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Pavel\Documents\skleněný palác 6\úpravy rozpočtů 7.3.23\"/>
    </mc:Choice>
  </mc:AlternateContent>
  <bookViews>
    <workbookView xWindow="0" yWindow="0" windowWidth="0" windowHeight="0"/>
  </bookViews>
  <sheets>
    <sheet name="Rekapitulace stavby" sheetId="1" r:id="rId1"/>
    <sheet name="SO101  D1.1_ARS - Stavebn..." sheetId="2" r:id="rId2"/>
    <sheet name="SO 101 D1.4.1_ÚT - Ústřed..." sheetId="3" r:id="rId3"/>
    <sheet name="SO 101 D1.4.2_CHL - Chlazení" sheetId="4" r:id="rId4"/>
    <sheet name="SO 101 D1.4.3_VZT - Vzduc..." sheetId="5" r:id="rId5"/>
    <sheet name="SO 101 D1.4.4_ZTI - Zdrav..." sheetId="6" r:id="rId6"/>
    <sheet name="SO 101 D1.4.5_ESI - Elekt..." sheetId="7" r:id="rId7"/>
    <sheet name="SO 101 D1.4.6_SLP - Slabo..." sheetId="8" r:id="rId8"/>
    <sheet name="SO 102 D1.1_ARS - Stavebn..." sheetId="9" r:id="rId9"/>
    <sheet name="SO 102 D1.4.1_ÚT - Ústřed..." sheetId="10" r:id="rId10"/>
    <sheet name="SO 102 D1.4.2_CHL - Chlazení" sheetId="11" r:id="rId11"/>
    <sheet name="SO 102 D1.4.3_VZT - Vzduc..." sheetId="12" r:id="rId12"/>
    <sheet name="SO 102 D1.4.4_ZTI - Zdrav..." sheetId="13" r:id="rId13"/>
    <sheet name="SO 102 D1.4.5_ESI - Elekt..." sheetId="14" r:id="rId14"/>
    <sheet name="SO 102 D1.4.6_SLP - Slabo..." sheetId="15" r:id="rId15"/>
    <sheet name="SO 103 D1.1_ARS - Stavebn..." sheetId="16" r:id="rId16"/>
    <sheet name="SO 103 D1.4.1_ÚT - Ústřed..." sheetId="17" r:id="rId17"/>
    <sheet name="SO 103 D1.4.2_CHL - Chlazení" sheetId="18" r:id="rId18"/>
    <sheet name="SO 103 D1.4.3_VZT - Vzduc..." sheetId="19" r:id="rId19"/>
    <sheet name="SO 103 D1.4.4_ZTI - Zdrav..." sheetId="20" r:id="rId20"/>
    <sheet name="SO 103 D1.4.5_ESI - Elekt..." sheetId="21" r:id="rId21"/>
    <sheet name="SO 103 D1.4.6_SLP - Slabo..." sheetId="22" r:id="rId22"/>
    <sheet name="468.4 - VRN SO101+102+103" sheetId="23" r:id="rId23"/>
    <sheet name="Pokyny pro vyplnění" sheetId="24" r:id="rId24"/>
  </sheets>
  <definedNames>
    <definedName name="_xlnm.Print_Area" localSheetId="0">'Rekapitulace stavby'!$D$4:$AO$36,'Rekapitulace stavby'!$C$42:$AQ$80</definedName>
    <definedName name="_xlnm.Print_Titles" localSheetId="0">'Rekapitulace stavby'!$52:$52</definedName>
    <definedName name="_xlnm._FilterDatabase" localSheetId="1" hidden="1">'SO101  D1.1_ARS - Stavebn...'!$C$104:$K$730</definedName>
    <definedName name="_xlnm.Print_Area" localSheetId="1">'SO101  D1.1_ARS - Stavebn...'!$C$4:$J$41,'SO101  D1.1_ARS - Stavebn...'!$C$47:$J$84,'SO101  D1.1_ARS - Stavebn...'!$C$90:$J$730</definedName>
    <definedName name="_xlnm.Print_Titles" localSheetId="1">'SO101  D1.1_ARS - Stavebn...'!$104:$104</definedName>
    <definedName name="_xlnm._FilterDatabase" localSheetId="2" hidden="1">'SO 101 D1.4.1_ÚT - Ústřed...'!$C$93:$K$278</definedName>
    <definedName name="_xlnm.Print_Area" localSheetId="2">'SO 101 D1.4.1_ÚT - Ústřed...'!$C$4:$J$41,'SO 101 D1.4.1_ÚT - Ústřed...'!$C$47:$J$73,'SO 101 D1.4.1_ÚT - Ústřed...'!$C$79:$J$278</definedName>
    <definedName name="_xlnm.Print_Titles" localSheetId="2">'SO 101 D1.4.1_ÚT - Ústřed...'!$93:$93</definedName>
    <definedName name="_xlnm._FilterDatabase" localSheetId="3" hidden="1">'SO 101 D1.4.2_CHL - Chlazení'!$C$96:$K$302</definedName>
    <definedName name="_xlnm.Print_Area" localSheetId="3">'SO 101 D1.4.2_CHL - Chlazení'!$C$4:$J$41,'SO 101 D1.4.2_CHL - Chlazení'!$C$47:$J$76,'SO 101 D1.4.2_CHL - Chlazení'!$C$82:$J$302</definedName>
    <definedName name="_xlnm.Print_Titles" localSheetId="3">'SO 101 D1.4.2_CHL - Chlazení'!$96:$96</definedName>
    <definedName name="_xlnm._FilterDatabase" localSheetId="4" hidden="1">'SO 101 D1.4.3_VZT - Vzduc...'!$C$89:$K$288</definedName>
    <definedName name="_xlnm.Print_Area" localSheetId="4">'SO 101 D1.4.3_VZT - Vzduc...'!$C$4:$J$41,'SO 101 D1.4.3_VZT - Vzduc...'!$C$47:$J$69,'SO 101 D1.4.3_VZT - Vzduc...'!$C$75:$J$288</definedName>
    <definedName name="_xlnm.Print_Titles" localSheetId="4">'SO 101 D1.4.3_VZT - Vzduc...'!$89:$89</definedName>
    <definedName name="_xlnm._FilterDatabase" localSheetId="5" hidden="1">'SO 101 D1.4.4_ZTI - Zdrav...'!$C$95:$K$246</definedName>
    <definedName name="_xlnm.Print_Area" localSheetId="5">'SO 101 D1.4.4_ZTI - Zdrav...'!$C$4:$J$41,'SO 101 D1.4.4_ZTI - Zdrav...'!$C$47:$J$75,'SO 101 D1.4.4_ZTI - Zdrav...'!$C$81:$J$246</definedName>
    <definedName name="_xlnm.Print_Titles" localSheetId="5">'SO 101 D1.4.4_ZTI - Zdrav...'!$95:$95</definedName>
    <definedName name="_xlnm._FilterDatabase" localSheetId="6" hidden="1">'SO 101 D1.4.5_ESI - Elekt...'!$C$87:$K$239</definedName>
    <definedName name="_xlnm.Print_Area" localSheetId="6">'SO 101 D1.4.5_ESI - Elekt...'!$C$4:$J$41,'SO 101 D1.4.5_ESI - Elekt...'!$C$47:$J$67,'SO 101 D1.4.5_ESI - Elekt...'!$C$73:$J$239</definedName>
    <definedName name="_xlnm.Print_Titles" localSheetId="6">'SO 101 D1.4.5_ESI - Elekt...'!$87:$87</definedName>
    <definedName name="_xlnm._FilterDatabase" localSheetId="7" hidden="1">'SO 101 D1.4.6_SLP - Slabo...'!$C$88:$K$148</definedName>
    <definedName name="_xlnm.Print_Area" localSheetId="7">'SO 101 D1.4.6_SLP - Slabo...'!$C$4:$J$41,'SO 101 D1.4.6_SLP - Slabo...'!$C$47:$J$68,'SO 101 D1.4.6_SLP - Slabo...'!$C$74:$J$148</definedName>
    <definedName name="_xlnm.Print_Titles" localSheetId="7">'SO 101 D1.4.6_SLP - Slabo...'!$88:$88</definedName>
    <definedName name="_xlnm._FilterDatabase" localSheetId="8" hidden="1">'SO 102 D1.1_ARS - Stavebn...'!$C$100:$K$1262</definedName>
    <definedName name="_xlnm.Print_Area" localSheetId="8">'SO 102 D1.1_ARS - Stavebn...'!$C$4:$J$41,'SO 102 D1.1_ARS - Stavebn...'!$C$47:$J$80,'SO 102 D1.1_ARS - Stavebn...'!$C$86:$J$1262</definedName>
    <definedName name="_xlnm.Print_Titles" localSheetId="8">'SO 102 D1.1_ARS - Stavebn...'!$100:$100</definedName>
    <definedName name="_xlnm._FilterDatabase" localSheetId="9" hidden="1">'SO 102 D1.4.1_ÚT - Ústřed...'!$C$97:$K$312</definedName>
    <definedName name="_xlnm.Print_Area" localSheetId="9">'SO 102 D1.4.1_ÚT - Ústřed...'!$C$4:$J$41,'SO 102 D1.4.1_ÚT - Ústřed...'!$C$47:$J$77,'SO 102 D1.4.1_ÚT - Ústřed...'!$C$83:$J$312</definedName>
    <definedName name="_xlnm.Print_Titles" localSheetId="9">'SO 102 D1.4.1_ÚT - Ústřed...'!$97:$97</definedName>
    <definedName name="_xlnm._FilterDatabase" localSheetId="10" hidden="1">'SO 102 D1.4.2_CHL - Chlazení'!$C$93:$K$205</definedName>
    <definedName name="_xlnm.Print_Area" localSheetId="10">'SO 102 D1.4.2_CHL - Chlazení'!$C$4:$J$41,'SO 102 D1.4.2_CHL - Chlazení'!$C$47:$J$73,'SO 102 D1.4.2_CHL - Chlazení'!$C$79:$J$205</definedName>
    <definedName name="_xlnm.Print_Titles" localSheetId="10">'SO 102 D1.4.2_CHL - Chlazení'!$93:$93</definedName>
    <definedName name="_xlnm._FilterDatabase" localSheetId="11" hidden="1">'SO 102 D1.4.3_VZT - Vzduc...'!$C$89:$K$248</definedName>
    <definedName name="_xlnm.Print_Area" localSheetId="11">'SO 102 D1.4.3_VZT - Vzduc...'!$C$4:$J$41,'SO 102 D1.4.3_VZT - Vzduc...'!$C$47:$J$69,'SO 102 D1.4.3_VZT - Vzduc...'!$C$75:$J$248</definedName>
    <definedName name="_xlnm.Print_Titles" localSheetId="11">'SO 102 D1.4.3_VZT - Vzduc...'!$89:$89</definedName>
    <definedName name="_xlnm._FilterDatabase" localSheetId="12" hidden="1">'SO 102 D1.4.4_ZTI - Zdrav...'!$C$92:$K$161</definedName>
    <definedName name="_xlnm.Print_Area" localSheetId="12">'SO 102 D1.4.4_ZTI - Zdrav...'!$C$4:$J$41,'SO 102 D1.4.4_ZTI - Zdrav...'!$C$47:$J$72,'SO 102 D1.4.4_ZTI - Zdrav...'!$C$78:$J$161</definedName>
    <definedName name="_xlnm.Print_Titles" localSheetId="12">'SO 102 D1.4.4_ZTI - Zdrav...'!$92:$92</definedName>
    <definedName name="_xlnm._FilterDatabase" localSheetId="13" hidden="1">'SO 102 D1.4.5_ESI - Elekt...'!$C$86:$K$212</definedName>
    <definedName name="_xlnm.Print_Area" localSheetId="13">'SO 102 D1.4.5_ESI - Elekt...'!$C$4:$J$41,'SO 102 D1.4.5_ESI - Elekt...'!$C$47:$J$66,'SO 102 D1.4.5_ESI - Elekt...'!$C$72:$J$212</definedName>
    <definedName name="_xlnm.Print_Titles" localSheetId="13">'SO 102 D1.4.5_ESI - Elekt...'!$86:$86</definedName>
    <definedName name="_xlnm._FilterDatabase" localSheetId="14" hidden="1">'SO 102 D1.4.6_SLP - Slabo...'!$C$87:$K$124</definedName>
    <definedName name="_xlnm.Print_Area" localSheetId="14">'SO 102 D1.4.6_SLP - Slabo...'!$C$4:$J$41,'SO 102 D1.4.6_SLP - Slabo...'!$C$47:$J$67,'SO 102 D1.4.6_SLP - Slabo...'!$C$73:$J$124</definedName>
    <definedName name="_xlnm.Print_Titles" localSheetId="14">'SO 102 D1.4.6_SLP - Slabo...'!$87:$87</definedName>
    <definedName name="_xlnm._FilterDatabase" localSheetId="15" hidden="1">'SO 103 D1.1_ARS - Stavebn...'!$C$97:$K$325</definedName>
    <definedName name="_xlnm.Print_Area" localSheetId="15">'SO 103 D1.1_ARS - Stavebn...'!$C$4:$J$41,'SO 103 D1.1_ARS - Stavebn...'!$C$47:$J$77,'SO 103 D1.1_ARS - Stavebn...'!$C$83:$J$325</definedName>
    <definedName name="_xlnm.Print_Titles" localSheetId="15">'SO 103 D1.1_ARS - Stavebn...'!$97:$97</definedName>
    <definedName name="_xlnm._FilterDatabase" localSheetId="16" hidden="1">'SO 103 D1.4.1_ÚT - Ústřed...'!$C$96:$K$258</definedName>
    <definedName name="_xlnm.Print_Area" localSheetId="16">'SO 103 D1.4.1_ÚT - Ústřed...'!$C$4:$J$41,'SO 103 D1.4.1_ÚT - Ústřed...'!$C$47:$J$76,'SO 103 D1.4.1_ÚT - Ústřed...'!$C$82:$J$258</definedName>
    <definedName name="_xlnm.Print_Titles" localSheetId="16">'SO 103 D1.4.1_ÚT - Ústřed...'!$96:$96</definedName>
    <definedName name="_xlnm._FilterDatabase" localSheetId="17" hidden="1">'SO 103 D1.4.2_CHL - Chlazení'!$C$93:$K$203</definedName>
    <definedName name="_xlnm.Print_Area" localSheetId="17">'SO 103 D1.4.2_CHL - Chlazení'!$C$4:$J$41,'SO 103 D1.4.2_CHL - Chlazení'!$C$47:$J$73,'SO 103 D1.4.2_CHL - Chlazení'!$C$79:$J$203</definedName>
    <definedName name="_xlnm.Print_Titles" localSheetId="17">'SO 103 D1.4.2_CHL - Chlazení'!$93:$93</definedName>
    <definedName name="_xlnm._FilterDatabase" localSheetId="18" hidden="1">'SO 103 D1.4.3_VZT - Vzduc...'!$C$88:$K$202</definedName>
    <definedName name="_xlnm.Print_Area" localSheetId="18">'SO 103 D1.4.3_VZT - Vzduc...'!$C$4:$J$41,'SO 103 D1.4.3_VZT - Vzduc...'!$C$47:$J$68,'SO 103 D1.4.3_VZT - Vzduc...'!$C$74:$J$202</definedName>
    <definedName name="_xlnm.Print_Titles" localSheetId="18">'SO 103 D1.4.3_VZT - Vzduc...'!$88:$88</definedName>
    <definedName name="_xlnm._FilterDatabase" localSheetId="19" hidden="1">'SO 103 D1.4.4_ZTI - Zdrav...'!$C$92:$K$161</definedName>
    <definedName name="_xlnm.Print_Area" localSheetId="19">'SO 103 D1.4.4_ZTI - Zdrav...'!$C$4:$J$41,'SO 103 D1.4.4_ZTI - Zdrav...'!$C$47:$J$72,'SO 103 D1.4.4_ZTI - Zdrav...'!$C$78:$J$161</definedName>
    <definedName name="_xlnm.Print_Titles" localSheetId="19">'SO 103 D1.4.4_ZTI - Zdrav...'!$92:$92</definedName>
    <definedName name="_xlnm._FilterDatabase" localSheetId="20" hidden="1">'SO 103 D1.4.5_ESI - Elekt...'!$C$86:$K$182</definedName>
    <definedName name="_xlnm.Print_Area" localSheetId="20">'SO 103 D1.4.5_ESI - Elekt...'!$C$4:$J$41,'SO 103 D1.4.5_ESI - Elekt...'!$C$47:$J$66,'SO 103 D1.4.5_ESI - Elekt...'!$C$72:$J$182</definedName>
    <definedName name="_xlnm.Print_Titles" localSheetId="20">'SO 103 D1.4.5_ESI - Elekt...'!$86:$86</definedName>
    <definedName name="_xlnm._FilterDatabase" localSheetId="21" hidden="1">'SO 103 D1.4.6_SLP - Slabo...'!$C$87:$K$112</definedName>
    <definedName name="_xlnm.Print_Area" localSheetId="21">'SO 103 D1.4.6_SLP - Slabo...'!$C$4:$J$41,'SO 103 D1.4.6_SLP - Slabo...'!$C$47:$J$67,'SO 103 D1.4.6_SLP - Slabo...'!$C$73:$J$112</definedName>
    <definedName name="_xlnm.Print_Titles" localSheetId="21">'SO 103 D1.4.6_SLP - Slabo...'!$87:$87</definedName>
    <definedName name="_xlnm._FilterDatabase" localSheetId="22" hidden="1">'468.4 - VRN SO101+102+103'!$C$87:$K$120</definedName>
    <definedName name="_xlnm.Print_Area" localSheetId="22">'468.4 - VRN SO101+102+103'!$C$4:$J$39,'468.4 - VRN SO101+102+103'!$C$45:$J$69,'468.4 - VRN SO101+102+103'!$C$75:$J$120</definedName>
    <definedName name="_xlnm.Print_Titles" localSheetId="22">'468.4 - VRN SO101+102+103'!$87:$87</definedName>
    <definedName name="_xlnm.Print_Area" localSheetId="23">'Pokyny pro vyplnění'!$B$2:$K$71,'Pokyny pro vyplnění'!$B$74:$K$118,'Pokyny pro vyplnění'!$B$121:$K$161,'Pokyny pro vyplnění'!$B$164:$K$218</definedName>
  </definedNames>
  <calcPr/>
</workbook>
</file>

<file path=xl/calcChain.xml><?xml version="1.0" encoding="utf-8"?>
<calcChain xmlns="http://schemas.openxmlformats.org/spreadsheetml/2006/main">
  <c i="23" l="1" r="J37"/>
  <c r="J36"/>
  <c i="1" r="AY79"/>
  <c i="23" r="J35"/>
  <c i="1" r="AX79"/>
  <c i="23" r="BI118"/>
  <c r="BH118"/>
  <c r="BG118"/>
  <c r="BE118"/>
  <c r="T118"/>
  <c r="T117"/>
  <c r="R118"/>
  <c r="R117"/>
  <c r="P118"/>
  <c r="P117"/>
  <c r="BI114"/>
  <c r="BH114"/>
  <c r="BG114"/>
  <c r="BE114"/>
  <c r="T114"/>
  <c r="T113"/>
  <c r="R114"/>
  <c r="R113"/>
  <c r="P114"/>
  <c r="P113"/>
  <c r="BI110"/>
  <c r="BH110"/>
  <c r="BG110"/>
  <c r="BE110"/>
  <c r="T110"/>
  <c r="T109"/>
  <c r="R110"/>
  <c r="R109"/>
  <c r="P110"/>
  <c r="P109"/>
  <c r="BI106"/>
  <c r="BH106"/>
  <c r="BG106"/>
  <c r="BE106"/>
  <c r="T106"/>
  <c r="T105"/>
  <c r="R106"/>
  <c r="R105"/>
  <c r="P106"/>
  <c r="P105"/>
  <c r="BI102"/>
  <c r="BH102"/>
  <c r="BG102"/>
  <c r="BE102"/>
  <c r="T102"/>
  <c r="T101"/>
  <c r="R102"/>
  <c r="R101"/>
  <c r="P102"/>
  <c r="P101"/>
  <c r="BI98"/>
  <c r="BH98"/>
  <c r="BG98"/>
  <c r="BE98"/>
  <c r="T98"/>
  <c r="T97"/>
  <c r="R98"/>
  <c r="R97"/>
  <c r="P98"/>
  <c r="P97"/>
  <c r="BI95"/>
  <c r="BH95"/>
  <c r="BG95"/>
  <c r="BE95"/>
  <c r="T95"/>
  <c r="T94"/>
  <c r="R95"/>
  <c r="R94"/>
  <c r="P95"/>
  <c r="P94"/>
  <c r="BI91"/>
  <c r="BH91"/>
  <c r="BG91"/>
  <c r="BE91"/>
  <c r="T91"/>
  <c r="T90"/>
  <c r="T89"/>
  <c r="T88"/>
  <c r="R91"/>
  <c r="R90"/>
  <c r="R89"/>
  <c r="R88"/>
  <c r="P91"/>
  <c r="P90"/>
  <c r="P89"/>
  <c r="P88"/>
  <c i="1" r="AU79"/>
  <c i="23" r="J85"/>
  <c r="J84"/>
  <c r="F84"/>
  <c r="F82"/>
  <c r="E80"/>
  <c r="J55"/>
  <c r="J54"/>
  <c r="F54"/>
  <c r="F52"/>
  <c r="E50"/>
  <c r="J18"/>
  <c r="E18"/>
  <c r="F55"/>
  <c r="J17"/>
  <c r="J12"/>
  <c r="J82"/>
  <c r="E7"/>
  <c r="E48"/>
  <c i="22" r="J39"/>
  <c r="J38"/>
  <c i="1" r="AY78"/>
  <c i="22" r="J37"/>
  <c i="1" r="AX78"/>
  <c i="22" r="BI111"/>
  <c r="BH111"/>
  <c r="BG111"/>
  <c r="BE111"/>
  <c r="T111"/>
  <c r="R111"/>
  <c r="P111"/>
  <c r="BI110"/>
  <c r="BH110"/>
  <c r="BG110"/>
  <c r="BE110"/>
  <c r="T110"/>
  <c r="R110"/>
  <c r="P110"/>
  <c r="BI109"/>
  <c r="BH109"/>
  <c r="BG109"/>
  <c r="BE109"/>
  <c r="T109"/>
  <c r="R109"/>
  <c r="P109"/>
  <c r="BI108"/>
  <c r="BH108"/>
  <c r="BG108"/>
  <c r="BE108"/>
  <c r="T108"/>
  <c r="R108"/>
  <c r="P108"/>
  <c r="BI107"/>
  <c r="BH107"/>
  <c r="BG107"/>
  <c r="BE107"/>
  <c r="T107"/>
  <c r="R107"/>
  <c r="P107"/>
  <c r="BI106"/>
  <c r="BH106"/>
  <c r="BG106"/>
  <c r="BE106"/>
  <c r="T106"/>
  <c r="R106"/>
  <c r="P106"/>
  <c r="BI105"/>
  <c r="BH105"/>
  <c r="BG105"/>
  <c r="BE105"/>
  <c r="T105"/>
  <c r="R105"/>
  <c r="P105"/>
  <c r="BI104"/>
  <c r="BH104"/>
  <c r="BG104"/>
  <c r="BE104"/>
  <c r="T104"/>
  <c r="R104"/>
  <c r="P104"/>
  <c r="BI103"/>
  <c r="BH103"/>
  <c r="BG103"/>
  <c r="BE103"/>
  <c r="T103"/>
  <c r="R103"/>
  <c r="P103"/>
  <c r="BI102"/>
  <c r="BH102"/>
  <c r="BG102"/>
  <c r="BE102"/>
  <c r="T102"/>
  <c r="R102"/>
  <c r="P102"/>
  <c r="BI101"/>
  <c r="BH101"/>
  <c r="BG101"/>
  <c r="BE101"/>
  <c r="T101"/>
  <c r="R101"/>
  <c r="P101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7"/>
  <c r="BH97"/>
  <c r="BG97"/>
  <c r="BE97"/>
  <c r="T97"/>
  <c r="R97"/>
  <c r="P97"/>
  <c r="BI96"/>
  <c r="BH96"/>
  <c r="BG96"/>
  <c r="BE96"/>
  <c r="T96"/>
  <c r="R96"/>
  <c r="P96"/>
  <c r="BI95"/>
  <c r="BH95"/>
  <c r="BG95"/>
  <c r="BE95"/>
  <c r="T95"/>
  <c r="R95"/>
  <c r="P95"/>
  <c r="BI94"/>
  <c r="BH94"/>
  <c r="BG94"/>
  <c r="BE94"/>
  <c r="T94"/>
  <c r="R94"/>
  <c r="P94"/>
  <c r="BI93"/>
  <c r="BH93"/>
  <c r="BG93"/>
  <c r="BE93"/>
  <c r="T93"/>
  <c r="R93"/>
  <c r="P93"/>
  <c r="BI92"/>
  <c r="BH92"/>
  <c r="BG92"/>
  <c r="BE92"/>
  <c r="T92"/>
  <c r="R92"/>
  <c r="P92"/>
  <c r="J85"/>
  <c r="J84"/>
  <c r="F84"/>
  <c r="F82"/>
  <c r="E80"/>
  <c r="J59"/>
  <c r="J58"/>
  <c r="F58"/>
  <c r="F56"/>
  <c r="E54"/>
  <c r="J20"/>
  <c r="E20"/>
  <c r="F85"/>
  <c r="J19"/>
  <c r="J14"/>
  <c r="J56"/>
  <c r="E7"/>
  <c r="E50"/>
  <c i="21" r="J39"/>
  <c r="J38"/>
  <c i="1" r="AY77"/>
  <c i="21" r="J37"/>
  <c i="1" r="AX77"/>
  <c i="21" r="BI181"/>
  <c r="BH181"/>
  <c r="BG181"/>
  <c r="BE181"/>
  <c r="T181"/>
  <c r="R181"/>
  <c r="P181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3"/>
  <c r="BH143"/>
  <c r="BG143"/>
  <c r="BE143"/>
  <c r="T143"/>
  <c r="R143"/>
  <c r="P143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BI129"/>
  <c r="BH129"/>
  <c r="BG129"/>
  <c r="BE129"/>
  <c r="T129"/>
  <c r="R129"/>
  <c r="P129"/>
  <c r="BI127"/>
  <c r="BH127"/>
  <c r="BG127"/>
  <c r="BE127"/>
  <c r="T127"/>
  <c r="R127"/>
  <c r="P127"/>
  <c r="BI125"/>
  <c r="BH125"/>
  <c r="BG125"/>
  <c r="BE125"/>
  <c r="T125"/>
  <c r="R125"/>
  <c r="P125"/>
  <c r="BI123"/>
  <c r="BH123"/>
  <c r="BG123"/>
  <c r="BE123"/>
  <c r="T123"/>
  <c r="R123"/>
  <c r="P123"/>
  <c r="BI121"/>
  <c r="BH121"/>
  <c r="BG121"/>
  <c r="BE121"/>
  <c r="T121"/>
  <c r="R121"/>
  <c r="P121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3"/>
  <c r="BH113"/>
  <c r="BG113"/>
  <c r="BE113"/>
  <c r="T113"/>
  <c r="R113"/>
  <c r="P113"/>
  <c r="BI111"/>
  <c r="BH111"/>
  <c r="BG111"/>
  <c r="BE111"/>
  <c r="T111"/>
  <c r="R111"/>
  <c r="P111"/>
  <c r="BI109"/>
  <c r="BH109"/>
  <c r="BG109"/>
  <c r="BE109"/>
  <c r="T109"/>
  <c r="R109"/>
  <c r="P109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101"/>
  <c r="BH101"/>
  <c r="BG101"/>
  <c r="BE101"/>
  <c r="T101"/>
  <c r="R101"/>
  <c r="P101"/>
  <c r="BI99"/>
  <c r="BH99"/>
  <c r="BG99"/>
  <c r="BE99"/>
  <c r="T99"/>
  <c r="R99"/>
  <c r="P99"/>
  <c r="BI98"/>
  <c r="BH98"/>
  <c r="BG98"/>
  <c r="BE98"/>
  <c r="T98"/>
  <c r="R98"/>
  <c r="P98"/>
  <c r="BI96"/>
  <c r="BH96"/>
  <c r="BG96"/>
  <c r="BE96"/>
  <c r="T96"/>
  <c r="R96"/>
  <c r="P96"/>
  <c r="BI95"/>
  <c r="BH95"/>
  <c r="BG95"/>
  <c r="BE95"/>
  <c r="T95"/>
  <c r="R95"/>
  <c r="P95"/>
  <c r="BI93"/>
  <c r="BH93"/>
  <c r="BG93"/>
  <c r="BE93"/>
  <c r="T93"/>
  <c r="R93"/>
  <c r="P93"/>
  <c r="BI92"/>
  <c r="BH92"/>
  <c r="BG92"/>
  <c r="BE92"/>
  <c r="T92"/>
  <c r="R92"/>
  <c r="P92"/>
  <c r="BI90"/>
  <c r="BH90"/>
  <c r="BG90"/>
  <c r="BE90"/>
  <c r="T90"/>
  <c r="R90"/>
  <c r="P90"/>
  <c r="J84"/>
  <c r="J83"/>
  <c r="F83"/>
  <c r="F81"/>
  <c r="E79"/>
  <c r="J59"/>
  <c r="J58"/>
  <c r="F58"/>
  <c r="F56"/>
  <c r="E54"/>
  <c r="J20"/>
  <c r="E20"/>
  <c r="F59"/>
  <c r="J19"/>
  <c r="J14"/>
  <c r="J81"/>
  <c r="E7"/>
  <c r="E75"/>
  <c i="20" r="J39"/>
  <c r="J38"/>
  <c i="1" r="AY76"/>
  <c i="20" r="J37"/>
  <c i="1" r="AX76"/>
  <c i="20"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6"/>
  <c r="BH146"/>
  <c r="BG146"/>
  <c r="BE146"/>
  <c r="T146"/>
  <c r="R146"/>
  <c r="P146"/>
  <c r="BI143"/>
  <c r="BH143"/>
  <c r="BG143"/>
  <c r="BE143"/>
  <c r="T143"/>
  <c r="R143"/>
  <c r="P143"/>
  <c r="BI140"/>
  <c r="BH140"/>
  <c r="BG140"/>
  <c r="BE140"/>
  <c r="T140"/>
  <c r="R140"/>
  <c r="P140"/>
  <c r="BI137"/>
  <c r="BH137"/>
  <c r="BG137"/>
  <c r="BE137"/>
  <c r="T137"/>
  <c r="R137"/>
  <c r="P137"/>
  <c r="BI131"/>
  <c r="BH131"/>
  <c r="BG131"/>
  <c r="BE131"/>
  <c r="T131"/>
  <c r="R131"/>
  <c r="P131"/>
  <c r="BI128"/>
  <c r="BH128"/>
  <c r="BG128"/>
  <c r="BE128"/>
  <c r="T128"/>
  <c r="R128"/>
  <c r="P128"/>
  <c r="BI126"/>
  <c r="BH126"/>
  <c r="BG126"/>
  <c r="BE126"/>
  <c r="T126"/>
  <c r="R126"/>
  <c r="P126"/>
  <c r="BI125"/>
  <c r="BH125"/>
  <c r="BG125"/>
  <c r="BE125"/>
  <c r="T125"/>
  <c r="R125"/>
  <c r="P125"/>
  <c r="BI122"/>
  <c r="BH122"/>
  <c r="BG122"/>
  <c r="BE122"/>
  <c r="T122"/>
  <c r="R122"/>
  <c r="P122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2"/>
  <c r="BH112"/>
  <c r="BG112"/>
  <c r="BE112"/>
  <c r="T112"/>
  <c r="R112"/>
  <c r="P112"/>
  <c r="BI109"/>
  <c r="BH109"/>
  <c r="BG109"/>
  <c r="BE109"/>
  <c r="T109"/>
  <c r="R109"/>
  <c r="P109"/>
  <c r="BI107"/>
  <c r="BH107"/>
  <c r="BG107"/>
  <c r="BE107"/>
  <c r="T107"/>
  <c r="R107"/>
  <c r="P107"/>
  <c r="BI103"/>
  <c r="BH103"/>
  <c r="BG103"/>
  <c r="BE103"/>
  <c r="T103"/>
  <c r="T102"/>
  <c r="R103"/>
  <c r="R102"/>
  <c r="P103"/>
  <c r="P102"/>
  <c r="BI100"/>
  <c r="BH100"/>
  <c r="BG100"/>
  <c r="BE100"/>
  <c r="T100"/>
  <c r="R100"/>
  <c r="P100"/>
  <c r="BI96"/>
  <c r="BH96"/>
  <c r="BG96"/>
  <c r="BE96"/>
  <c r="T96"/>
  <c r="R96"/>
  <c r="P96"/>
  <c r="J90"/>
  <c r="J89"/>
  <c r="F89"/>
  <c r="F87"/>
  <c r="E85"/>
  <c r="J59"/>
  <c r="J58"/>
  <c r="F58"/>
  <c r="F56"/>
  <c r="E54"/>
  <c r="J20"/>
  <c r="E20"/>
  <c r="F90"/>
  <c r="J19"/>
  <c r="J14"/>
  <c r="J87"/>
  <c r="E7"/>
  <c r="E50"/>
  <c i="19" r="J39"/>
  <c r="J38"/>
  <c i="1" r="AY75"/>
  <c i="19" r="J37"/>
  <c i="1" r="AX75"/>
  <c i="19" r="BI201"/>
  <c r="BH201"/>
  <c r="BG201"/>
  <c r="BE201"/>
  <c r="T201"/>
  <c r="R201"/>
  <c r="P201"/>
  <c r="BI199"/>
  <c r="BH199"/>
  <c r="BG199"/>
  <c r="BE199"/>
  <c r="T199"/>
  <c r="R199"/>
  <c r="P199"/>
  <c r="BI196"/>
  <c r="BH196"/>
  <c r="BG196"/>
  <c r="BE196"/>
  <c r="T196"/>
  <c r="R196"/>
  <c r="P196"/>
  <c r="BI194"/>
  <c r="BH194"/>
  <c r="BG194"/>
  <c r="BE194"/>
  <c r="T194"/>
  <c r="R194"/>
  <c r="P194"/>
  <c r="BI192"/>
  <c r="BH192"/>
  <c r="BG192"/>
  <c r="BE192"/>
  <c r="T192"/>
  <c r="R192"/>
  <c r="P192"/>
  <c r="BI190"/>
  <c r="BH190"/>
  <c r="BG190"/>
  <c r="BE190"/>
  <c r="T190"/>
  <c r="R190"/>
  <c r="P190"/>
  <c r="BI188"/>
  <c r="BH188"/>
  <c r="BG188"/>
  <c r="BE188"/>
  <c r="T188"/>
  <c r="R188"/>
  <c r="P188"/>
  <c r="BI186"/>
  <c r="BH186"/>
  <c r="BG186"/>
  <c r="BE186"/>
  <c r="T186"/>
  <c r="R186"/>
  <c r="P186"/>
  <c r="BI183"/>
  <c r="BH183"/>
  <c r="BG183"/>
  <c r="BE183"/>
  <c r="T183"/>
  <c r="R183"/>
  <c r="P183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3"/>
  <c r="BH163"/>
  <c r="BG163"/>
  <c r="BE163"/>
  <c r="T163"/>
  <c r="R163"/>
  <c r="P163"/>
  <c r="BI159"/>
  <c r="BH159"/>
  <c r="BG159"/>
  <c r="BE159"/>
  <c r="T159"/>
  <c r="R159"/>
  <c r="P159"/>
  <c r="BI157"/>
  <c r="BH157"/>
  <c r="BG157"/>
  <c r="BE157"/>
  <c r="T157"/>
  <c r="R157"/>
  <c r="P157"/>
  <c r="BI152"/>
  <c r="BH152"/>
  <c r="BG152"/>
  <c r="BE152"/>
  <c r="T152"/>
  <c r="R152"/>
  <c r="P152"/>
  <c r="BI150"/>
  <c r="BH150"/>
  <c r="BG150"/>
  <c r="BE150"/>
  <c r="T150"/>
  <c r="R150"/>
  <c r="P150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R138"/>
  <c r="P138"/>
  <c r="BI135"/>
  <c r="BH135"/>
  <c r="BG135"/>
  <c r="BE135"/>
  <c r="T135"/>
  <c r="R135"/>
  <c r="P135"/>
  <c r="BI132"/>
  <c r="BH132"/>
  <c r="BG132"/>
  <c r="BE132"/>
  <c r="T132"/>
  <c r="R132"/>
  <c r="P132"/>
  <c r="BI129"/>
  <c r="BH129"/>
  <c r="BG129"/>
  <c r="BE129"/>
  <c r="T129"/>
  <c r="R129"/>
  <c r="P129"/>
  <c r="BI126"/>
  <c r="BH126"/>
  <c r="BG126"/>
  <c r="BE126"/>
  <c r="T126"/>
  <c r="R126"/>
  <c r="P126"/>
  <c r="BI124"/>
  <c r="BH124"/>
  <c r="BG124"/>
  <c r="BE124"/>
  <c r="T124"/>
  <c r="R124"/>
  <c r="P124"/>
  <c r="BI123"/>
  <c r="BH123"/>
  <c r="BG123"/>
  <c r="BE123"/>
  <c r="T123"/>
  <c r="R123"/>
  <c r="P123"/>
  <c r="BI121"/>
  <c r="BH121"/>
  <c r="BG121"/>
  <c r="BE121"/>
  <c r="T121"/>
  <c r="R121"/>
  <c r="P121"/>
  <c r="BI120"/>
  <c r="BH120"/>
  <c r="BG120"/>
  <c r="BE120"/>
  <c r="T120"/>
  <c r="R120"/>
  <c r="P120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1"/>
  <c r="BH111"/>
  <c r="BG111"/>
  <c r="BE111"/>
  <c r="T111"/>
  <c r="R111"/>
  <c r="P111"/>
  <c r="BI108"/>
  <c r="BH108"/>
  <c r="BG108"/>
  <c r="BE108"/>
  <c r="T108"/>
  <c r="R108"/>
  <c r="P108"/>
  <c r="BI107"/>
  <c r="BH107"/>
  <c r="BG107"/>
  <c r="BE107"/>
  <c r="T107"/>
  <c r="R107"/>
  <c r="P107"/>
  <c r="BI106"/>
  <c r="BH106"/>
  <c r="BG106"/>
  <c r="BE106"/>
  <c r="T106"/>
  <c r="R106"/>
  <c r="P106"/>
  <c r="BI104"/>
  <c r="BH104"/>
  <c r="BG104"/>
  <c r="BE104"/>
  <c r="T104"/>
  <c r="R104"/>
  <c r="P104"/>
  <c r="BI102"/>
  <c r="BH102"/>
  <c r="BG102"/>
  <c r="BE102"/>
  <c r="T102"/>
  <c r="R102"/>
  <c r="P102"/>
  <c r="BI99"/>
  <c r="BH99"/>
  <c r="BG99"/>
  <c r="BE99"/>
  <c r="T99"/>
  <c r="R99"/>
  <c r="P99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J86"/>
  <c r="J85"/>
  <c r="F85"/>
  <c r="F83"/>
  <c r="E81"/>
  <c r="J59"/>
  <c r="J58"/>
  <c r="F58"/>
  <c r="F56"/>
  <c r="E54"/>
  <c r="J20"/>
  <c r="E20"/>
  <c r="F86"/>
  <c r="J19"/>
  <c r="J14"/>
  <c r="J56"/>
  <c r="E7"/>
  <c r="E77"/>
  <c i="18" r="J39"/>
  <c r="J38"/>
  <c i="1" r="AY74"/>
  <c i="18" r="J37"/>
  <c i="1" r="AX74"/>
  <c i="18" r="BI199"/>
  <c r="BH199"/>
  <c r="BG199"/>
  <c r="BE199"/>
  <c r="T199"/>
  <c r="R199"/>
  <c r="P199"/>
  <c r="BI197"/>
  <c r="BH197"/>
  <c r="BG197"/>
  <c r="BE197"/>
  <c r="T197"/>
  <c r="R197"/>
  <c r="P197"/>
  <c r="BI194"/>
  <c r="BH194"/>
  <c r="BG194"/>
  <c r="BE194"/>
  <c r="T194"/>
  <c r="R194"/>
  <c r="P194"/>
  <c r="BI192"/>
  <c r="BH192"/>
  <c r="BG192"/>
  <c r="BE192"/>
  <c r="T192"/>
  <c r="R192"/>
  <c r="P192"/>
  <c r="BI189"/>
  <c r="BH189"/>
  <c r="BG189"/>
  <c r="BE189"/>
  <c r="T189"/>
  <c r="R189"/>
  <c r="P189"/>
  <c r="BI186"/>
  <c r="BH186"/>
  <c r="BG186"/>
  <c r="BE186"/>
  <c r="T186"/>
  <c r="R186"/>
  <c r="P186"/>
  <c r="BI183"/>
  <c r="BH183"/>
  <c r="BG183"/>
  <c r="BE183"/>
  <c r="T183"/>
  <c r="R183"/>
  <c r="P183"/>
  <c r="BI179"/>
  <c r="BH179"/>
  <c r="BG179"/>
  <c r="BE179"/>
  <c r="T179"/>
  <c r="R179"/>
  <c r="P179"/>
  <c r="BI174"/>
  <c r="BH174"/>
  <c r="BG174"/>
  <c r="BE174"/>
  <c r="T174"/>
  <c r="R174"/>
  <c r="P174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5"/>
  <c r="BH115"/>
  <c r="BG115"/>
  <c r="BE115"/>
  <c r="T115"/>
  <c r="R115"/>
  <c r="P115"/>
  <c r="BI114"/>
  <c r="BH114"/>
  <c r="BG114"/>
  <c r="BE114"/>
  <c r="T114"/>
  <c r="R114"/>
  <c r="P114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8"/>
  <c r="BH108"/>
  <c r="BG108"/>
  <c r="BE108"/>
  <c r="T108"/>
  <c r="R108"/>
  <c r="P108"/>
  <c r="BI104"/>
  <c r="BH104"/>
  <c r="BG104"/>
  <c r="BE104"/>
  <c r="T104"/>
  <c r="T103"/>
  <c r="R104"/>
  <c r="R103"/>
  <c r="P104"/>
  <c r="P103"/>
  <c r="BI101"/>
  <c r="BH101"/>
  <c r="BG101"/>
  <c r="BE101"/>
  <c r="T101"/>
  <c r="R101"/>
  <c r="P101"/>
  <c r="BI97"/>
  <c r="BH97"/>
  <c r="BG97"/>
  <c r="BE97"/>
  <c r="T97"/>
  <c r="R97"/>
  <c r="P97"/>
  <c r="J91"/>
  <c r="J90"/>
  <c r="F90"/>
  <c r="F88"/>
  <c r="E86"/>
  <c r="J59"/>
  <c r="J58"/>
  <c r="F58"/>
  <c r="F56"/>
  <c r="E54"/>
  <c r="J20"/>
  <c r="E20"/>
  <c r="F91"/>
  <c r="J19"/>
  <c r="J14"/>
  <c r="J88"/>
  <c r="E7"/>
  <c r="E50"/>
  <c i="17" r="T246"/>
  <c r="R246"/>
  <c r="P246"/>
  <c r="BK246"/>
  <c r="J246"/>
  <c r="J75"/>
  <c r="J39"/>
  <c r="J38"/>
  <c i="1" r="AY73"/>
  <c i="17" r="J37"/>
  <c i="1" r="AX73"/>
  <c i="17" r="BI249"/>
  <c r="BH249"/>
  <c r="BG249"/>
  <c r="BE249"/>
  <c r="T249"/>
  <c r="R249"/>
  <c r="P249"/>
  <c r="BI247"/>
  <c r="BH247"/>
  <c r="BG247"/>
  <c r="BE247"/>
  <c r="T247"/>
  <c r="R247"/>
  <c r="P247"/>
  <c r="BI244"/>
  <c r="BH244"/>
  <c r="BG244"/>
  <c r="BE244"/>
  <c r="T244"/>
  <c r="R244"/>
  <c r="P244"/>
  <c r="BI242"/>
  <c r="BH242"/>
  <c r="BG242"/>
  <c r="BE242"/>
  <c r="T242"/>
  <c r="R242"/>
  <c r="P242"/>
  <c r="BI237"/>
  <c r="BH237"/>
  <c r="BG237"/>
  <c r="BE237"/>
  <c r="T237"/>
  <c r="R237"/>
  <c r="P237"/>
  <c r="BI232"/>
  <c r="BH232"/>
  <c r="BG232"/>
  <c r="BE232"/>
  <c r="T232"/>
  <c r="R232"/>
  <c r="P232"/>
  <c r="BI227"/>
  <c r="BH227"/>
  <c r="BG227"/>
  <c r="BE227"/>
  <c r="T227"/>
  <c r="R227"/>
  <c r="P227"/>
  <c r="BI222"/>
  <c r="BH222"/>
  <c r="BG222"/>
  <c r="BE222"/>
  <c r="T222"/>
  <c r="R222"/>
  <c r="P222"/>
  <c r="BI212"/>
  <c r="BH212"/>
  <c r="BG212"/>
  <c r="BE212"/>
  <c r="T212"/>
  <c r="R212"/>
  <c r="P212"/>
  <c r="BI209"/>
  <c r="BH209"/>
  <c r="BG209"/>
  <c r="BE209"/>
  <c r="T209"/>
  <c r="R209"/>
  <c r="P209"/>
  <c r="BI207"/>
  <c r="BH207"/>
  <c r="BG207"/>
  <c r="BE207"/>
  <c r="T207"/>
  <c r="R207"/>
  <c r="P207"/>
  <c r="BI206"/>
  <c r="BH206"/>
  <c r="BG206"/>
  <c r="BE206"/>
  <c r="T206"/>
  <c r="R206"/>
  <c r="P206"/>
  <c r="BI204"/>
  <c r="BH204"/>
  <c r="BG204"/>
  <c r="BE204"/>
  <c r="T204"/>
  <c r="R204"/>
  <c r="P204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1"/>
  <c r="BH191"/>
  <c r="BG191"/>
  <c r="BE191"/>
  <c r="T191"/>
  <c r="R191"/>
  <c r="P191"/>
  <c r="BI189"/>
  <c r="BH189"/>
  <c r="BG189"/>
  <c r="BE189"/>
  <c r="T189"/>
  <c r="R189"/>
  <c r="P189"/>
  <c r="BI186"/>
  <c r="BH186"/>
  <c r="BG186"/>
  <c r="BE186"/>
  <c r="T186"/>
  <c r="R186"/>
  <c r="P186"/>
  <c r="BI183"/>
  <c r="BH183"/>
  <c r="BG183"/>
  <c r="BE183"/>
  <c r="T183"/>
  <c r="R183"/>
  <c r="P183"/>
  <c r="BI181"/>
  <c r="BH181"/>
  <c r="BG181"/>
  <c r="BE181"/>
  <c r="T181"/>
  <c r="R181"/>
  <c r="P181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2"/>
  <c r="BH132"/>
  <c r="BG132"/>
  <c r="BE132"/>
  <c r="T132"/>
  <c r="R132"/>
  <c r="P132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3"/>
  <c r="BH123"/>
  <c r="BG123"/>
  <c r="BE123"/>
  <c r="T123"/>
  <c r="R123"/>
  <c r="P123"/>
  <c r="BI119"/>
  <c r="BH119"/>
  <c r="BG119"/>
  <c r="BE119"/>
  <c r="T119"/>
  <c r="T118"/>
  <c r="R119"/>
  <c r="R118"/>
  <c r="P119"/>
  <c r="P118"/>
  <c r="BI116"/>
  <c r="BH116"/>
  <c r="BG116"/>
  <c r="BE116"/>
  <c r="T116"/>
  <c r="R116"/>
  <c r="P116"/>
  <c r="BI113"/>
  <c r="BH113"/>
  <c r="BG113"/>
  <c r="BE113"/>
  <c r="T113"/>
  <c r="R113"/>
  <c r="P113"/>
  <c r="BI111"/>
  <c r="BH111"/>
  <c r="BG111"/>
  <c r="BE111"/>
  <c r="T111"/>
  <c r="R111"/>
  <c r="P111"/>
  <c r="BI109"/>
  <c r="BH109"/>
  <c r="BG109"/>
  <c r="BE109"/>
  <c r="T109"/>
  <c r="R109"/>
  <c r="P109"/>
  <c r="BI106"/>
  <c r="BH106"/>
  <c r="BG106"/>
  <c r="BE106"/>
  <c r="T106"/>
  <c r="R106"/>
  <c r="P106"/>
  <c r="BI100"/>
  <c r="BH100"/>
  <c r="BG100"/>
  <c r="BE100"/>
  <c r="T100"/>
  <c r="R100"/>
  <c r="P100"/>
  <c r="J94"/>
  <c r="J93"/>
  <c r="F93"/>
  <c r="F91"/>
  <c r="E89"/>
  <c r="J59"/>
  <c r="J58"/>
  <c r="F58"/>
  <c r="F56"/>
  <c r="E54"/>
  <c r="J20"/>
  <c r="E20"/>
  <c r="F94"/>
  <c r="J19"/>
  <c r="J14"/>
  <c r="J91"/>
  <c r="E7"/>
  <c r="E50"/>
  <c i="16" r="J39"/>
  <c r="J38"/>
  <c i="1" r="AY72"/>
  <c i="16" r="J37"/>
  <c i="1" r="AX72"/>
  <c i="16" r="BI324"/>
  <c r="BH324"/>
  <c r="BG324"/>
  <c r="BE324"/>
  <c r="T324"/>
  <c r="T323"/>
  <c r="R324"/>
  <c r="R323"/>
  <c r="P324"/>
  <c r="P323"/>
  <c r="BI321"/>
  <c r="BH321"/>
  <c r="BG321"/>
  <c r="BE321"/>
  <c r="T321"/>
  <c r="R321"/>
  <c r="P321"/>
  <c r="BI319"/>
  <c r="BH319"/>
  <c r="BG319"/>
  <c r="BE319"/>
  <c r="T319"/>
  <c r="R319"/>
  <c r="P319"/>
  <c r="BI317"/>
  <c r="BH317"/>
  <c r="BG317"/>
  <c r="BE317"/>
  <c r="T317"/>
  <c r="R317"/>
  <c r="P317"/>
  <c r="BI302"/>
  <c r="BH302"/>
  <c r="BG302"/>
  <c r="BE302"/>
  <c r="T302"/>
  <c r="R302"/>
  <c r="P302"/>
  <c r="BI287"/>
  <c r="BH287"/>
  <c r="BG287"/>
  <c r="BE287"/>
  <c r="T287"/>
  <c r="R287"/>
  <c r="P287"/>
  <c r="BI284"/>
  <c r="BH284"/>
  <c r="BG284"/>
  <c r="BE284"/>
  <c r="T284"/>
  <c r="R284"/>
  <c r="P284"/>
  <c r="BI282"/>
  <c r="BH282"/>
  <c r="BG282"/>
  <c r="BE282"/>
  <c r="T282"/>
  <c r="R282"/>
  <c r="P282"/>
  <c r="BI280"/>
  <c r="BH280"/>
  <c r="BG280"/>
  <c r="BE280"/>
  <c r="T280"/>
  <c r="R280"/>
  <c r="P280"/>
  <c r="BI275"/>
  <c r="BH275"/>
  <c r="BG275"/>
  <c r="BE275"/>
  <c r="T275"/>
  <c r="R275"/>
  <c r="P275"/>
  <c r="BI272"/>
  <c r="BH272"/>
  <c r="BG272"/>
  <c r="BE272"/>
  <c r="T272"/>
  <c r="R272"/>
  <c r="P272"/>
  <c r="BI270"/>
  <c r="BH270"/>
  <c r="BG270"/>
  <c r="BE270"/>
  <c r="T270"/>
  <c r="R270"/>
  <c r="P270"/>
  <c r="BI268"/>
  <c r="BH268"/>
  <c r="BG268"/>
  <c r="BE268"/>
  <c r="T268"/>
  <c r="R268"/>
  <c r="P268"/>
  <c r="BI260"/>
  <c r="BH260"/>
  <c r="BG260"/>
  <c r="BE260"/>
  <c r="T260"/>
  <c r="R260"/>
  <c r="P260"/>
  <c r="BI252"/>
  <c r="BH252"/>
  <c r="BG252"/>
  <c r="BE252"/>
  <c r="T252"/>
  <c r="R252"/>
  <c r="P252"/>
  <c r="BI250"/>
  <c r="BH250"/>
  <c r="BG250"/>
  <c r="BE250"/>
  <c r="T250"/>
  <c r="R250"/>
  <c r="P250"/>
  <c r="BI248"/>
  <c r="BH248"/>
  <c r="BG248"/>
  <c r="BE248"/>
  <c r="T248"/>
  <c r="R248"/>
  <c r="P248"/>
  <c r="BI246"/>
  <c r="BH246"/>
  <c r="BG246"/>
  <c r="BE246"/>
  <c r="T246"/>
  <c r="R246"/>
  <c r="P246"/>
  <c r="BI243"/>
  <c r="BH243"/>
  <c r="BG243"/>
  <c r="BE243"/>
  <c r="T243"/>
  <c r="T242"/>
  <c r="R243"/>
  <c r="R242"/>
  <c r="P243"/>
  <c r="P242"/>
  <c r="BI240"/>
  <c r="BH240"/>
  <c r="BG240"/>
  <c r="BE240"/>
  <c r="T240"/>
  <c r="R240"/>
  <c r="P240"/>
  <c r="BI238"/>
  <c r="BH238"/>
  <c r="BG238"/>
  <c r="BE238"/>
  <c r="T238"/>
  <c r="R238"/>
  <c r="P238"/>
  <c r="BI230"/>
  <c r="BH230"/>
  <c r="BG230"/>
  <c r="BE230"/>
  <c r="T230"/>
  <c r="R230"/>
  <c r="P230"/>
  <c r="BI228"/>
  <c r="BH228"/>
  <c r="BG228"/>
  <c r="BE228"/>
  <c r="T228"/>
  <c r="R228"/>
  <c r="P228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15"/>
  <c r="BH215"/>
  <c r="BG215"/>
  <c r="BE215"/>
  <c r="T215"/>
  <c r="R215"/>
  <c r="P215"/>
  <c r="BI210"/>
  <c r="BH210"/>
  <c r="BG210"/>
  <c r="BE210"/>
  <c r="T210"/>
  <c r="R210"/>
  <c r="P210"/>
  <c r="BI205"/>
  <c r="BH205"/>
  <c r="BG205"/>
  <c r="BE205"/>
  <c r="T205"/>
  <c r="R205"/>
  <c r="P205"/>
  <c r="BI196"/>
  <c r="BH196"/>
  <c r="BG196"/>
  <c r="BE196"/>
  <c r="T196"/>
  <c r="T195"/>
  <c r="R196"/>
  <c r="R195"/>
  <c r="P196"/>
  <c r="P195"/>
  <c r="BI192"/>
  <c r="BH192"/>
  <c r="BG192"/>
  <c r="BE192"/>
  <c r="T192"/>
  <c r="T191"/>
  <c r="R192"/>
  <c r="R191"/>
  <c r="P192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2"/>
  <c r="BH182"/>
  <c r="BG182"/>
  <c r="BE182"/>
  <c r="T182"/>
  <c r="R182"/>
  <c r="P182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1"/>
  <c r="BH171"/>
  <c r="BG171"/>
  <c r="BE171"/>
  <c r="T171"/>
  <c r="R171"/>
  <c r="P171"/>
  <c r="BI168"/>
  <c r="BH168"/>
  <c r="BG168"/>
  <c r="BE168"/>
  <c r="T168"/>
  <c r="R168"/>
  <c r="P168"/>
  <c r="BI165"/>
  <c r="BH165"/>
  <c r="BG165"/>
  <c r="BE165"/>
  <c r="T165"/>
  <c r="R165"/>
  <c r="P165"/>
  <c r="BI161"/>
  <c r="BH161"/>
  <c r="BG161"/>
  <c r="BE161"/>
  <c r="T161"/>
  <c r="R161"/>
  <c r="P161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2"/>
  <c r="BH142"/>
  <c r="BG142"/>
  <c r="BE142"/>
  <c r="T142"/>
  <c r="R142"/>
  <c r="P142"/>
  <c r="BI134"/>
  <c r="BH134"/>
  <c r="BG134"/>
  <c r="BE134"/>
  <c r="T134"/>
  <c r="R134"/>
  <c r="P134"/>
  <c r="BI126"/>
  <c r="BH126"/>
  <c r="BG126"/>
  <c r="BE126"/>
  <c r="T126"/>
  <c r="R126"/>
  <c r="P126"/>
  <c r="BI122"/>
  <c r="BH122"/>
  <c r="BG122"/>
  <c r="BE122"/>
  <c r="T122"/>
  <c r="R122"/>
  <c r="P122"/>
  <c r="BI101"/>
  <c r="BH101"/>
  <c r="BG101"/>
  <c r="BE101"/>
  <c r="T101"/>
  <c r="R101"/>
  <c r="P101"/>
  <c r="J95"/>
  <c r="J94"/>
  <c r="F94"/>
  <c r="F92"/>
  <c r="E90"/>
  <c r="J59"/>
  <c r="J58"/>
  <c r="F58"/>
  <c r="F56"/>
  <c r="E54"/>
  <c r="J20"/>
  <c r="E20"/>
  <c r="F95"/>
  <c r="J19"/>
  <c r="J14"/>
  <c r="J56"/>
  <c r="E7"/>
  <c r="E86"/>
  <c i="15" r="J39"/>
  <c r="J38"/>
  <c i="1" r="AY70"/>
  <c i="15" r="J37"/>
  <c i="1" r="AX70"/>
  <c i="15"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BI120"/>
  <c r="BH120"/>
  <c r="BG120"/>
  <c r="BE120"/>
  <c r="T120"/>
  <c r="R120"/>
  <c r="P120"/>
  <c r="BI119"/>
  <c r="BH119"/>
  <c r="BG119"/>
  <c r="BE119"/>
  <c r="T119"/>
  <c r="R119"/>
  <c r="P119"/>
  <c r="BI118"/>
  <c r="BH118"/>
  <c r="BG118"/>
  <c r="BE118"/>
  <c r="T118"/>
  <c r="R118"/>
  <c r="P118"/>
  <c r="BI117"/>
  <c r="BH117"/>
  <c r="BG117"/>
  <c r="BE117"/>
  <c r="T117"/>
  <c r="R117"/>
  <c r="P117"/>
  <c r="BI116"/>
  <c r="BH116"/>
  <c r="BG116"/>
  <c r="BE116"/>
  <c r="T116"/>
  <c r="R116"/>
  <c r="P116"/>
  <c r="BI115"/>
  <c r="BH115"/>
  <c r="BG115"/>
  <c r="BE115"/>
  <c r="T115"/>
  <c r="R115"/>
  <c r="P115"/>
  <c r="BI114"/>
  <c r="BH114"/>
  <c r="BG114"/>
  <c r="BE114"/>
  <c r="T114"/>
  <c r="R114"/>
  <c r="P114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9"/>
  <c r="BH109"/>
  <c r="BG109"/>
  <c r="BE109"/>
  <c r="T109"/>
  <c r="R109"/>
  <c r="P109"/>
  <c r="BI108"/>
  <c r="BH108"/>
  <c r="BG108"/>
  <c r="BE108"/>
  <c r="T108"/>
  <c r="R108"/>
  <c r="P108"/>
  <c r="BI107"/>
  <c r="BH107"/>
  <c r="BG107"/>
  <c r="BE107"/>
  <c r="T107"/>
  <c r="R107"/>
  <c r="P107"/>
  <c r="BI106"/>
  <c r="BH106"/>
  <c r="BG106"/>
  <c r="BE106"/>
  <c r="T106"/>
  <c r="R106"/>
  <c r="P106"/>
  <c r="BI105"/>
  <c r="BH105"/>
  <c r="BG105"/>
  <c r="BE105"/>
  <c r="T105"/>
  <c r="R105"/>
  <c r="P105"/>
  <c r="BI104"/>
  <c r="BH104"/>
  <c r="BG104"/>
  <c r="BE104"/>
  <c r="T104"/>
  <c r="R104"/>
  <c r="P104"/>
  <c r="BI103"/>
  <c r="BH103"/>
  <c r="BG103"/>
  <c r="BE103"/>
  <c r="T103"/>
  <c r="R103"/>
  <c r="P103"/>
  <c r="BI102"/>
  <c r="BH102"/>
  <c r="BG102"/>
  <c r="BE102"/>
  <c r="T102"/>
  <c r="R102"/>
  <c r="P102"/>
  <c r="BI101"/>
  <c r="BH101"/>
  <c r="BG101"/>
  <c r="BE101"/>
  <c r="T101"/>
  <c r="R101"/>
  <c r="P101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7"/>
  <c r="BH97"/>
  <c r="BG97"/>
  <c r="BE97"/>
  <c r="T97"/>
  <c r="R97"/>
  <c r="P97"/>
  <c r="BI96"/>
  <c r="BH96"/>
  <c r="BG96"/>
  <c r="BE96"/>
  <c r="T96"/>
  <c r="R96"/>
  <c r="P96"/>
  <c r="BI95"/>
  <c r="BH95"/>
  <c r="BG95"/>
  <c r="BE95"/>
  <c r="T95"/>
  <c r="R95"/>
  <c r="P95"/>
  <c r="BI94"/>
  <c r="BH94"/>
  <c r="BG94"/>
  <c r="BE94"/>
  <c r="T94"/>
  <c r="R94"/>
  <c r="P94"/>
  <c r="BI93"/>
  <c r="BH93"/>
  <c r="BG93"/>
  <c r="BE93"/>
  <c r="T93"/>
  <c r="R93"/>
  <c r="P93"/>
  <c r="BI92"/>
  <c r="BH92"/>
  <c r="BG92"/>
  <c r="BE92"/>
  <c r="T92"/>
  <c r="R92"/>
  <c r="P92"/>
  <c r="J85"/>
  <c r="J84"/>
  <c r="F84"/>
  <c r="F82"/>
  <c r="E80"/>
  <c r="J59"/>
  <c r="J58"/>
  <c r="F58"/>
  <c r="F56"/>
  <c r="E54"/>
  <c r="J20"/>
  <c r="E20"/>
  <c r="F85"/>
  <c r="J19"/>
  <c r="J14"/>
  <c r="J82"/>
  <c r="E7"/>
  <c r="E76"/>
  <c i="14" r="J39"/>
  <c r="J38"/>
  <c i="1" r="AY69"/>
  <c i="14" r="J37"/>
  <c i="1" r="AX69"/>
  <c i="14"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2"/>
  <c r="BH192"/>
  <c r="BG192"/>
  <c r="BE192"/>
  <c r="T192"/>
  <c r="R192"/>
  <c r="P192"/>
  <c r="BI191"/>
  <c r="BH191"/>
  <c r="BG191"/>
  <c r="BE191"/>
  <c r="T191"/>
  <c r="R191"/>
  <c r="P191"/>
  <c r="BI186"/>
  <c r="BH186"/>
  <c r="BG186"/>
  <c r="BE186"/>
  <c r="T186"/>
  <c r="R186"/>
  <c r="P186"/>
  <c r="BI181"/>
  <c r="BH181"/>
  <c r="BG181"/>
  <c r="BE181"/>
  <c r="T181"/>
  <c r="R181"/>
  <c r="P181"/>
  <c r="BI179"/>
  <c r="BH179"/>
  <c r="BG179"/>
  <c r="BE179"/>
  <c r="T179"/>
  <c r="R179"/>
  <c r="P179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8"/>
  <c r="BH108"/>
  <c r="BG108"/>
  <c r="BE108"/>
  <c r="T108"/>
  <c r="R108"/>
  <c r="P108"/>
  <c r="BI107"/>
  <c r="BH107"/>
  <c r="BG107"/>
  <c r="BE107"/>
  <c r="T107"/>
  <c r="R107"/>
  <c r="P107"/>
  <c r="BI105"/>
  <c r="BH105"/>
  <c r="BG105"/>
  <c r="BE105"/>
  <c r="T105"/>
  <c r="R105"/>
  <c r="P105"/>
  <c r="BI104"/>
  <c r="BH104"/>
  <c r="BG104"/>
  <c r="BE104"/>
  <c r="T104"/>
  <c r="R104"/>
  <c r="P104"/>
  <c r="BI102"/>
  <c r="BH102"/>
  <c r="BG102"/>
  <c r="BE102"/>
  <c r="T102"/>
  <c r="R102"/>
  <c r="P102"/>
  <c r="BI101"/>
  <c r="BH101"/>
  <c r="BG101"/>
  <c r="BE101"/>
  <c r="T101"/>
  <c r="R101"/>
  <c r="P101"/>
  <c r="BI99"/>
  <c r="BH99"/>
  <c r="BG99"/>
  <c r="BE99"/>
  <c r="T99"/>
  <c r="R99"/>
  <c r="P99"/>
  <c r="BI97"/>
  <c r="BH97"/>
  <c r="BG97"/>
  <c r="BE97"/>
  <c r="T97"/>
  <c r="R97"/>
  <c r="P97"/>
  <c r="BI95"/>
  <c r="BH95"/>
  <c r="BG95"/>
  <c r="BE95"/>
  <c r="T95"/>
  <c r="R95"/>
  <c r="P95"/>
  <c r="BI94"/>
  <c r="BH94"/>
  <c r="BG94"/>
  <c r="BE94"/>
  <c r="T94"/>
  <c r="R94"/>
  <c r="P94"/>
  <c r="BI92"/>
  <c r="BH92"/>
  <c r="BG92"/>
  <c r="BE92"/>
  <c r="T92"/>
  <c r="R92"/>
  <c r="P92"/>
  <c r="BI90"/>
  <c r="BH90"/>
  <c r="BG90"/>
  <c r="BE90"/>
  <c r="T90"/>
  <c r="R90"/>
  <c r="P90"/>
  <c r="J84"/>
  <c r="J83"/>
  <c r="F83"/>
  <c r="F81"/>
  <c r="E79"/>
  <c r="J59"/>
  <c r="J58"/>
  <c r="F58"/>
  <c r="F56"/>
  <c r="E54"/>
  <c r="J20"/>
  <c r="E20"/>
  <c r="F84"/>
  <c r="J19"/>
  <c r="J14"/>
  <c r="J56"/>
  <c r="E7"/>
  <c r="E75"/>
  <c i="13" r="J39"/>
  <c r="J38"/>
  <c i="1" r="AY68"/>
  <c i="13" r="J37"/>
  <c i="1" r="AX68"/>
  <c i="13"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6"/>
  <c r="BH146"/>
  <c r="BG146"/>
  <c r="BE146"/>
  <c r="T146"/>
  <c r="R146"/>
  <c r="P146"/>
  <c r="BI143"/>
  <c r="BH143"/>
  <c r="BG143"/>
  <c r="BE143"/>
  <c r="T143"/>
  <c r="R143"/>
  <c r="P143"/>
  <c r="BI140"/>
  <c r="BH140"/>
  <c r="BG140"/>
  <c r="BE140"/>
  <c r="T140"/>
  <c r="R140"/>
  <c r="P140"/>
  <c r="BI137"/>
  <c r="BH137"/>
  <c r="BG137"/>
  <c r="BE137"/>
  <c r="T137"/>
  <c r="R137"/>
  <c r="P137"/>
  <c r="BI131"/>
  <c r="BH131"/>
  <c r="BG131"/>
  <c r="BE131"/>
  <c r="T131"/>
  <c r="R131"/>
  <c r="P131"/>
  <c r="BI128"/>
  <c r="BH128"/>
  <c r="BG128"/>
  <c r="BE128"/>
  <c r="T128"/>
  <c r="R128"/>
  <c r="P128"/>
  <c r="BI126"/>
  <c r="BH126"/>
  <c r="BG126"/>
  <c r="BE126"/>
  <c r="T126"/>
  <c r="R126"/>
  <c r="P126"/>
  <c r="BI125"/>
  <c r="BH125"/>
  <c r="BG125"/>
  <c r="BE125"/>
  <c r="T125"/>
  <c r="R125"/>
  <c r="P125"/>
  <c r="BI122"/>
  <c r="BH122"/>
  <c r="BG122"/>
  <c r="BE122"/>
  <c r="T122"/>
  <c r="R122"/>
  <c r="P122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2"/>
  <c r="BH112"/>
  <c r="BG112"/>
  <c r="BE112"/>
  <c r="T112"/>
  <c r="R112"/>
  <c r="P112"/>
  <c r="BI109"/>
  <c r="BH109"/>
  <c r="BG109"/>
  <c r="BE109"/>
  <c r="T109"/>
  <c r="R109"/>
  <c r="P109"/>
  <c r="BI107"/>
  <c r="BH107"/>
  <c r="BG107"/>
  <c r="BE107"/>
  <c r="T107"/>
  <c r="R107"/>
  <c r="P107"/>
  <c r="BI103"/>
  <c r="BH103"/>
  <c r="BG103"/>
  <c r="BE103"/>
  <c r="T103"/>
  <c r="T102"/>
  <c r="R103"/>
  <c r="R102"/>
  <c r="P103"/>
  <c r="P102"/>
  <c r="BI100"/>
  <c r="BH100"/>
  <c r="BG100"/>
  <c r="BE100"/>
  <c r="T100"/>
  <c r="R100"/>
  <c r="P100"/>
  <c r="BI96"/>
  <c r="BH96"/>
  <c r="BG96"/>
  <c r="BE96"/>
  <c r="T96"/>
  <c r="R96"/>
  <c r="P96"/>
  <c r="J90"/>
  <c r="J89"/>
  <c r="F89"/>
  <c r="F87"/>
  <c r="E85"/>
  <c r="J59"/>
  <c r="J58"/>
  <c r="F58"/>
  <c r="F56"/>
  <c r="E54"/>
  <c r="J20"/>
  <c r="E20"/>
  <c r="F59"/>
  <c r="J19"/>
  <c r="J14"/>
  <c r="J87"/>
  <c r="E7"/>
  <c r="E50"/>
  <c i="12" r="J39"/>
  <c r="J38"/>
  <c i="1" r="AY67"/>
  <c i="12" r="J37"/>
  <c i="1" r="AX67"/>
  <c i="12" r="BI246"/>
  <c r="BH246"/>
  <c r="BG246"/>
  <c r="BE246"/>
  <c r="T246"/>
  <c r="T245"/>
  <c r="R246"/>
  <c r="R245"/>
  <c r="P246"/>
  <c r="P245"/>
  <c r="BI243"/>
  <c r="BH243"/>
  <c r="BG243"/>
  <c r="BE243"/>
  <c r="T243"/>
  <c r="R243"/>
  <c r="P243"/>
  <c r="BI241"/>
  <c r="BH241"/>
  <c r="BG241"/>
  <c r="BE241"/>
  <c r="T241"/>
  <c r="R241"/>
  <c r="P241"/>
  <c r="BI238"/>
  <c r="BH238"/>
  <c r="BG238"/>
  <c r="BE238"/>
  <c r="T238"/>
  <c r="R238"/>
  <c r="P238"/>
  <c r="BI235"/>
  <c r="BH235"/>
  <c r="BG235"/>
  <c r="BE235"/>
  <c r="T235"/>
  <c r="R235"/>
  <c r="P235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3"/>
  <c r="BH213"/>
  <c r="BG213"/>
  <c r="BE213"/>
  <c r="T213"/>
  <c r="R213"/>
  <c r="P213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8"/>
  <c r="BH198"/>
  <c r="BG198"/>
  <c r="BE198"/>
  <c r="T198"/>
  <c r="R198"/>
  <c r="P198"/>
  <c r="BI194"/>
  <c r="BH194"/>
  <c r="BG194"/>
  <c r="BE194"/>
  <c r="T194"/>
  <c r="R194"/>
  <c r="P194"/>
  <c r="BI188"/>
  <c r="BH188"/>
  <c r="BG188"/>
  <c r="BE188"/>
  <c r="T188"/>
  <c r="R188"/>
  <c r="P188"/>
  <c r="BI185"/>
  <c r="BH185"/>
  <c r="BG185"/>
  <c r="BE185"/>
  <c r="T185"/>
  <c r="R185"/>
  <c r="P185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56"/>
  <c r="BH156"/>
  <c r="BG156"/>
  <c r="BE156"/>
  <c r="T156"/>
  <c r="R156"/>
  <c r="P156"/>
  <c r="BI153"/>
  <c r="BH153"/>
  <c r="BG153"/>
  <c r="BE153"/>
  <c r="T153"/>
  <c r="R153"/>
  <c r="P153"/>
  <c r="BI150"/>
  <c r="BH150"/>
  <c r="BG150"/>
  <c r="BE150"/>
  <c r="T150"/>
  <c r="R150"/>
  <c r="P150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5"/>
  <c r="BH135"/>
  <c r="BG135"/>
  <c r="BE135"/>
  <c r="T135"/>
  <c r="R135"/>
  <c r="P135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5"/>
  <c r="BH125"/>
  <c r="BG125"/>
  <c r="BE125"/>
  <c r="T125"/>
  <c r="R125"/>
  <c r="P125"/>
  <c r="BI124"/>
  <c r="BH124"/>
  <c r="BG124"/>
  <c r="BE124"/>
  <c r="T124"/>
  <c r="R124"/>
  <c r="P124"/>
  <c r="BI122"/>
  <c r="BH122"/>
  <c r="BG122"/>
  <c r="BE122"/>
  <c r="T122"/>
  <c r="R122"/>
  <c r="P122"/>
  <c r="BI121"/>
  <c r="BH121"/>
  <c r="BG121"/>
  <c r="BE121"/>
  <c r="T121"/>
  <c r="R121"/>
  <c r="P121"/>
  <c r="BI119"/>
  <c r="BH119"/>
  <c r="BG119"/>
  <c r="BE119"/>
  <c r="T119"/>
  <c r="R119"/>
  <c r="P119"/>
  <c r="BI118"/>
  <c r="BH118"/>
  <c r="BG118"/>
  <c r="BE118"/>
  <c r="T118"/>
  <c r="R118"/>
  <c r="P118"/>
  <c r="BI117"/>
  <c r="BH117"/>
  <c r="BG117"/>
  <c r="BE117"/>
  <c r="T117"/>
  <c r="R117"/>
  <c r="P117"/>
  <c r="BI116"/>
  <c r="BH116"/>
  <c r="BG116"/>
  <c r="BE116"/>
  <c r="T116"/>
  <c r="R116"/>
  <c r="P116"/>
  <c r="BI115"/>
  <c r="BH115"/>
  <c r="BG115"/>
  <c r="BE115"/>
  <c r="T115"/>
  <c r="R115"/>
  <c r="P115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5"/>
  <c r="BH105"/>
  <c r="BG105"/>
  <c r="BE105"/>
  <c r="T105"/>
  <c r="R105"/>
  <c r="P105"/>
  <c r="BI103"/>
  <c r="BH103"/>
  <c r="BG103"/>
  <c r="BE103"/>
  <c r="T103"/>
  <c r="R103"/>
  <c r="P103"/>
  <c r="BI100"/>
  <c r="BH100"/>
  <c r="BG100"/>
  <c r="BE100"/>
  <c r="T100"/>
  <c r="R100"/>
  <c r="P100"/>
  <c r="BI97"/>
  <c r="BH97"/>
  <c r="BG97"/>
  <c r="BE97"/>
  <c r="T97"/>
  <c r="R97"/>
  <c r="P97"/>
  <c r="BI95"/>
  <c r="BH95"/>
  <c r="BG95"/>
  <c r="BE95"/>
  <c r="T95"/>
  <c r="R95"/>
  <c r="P95"/>
  <c r="BI93"/>
  <c r="BH93"/>
  <c r="BG93"/>
  <c r="BE93"/>
  <c r="T93"/>
  <c r="R93"/>
  <c r="P93"/>
  <c r="J87"/>
  <c r="J86"/>
  <c r="F86"/>
  <c r="F84"/>
  <c r="E82"/>
  <c r="J59"/>
  <c r="J58"/>
  <c r="F58"/>
  <c r="F56"/>
  <c r="E54"/>
  <c r="J20"/>
  <c r="E20"/>
  <c r="F87"/>
  <c r="J19"/>
  <c r="J14"/>
  <c r="J56"/>
  <c r="E7"/>
  <c r="E78"/>
  <c i="11" r="J39"/>
  <c r="J38"/>
  <c i="1" r="AY66"/>
  <c i="11" r="J37"/>
  <c i="1" r="AX66"/>
  <c i="11" r="BI201"/>
  <c r="BH201"/>
  <c r="BG201"/>
  <c r="BE201"/>
  <c r="T201"/>
  <c r="R201"/>
  <c r="P201"/>
  <c r="BI199"/>
  <c r="BH199"/>
  <c r="BG199"/>
  <c r="BE199"/>
  <c r="T199"/>
  <c r="R199"/>
  <c r="P199"/>
  <c r="BI196"/>
  <c r="BH196"/>
  <c r="BG196"/>
  <c r="BE196"/>
  <c r="T196"/>
  <c r="R196"/>
  <c r="P196"/>
  <c r="BI194"/>
  <c r="BH194"/>
  <c r="BG194"/>
  <c r="BE194"/>
  <c r="T194"/>
  <c r="R194"/>
  <c r="P194"/>
  <c r="BI191"/>
  <c r="BH191"/>
  <c r="BG191"/>
  <c r="BE191"/>
  <c r="T191"/>
  <c r="R191"/>
  <c r="P191"/>
  <c r="BI188"/>
  <c r="BH188"/>
  <c r="BG188"/>
  <c r="BE188"/>
  <c r="T188"/>
  <c r="R188"/>
  <c r="P188"/>
  <c r="BI185"/>
  <c r="BH185"/>
  <c r="BG185"/>
  <c r="BE185"/>
  <c r="T185"/>
  <c r="R185"/>
  <c r="P185"/>
  <c r="BI181"/>
  <c r="BH181"/>
  <c r="BG181"/>
  <c r="BE181"/>
  <c r="T181"/>
  <c r="R181"/>
  <c r="P181"/>
  <c r="BI176"/>
  <c r="BH176"/>
  <c r="BG176"/>
  <c r="BE176"/>
  <c r="T176"/>
  <c r="R176"/>
  <c r="P176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7"/>
  <c r="BH127"/>
  <c r="BG127"/>
  <c r="BE127"/>
  <c r="T127"/>
  <c r="R127"/>
  <c r="P127"/>
  <c r="BI125"/>
  <c r="BH125"/>
  <c r="BG125"/>
  <c r="BE125"/>
  <c r="T125"/>
  <c r="R125"/>
  <c r="P125"/>
  <c r="BI123"/>
  <c r="BH123"/>
  <c r="BG123"/>
  <c r="BE123"/>
  <c r="T123"/>
  <c r="R123"/>
  <c r="P123"/>
  <c r="BI121"/>
  <c r="BH121"/>
  <c r="BG121"/>
  <c r="BE121"/>
  <c r="T121"/>
  <c r="R121"/>
  <c r="P121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4"/>
  <c r="BH114"/>
  <c r="BG114"/>
  <c r="BE114"/>
  <c r="T114"/>
  <c r="R114"/>
  <c r="P114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8"/>
  <c r="BH108"/>
  <c r="BG108"/>
  <c r="BE108"/>
  <c r="T108"/>
  <c r="R108"/>
  <c r="P108"/>
  <c r="BI104"/>
  <c r="BH104"/>
  <c r="BG104"/>
  <c r="BE104"/>
  <c r="T104"/>
  <c r="T103"/>
  <c r="R104"/>
  <c r="R103"/>
  <c r="P104"/>
  <c r="P103"/>
  <c r="BI101"/>
  <c r="BH101"/>
  <c r="BG101"/>
  <c r="BE101"/>
  <c r="T101"/>
  <c r="R101"/>
  <c r="P101"/>
  <c r="BI97"/>
  <c r="BH97"/>
  <c r="BG97"/>
  <c r="BE97"/>
  <c r="T97"/>
  <c r="R97"/>
  <c r="P97"/>
  <c r="J91"/>
  <c r="J90"/>
  <c r="F90"/>
  <c r="F88"/>
  <c r="E86"/>
  <c r="J59"/>
  <c r="J58"/>
  <c r="F58"/>
  <c r="F56"/>
  <c r="E54"/>
  <c r="J20"/>
  <c r="E20"/>
  <c r="F91"/>
  <c r="J19"/>
  <c r="J14"/>
  <c r="J56"/>
  <c r="E7"/>
  <c r="E50"/>
  <c i="10" r="J39"/>
  <c r="J38"/>
  <c i="1" r="AY65"/>
  <c i="10" r="J37"/>
  <c i="1" r="AX65"/>
  <c i="10" r="BI303"/>
  <c r="BH303"/>
  <c r="BG303"/>
  <c r="BE303"/>
  <c r="T303"/>
  <c r="R303"/>
  <c r="P303"/>
  <c r="BI301"/>
  <c r="BH301"/>
  <c r="BG301"/>
  <c r="BE301"/>
  <c r="T301"/>
  <c r="R301"/>
  <c r="P301"/>
  <c r="BI298"/>
  <c r="BH298"/>
  <c r="BG298"/>
  <c r="BE298"/>
  <c r="T298"/>
  <c r="R298"/>
  <c r="P298"/>
  <c r="BI296"/>
  <c r="BH296"/>
  <c r="BG296"/>
  <c r="BE296"/>
  <c r="T296"/>
  <c r="R296"/>
  <c r="P296"/>
  <c r="BI291"/>
  <c r="BH291"/>
  <c r="BG291"/>
  <c r="BE291"/>
  <c r="T291"/>
  <c r="R291"/>
  <c r="P291"/>
  <c r="BI286"/>
  <c r="BH286"/>
  <c r="BG286"/>
  <c r="BE286"/>
  <c r="T286"/>
  <c r="R286"/>
  <c r="P286"/>
  <c r="BI281"/>
  <c r="BH281"/>
  <c r="BG281"/>
  <c r="BE281"/>
  <c r="T281"/>
  <c r="R281"/>
  <c r="P281"/>
  <c r="BI276"/>
  <c r="BH276"/>
  <c r="BG276"/>
  <c r="BE276"/>
  <c r="T276"/>
  <c r="R276"/>
  <c r="P276"/>
  <c r="BI266"/>
  <c r="BH266"/>
  <c r="BG266"/>
  <c r="BE266"/>
  <c r="T266"/>
  <c r="R266"/>
  <c r="P266"/>
  <c r="BI261"/>
  <c r="BH261"/>
  <c r="BG261"/>
  <c r="BE261"/>
  <c r="T261"/>
  <c r="R261"/>
  <c r="P261"/>
  <c r="BI258"/>
  <c r="BH258"/>
  <c r="BG258"/>
  <c r="BE258"/>
  <c r="T258"/>
  <c r="R258"/>
  <c r="P258"/>
  <c r="BI254"/>
  <c r="BH254"/>
  <c r="BG254"/>
  <c r="BE254"/>
  <c r="T254"/>
  <c r="T253"/>
  <c r="R254"/>
  <c r="R253"/>
  <c r="P254"/>
  <c r="P253"/>
  <c r="BI251"/>
  <c r="BH251"/>
  <c r="BG251"/>
  <c r="BE251"/>
  <c r="T251"/>
  <c r="R251"/>
  <c r="P251"/>
  <c r="BI249"/>
  <c r="BH249"/>
  <c r="BG249"/>
  <c r="BE249"/>
  <c r="T249"/>
  <c r="R249"/>
  <c r="P249"/>
  <c r="BI248"/>
  <c r="BH248"/>
  <c r="BG248"/>
  <c r="BE248"/>
  <c r="T248"/>
  <c r="R248"/>
  <c r="P248"/>
  <c r="BI246"/>
  <c r="BH246"/>
  <c r="BG246"/>
  <c r="BE246"/>
  <c r="T246"/>
  <c r="R246"/>
  <c r="P246"/>
  <c r="BI239"/>
  <c r="BH239"/>
  <c r="BG239"/>
  <c r="BE239"/>
  <c r="T239"/>
  <c r="R239"/>
  <c r="P239"/>
  <c r="BI237"/>
  <c r="BH237"/>
  <c r="BG237"/>
  <c r="BE237"/>
  <c r="T237"/>
  <c r="R237"/>
  <c r="P237"/>
  <c r="BI235"/>
  <c r="BH235"/>
  <c r="BG235"/>
  <c r="BE235"/>
  <c r="T235"/>
  <c r="R235"/>
  <c r="P235"/>
  <c r="BI233"/>
  <c r="BH233"/>
  <c r="BG233"/>
  <c r="BE233"/>
  <c r="T233"/>
  <c r="R233"/>
  <c r="P233"/>
  <c r="BI231"/>
  <c r="BH231"/>
  <c r="BG231"/>
  <c r="BE231"/>
  <c r="T231"/>
  <c r="R231"/>
  <c r="P231"/>
  <c r="BI229"/>
  <c r="BH229"/>
  <c r="BG229"/>
  <c r="BE229"/>
  <c r="T229"/>
  <c r="R229"/>
  <c r="P229"/>
  <c r="BI227"/>
  <c r="BH227"/>
  <c r="BG227"/>
  <c r="BE227"/>
  <c r="T227"/>
  <c r="R227"/>
  <c r="P227"/>
  <c r="BI226"/>
  <c r="BH226"/>
  <c r="BG226"/>
  <c r="BE226"/>
  <c r="T226"/>
  <c r="R226"/>
  <c r="P226"/>
  <c r="BI224"/>
  <c r="BH224"/>
  <c r="BG224"/>
  <c r="BE224"/>
  <c r="T224"/>
  <c r="R224"/>
  <c r="P224"/>
  <c r="BI221"/>
  <c r="BH221"/>
  <c r="BG221"/>
  <c r="BE221"/>
  <c r="T221"/>
  <c r="R221"/>
  <c r="P221"/>
  <c r="BI217"/>
  <c r="BH217"/>
  <c r="BG217"/>
  <c r="BE217"/>
  <c r="T217"/>
  <c r="R217"/>
  <c r="P217"/>
  <c r="BI212"/>
  <c r="BH212"/>
  <c r="BG212"/>
  <c r="BE212"/>
  <c r="T212"/>
  <c r="R212"/>
  <c r="P212"/>
  <c r="BI209"/>
  <c r="BH209"/>
  <c r="BG209"/>
  <c r="BE209"/>
  <c r="T209"/>
  <c r="R209"/>
  <c r="P209"/>
  <c r="BI207"/>
  <c r="BH207"/>
  <c r="BG207"/>
  <c r="BE207"/>
  <c r="T207"/>
  <c r="R207"/>
  <c r="P207"/>
  <c r="BI206"/>
  <c r="BH206"/>
  <c r="BG206"/>
  <c r="BE206"/>
  <c r="T206"/>
  <c r="R206"/>
  <c r="P206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4"/>
  <c r="BH174"/>
  <c r="BG174"/>
  <c r="BE174"/>
  <c r="T174"/>
  <c r="R174"/>
  <c r="P174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2"/>
  <c r="BH132"/>
  <c r="BG132"/>
  <c r="BE132"/>
  <c r="T132"/>
  <c r="R132"/>
  <c r="P132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3"/>
  <c r="BH123"/>
  <c r="BG123"/>
  <c r="BE123"/>
  <c r="T123"/>
  <c r="R123"/>
  <c r="P123"/>
  <c r="BI119"/>
  <c r="BH119"/>
  <c r="BG119"/>
  <c r="BE119"/>
  <c r="T119"/>
  <c r="T118"/>
  <c r="R119"/>
  <c r="R118"/>
  <c r="P119"/>
  <c r="P118"/>
  <c r="BI117"/>
  <c r="BH117"/>
  <c r="BG117"/>
  <c r="BE117"/>
  <c r="T117"/>
  <c r="R117"/>
  <c r="P117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7"/>
  <c r="BH107"/>
  <c r="BG107"/>
  <c r="BE107"/>
  <c r="T107"/>
  <c r="R107"/>
  <c r="P107"/>
  <c r="BI101"/>
  <c r="BH101"/>
  <c r="BG101"/>
  <c r="BE101"/>
  <c r="T101"/>
  <c r="R101"/>
  <c r="P101"/>
  <c r="J95"/>
  <c r="J94"/>
  <c r="F94"/>
  <c r="F92"/>
  <c r="E90"/>
  <c r="J59"/>
  <c r="J58"/>
  <c r="F58"/>
  <c r="F56"/>
  <c r="E54"/>
  <c r="J20"/>
  <c r="E20"/>
  <c r="F95"/>
  <c r="J19"/>
  <c r="J14"/>
  <c r="J56"/>
  <c r="E7"/>
  <c r="E86"/>
  <c i="9" r="J39"/>
  <c r="J38"/>
  <c i="1" r="AY64"/>
  <c i="9" r="J37"/>
  <c i="1" r="AX64"/>
  <c i="9" r="BI1260"/>
  <c r="BH1260"/>
  <c r="BG1260"/>
  <c r="BE1260"/>
  <c r="T1260"/>
  <c r="R1260"/>
  <c r="P1260"/>
  <c r="BI1168"/>
  <c r="BH1168"/>
  <c r="BG1168"/>
  <c r="BE1168"/>
  <c r="T1168"/>
  <c r="R1168"/>
  <c r="P1168"/>
  <c r="BI1166"/>
  <c r="BH1166"/>
  <c r="BG1166"/>
  <c r="BE1166"/>
  <c r="T1166"/>
  <c r="R1166"/>
  <c r="P1166"/>
  <c r="BI1164"/>
  <c r="BH1164"/>
  <c r="BG1164"/>
  <c r="BE1164"/>
  <c r="T1164"/>
  <c r="R1164"/>
  <c r="P1164"/>
  <c r="BI1162"/>
  <c r="BH1162"/>
  <c r="BG1162"/>
  <c r="BE1162"/>
  <c r="T1162"/>
  <c r="R1162"/>
  <c r="P1162"/>
  <c r="BI1070"/>
  <c r="BH1070"/>
  <c r="BG1070"/>
  <c r="BE1070"/>
  <c r="T1070"/>
  <c r="R1070"/>
  <c r="P1070"/>
  <c r="BI978"/>
  <c r="BH978"/>
  <c r="BG978"/>
  <c r="BE978"/>
  <c r="T978"/>
  <c r="R978"/>
  <c r="P978"/>
  <c r="BI972"/>
  <c r="BH972"/>
  <c r="BG972"/>
  <c r="BE972"/>
  <c r="T972"/>
  <c r="T966"/>
  <c r="R972"/>
  <c r="R966"/>
  <c r="P972"/>
  <c r="P966"/>
  <c r="BI967"/>
  <c r="BH967"/>
  <c r="BG967"/>
  <c r="BE967"/>
  <c r="T967"/>
  <c r="R967"/>
  <c r="P967"/>
  <c r="BI964"/>
  <c r="BH964"/>
  <c r="BG964"/>
  <c r="BE964"/>
  <c r="T964"/>
  <c r="R964"/>
  <c r="P964"/>
  <c r="BI962"/>
  <c r="BH962"/>
  <c r="BG962"/>
  <c r="BE962"/>
  <c r="T962"/>
  <c r="R962"/>
  <c r="P962"/>
  <c r="BI960"/>
  <c r="BH960"/>
  <c r="BG960"/>
  <c r="BE960"/>
  <c r="T960"/>
  <c r="R960"/>
  <c r="P960"/>
  <c r="BI958"/>
  <c r="BH958"/>
  <c r="BG958"/>
  <c r="BE958"/>
  <c r="T958"/>
  <c r="R958"/>
  <c r="P958"/>
  <c r="BI955"/>
  <c r="BH955"/>
  <c r="BG955"/>
  <c r="BE955"/>
  <c r="T955"/>
  <c r="R955"/>
  <c r="P955"/>
  <c r="BI951"/>
  <c r="BH951"/>
  <c r="BG951"/>
  <c r="BE951"/>
  <c r="T951"/>
  <c r="R951"/>
  <c r="P951"/>
  <c r="BI949"/>
  <c r="BH949"/>
  <c r="BG949"/>
  <c r="BE949"/>
  <c r="T949"/>
  <c r="R949"/>
  <c r="P949"/>
  <c r="BI946"/>
  <c r="BH946"/>
  <c r="BG946"/>
  <c r="BE946"/>
  <c r="T946"/>
  <c r="R946"/>
  <c r="P946"/>
  <c r="BI943"/>
  <c r="BH943"/>
  <c r="BG943"/>
  <c r="BE943"/>
  <c r="T943"/>
  <c r="R943"/>
  <c r="P943"/>
  <c r="BI940"/>
  <c r="BH940"/>
  <c r="BG940"/>
  <c r="BE940"/>
  <c r="T940"/>
  <c r="R940"/>
  <c r="P940"/>
  <c r="BI938"/>
  <c r="BH938"/>
  <c r="BG938"/>
  <c r="BE938"/>
  <c r="T938"/>
  <c r="R938"/>
  <c r="P938"/>
  <c r="BI929"/>
  <c r="BH929"/>
  <c r="BG929"/>
  <c r="BE929"/>
  <c r="T929"/>
  <c r="R929"/>
  <c r="P929"/>
  <c r="BI920"/>
  <c r="BH920"/>
  <c r="BG920"/>
  <c r="BE920"/>
  <c r="T920"/>
  <c r="R920"/>
  <c r="P920"/>
  <c r="BI913"/>
  <c r="BH913"/>
  <c r="BG913"/>
  <c r="BE913"/>
  <c r="T913"/>
  <c r="R913"/>
  <c r="P913"/>
  <c r="BI906"/>
  <c r="BH906"/>
  <c r="BG906"/>
  <c r="BE906"/>
  <c r="T906"/>
  <c r="R906"/>
  <c r="P906"/>
  <c r="BI904"/>
  <c r="BH904"/>
  <c r="BG904"/>
  <c r="BE904"/>
  <c r="T904"/>
  <c r="R904"/>
  <c r="P904"/>
  <c r="BI901"/>
  <c r="BH901"/>
  <c r="BG901"/>
  <c r="BE901"/>
  <c r="T901"/>
  <c r="R901"/>
  <c r="P901"/>
  <c r="BI892"/>
  <c r="BH892"/>
  <c r="BG892"/>
  <c r="BE892"/>
  <c r="T892"/>
  <c r="R892"/>
  <c r="P892"/>
  <c r="BI889"/>
  <c r="BH889"/>
  <c r="BG889"/>
  <c r="BE889"/>
  <c r="T889"/>
  <c r="R889"/>
  <c r="P889"/>
  <c r="BI885"/>
  <c r="BH885"/>
  <c r="BG885"/>
  <c r="BE885"/>
  <c r="T885"/>
  <c r="R885"/>
  <c r="P885"/>
  <c r="BI876"/>
  <c r="BH876"/>
  <c r="BG876"/>
  <c r="BE876"/>
  <c r="T876"/>
  <c r="R876"/>
  <c r="P876"/>
  <c r="BI867"/>
  <c r="BH867"/>
  <c r="BG867"/>
  <c r="BE867"/>
  <c r="T867"/>
  <c r="R867"/>
  <c r="P867"/>
  <c r="BI864"/>
  <c r="BH864"/>
  <c r="BG864"/>
  <c r="BE864"/>
  <c r="T864"/>
  <c r="R864"/>
  <c r="P864"/>
  <c r="BI862"/>
  <c r="BH862"/>
  <c r="BG862"/>
  <c r="BE862"/>
  <c r="T862"/>
  <c r="R862"/>
  <c r="P862"/>
  <c r="BI851"/>
  <c r="BH851"/>
  <c r="BG851"/>
  <c r="BE851"/>
  <c r="T851"/>
  <c r="R851"/>
  <c r="P851"/>
  <c r="BI841"/>
  <c r="BH841"/>
  <c r="BG841"/>
  <c r="BE841"/>
  <c r="T841"/>
  <c r="R841"/>
  <c r="P841"/>
  <c r="BI839"/>
  <c r="BH839"/>
  <c r="BG839"/>
  <c r="BE839"/>
  <c r="T839"/>
  <c r="R839"/>
  <c r="P839"/>
  <c r="BI834"/>
  <c r="BH834"/>
  <c r="BG834"/>
  <c r="BE834"/>
  <c r="T834"/>
  <c r="R834"/>
  <c r="P834"/>
  <c r="BI831"/>
  <c r="BH831"/>
  <c r="BG831"/>
  <c r="BE831"/>
  <c r="T831"/>
  <c r="R831"/>
  <c r="P831"/>
  <c r="BI825"/>
  <c r="BH825"/>
  <c r="BG825"/>
  <c r="BE825"/>
  <c r="T825"/>
  <c r="R825"/>
  <c r="P825"/>
  <c r="BI822"/>
  <c r="BH822"/>
  <c r="BG822"/>
  <c r="BE822"/>
  <c r="T822"/>
  <c r="R822"/>
  <c r="P822"/>
  <c r="BI818"/>
  <c r="BH818"/>
  <c r="BG818"/>
  <c r="BE818"/>
  <c r="T818"/>
  <c r="R818"/>
  <c r="P818"/>
  <c r="BI808"/>
  <c r="BH808"/>
  <c r="BG808"/>
  <c r="BE808"/>
  <c r="T808"/>
  <c r="R808"/>
  <c r="P808"/>
  <c r="BI798"/>
  <c r="BH798"/>
  <c r="BG798"/>
  <c r="BE798"/>
  <c r="T798"/>
  <c r="R798"/>
  <c r="P798"/>
  <c r="BI788"/>
  <c r="BH788"/>
  <c r="BG788"/>
  <c r="BE788"/>
  <c r="T788"/>
  <c r="R788"/>
  <c r="P788"/>
  <c r="BI778"/>
  <c r="BH778"/>
  <c r="BG778"/>
  <c r="BE778"/>
  <c r="T778"/>
  <c r="R778"/>
  <c r="P778"/>
  <c r="BI774"/>
  <c r="BH774"/>
  <c r="BG774"/>
  <c r="BE774"/>
  <c r="T774"/>
  <c r="R774"/>
  <c r="P774"/>
  <c r="BI768"/>
  <c r="BH768"/>
  <c r="BG768"/>
  <c r="BE768"/>
  <c r="T768"/>
  <c r="R768"/>
  <c r="P768"/>
  <c r="BI761"/>
  <c r="BH761"/>
  <c r="BG761"/>
  <c r="BE761"/>
  <c r="T761"/>
  <c r="R761"/>
  <c r="P761"/>
  <c r="BI754"/>
  <c r="BH754"/>
  <c r="BG754"/>
  <c r="BE754"/>
  <c r="T754"/>
  <c r="R754"/>
  <c r="P754"/>
  <c r="BI732"/>
  <c r="BH732"/>
  <c r="BG732"/>
  <c r="BE732"/>
  <c r="T732"/>
  <c r="R732"/>
  <c r="P732"/>
  <c r="BI707"/>
  <c r="BH707"/>
  <c r="BG707"/>
  <c r="BE707"/>
  <c r="T707"/>
  <c r="R707"/>
  <c r="P707"/>
  <c r="BI701"/>
  <c r="BH701"/>
  <c r="BG701"/>
  <c r="BE701"/>
  <c r="T701"/>
  <c r="R701"/>
  <c r="P701"/>
  <c r="BI698"/>
  <c r="BH698"/>
  <c r="BG698"/>
  <c r="BE698"/>
  <c r="T698"/>
  <c r="R698"/>
  <c r="P698"/>
  <c r="BI695"/>
  <c r="BH695"/>
  <c r="BG695"/>
  <c r="BE695"/>
  <c r="T695"/>
  <c r="R695"/>
  <c r="P695"/>
  <c r="BI688"/>
  <c r="BH688"/>
  <c r="BG688"/>
  <c r="BE688"/>
  <c r="T688"/>
  <c r="R688"/>
  <c r="P688"/>
  <c r="BI684"/>
  <c r="BH684"/>
  <c r="BG684"/>
  <c r="BE684"/>
  <c r="T684"/>
  <c r="R684"/>
  <c r="P684"/>
  <c r="BI681"/>
  <c r="BH681"/>
  <c r="BG681"/>
  <c r="BE681"/>
  <c r="T681"/>
  <c r="R681"/>
  <c r="P681"/>
  <c r="BI679"/>
  <c r="BH679"/>
  <c r="BG679"/>
  <c r="BE679"/>
  <c r="T679"/>
  <c r="R679"/>
  <c r="P679"/>
  <c r="BI675"/>
  <c r="BH675"/>
  <c r="BG675"/>
  <c r="BE675"/>
  <c r="T675"/>
  <c r="R675"/>
  <c r="P675"/>
  <c r="BI673"/>
  <c r="BH673"/>
  <c r="BG673"/>
  <c r="BE673"/>
  <c r="T673"/>
  <c r="R673"/>
  <c r="P673"/>
  <c r="BI670"/>
  <c r="BH670"/>
  <c r="BG670"/>
  <c r="BE670"/>
  <c r="T670"/>
  <c r="R670"/>
  <c r="P670"/>
  <c r="BI666"/>
  <c r="BH666"/>
  <c r="BG666"/>
  <c r="BE666"/>
  <c r="T666"/>
  <c r="R666"/>
  <c r="P666"/>
  <c r="BI661"/>
  <c r="BH661"/>
  <c r="BG661"/>
  <c r="BE661"/>
  <c r="T661"/>
  <c r="R661"/>
  <c r="P661"/>
  <c r="BI659"/>
  <c r="BH659"/>
  <c r="BG659"/>
  <c r="BE659"/>
  <c r="T659"/>
  <c r="R659"/>
  <c r="P659"/>
  <c r="BI656"/>
  <c r="BH656"/>
  <c r="BG656"/>
  <c r="BE656"/>
  <c r="T656"/>
  <c r="R656"/>
  <c r="P656"/>
  <c r="BI654"/>
  <c r="BH654"/>
  <c r="BG654"/>
  <c r="BE654"/>
  <c r="T654"/>
  <c r="R654"/>
  <c r="P654"/>
  <c r="BI651"/>
  <c r="BH651"/>
  <c r="BG651"/>
  <c r="BE651"/>
  <c r="T651"/>
  <c r="R651"/>
  <c r="P651"/>
  <c r="BI650"/>
  <c r="BH650"/>
  <c r="BG650"/>
  <c r="BE650"/>
  <c r="T650"/>
  <c r="R650"/>
  <c r="P650"/>
  <c r="BI648"/>
  <c r="BH648"/>
  <c r="BG648"/>
  <c r="BE648"/>
  <c r="T648"/>
  <c r="R648"/>
  <c r="P648"/>
  <c r="BI647"/>
  <c r="BH647"/>
  <c r="BG647"/>
  <c r="BE647"/>
  <c r="T647"/>
  <c r="R647"/>
  <c r="P647"/>
  <c r="BI645"/>
  <c r="BH645"/>
  <c r="BG645"/>
  <c r="BE645"/>
  <c r="T645"/>
  <c r="R645"/>
  <c r="P645"/>
  <c r="BI644"/>
  <c r="BH644"/>
  <c r="BG644"/>
  <c r="BE644"/>
  <c r="T644"/>
  <c r="R644"/>
  <c r="P644"/>
  <c r="BI642"/>
  <c r="BH642"/>
  <c r="BG642"/>
  <c r="BE642"/>
  <c r="T642"/>
  <c r="R642"/>
  <c r="P642"/>
  <c r="BI641"/>
  <c r="BH641"/>
  <c r="BG641"/>
  <c r="BE641"/>
  <c r="T641"/>
  <c r="R641"/>
  <c r="P641"/>
  <c r="BI639"/>
  <c r="BH639"/>
  <c r="BG639"/>
  <c r="BE639"/>
  <c r="T639"/>
  <c r="R639"/>
  <c r="P639"/>
  <c r="BI614"/>
  <c r="BH614"/>
  <c r="BG614"/>
  <c r="BE614"/>
  <c r="T614"/>
  <c r="R614"/>
  <c r="P614"/>
  <c r="BI611"/>
  <c r="BH611"/>
  <c r="BG611"/>
  <c r="BE611"/>
  <c r="T611"/>
  <c r="R611"/>
  <c r="P611"/>
  <c r="BI567"/>
  <c r="BH567"/>
  <c r="BG567"/>
  <c r="BE567"/>
  <c r="T567"/>
  <c r="R567"/>
  <c r="P567"/>
  <c r="BI565"/>
  <c r="BH565"/>
  <c r="BG565"/>
  <c r="BE565"/>
  <c r="T565"/>
  <c r="R565"/>
  <c r="P565"/>
  <c r="BI522"/>
  <c r="BH522"/>
  <c r="BG522"/>
  <c r="BE522"/>
  <c r="T522"/>
  <c r="R522"/>
  <c r="P522"/>
  <c r="BI520"/>
  <c r="BH520"/>
  <c r="BG520"/>
  <c r="BE520"/>
  <c r="T520"/>
  <c r="R520"/>
  <c r="P520"/>
  <c r="BI477"/>
  <c r="BH477"/>
  <c r="BG477"/>
  <c r="BE477"/>
  <c r="T477"/>
  <c r="R477"/>
  <c r="P477"/>
  <c r="BI475"/>
  <c r="BH475"/>
  <c r="BG475"/>
  <c r="BE475"/>
  <c r="T475"/>
  <c r="R475"/>
  <c r="P475"/>
  <c r="BI458"/>
  <c r="BH458"/>
  <c r="BG458"/>
  <c r="BE458"/>
  <c r="T458"/>
  <c r="R458"/>
  <c r="P458"/>
  <c r="BI449"/>
  <c r="BH449"/>
  <c r="BG449"/>
  <c r="BE449"/>
  <c r="T449"/>
  <c r="R449"/>
  <c r="P449"/>
  <c r="BI447"/>
  <c r="BH447"/>
  <c r="BG447"/>
  <c r="BE447"/>
  <c r="T447"/>
  <c r="R447"/>
  <c r="P447"/>
  <c r="BI431"/>
  <c r="BH431"/>
  <c r="BG431"/>
  <c r="BE431"/>
  <c r="T431"/>
  <c r="R431"/>
  <c r="P431"/>
  <c r="BI388"/>
  <c r="BH388"/>
  <c r="BG388"/>
  <c r="BE388"/>
  <c r="T388"/>
  <c r="R388"/>
  <c r="P388"/>
  <c r="BI385"/>
  <c r="BH385"/>
  <c r="BG385"/>
  <c r="BE385"/>
  <c r="T385"/>
  <c r="R385"/>
  <c r="P385"/>
  <c r="BI376"/>
  <c r="BH376"/>
  <c r="BG376"/>
  <c r="BE376"/>
  <c r="T376"/>
  <c r="R376"/>
  <c r="P376"/>
  <c r="BI371"/>
  <c r="BH371"/>
  <c r="BG371"/>
  <c r="BE371"/>
  <c r="T371"/>
  <c r="R371"/>
  <c r="P371"/>
  <c r="BI361"/>
  <c r="BH361"/>
  <c r="BG361"/>
  <c r="BE361"/>
  <c r="T361"/>
  <c r="R361"/>
  <c r="P361"/>
  <c r="BI359"/>
  <c r="BH359"/>
  <c r="BG359"/>
  <c r="BE359"/>
  <c r="T359"/>
  <c r="R359"/>
  <c r="P359"/>
  <c r="BI349"/>
  <c r="BH349"/>
  <c r="BG349"/>
  <c r="BE349"/>
  <c r="T349"/>
  <c r="R349"/>
  <c r="P349"/>
  <c r="BI344"/>
  <c r="BH344"/>
  <c r="BG344"/>
  <c r="BE344"/>
  <c r="T344"/>
  <c r="R344"/>
  <c r="P344"/>
  <c r="BI336"/>
  <c r="BH336"/>
  <c r="BG336"/>
  <c r="BE336"/>
  <c r="T336"/>
  <c r="R336"/>
  <c r="P336"/>
  <c r="BI331"/>
  <c r="BH331"/>
  <c r="BG331"/>
  <c r="BE331"/>
  <c r="T331"/>
  <c r="R331"/>
  <c r="P331"/>
  <c r="BI328"/>
  <c r="BH328"/>
  <c r="BG328"/>
  <c r="BE328"/>
  <c r="T328"/>
  <c r="R328"/>
  <c r="P328"/>
  <c r="BI326"/>
  <c r="BH326"/>
  <c r="BG326"/>
  <c r="BE326"/>
  <c r="T326"/>
  <c r="R326"/>
  <c r="P326"/>
  <c r="BI324"/>
  <c r="BH324"/>
  <c r="BG324"/>
  <c r="BE324"/>
  <c r="T324"/>
  <c r="R324"/>
  <c r="P324"/>
  <c r="BI321"/>
  <c r="BH321"/>
  <c r="BG321"/>
  <c r="BE321"/>
  <c r="T321"/>
  <c r="R321"/>
  <c r="P321"/>
  <c r="BI316"/>
  <c r="BH316"/>
  <c r="BG316"/>
  <c r="BE316"/>
  <c r="T316"/>
  <c r="R316"/>
  <c r="P316"/>
  <c r="BI311"/>
  <c r="BH311"/>
  <c r="BG311"/>
  <c r="BE311"/>
  <c r="T311"/>
  <c r="R311"/>
  <c r="P311"/>
  <c r="BI309"/>
  <c r="BH309"/>
  <c r="BG309"/>
  <c r="BE309"/>
  <c r="T309"/>
  <c r="R309"/>
  <c r="P309"/>
  <c r="BI307"/>
  <c r="BH307"/>
  <c r="BG307"/>
  <c r="BE307"/>
  <c r="T307"/>
  <c r="R307"/>
  <c r="P307"/>
  <c r="BI305"/>
  <c r="BH305"/>
  <c r="BG305"/>
  <c r="BE305"/>
  <c r="T305"/>
  <c r="R305"/>
  <c r="P305"/>
  <c r="BI303"/>
  <c r="BH303"/>
  <c r="BG303"/>
  <c r="BE303"/>
  <c r="T303"/>
  <c r="R303"/>
  <c r="P303"/>
  <c r="BI300"/>
  <c r="BH300"/>
  <c r="BG300"/>
  <c r="BE300"/>
  <c r="T300"/>
  <c r="R300"/>
  <c r="P300"/>
  <c r="BI298"/>
  <c r="BH298"/>
  <c r="BG298"/>
  <c r="BE298"/>
  <c r="T298"/>
  <c r="R298"/>
  <c r="P298"/>
  <c r="BI296"/>
  <c r="BH296"/>
  <c r="BG296"/>
  <c r="BE296"/>
  <c r="T296"/>
  <c r="R296"/>
  <c r="P296"/>
  <c r="BI292"/>
  <c r="BH292"/>
  <c r="BG292"/>
  <c r="BE292"/>
  <c r="T292"/>
  <c r="R292"/>
  <c r="P292"/>
  <c r="BI247"/>
  <c r="BH247"/>
  <c r="BG247"/>
  <c r="BE247"/>
  <c r="T247"/>
  <c r="R247"/>
  <c r="P247"/>
  <c r="BI243"/>
  <c r="BH243"/>
  <c r="BG243"/>
  <c r="BE243"/>
  <c r="T243"/>
  <c r="T242"/>
  <c r="R243"/>
  <c r="R242"/>
  <c r="P243"/>
  <c r="P242"/>
  <c r="BI240"/>
  <c r="BH240"/>
  <c r="BG240"/>
  <c r="BE240"/>
  <c r="T240"/>
  <c r="R240"/>
  <c r="P240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1"/>
  <c r="BH231"/>
  <c r="BG231"/>
  <c r="BE231"/>
  <c r="T231"/>
  <c r="R231"/>
  <c r="P231"/>
  <c r="BI228"/>
  <c r="BH228"/>
  <c r="BG228"/>
  <c r="BE228"/>
  <c r="T228"/>
  <c r="R228"/>
  <c r="P228"/>
  <c r="BI226"/>
  <c r="BH226"/>
  <c r="BG226"/>
  <c r="BE226"/>
  <c r="T226"/>
  <c r="R226"/>
  <c r="P226"/>
  <c r="BI224"/>
  <c r="BH224"/>
  <c r="BG224"/>
  <c r="BE224"/>
  <c r="T224"/>
  <c r="R224"/>
  <c r="P224"/>
  <c r="BI220"/>
  <c r="BH220"/>
  <c r="BG220"/>
  <c r="BE220"/>
  <c r="T220"/>
  <c r="R220"/>
  <c r="P220"/>
  <c r="BI217"/>
  <c r="BH217"/>
  <c r="BG217"/>
  <c r="BE217"/>
  <c r="T217"/>
  <c r="R217"/>
  <c r="P217"/>
  <c r="BI214"/>
  <c r="BH214"/>
  <c r="BG214"/>
  <c r="BE214"/>
  <c r="T214"/>
  <c r="R214"/>
  <c r="P214"/>
  <c r="BI210"/>
  <c r="BH210"/>
  <c r="BG210"/>
  <c r="BE210"/>
  <c r="T210"/>
  <c r="R210"/>
  <c r="P210"/>
  <c r="BI207"/>
  <c r="BH207"/>
  <c r="BG207"/>
  <c r="BE207"/>
  <c r="T207"/>
  <c r="R207"/>
  <c r="P207"/>
  <c r="BI198"/>
  <c r="BH198"/>
  <c r="BG198"/>
  <c r="BE198"/>
  <c r="T198"/>
  <c r="R198"/>
  <c r="P198"/>
  <c r="BI194"/>
  <c r="BH194"/>
  <c r="BG194"/>
  <c r="BE194"/>
  <c r="T194"/>
  <c r="R194"/>
  <c r="P194"/>
  <c r="BI190"/>
  <c r="BH190"/>
  <c r="BG190"/>
  <c r="BE190"/>
  <c r="T190"/>
  <c r="R190"/>
  <c r="P190"/>
  <c r="BI186"/>
  <c r="BH186"/>
  <c r="BG186"/>
  <c r="BE186"/>
  <c r="T186"/>
  <c r="R186"/>
  <c r="P186"/>
  <c r="BI181"/>
  <c r="BH181"/>
  <c r="BG181"/>
  <c r="BE181"/>
  <c r="T181"/>
  <c r="R181"/>
  <c r="P181"/>
  <c r="BI176"/>
  <c r="BH176"/>
  <c r="BG176"/>
  <c r="BE176"/>
  <c r="T176"/>
  <c r="R176"/>
  <c r="P176"/>
  <c r="BI170"/>
  <c r="BH170"/>
  <c r="BG170"/>
  <c r="BE170"/>
  <c r="T170"/>
  <c r="R170"/>
  <c r="P170"/>
  <c r="BI167"/>
  <c r="BH167"/>
  <c r="BG167"/>
  <c r="BE167"/>
  <c r="T167"/>
  <c r="R167"/>
  <c r="P167"/>
  <c r="BI163"/>
  <c r="BH163"/>
  <c r="BG163"/>
  <c r="BE163"/>
  <c r="T163"/>
  <c r="R163"/>
  <c r="P163"/>
  <c r="BI152"/>
  <c r="BH152"/>
  <c r="BG152"/>
  <c r="BE152"/>
  <c r="T152"/>
  <c r="R152"/>
  <c r="P152"/>
  <c r="BI149"/>
  <c r="BH149"/>
  <c r="BG149"/>
  <c r="BE149"/>
  <c r="T149"/>
  <c r="R149"/>
  <c r="P149"/>
  <c r="BI145"/>
  <c r="BH145"/>
  <c r="BG145"/>
  <c r="BE145"/>
  <c r="T145"/>
  <c r="R145"/>
  <c r="P145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29"/>
  <c r="BH129"/>
  <c r="BG129"/>
  <c r="BE129"/>
  <c r="T129"/>
  <c r="R129"/>
  <c r="P129"/>
  <c r="BI124"/>
  <c r="BH124"/>
  <c r="BG124"/>
  <c r="BE124"/>
  <c r="T124"/>
  <c r="R124"/>
  <c r="P124"/>
  <c r="BI117"/>
  <c r="BH117"/>
  <c r="BG117"/>
  <c r="BE117"/>
  <c r="T117"/>
  <c r="R117"/>
  <c r="P117"/>
  <c r="BI113"/>
  <c r="BH113"/>
  <c r="BG113"/>
  <c r="BE113"/>
  <c r="T113"/>
  <c r="R113"/>
  <c r="P113"/>
  <c r="BI110"/>
  <c r="BH110"/>
  <c r="BG110"/>
  <c r="BE110"/>
  <c r="T110"/>
  <c r="R110"/>
  <c r="P110"/>
  <c r="BI107"/>
  <c r="BH107"/>
  <c r="BG107"/>
  <c r="BE107"/>
  <c r="T107"/>
  <c r="R107"/>
  <c r="P107"/>
  <c r="BI104"/>
  <c r="BH104"/>
  <c r="BG104"/>
  <c r="BE104"/>
  <c r="T104"/>
  <c r="R104"/>
  <c r="P104"/>
  <c r="J98"/>
  <c r="J97"/>
  <c r="F97"/>
  <c r="F95"/>
  <c r="E93"/>
  <c r="J59"/>
  <c r="J58"/>
  <c r="F58"/>
  <c r="F56"/>
  <c r="E54"/>
  <c r="J20"/>
  <c r="E20"/>
  <c r="F98"/>
  <c r="J19"/>
  <c r="J14"/>
  <c r="J56"/>
  <c r="E7"/>
  <c r="E89"/>
  <c i="8" r="J39"/>
  <c r="J38"/>
  <c i="1" r="AY62"/>
  <c i="8" r="J37"/>
  <c i="1" r="AX62"/>
  <c i="8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BI120"/>
  <c r="BH120"/>
  <c r="BG120"/>
  <c r="BE120"/>
  <c r="T120"/>
  <c r="R120"/>
  <c r="P120"/>
  <c r="BI119"/>
  <c r="BH119"/>
  <c r="BG119"/>
  <c r="BE119"/>
  <c r="T119"/>
  <c r="R119"/>
  <c r="P119"/>
  <c r="BI118"/>
  <c r="BH118"/>
  <c r="BG118"/>
  <c r="BE118"/>
  <c r="T118"/>
  <c r="R118"/>
  <c r="P118"/>
  <c r="BI117"/>
  <c r="BH117"/>
  <c r="BG117"/>
  <c r="BE117"/>
  <c r="T117"/>
  <c r="R117"/>
  <c r="P117"/>
  <c r="BI116"/>
  <c r="BH116"/>
  <c r="BG116"/>
  <c r="BE116"/>
  <c r="T116"/>
  <c r="R116"/>
  <c r="P116"/>
  <c r="BI115"/>
  <c r="BH115"/>
  <c r="BG115"/>
  <c r="BE115"/>
  <c r="T115"/>
  <c r="R115"/>
  <c r="P115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9"/>
  <c r="BH109"/>
  <c r="BG109"/>
  <c r="BE109"/>
  <c r="T109"/>
  <c r="R109"/>
  <c r="P109"/>
  <c r="BI108"/>
  <c r="BH108"/>
  <c r="BG108"/>
  <c r="BE108"/>
  <c r="T108"/>
  <c r="R108"/>
  <c r="P108"/>
  <c r="BI107"/>
  <c r="BH107"/>
  <c r="BG107"/>
  <c r="BE107"/>
  <c r="T107"/>
  <c r="R107"/>
  <c r="P107"/>
  <c r="BI106"/>
  <c r="BH106"/>
  <c r="BG106"/>
  <c r="BE106"/>
  <c r="T106"/>
  <c r="R106"/>
  <c r="P106"/>
  <c r="BI105"/>
  <c r="BH105"/>
  <c r="BG105"/>
  <c r="BE105"/>
  <c r="T105"/>
  <c r="R105"/>
  <c r="P105"/>
  <c r="BI104"/>
  <c r="BH104"/>
  <c r="BG104"/>
  <c r="BE104"/>
  <c r="T104"/>
  <c r="R104"/>
  <c r="P104"/>
  <c r="BI103"/>
  <c r="BH103"/>
  <c r="BG103"/>
  <c r="BE103"/>
  <c r="T103"/>
  <c r="R103"/>
  <c r="P103"/>
  <c r="BI102"/>
  <c r="BH102"/>
  <c r="BG102"/>
  <c r="BE102"/>
  <c r="T102"/>
  <c r="R102"/>
  <c r="P102"/>
  <c r="BI101"/>
  <c r="BH101"/>
  <c r="BG101"/>
  <c r="BE101"/>
  <c r="T101"/>
  <c r="R101"/>
  <c r="P101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7"/>
  <c r="BH97"/>
  <c r="BG97"/>
  <c r="BE97"/>
  <c r="T97"/>
  <c r="R97"/>
  <c r="P97"/>
  <c r="BI96"/>
  <c r="BH96"/>
  <c r="BG96"/>
  <c r="BE96"/>
  <c r="T96"/>
  <c r="R96"/>
  <c r="P96"/>
  <c r="BI95"/>
  <c r="BH95"/>
  <c r="BG95"/>
  <c r="BE95"/>
  <c r="T95"/>
  <c r="R95"/>
  <c r="P95"/>
  <c r="BI94"/>
  <c r="BH94"/>
  <c r="BG94"/>
  <c r="BE94"/>
  <c r="T94"/>
  <c r="R94"/>
  <c r="P94"/>
  <c r="BI93"/>
  <c r="BH93"/>
  <c r="BG93"/>
  <c r="BE93"/>
  <c r="T93"/>
  <c r="R93"/>
  <c r="P93"/>
  <c r="J86"/>
  <c r="J85"/>
  <c r="F85"/>
  <c r="F83"/>
  <c r="E81"/>
  <c r="J59"/>
  <c r="J58"/>
  <c r="F58"/>
  <c r="F56"/>
  <c r="E54"/>
  <c r="J20"/>
  <c r="E20"/>
  <c r="F86"/>
  <c r="J19"/>
  <c r="J14"/>
  <c r="J83"/>
  <c r="E7"/>
  <c r="E77"/>
  <c i="7" r="J39"/>
  <c r="J38"/>
  <c i="1" r="AY61"/>
  <c i="7" r="J37"/>
  <c i="1" r="AX61"/>
  <c i="7"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2"/>
  <c r="BH232"/>
  <c r="BG232"/>
  <c r="BE232"/>
  <c r="T232"/>
  <c r="R232"/>
  <c r="P232"/>
  <c r="BI229"/>
  <c r="BH229"/>
  <c r="BG229"/>
  <c r="BE229"/>
  <c r="T229"/>
  <c r="R229"/>
  <c r="P229"/>
  <c r="BI227"/>
  <c r="BH227"/>
  <c r="BG227"/>
  <c r="BE227"/>
  <c r="T227"/>
  <c r="R227"/>
  <c r="P227"/>
  <c r="BI225"/>
  <c r="BH225"/>
  <c r="BG225"/>
  <c r="BE225"/>
  <c r="T225"/>
  <c r="R225"/>
  <c r="P225"/>
  <c r="BI224"/>
  <c r="BH224"/>
  <c r="BG224"/>
  <c r="BE224"/>
  <c r="T224"/>
  <c r="R224"/>
  <c r="P224"/>
  <c r="BI222"/>
  <c r="BH222"/>
  <c r="BG222"/>
  <c r="BE222"/>
  <c r="T222"/>
  <c r="R222"/>
  <c r="P222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6"/>
  <c r="BH216"/>
  <c r="BG216"/>
  <c r="BE216"/>
  <c r="T216"/>
  <c r="R216"/>
  <c r="P216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10"/>
  <c r="BH210"/>
  <c r="BG210"/>
  <c r="BE210"/>
  <c r="T210"/>
  <c r="R210"/>
  <c r="P210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BI129"/>
  <c r="BH129"/>
  <c r="BG129"/>
  <c r="BE129"/>
  <c r="T129"/>
  <c r="R129"/>
  <c r="P129"/>
  <c r="BI127"/>
  <c r="BH127"/>
  <c r="BG127"/>
  <c r="BE127"/>
  <c r="T127"/>
  <c r="R127"/>
  <c r="P127"/>
  <c r="BI125"/>
  <c r="BH125"/>
  <c r="BG125"/>
  <c r="BE125"/>
  <c r="T125"/>
  <c r="R125"/>
  <c r="P125"/>
  <c r="BI123"/>
  <c r="BH123"/>
  <c r="BG123"/>
  <c r="BE123"/>
  <c r="T123"/>
  <c r="R123"/>
  <c r="P123"/>
  <c r="BI121"/>
  <c r="BH121"/>
  <c r="BG121"/>
  <c r="BE121"/>
  <c r="T121"/>
  <c r="R121"/>
  <c r="P121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3"/>
  <c r="BH113"/>
  <c r="BG113"/>
  <c r="BE113"/>
  <c r="T113"/>
  <c r="R113"/>
  <c r="P113"/>
  <c r="BI111"/>
  <c r="BH111"/>
  <c r="BG111"/>
  <c r="BE111"/>
  <c r="T111"/>
  <c r="R111"/>
  <c r="P111"/>
  <c r="BI109"/>
  <c r="BH109"/>
  <c r="BG109"/>
  <c r="BE109"/>
  <c r="T109"/>
  <c r="R109"/>
  <c r="P109"/>
  <c r="BI106"/>
  <c r="BH106"/>
  <c r="BG106"/>
  <c r="BE106"/>
  <c r="T106"/>
  <c r="R106"/>
  <c r="P106"/>
  <c r="BI105"/>
  <c r="BH105"/>
  <c r="BG105"/>
  <c r="BE105"/>
  <c r="T105"/>
  <c r="R105"/>
  <c r="P105"/>
  <c r="BI104"/>
  <c r="BH104"/>
  <c r="BG104"/>
  <c r="BE104"/>
  <c r="T104"/>
  <c r="R104"/>
  <c r="P104"/>
  <c r="BI102"/>
  <c r="BH102"/>
  <c r="BG102"/>
  <c r="BE102"/>
  <c r="T102"/>
  <c r="R102"/>
  <c r="P102"/>
  <c r="BI100"/>
  <c r="BH100"/>
  <c r="BG100"/>
  <c r="BE100"/>
  <c r="T100"/>
  <c r="R100"/>
  <c r="P100"/>
  <c r="BI98"/>
  <c r="BH98"/>
  <c r="BG98"/>
  <c r="BE98"/>
  <c r="T98"/>
  <c r="R98"/>
  <c r="P98"/>
  <c r="BI96"/>
  <c r="BH96"/>
  <c r="BG96"/>
  <c r="BE96"/>
  <c r="T96"/>
  <c r="R96"/>
  <c r="P96"/>
  <c r="BI94"/>
  <c r="BH94"/>
  <c r="BG94"/>
  <c r="BE94"/>
  <c r="T94"/>
  <c r="R94"/>
  <c r="P94"/>
  <c r="BI91"/>
  <c r="BH91"/>
  <c r="BG91"/>
  <c r="BE91"/>
  <c r="T91"/>
  <c r="R91"/>
  <c r="P91"/>
  <c r="J85"/>
  <c r="J84"/>
  <c r="F84"/>
  <c r="F82"/>
  <c r="E80"/>
  <c r="J59"/>
  <c r="J58"/>
  <c r="F58"/>
  <c r="F56"/>
  <c r="E54"/>
  <c r="J20"/>
  <c r="E20"/>
  <c r="F85"/>
  <c r="J19"/>
  <c r="J14"/>
  <c r="J82"/>
  <c r="E7"/>
  <c r="E50"/>
  <c i="6" r="J39"/>
  <c r="J38"/>
  <c i="1" r="AY60"/>
  <c i="6" r="J37"/>
  <c i="1" r="AX60"/>
  <c i="6" r="BI241"/>
  <c r="BH241"/>
  <c r="BG241"/>
  <c r="BE241"/>
  <c r="T241"/>
  <c r="R241"/>
  <c r="P241"/>
  <c r="BI239"/>
  <c r="BH239"/>
  <c r="BG239"/>
  <c r="BE239"/>
  <c r="T239"/>
  <c r="R239"/>
  <c r="P239"/>
  <c r="BI236"/>
  <c r="BH236"/>
  <c r="BG236"/>
  <c r="BE236"/>
  <c r="T236"/>
  <c r="R236"/>
  <c r="P236"/>
  <c r="BI234"/>
  <c r="BH234"/>
  <c r="BG234"/>
  <c r="BE234"/>
  <c r="T234"/>
  <c r="R234"/>
  <c r="P234"/>
  <c r="BI231"/>
  <c r="BH231"/>
  <c r="BG231"/>
  <c r="BE231"/>
  <c r="T231"/>
  <c r="R231"/>
  <c r="P231"/>
  <c r="BI228"/>
  <c r="BH228"/>
  <c r="BG228"/>
  <c r="BE228"/>
  <c r="T228"/>
  <c r="R228"/>
  <c r="P228"/>
  <c r="BI225"/>
  <c r="BH225"/>
  <c r="BG225"/>
  <c r="BE225"/>
  <c r="T225"/>
  <c r="R225"/>
  <c r="P225"/>
  <c r="BI222"/>
  <c r="BH222"/>
  <c r="BG222"/>
  <c r="BE222"/>
  <c r="T222"/>
  <c r="R222"/>
  <c r="P222"/>
  <c r="BI216"/>
  <c r="BH216"/>
  <c r="BG216"/>
  <c r="BE216"/>
  <c r="T216"/>
  <c r="R216"/>
  <c r="P216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6"/>
  <c r="BH206"/>
  <c r="BG206"/>
  <c r="BE206"/>
  <c r="T206"/>
  <c r="R206"/>
  <c r="P206"/>
  <c r="BI203"/>
  <c r="BH203"/>
  <c r="BG203"/>
  <c r="BE203"/>
  <c r="T203"/>
  <c r="R203"/>
  <c r="P203"/>
  <c r="BI201"/>
  <c r="BH201"/>
  <c r="BG201"/>
  <c r="BE201"/>
  <c r="T201"/>
  <c r="R201"/>
  <c r="P201"/>
  <c r="BI197"/>
  <c r="BH197"/>
  <c r="BG197"/>
  <c r="BE197"/>
  <c r="T197"/>
  <c r="R197"/>
  <c r="P197"/>
  <c r="BI193"/>
  <c r="BH193"/>
  <c r="BG193"/>
  <c r="BE193"/>
  <c r="T193"/>
  <c r="R193"/>
  <c r="P193"/>
  <c r="BI189"/>
  <c r="BH189"/>
  <c r="BG189"/>
  <c r="BE189"/>
  <c r="T189"/>
  <c r="R189"/>
  <c r="P189"/>
  <c r="BI185"/>
  <c r="BH185"/>
  <c r="BG185"/>
  <c r="BE185"/>
  <c r="T185"/>
  <c r="R185"/>
  <c r="P185"/>
  <c r="BI181"/>
  <c r="BH181"/>
  <c r="BG181"/>
  <c r="BE181"/>
  <c r="T181"/>
  <c r="R181"/>
  <c r="P181"/>
  <c r="BI177"/>
  <c r="BH177"/>
  <c r="BG177"/>
  <c r="BE177"/>
  <c r="T177"/>
  <c r="R177"/>
  <c r="P177"/>
  <c r="BI174"/>
  <c r="BH174"/>
  <c r="BG174"/>
  <c r="BE174"/>
  <c r="T174"/>
  <c r="R174"/>
  <c r="P174"/>
  <c r="BI172"/>
  <c r="BH172"/>
  <c r="BG172"/>
  <c r="BE172"/>
  <c r="T172"/>
  <c r="R172"/>
  <c r="P172"/>
  <c r="BI168"/>
  <c r="BH168"/>
  <c r="BG168"/>
  <c r="BE168"/>
  <c r="T168"/>
  <c r="R168"/>
  <c r="P168"/>
  <c r="BI164"/>
  <c r="BH164"/>
  <c r="BG164"/>
  <c r="BE164"/>
  <c r="T164"/>
  <c r="R164"/>
  <c r="P164"/>
  <c r="BI160"/>
  <c r="BH160"/>
  <c r="BG160"/>
  <c r="BE160"/>
  <c r="T160"/>
  <c r="R160"/>
  <c r="P160"/>
  <c r="BI156"/>
  <c r="BH156"/>
  <c r="BG156"/>
  <c r="BE156"/>
  <c r="T156"/>
  <c r="R156"/>
  <c r="P156"/>
  <c r="BI152"/>
  <c r="BH152"/>
  <c r="BG152"/>
  <c r="BE152"/>
  <c r="T152"/>
  <c r="R152"/>
  <c r="P152"/>
  <c r="BI148"/>
  <c r="BH148"/>
  <c r="BG148"/>
  <c r="BE148"/>
  <c r="T148"/>
  <c r="R148"/>
  <c r="P148"/>
  <c r="BI144"/>
  <c r="BH144"/>
  <c r="BG144"/>
  <c r="BE144"/>
  <c r="T144"/>
  <c r="R144"/>
  <c r="P144"/>
  <c r="BI140"/>
  <c r="BH140"/>
  <c r="BG140"/>
  <c r="BE140"/>
  <c r="T140"/>
  <c r="R140"/>
  <c r="P140"/>
  <c r="BI136"/>
  <c r="BH136"/>
  <c r="BG136"/>
  <c r="BE136"/>
  <c r="T136"/>
  <c r="R136"/>
  <c r="P136"/>
  <c r="BI133"/>
  <c r="BH133"/>
  <c r="BG133"/>
  <c r="BE133"/>
  <c r="T133"/>
  <c r="R133"/>
  <c r="P133"/>
  <c r="BI131"/>
  <c r="BH131"/>
  <c r="BG131"/>
  <c r="BE131"/>
  <c r="T131"/>
  <c r="R131"/>
  <c r="P131"/>
  <c r="BI129"/>
  <c r="BH129"/>
  <c r="BG129"/>
  <c r="BE129"/>
  <c r="T129"/>
  <c r="R129"/>
  <c r="P129"/>
  <c r="BI127"/>
  <c r="BH127"/>
  <c r="BG127"/>
  <c r="BE127"/>
  <c r="T127"/>
  <c r="R127"/>
  <c r="P127"/>
  <c r="BI125"/>
  <c r="BH125"/>
  <c r="BG125"/>
  <c r="BE125"/>
  <c r="T125"/>
  <c r="R125"/>
  <c r="P125"/>
  <c r="BI123"/>
  <c r="BH123"/>
  <c r="BG123"/>
  <c r="BE123"/>
  <c r="T123"/>
  <c r="R123"/>
  <c r="P123"/>
  <c r="BI121"/>
  <c r="BH121"/>
  <c r="BG121"/>
  <c r="BE121"/>
  <c r="T121"/>
  <c r="R121"/>
  <c r="P121"/>
  <c r="BI119"/>
  <c r="BH119"/>
  <c r="BG119"/>
  <c r="BE119"/>
  <c r="T119"/>
  <c r="R119"/>
  <c r="P119"/>
  <c r="BI115"/>
  <c r="BH115"/>
  <c r="BG115"/>
  <c r="BE115"/>
  <c r="T115"/>
  <c r="T114"/>
  <c r="R115"/>
  <c r="R114"/>
  <c r="P115"/>
  <c r="P114"/>
  <c r="BI113"/>
  <c r="BH113"/>
  <c r="BG113"/>
  <c r="BE113"/>
  <c r="T113"/>
  <c r="R113"/>
  <c r="P113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3"/>
  <c r="BH103"/>
  <c r="BG103"/>
  <c r="BE103"/>
  <c r="T103"/>
  <c r="R103"/>
  <c r="P103"/>
  <c r="BI99"/>
  <c r="BH99"/>
  <c r="BG99"/>
  <c r="BE99"/>
  <c r="T99"/>
  <c r="R99"/>
  <c r="P99"/>
  <c r="J93"/>
  <c r="J92"/>
  <c r="F92"/>
  <c r="F90"/>
  <c r="E88"/>
  <c r="J59"/>
  <c r="J58"/>
  <c r="F58"/>
  <c r="F56"/>
  <c r="E54"/>
  <c r="J20"/>
  <c r="E20"/>
  <c r="F59"/>
  <c r="J19"/>
  <c r="J14"/>
  <c r="J90"/>
  <c r="E7"/>
  <c r="E50"/>
  <c i="5" r="J39"/>
  <c r="J38"/>
  <c i="1" r="AY59"/>
  <c i="5" r="J37"/>
  <c i="1" r="AX59"/>
  <c i="5" r="BI287"/>
  <c r="BH287"/>
  <c r="BG287"/>
  <c r="BE287"/>
  <c r="T287"/>
  <c r="R287"/>
  <c r="P287"/>
  <c r="BI285"/>
  <c r="BH285"/>
  <c r="BG285"/>
  <c r="BE285"/>
  <c r="T285"/>
  <c r="R285"/>
  <c r="P285"/>
  <c r="BI283"/>
  <c r="BH283"/>
  <c r="BG283"/>
  <c r="BE283"/>
  <c r="T283"/>
  <c r="R283"/>
  <c r="P283"/>
  <c r="BI281"/>
  <c r="BH281"/>
  <c r="BG281"/>
  <c r="BE281"/>
  <c r="T281"/>
  <c r="R281"/>
  <c r="P281"/>
  <c r="BI279"/>
  <c r="BH279"/>
  <c r="BG279"/>
  <c r="BE279"/>
  <c r="T279"/>
  <c r="R279"/>
  <c r="P279"/>
  <c r="BI278"/>
  <c r="BH278"/>
  <c r="BG278"/>
  <c r="BE278"/>
  <c r="T278"/>
  <c r="R278"/>
  <c r="P278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2"/>
  <c r="BH272"/>
  <c r="BG272"/>
  <c r="BE272"/>
  <c r="T272"/>
  <c r="R272"/>
  <c r="P272"/>
  <c r="BI270"/>
  <c r="BH270"/>
  <c r="BG270"/>
  <c r="BE270"/>
  <c r="T270"/>
  <c r="R270"/>
  <c r="P270"/>
  <c r="BI269"/>
  <c r="BH269"/>
  <c r="BG269"/>
  <c r="BE269"/>
  <c r="T269"/>
  <c r="R269"/>
  <c r="P269"/>
  <c r="BI267"/>
  <c r="BH267"/>
  <c r="BG267"/>
  <c r="BE267"/>
  <c r="T267"/>
  <c r="R267"/>
  <c r="P267"/>
  <c r="BI263"/>
  <c r="BH263"/>
  <c r="BG263"/>
  <c r="BE263"/>
  <c r="T263"/>
  <c r="R263"/>
  <c r="P263"/>
  <c r="BI259"/>
  <c r="BH259"/>
  <c r="BG259"/>
  <c r="BE259"/>
  <c r="T259"/>
  <c r="R259"/>
  <c r="P259"/>
  <c r="BI250"/>
  <c r="BH250"/>
  <c r="BG250"/>
  <c r="BE250"/>
  <c r="T250"/>
  <c r="R250"/>
  <c r="P250"/>
  <c r="BI246"/>
  <c r="BH246"/>
  <c r="BG246"/>
  <c r="BE246"/>
  <c r="T246"/>
  <c r="R246"/>
  <c r="P246"/>
  <c r="BI242"/>
  <c r="BH242"/>
  <c r="BG242"/>
  <c r="BE242"/>
  <c r="T242"/>
  <c r="R242"/>
  <c r="P242"/>
  <c r="BI234"/>
  <c r="BH234"/>
  <c r="BG234"/>
  <c r="BE234"/>
  <c r="T234"/>
  <c r="R234"/>
  <c r="P234"/>
  <c r="BI230"/>
  <c r="BH230"/>
  <c r="BG230"/>
  <c r="BE230"/>
  <c r="T230"/>
  <c r="R230"/>
  <c r="P230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8"/>
  <c r="BH198"/>
  <c r="BG198"/>
  <c r="BE198"/>
  <c r="T198"/>
  <c r="R198"/>
  <c r="P198"/>
  <c r="BI195"/>
  <c r="BH195"/>
  <c r="BG195"/>
  <c r="BE195"/>
  <c r="T195"/>
  <c r="R195"/>
  <c r="P195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8"/>
  <c r="BH128"/>
  <c r="BG128"/>
  <c r="BE128"/>
  <c r="T128"/>
  <c r="R128"/>
  <c r="P128"/>
  <c r="BI127"/>
  <c r="BH127"/>
  <c r="BG127"/>
  <c r="BE127"/>
  <c r="T127"/>
  <c r="R127"/>
  <c r="P127"/>
  <c r="BI125"/>
  <c r="BH125"/>
  <c r="BG125"/>
  <c r="BE125"/>
  <c r="T125"/>
  <c r="R125"/>
  <c r="P125"/>
  <c r="BI124"/>
  <c r="BH124"/>
  <c r="BG124"/>
  <c r="BE124"/>
  <c r="T124"/>
  <c r="R124"/>
  <c r="P124"/>
  <c r="BI122"/>
  <c r="BH122"/>
  <c r="BG122"/>
  <c r="BE122"/>
  <c r="T122"/>
  <c r="R122"/>
  <c r="P122"/>
  <c r="BI121"/>
  <c r="BH121"/>
  <c r="BG121"/>
  <c r="BE121"/>
  <c r="T121"/>
  <c r="R121"/>
  <c r="P121"/>
  <c r="BI119"/>
  <c r="BH119"/>
  <c r="BG119"/>
  <c r="BE119"/>
  <c r="T119"/>
  <c r="R119"/>
  <c r="P119"/>
  <c r="BI118"/>
  <c r="BH118"/>
  <c r="BG118"/>
  <c r="BE118"/>
  <c r="T118"/>
  <c r="R118"/>
  <c r="P118"/>
  <c r="BI116"/>
  <c r="BH116"/>
  <c r="BG116"/>
  <c r="BE116"/>
  <c r="T116"/>
  <c r="R116"/>
  <c r="P116"/>
  <c r="BI113"/>
  <c r="BH113"/>
  <c r="BG113"/>
  <c r="BE113"/>
  <c r="T113"/>
  <c r="R113"/>
  <c r="P113"/>
  <c r="BI111"/>
  <c r="BH111"/>
  <c r="BG111"/>
  <c r="BE111"/>
  <c r="T111"/>
  <c r="R111"/>
  <c r="P111"/>
  <c r="BI109"/>
  <c r="BH109"/>
  <c r="BG109"/>
  <c r="BE109"/>
  <c r="T109"/>
  <c r="R109"/>
  <c r="P109"/>
  <c r="BI103"/>
  <c r="BH103"/>
  <c r="BG103"/>
  <c r="BE103"/>
  <c r="T103"/>
  <c r="R103"/>
  <c r="P103"/>
  <c r="BI100"/>
  <c r="BH100"/>
  <c r="BG100"/>
  <c r="BE100"/>
  <c r="T100"/>
  <c r="R100"/>
  <c r="P100"/>
  <c r="BI97"/>
  <c r="BH97"/>
  <c r="BG97"/>
  <c r="BE97"/>
  <c r="T97"/>
  <c r="R97"/>
  <c r="P97"/>
  <c r="BI95"/>
  <c r="BH95"/>
  <c r="BG95"/>
  <c r="BE95"/>
  <c r="T95"/>
  <c r="R95"/>
  <c r="P95"/>
  <c r="BI93"/>
  <c r="BH93"/>
  <c r="BG93"/>
  <c r="BE93"/>
  <c r="T93"/>
  <c r="R93"/>
  <c r="P93"/>
  <c r="J87"/>
  <c r="J86"/>
  <c r="F86"/>
  <c r="F84"/>
  <c r="E82"/>
  <c r="J59"/>
  <c r="J58"/>
  <c r="F58"/>
  <c r="F56"/>
  <c r="E54"/>
  <c r="J20"/>
  <c r="E20"/>
  <c r="F87"/>
  <c r="J19"/>
  <c r="J14"/>
  <c r="J84"/>
  <c r="E7"/>
  <c r="E78"/>
  <c i="4" r="J39"/>
  <c r="J38"/>
  <c i="1" r="AY58"/>
  <c i="4" r="J37"/>
  <c i="1" r="AX58"/>
  <c i="4" r="BI298"/>
  <c r="BH298"/>
  <c r="BG298"/>
  <c r="BE298"/>
  <c r="T298"/>
  <c r="R298"/>
  <c r="P298"/>
  <c r="BI296"/>
  <c r="BH296"/>
  <c r="BG296"/>
  <c r="BE296"/>
  <c r="T296"/>
  <c r="R296"/>
  <c r="P296"/>
  <c r="BI293"/>
  <c r="BH293"/>
  <c r="BG293"/>
  <c r="BE293"/>
  <c r="T293"/>
  <c r="R293"/>
  <c r="P293"/>
  <c r="BI291"/>
  <c r="BH291"/>
  <c r="BG291"/>
  <c r="BE291"/>
  <c r="T291"/>
  <c r="R291"/>
  <c r="P291"/>
  <c r="BI288"/>
  <c r="BH288"/>
  <c r="BG288"/>
  <c r="BE288"/>
  <c r="T288"/>
  <c r="R288"/>
  <c r="P288"/>
  <c r="BI285"/>
  <c r="BH285"/>
  <c r="BG285"/>
  <c r="BE285"/>
  <c r="T285"/>
  <c r="R285"/>
  <c r="P285"/>
  <c r="BI282"/>
  <c r="BH282"/>
  <c r="BG282"/>
  <c r="BE282"/>
  <c r="T282"/>
  <c r="R282"/>
  <c r="P282"/>
  <c r="BI278"/>
  <c r="BH278"/>
  <c r="BG278"/>
  <c r="BE278"/>
  <c r="T278"/>
  <c r="R278"/>
  <c r="P278"/>
  <c r="BI273"/>
  <c r="BH273"/>
  <c r="BG273"/>
  <c r="BE273"/>
  <c r="T273"/>
  <c r="R273"/>
  <c r="P273"/>
  <c r="BI270"/>
  <c r="BH270"/>
  <c r="BG270"/>
  <c r="BE270"/>
  <c r="T270"/>
  <c r="R270"/>
  <c r="P270"/>
  <c r="BI268"/>
  <c r="BH268"/>
  <c r="BG268"/>
  <c r="BE268"/>
  <c r="T268"/>
  <c r="R268"/>
  <c r="P268"/>
  <c r="BI267"/>
  <c r="BH267"/>
  <c r="BG267"/>
  <c r="BE267"/>
  <c r="T267"/>
  <c r="R267"/>
  <c r="P267"/>
  <c r="BI264"/>
  <c r="BH264"/>
  <c r="BG264"/>
  <c r="BE264"/>
  <c r="T264"/>
  <c r="R264"/>
  <c r="P264"/>
  <c r="BI261"/>
  <c r="BH261"/>
  <c r="BG261"/>
  <c r="BE261"/>
  <c r="T261"/>
  <c r="R261"/>
  <c r="P261"/>
  <c r="BI258"/>
  <c r="BH258"/>
  <c r="BG258"/>
  <c r="BE258"/>
  <c r="T258"/>
  <c r="R258"/>
  <c r="P258"/>
  <c r="BI255"/>
  <c r="BH255"/>
  <c r="BG255"/>
  <c r="BE255"/>
  <c r="T255"/>
  <c r="R255"/>
  <c r="P255"/>
  <c r="BI253"/>
  <c r="BH253"/>
  <c r="BG253"/>
  <c r="BE253"/>
  <c r="T253"/>
  <c r="R253"/>
  <c r="P253"/>
  <c r="BI250"/>
  <c r="BH250"/>
  <c r="BG250"/>
  <c r="BE250"/>
  <c r="T250"/>
  <c r="R250"/>
  <c r="P250"/>
  <c r="BI248"/>
  <c r="BH248"/>
  <c r="BG248"/>
  <c r="BE248"/>
  <c r="T248"/>
  <c r="R248"/>
  <c r="P248"/>
  <c r="BI246"/>
  <c r="BH246"/>
  <c r="BG246"/>
  <c r="BE246"/>
  <c r="T246"/>
  <c r="R246"/>
  <c r="P246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5"/>
  <c r="BH225"/>
  <c r="BG225"/>
  <c r="BE225"/>
  <c r="T225"/>
  <c r="R225"/>
  <c r="P225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7"/>
  <c r="BH197"/>
  <c r="BG197"/>
  <c r="BE197"/>
  <c r="T197"/>
  <c r="R197"/>
  <c r="P197"/>
  <c r="BI194"/>
  <c r="BH194"/>
  <c r="BG194"/>
  <c r="BE194"/>
  <c r="T194"/>
  <c r="R194"/>
  <c r="P194"/>
  <c r="BI192"/>
  <c r="BH192"/>
  <c r="BG192"/>
  <c r="BE192"/>
  <c r="T192"/>
  <c r="R192"/>
  <c r="P192"/>
  <c r="BI190"/>
  <c r="BH190"/>
  <c r="BG190"/>
  <c r="BE190"/>
  <c r="T190"/>
  <c r="R190"/>
  <c r="P190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2"/>
  <c r="BH172"/>
  <c r="BG172"/>
  <c r="BE172"/>
  <c r="T172"/>
  <c r="R172"/>
  <c r="P172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0"/>
  <c r="BH120"/>
  <c r="BG120"/>
  <c r="BE120"/>
  <c r="T120"/>
  <c r="R120"/>
  <c r="P120"/>
  <c r="BI116"/>
  <c r="BH116"/>
  <c r="BG116"/>
  <c r="BE116"/>
  <c r="T116"/>
  <c r="T115"/>
  <c r="R116"/>
  <c r="R115"/>
  <c r="P116"/>
  <c r="P115"/>
  <c r="BI114"/>
  <c r="BH114"/>
  <c r="BG114"/>
  <c r="BE114"/>
  <c r="T114"/>
  <c r="R114"/>
  <c r="P114"/>
  <c r="BI111"/>
  <c r="BH111"/>
  <c r="BG111"/>
  <c r="BE111"/>
  <c r="T111"/>
  <c r="R111"/>
  <c r="P111"/>
  <c r="BI109"/>
  <c r="BH109"/>
  <c r="BG109"/>
  <c r="BE109"/>
  <c r="T109"/>
  <c r="R109"/>
  <c r="P109"/>
  <c r="BI107"/>
  <c r="BH107"/>
  <c r="BG107"/>
  <c r="BE107"/>
  <c r="T107"/>
  <c r="R107"/>
  <c r="P107"/>
  <c r="BI104"/>
  <c r="BH104"/>
  <c r="BG104"/>
  <c r="BE104"/>
  <c r="T104"/>
  <c r="R104"/>
  <c r="P104"/>
  <c r="BI100"/>
  <c r="BH100"/>
  <c r="BG100"/>
  <c r="BE100"/>
  <c r="T100"/>
  <c r="R100"/>
  <c r="P100"/>
  <c r="J94"/>
  <c r="J93"/>
  <c r="F93"/>
  <c r="F91"/>
  <c r="E89"/>
  <c r="J59"/>
  <c r="J58"/>
  <c r="F58"/>
  <c r="F56"/>
  <c r="E54"/>
  <c r="J20"/>
  <c r="E20"/>
  <c r="F94"/>
  <c r="J19"/>
  <c r="J14"/>
  <c r="J56"/>
  <c r="E7"/>
  <c r="E85"/>
  <c i="3" r="J39"/>
  <c r="J38"/>
  <c i="1" r="AY57"/>
  <c i="3" r="J37"/>
  <c i="1" r="AX57"/>
  <c i="3" r="BI276"/>
  <c r="BH276"/>
  <c r="BG276"/>
  <c r="BE276"/>
  <c r="T276"/>
  <c r="R276"/>
  <c r="P276"/>
  <c r="BI274"/>
  <c r="BH274"/>
  <c r="BG274"/>
  <c r="BE274"/>
  <c r="T274"/>
  <c r="R274"/>
  <c r="P274"/>
  <c r="BI264"/>
  <c r="BH264"/>
  <c r="BG264"/>
  <c r="BE264"/>
  <c r="T264"/>
  <c r="R264"/>
  <c r="P264"/>
  <c r="BI262"/>
  <c r="BH262"/>
  <c r="BG262"/>
  <c r="BE262"/>
  <c r="T262"/>
  <c r="R262"/>
  <c r="P262"/>
  <c r="BI259"/>
  <c r="BH259"/>
  <c r="BG259"/>
  <c r="BE259"/>
  <c r="T259"/>
  <c r="R259"/>
  <c r="P259"/>
  <c r="BI257"/>
  <c r="BH257"/>
  <c r="BG257"/>
  <c r="BE257"/>
  <c r="T257"/>
  <c r="R257"/>
  <c r="P257"/>
  <c r="BI252"/>
  <c r="BH252"/>
  <c r="BG252"/>
  <c r="BE252"/>
  <c r="T252"/>
  <c r="R252"/>
  <c r="P252"/>
  <c r="BI247"/>
  <c r="BH247"/>
  <c r="BG247"/>
  <c r="BE247"/>
  <c r="T247"/>
  <c r="R247"/>
  <c r="P247"/>
  <c r="BI242"/>
  <c r="BH242"/>
  <c r="BG242"/>
  <c r="BE242"/>
  <c r="T242"/>
  <c r="R242"/>
  <c r="P242"/>
  <c r="BI237"/>
  <c r="BH237"/>
  <c r="BG237"/>
  <c r="BE237"/>
  <c r="T237"/>
  <c r="R237"/>
  <c r="P237"/>
  <c r="BI227"/>
  <c r="BH227"/>
  <c r="BG227"/>
  <c r="BE227"/>
  <c r="T227"/>
  <c r="R227"/>
  <c r="P227"/>
  <c r="BI224"/>
  <c r="BH224"/>
  <c r="BG224"/>
  <c r="BE224"/>
  <c r="T224"/>
  <c r="R224"/>
  <c r="P224"/>
  <c r="BI222"/>
  <c r="BH222"/>
  <c r="BG222"/>
  <c r="BE222"/>
  <c r="T222"/>
  <c r="R222"/>
  <c r="P222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5"/>
  <c r="BH195"/>
  <c r="BG195"/>
  <c r="BE195"/>
  <c r="T195"/>
  <c r="R195"/>
  <c r="P195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2"/>
  <c r="BH142"/>
  <c r="BG142"/>
  <c r="BE142"/>
  <c r="T142"/>
  <c r="R142"/>
  <c r="P142"/>
  <c r="BI140"/>
  <c r="BH140"/>
  <c r="BG140"/>
  <c r="BE140"/>
  <c r="T140"/>
  <c r="R140"/>
  <c r="P140"/>
  <c r="BI137"/>
  <c r="BH137"/>
  <c r="BG137"/>
  <c r="BE137"/>
  <c r="T137"/>
  <c r="R137"/>
  <c r="P137"/>
  <c r="BI134"/>
  <c r="BH134"/>
  <c r="BG134"/>
  <c r="BE134"/>
  <c r="T134"/>
  <c r="R134"/>
  <c r="P134"/>
  <c r="BI129"/>
  <c r="BH129"/>
  <c r="BG129"/>
  <c r="BE129"/>
  <c r="T129"/>
  <c r="R129"/>
  <c r="P129"/>
  <c r="BI125"/>
  <c r="BH125"/>
  <c r="BG125"/>
  <c r="BE125"/>
  <c r="T125"/>
  <c r="R125"/>
  <c r="P125"/>
  <c r="BI119"/>
  <c r="BH119"/>
  <c r="BG119"/>
  <c r="BE119"/>
  <c r="T119"/>
  <c r="R119"/>
  <c r="P119"/>
  <c r="BI115"/>
  <c r="BH115"/>
  <c r="BG115"/>
  <c r="BE115"/>
  <c r="T115"/>
  <c r="T114"/>
  <c r="R115"/>
  <c r="R114"/>
  <c r="P115"/>
  <c r="P114"/>
  <c r="BI113"/>
  <c r="BH113"/>
  <c r="BG113"/>
  <c r="BE113"/>
  <c r="T113"/>
  <c r="R113"/>
  <c r="P113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3"/>
  <c r="BH103"/>
  <c r="BG103"/>
  <c r="BE103"/>
  <c r="T103"/>
  <c r="R103"/>
  <c r="P103"/>
  <c r="BI97"/>
  <c r="BH97"/>
  <c r="BG97"/>
  <c r="BE97"/>
  <c r="T97"/>
  <c r="R97"/>
  <c r="P97"/>
  <c r="J91"/>
  <c r="J90"/>
  <c r="F90"/>
  <c r="F88"/>
  <c r="E86"/>
  <c r="J59"/>
  <c r="J58"/>
  <c r="F58"/>
  <c r="F56"/>
  <c r="E54"/>
  <c r="J20"/>
  <c r="E20"/>
  <c r="F59"/>
  <c r="J19"/>
  <c r="J14"/>
  <c r="J88"/>
  <c r="E7"/>
  <c r="E50"/>
  <c i="2" r="J39"/>
  <c r="J38"/>
  <c i="1" r="AY56"/>
  <c i="2" r="J37"/>
  <c i="1" r="AX56"/>
  <c i="2" r="BI729"/>
  <c r="BH729"/>
  <c r="BG729"/>
  <c r="BE729"/>
  <c r="T729"/>
  <c r="R729"/>
  <c r="P729"/>
  <c r="BI727"/>
  <c r="BH727"/>
  <c r="BG727"/>
  <c r="BE727"/>
  <c r="T727"/>
  <c r="R727"/>
  <c r="P727"/>
  <c r="BI723"/>
  <c r="BH723"/>
  <c r="BG723"/>
  <c r="BE723"/>
  <c r="T723"/>
  <c r="R723"/>
  <c r="P723"/>
  <c r="BI719"/>
  <c r="BH719"/>
  <c r="BG719"/>
  <c r="BE719"/>
  <c r="T719"/>
  <c r="R719"/>
  <c r="P719"/>
  <c r="BI710"/>
  <c r="BH710"/>
  <c r="BG710"/>
  <c r="BE710"/>
  <c r="T710"/>
  <c r="R710"/>
  <c r="P710"/>
  <c r="BI708"/>
  <c r="BH708"/>
  <c r="BG708"/>
  <c r="BE708"/>
  <c r="T708"/>
  <c r="R708"/>
  <c r="P708"/>
  <c r="BI702"/>
  <c r="BH702"/>
  <c r="BG702"/>
  <c r="BE702"/>
  <c r="T702"/>
  <c r="R702"/>
  <c r="P702"/>
  <c r="BI697"/>
  <c r="BH697"/>
  <c r="BG697"/>
  <c r="BE697"/>
  <c r="T697"/>
  <c r="R697"/>
  <c r="P697"/>
  <c r="BI693"/>
  <c r="BH693"/>
  <c r="BG693"/>
  <c r="BE693"/>
  <c r="T693"/>
  <c r="R693"/>
  <c r="P693"/>
  <c r="BI689"/>
  <c r="BH689"/>
  <c r="BG689"/>
  <c r="BE689"/>
  <c r="T689"/>
  <c r="R689"/>
  <c r="P689"/>
  <c r="BI685"/>
  <c r="BH685"/>
  <c r="BG685"/>
  <c r="BE685"/>
  <c r="T685"/>
  <c r="R685"/>
  <c r="P685"/>
  <c r="BI681"/>
  <c r="BH681"/>
  <c r="BG681"/>
  <c r="BE681"/>
  <c r="T681"/>
  <c r="R681"/>
  <c r="P681"/>
  <c r="BI677"/>
  <c r="BH677"/>
  <c r="BG677"/>
  <c r="BE677"/>
  <c r="T677"/>
  <c r="R677"/>
  <c r="P677"/>
  <c r="BI671"/>
  <c r="BH671"/>
  <c r="BG671"/>
  <c r="BE671"/>
  <c r="T671"/>
  <c r="R671"/>
  <c r="P671"/>
  <c r="BI665"/>
  <c r="BH665"/>
  <c r="BG665"/>
  <c r="BE665"/>
  <c r="T665"/>
  <c r="R665"/>
  <c r="P665"/>
  <c r="BI655"/>
  <c r="BH655"/>
  <c r="BG655"/>
  <c r="BE655"/>
  <c r="T655"/>
  <c r="R655"/>
  <c r="P655"/>
  <c r="BI645"/>
  <c r="BH645"/>
  <c r="BG645"/>
  <c r="BE645"/>
  <c r="T645"/>
  <c r="R645"/>
  <c r="P645"/>
  <c r="BI642"/>
  <c r="BH642"/>
  <c r="BG642"/>
  <c r="BE642"/>
  <c r="T642"/>
  <c r="R642"/>
  <c r="P642"/>
  <c r="BI640"/>
  <c r="BH640"/>
  <c r="BG640"/>
  <c r="BE640"/>
  <c r="T640"/>
  <c r="R640"/>
  <c r="P640"/>
  <c r="BI636"/>
  <c r="BH636"/>
  <c r="BG636"/>
  <c r="BE636"/>
  <c r="T636"/>
  <c r="R636"/>
  <c r="P636"/>
  <c r="BI632"/>
  <c r="BH632"/>
  <c r="BG632"/>
  <c r="BE632"/>
  <c r="T632"/>
  <c r="R632"/>
  <c r="P632"/>
  <c r="BI630"/>
  <c r="BH630"/>
  <c r="BG630"/>
  <c r="BE630"/>
  <c r="T630"/>
  <c r="R630"/>
  <c r="P630"/>
  <c r="BI628"/>
  <c r="BH628"/>
  <c r="BG628"/>
  <c r="BE628"/>
  <c r="T628"/>
  <c r="R628"/>
  <c r="P628"/>
  <c r="BI624"/>
  <c r="BH624"/>
  <c r="BG624"/>
  <c r="BE624"/>
  <c r="T624"/>
  <c r="R624"/>
  <c r="P624"/>
  <c r="BI620"/>
  <c r="BH620"/>
  <c r="BG620"/>
  <c r="BE620"/>
  <c r="T620"/>
  <c r="R620"/>
  <c r="P620"/>
  <c r="BI616"/>
  <c r="BH616"/>
  <c r="BG616"/>
  <c r="BE616"/>
  <c r="T616"/>
  <c r="R616"/>
  <c r="P616"/>
  <c r="BI612"/>
  <c r="BH612"/>
  <c r="BG612"/>
  <c r="BE612"/>
  <c r="T612"/>
  <c r="R612"/>
  <c r="P612"/>
  <c r="BI609"/>
  <c r="BH609"/>
  <c r="BG609"/>
  <c r="BE609"/>
  <c r="T609"/>
  <c r="R609"/>
  <c r="P609"/>
  <c r="BI607"/>
  <c r="BH607"/>
  <c r="BG607"/>
  <c r="BE607"/>
  <c r="T607"/>
  <c r="R607"/>
  <c r="P607"/>
  <c r="BI603"/>
  <c r="BH603"/>
  <c r="BG603"/>
  <c r="BE603"/>
  <c r="T603"/>
  <c r="R603"/>
  <c r="P603"/>
  <c r="BI600"/>
  <c r="BH600"/>
  <c r="BG600"/>
  <c r="BE600"/>
  <c r="T600"/>
  <c r="R600"/>
  <c r="P600"/>
  <c r="BI595"/>
  <c r="BH595"/>
  <c r="BG595"/>
  <c r="BE595"/>
  <c r="T595"/>
  <c r="R595"/>
  <c r="P595"/>
  <c r="BI588"/>
  <c r="BH588"/>
  <c r="BG588"/>
  <c r="BE588"/>
  <c r="T588"/>
  <c r="R588"/>
  <c r="P588"/>
  <c r="BI586"/>
  <c r="BH586"/>
  <c r="BG586"/>
  <c r="BE586"/>
  <c r="T586"/>
  <c r="R586"/>
  <c r="P586"/>
  <c r="BI583"/>
  <c r="BH583"/>
  <c r="BG583"/>
  <c r="BE583"/>
  <c r="T583"/>
  <c r="R583"/>
  <c r="P583"/>
  <c r="BI581"/>
  <c r="BH581"/>
  <c r="BG581"/>
  <c r="BE581"/>
  <c r="T581"/>
  <c r="R581"/>
  <c r="P581"/>
  <c r="BI578"/>
  <c r="BH578"/>
  <c r="BG578"/>
  <c r="BE578"/>
  <c r="T578"/>
  <c r="R578"/>
  <c r="P578"/>
  <c r="BI574"/>
  <c r="BH574"/>
  <c r="BG574"/>
  <c r="BE574"/>
  <c r="T574"/>
  <c r="R574"/>
  <c r="P574"/>
  <c r="BI570"/>
  <c r="BH570"/>
  <c r="BG570"/>
  <c r="BE570"/>
  <c r="T570"/>
  <c r="R570"/>
  <c r="P570"/>
  <c r="BI566"/>
  <c r="BH566"/>
  <c r="BG566"/>
  <c r="BE566"/>
  <c r="T566"/>
  <c r="R566"/>
  <c r="P566"/>
  <c r="BI562"/>
  <c r="BH562"/>
  <c r="BG562"/>
  <c r="BE562"/>
  <c r="T562"/>
  <c r="R562"/>
  <c r="P562"/>
  <c r="BI559"/>
  <c r="BH559"/>
  <c r="BG559"/>
  <c r="BE559"/>
  <c r="T559"/>
  <c r="R559"/>
  <c r="P559"/>
  <c r="BI557"/>
  <c r="BH557"/>
  <c r="BG557"/>
  <c r="BE557"/>
  <c r="T557"/>
  <c r="R557"/>
  <c r="P557"/>
  <c r="BI555"/>
  <c r="BH555"/>
  <c r="BG555"/>
  <c r="BE555"/>
  <c r="T555"/>
  <c r="R555"/>
  <c r="P555"/>
  <c r="BI552"/>
  <c r="BH552"/>
  <c r="BG552"/>
  <c r="BE552"/>
  <c r="T552"/>
  <c r="R552"/>
  <c r="P552"/>
  <c r="BI550"/>
  <c r="BH550"/>
  <c r="BG550"/>
  <c r="BE550"/>
  <c r="T550"/>
  <c r="R550"/>
  <c r="P550"/>
  <c r="BI547"/>
  <c r="BH547"/>
  <c r="BG547"/>
  <c r="BE547"/>
  <c r="T547"/>
  <c r="R547"/>
  <c r="P547"/>
  <c r="BI545"/>
  <c r="BH545"/>
  <c r="BG545"/>
  <c r="BE545"/>
  <c r="T545"/>
  <c r="R545"/>
  <c r="P545"/>
  <c r="BI543"/>
  <c r="BH543"/>
  <c r="BG543"/>
  <c r="BE543"/>
  <c r="T543"/>
  <c r="R543"/>
  <c r="P543"/>
  <c r="BI540"/>
  <c r="BH540"/>
  <c r="BG540"/>
  <c r="BE540"/>
  <c r="T540"/>
  <c r="R540"/>
  <c r="P540"/>
  <c r="BI537"/>
  <c r="BH537"/>
  <c r="BG537"/>
  <c r="BE537"/>
  <c r="T537"/>
  <c r="R537"/>
  <c r="P537"/>
  <c r="BI535"/>
  <c r="BH535"/>
  <c r="BG535"/>
  <c r="BE535"/>
  <c r="T535"/>
  <c r="R535"/>
  <c r="P535"/>
  <c r="BI532"/>
  <c r="BH532"/>
  <c r="BG532"/>
  <c r="BE532"/>
  <c r="T532"/>
  <c r="R532"/>
  <c r="P532"/>
  <c r="BI530"/>
  <c r="BH530"/>
  <c r="BG530"/>
  <c r="BE530"/>
  <c r="T530"/>
  <c r="R530"/>
  <c r="P530"/>
  <c r="BI527"/>
  <c r="BH527"/>
  <c r="BG527"/>
  <c r="BE527"/>
  <c r="T527"/>
  <c r="R527"/>
  <c r="P527"/>
  <c r="BI524"/>
  <c r="BH524"/>
  <c r="BG524"/>
  <c r="BE524"/>
  <c r="T524"/>
  <c r="R524"/>
  <c r="P524"/>
  <c r="BI522"/>
  <c r="BH522"/>
  <c r="BG522"/>
  <c r="BE522"/>
  <c r="T522"/>
  <c r="R522"/>
  <c r="P522"/>
  <c r="BI520"/>
  <c r="BH520"/>
  <c r="BG520"/>
  <c r="BE520"/>
  <c r="T520"/>
  <c r="R520"/>
  <c r="P520"/>
  <c r="BI517"/>
  <c r="BH517"/>
  <c r="BG517"/>
  <c r="BE517"/>
  <c r="T517"/>
  <c r="R517"/>
  <c r="P517"/>
  <c r="BI512"/>
  <c r="BH512"/>
  <c r="BG512"/>
  <c r="BE512"/>
  <c r="T512"/>
  <c r="R512"/>
  <c r="P512"/>
  <c r="BI507"/>
  <c r="BH507"/>
  <c r="BG507"/>
  <c r="BE507"/>
  <c r="T507"/>
  <c r="R507"/>
  <c r="P507"/>
  <c r="BI504"/>
  <c r="BH504"/>
  <c r="BG504"/>
  <c r="BE504"/>
  <c r="T504"/>
  <c r="R504"/>
  <c r="P504"/>
  <c r="BI499"/>
  <c r="BH499"/>
  <c r="BG499"/>
  <c r="BE499"/>
  <c r="T499"/>
  <c r="R499"/>
  <c r="P499"/>
  <c r="BI494"/>
  <c r="BH494"/>
  <c r="BG494"/>
  <c r="BE494"/>
  <c r="T494"/>
  <c r="T466"/>
  <c r="R494"/>
  <c r="R466"/>
  <c r="P494"/>
  <c r="P466"/>
  <c r="BI467"/>
  <c r="BH467"/>
  <c r="BG467"/>
  <c r="BE467"/>
  <c r="T467"/>
  <c r="R467"/>
  <c r="P467"/>
  <c r="BI464"/>
  <c r="BH464"/>
  <c r="BG464"/>
  <c r="BE464"/>
  <c r="T464"/>
  <c r="R464"/>
  <c r="P464"/>
  <c r="BI462"/>
  <c r="BH462"/>
  <c r="BG462"/>
  <c r="BE462"/>
  <c r="T462"/>
  <c r="R462"/>
  <c r="P462"/>
  <c r="BI460"/>
  <c r="BH460"/>
  <c r="BG460"/>
  <c r="BE460"/>
  <c r="T460"/>
  <c r="R460"/>
  <c r="P460"/>
  <c r="BI456"/>
  <c r="BH456"/>
  <c r="BG456"/>
  <c r="BE456"/>
  <c r="T456"/>
  <c r="R456"/>
  <c r="P456"/>
  <c r="BI453"/>
  <c r="BH453"/>
  <c r="BG453"/>
  <c r="BE453"/>
  <c r="T453"/>
  <c r="R453"/>
  <c r="P453"/>
  <c r="BI450"/>
  <c r="BH450"/>
  <c r="BG450"/>
  <c r="BE450"/>
  <c r="T450"/>
  <c r="R450"/>
  <c r="P450"/>
  <c r="BI448"/>
  <c r="BH448"/>
  <c r="BG448"/>
  <c r="BE448"/>
  <c r="T448"/>
  <c r="R448"/>
  <c r="P448"/>
  <c r="BI446"/>
  <c r="BH446"/>
  <c r="BG446"/>
  <c r="BE446"/>
  <c r="T446"/>
  <c r="R446"/>
  <c r="P446"/>
  <c r="BI442"/>
  <c r="BH442"/>
  <c r="BG442"/>
  <c r="BE442"/>
  <c r="T442"/>
  <c r="R442"/>
  <c r="P442"/>
  <c r="BI439"/>
  <c r="BH439"/>
  <c r="BG439"/>
  <c r="BE439"/>
  <c r="T439"/>
  <c r="R439"/>
  <c r="P439"/>
  <c r="BI437"/>
  <c r="BH437"/>
  <c r="BG437"/>
  <c r="BE437"/>
  <c r="T437"/>
  <c r="R437"/>
  <c r="P437"/>
  <c r="BI433"/>
  <c r="BH433"/>
  <c r="BG433"/>
  <c r="BE433"/>
  <c r="T433"/>
  <c r="R433"/>
  <c r="P433"/>
  <c r="BI431"/>
  <c r="BH431"/>
  <c r="BG431"/>
  <c r="BE431"/>
  <c r="T431"/>
  <c r="R431"/>
  <c r="P431"/>
  <c r="BI427"/>
  <c r="BH427"/>
  <c r="BG427"/>
  <c r="BE427"/>
  <c r="T427"/>
  <c r="R427"/>
  <c r="P427"/>
  <c r="BI425"/>
  <c r="BH425"/>
  <c r="BG425"/>
  <c r="BE425"/>
  <c r="T425"/>
  <c r="R425"/>
  <c r="P425"/>
  <c r="BI421"/>
  <c r="BH421"/>
  <c r="BG421"/>
  <c r="BE421"/>
  <c r="T421"/>
  <c r="R421"/>
  <c r="P421"/>
  <c r="BI417"/>
  <c r="BH417"/>
  <c r="BG417"/>
  <c r="BE417"/>
  <c r="T417"/>
  <c r="T416"/>
  <c r="R417"/>
  <c r="R416"/>
  <c r="P417"/>
  <c r="P416"/>
  <c r="BI415"/>
  <c r="BH415"/>
  <c r="BG415"/>
  <c r="BE415"/>
  <c r="T415"/>
  <c r="R415"/>
  <c r="P415"/>
  <c r="BI413"/>
  <c r="BH413"/>
  <c r="BG413"/>
  <c r="BE413"/>
  <c r="T413"/>
  <c r="R413"/>
  <c r="P413"/>
  <c r="BI411"/>
  <c r="BH411"/>
  <c r="BG411"/>
  <c r="BE411"/>
  <c r="T411"/>
  <c r="R411"/>
  <c r="P411"/>
  <c r="BI409"/>
  <c r="BH409"/>
  <c r="BG409"/>
  <c r="BE409"/>
  <c r="T409"/>
  <c r="R409"/>
  <c r="P409"/>
  <c r="BI406"/>
  <c r="BH406"/>
  <c r="BG406"/>
  <c r="BE406"/>
  <c r="T406"/>
  <c r="R406"/>
  <c r="P406"/>
  <c r="BI403"/>
  <c r="BH403"/>
  <c r="BG403"/>
  <c r="BE403"/>
  <c r="T403"/>
  <c r="R403"/>
  <c r="P403"/>
  <c r="BI401"/>
  <c r="BH401"/>
  <c r="BG401"/>
  <c r="BE401"/>
  <c r="T401"/>
  <c r="R401"/>
  <c r="P401"/>
  <c r="BI399"/>
  <c r="BH399"/>
  <c r="BG399"/>
  <c r="BE399"/>
  <c r="T399"/>
  <c r="R399"/>
  <c r="P399"/>
  <c r="BI396"/>
  <c r="BH396"/>
  <c r="BG396"/>
  <c r="BE396"/>
  <c r="T396"/>
  <c r="R396"/>
  <c r="P396"/>
  <c r="BI394"/>
  <c r="BH394"/>
  <c r="BG394"/>
  <c r="BE394"/>
  <c r="T394"/>
  <c r="R394"/>
  <c r="P394"/>
  <c r="BI392"/>
  <c r="BH392"/>
  <c r="BG392"/>
  <c r="BE392"/>
  <c r="T392"/>
  <c r="R392"/>
  <c r="P392"/>
  <c r="BI388"/>
  <c r="BH388"/>
  <c r="BG388"/>
  <c r="BE388"/>
  <c r="T388"/>
  <c r="R388"/>
  <c r="P388"/>
  <c r="BI386"/>
  <c r="BH386"/>
  <c r="BG386"/>
  <c r="BE386"/>
  <c r="T386"/>
  <c r="R386"/>
  <c r="P386"/>
  <c r="BI382"/>
  <c r="BH382"/>
  <c r="BG382"/>
  <c r="BE382"/>
  <c r="T382"/>
  <c r="R382"/>
  <c r="P382"/>
  <c r="BI380"/>
  <c r="BH380"/>
  <c r="BG380"/>
  <c r="BE380"/>
  <c r="T380"/>
  <c r="R380"/>
  <c r="P380"/>
  <c r="BI376"/>
  <c r="BH376"/>
  <c r="BG376"/>
  <c r="BE376"/>
  <c r="T376"/>
  <c r="R376"/>
  <c r="P376"/>
  <c r="BI374"/>
  <c r="BH374"/>
  <c r="BG374"/>
  <c r="BE374"/>
  <c r="T374"/>
  <c r="R374"/>
  <c r="P374"/>
  <c r="BI370"/>
  <c r="BH370"/>
  <c r="BG370"/>
  <c r="BE370"/>
  <c r="T370"/>
  <c r="R370"/>
  <c r="P370"/>
  <c r="BI366"/>
  <c r="BH366"/>
  <c r="BG366"/>
  <c r="BE366"/>
  <c r="T366"/>
  <c r="R366"/>
  <c r="P366"/>
  <c r="BI359"/>
  <c r="BH359"/>
  <c r="BG359"/>
  <c r="BE359"/>
  <c r="T359"/>
  <c r="R359"/>
  <c r="P359"/>
  <c r="BI353"/>
  <c r="BH353"/>
  <c r="BG353"/>
  <c r="BE353"/>
  <c r="T353"/>
  <c r="R353"/>
  <c r="P353"/>
  <c r="BI347"/>
  <c r="BH347"/>
  <c r="BG347"/>
  <c r="BE347"/>
  <c r="T347"/>
  <c r="R347"/>
  <c r="P347"/>
  <c r="BI341"/>
  <c r="BH341"/>
  <c r="BG341"/>
  <c r="BE341"/>
  <c r="T341"/>
  <c r="R341"/>
  <c r="P341"/>
  <c r="BI336"/>
  <c r="BH336"/>
  <c r="BG336"/>
  <c r="BE336"/>
  <c r="T336"/>
  <c r="R336"/>
  <c r="P336"/>
  <c r="BI332"/>
  <c r="BH332"/>
  <c r="BG332"/>
  <c r="BE332"/>
  <c r="T332"/>
  <c r="R332"/>
  <c r="P332"/>
  <c r="BI328"/>
  <c r="BH328"/>
  <c r="BG328"/>
  <c r="BE328"/>
  <c r="T328"/>
  <c r="R328"/>
  <c r="P328"/>
  <c r="BI322"/>
  <c r="BH322"/>
  <c r="BG322"/>
  <c r="BE322"/>
  <c r="T322"/>
  <c r="R322"/>
  <c r="P322"/>
  <c r="BI318"/>
  <c r="BH318"/>
  <c r="BG318"/>
  <c r="BE318"/>
  <c r="T318"/>
  <c r="R318"/>
  <c r="P318"/>
  <c r="BI314"/>
  <c r="BH314"/>
  <c r="BG314"/>
  <c r="BE314"/>
  <c r="T314"/>
  <c r="R314"/>
  <c r="P314"/>
  <c r="BI310"/>
  <c r="BH310"/>
  <c r="BG310"/>
  <c r="BE310"/>
  <c r="T310"/>
  <c r="R310"/>
  <c r="P310"/>
  <c r="BI304"/>
  <c r="BH304"/>
  <c r="BG304"/>
  <c r="BE304"/>
  <c r="T304"/>
  <c r="R304"/>
  <c r="P304"/>
  <c r="BI297"/>
  <c r="BH297"/>
  <c r="BG297"/>
  <c r="BE297"/>
  <c r="T297"/>
  <c r="R297"/>
  <c r="P297"/>
  <c r="BI294"/>
  <c r="BH294"/>
  <c r="BG294"/>
  <c r="BE294"/>
  <c r="T294"/>
  <c r="R294"/>
  <c r="P294"/>
  <c r="BI291"/>
  <c r="BH291"/>
  <c r="BG291"/>
  <c r="BE291"/>
  <c r="T291"/>
  <c r="R291"/>
  <c r="P291"/>
  <c r="BI288"/>
  <c r="BH288"/>
  <c r="BG288"/>
  <c r="BE288"/>
  <c r="T288"/>
  <c r="R288"/>
  <c r="P288"/>
  <c r="BI284"/>
  <c r="BH284"/>
  <c r="BG284"/>
  <c r="BE284"/>
  <c r="T284"/>
  <c r="R284"/>
  <c r="P284"/>
  <c r="BI280"/>
  <c r="BH280"/>
  <c r="BG280"/>
  <c r="BE280"/>
  <c r="T280"/>
  <c r="R280"/>
  <c r="P280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0"/>
  <c r="BH270"/>
  <c r="BG270"/>
  <c r="BE270"/>
  <c r="T270"/>
  <c r="R270"/>
  <c r="P270"/>
  <c r="BI267"/>
  <c r="BH267"/>
  <c r="BG267"/>
  <c r="BE267"/>
  <c r="T267"/>
  <c r="R267"/>
  <c r="P267"/>
  <c r="BI264"/>
  <c r="BH264"/>
  <c r="BG264"/>
  <c r="BE264"/>
  <c r="T264"/>
  <c r="R264"/>
  <c r="P264"/>
  <c r="BI260"/>
  <c r="BH260"/>
  <c r="BG260"/>
  <c r="BE260"/>
  <c r="T260"/>
  <c r="R260"/>
  <c r="P260"/>
  <c r="BI258"/>
  <c r="BH258"/>
  <c r="BG258"/>
  <c r="BE258"/>
  <c r="T258"/>
  <c r="R258"/>
  <c r="P258"/>
  <c r="BI255"/>
  <c r="BH255"/>
  <c r="BG255"/>
  <c r="BE255"/>
  <c r="T255"/>
  <c r="R255"/>
  <c r="P255"/>
  <c r="BI252"/>
  <c r="BH252"/>
  <c r="BG252"/>
  <c r="BE252"/>
  <c r="T252"/>
  <c r="R252"/>
  <c r="P252"/>
  <c r="BI249"/>
  <c r="BH249"/>
  <c r="BG249"/>
  <c r="BE249"/>
  <c r="T249"/>
  <c r="R249"/>
  <c r="P249"/>
  <c r="BI244"/>
  <c r="BH244"/>
  <c r="BG244"/>
  <c r="BE244"/>
  <c r="T244"/>
  <c r="R244"/>
  <c r="P244"/>
  <c r="BI241"/>
  <c r="BH241"/>
  <c r="BG241"/>
  <c r="BE241"/>
  <c r="T241"/>
  <c r="R241"/>
  <c r="P241"/>
  <c r="BI239"/>
  <c r="BH239"/>
  <c r="BG239"/>
  <c r="BE239"/>
  <c r="T239"/>
  <c r="R239"/>
  <c r="P239"/>
  <c r="BI236"/>
  <c r="BH236"/>
  <c r="BG236"/>
  <c r="BE236"/>
  <c r="T236"/>
  <c r="R236"/>
  <c r="P236"/>
  <c r="BI233"/>
  <c r="BH233"/>
  <c r="BG233"/>
  <c r="BE233"/>
  <c r="T233"/>
  <c r="R233"/>
  <c r="P233"/>
  <c r="BI229"/>
  <c r="BH229"/>
  <c r="BG229"/>
  <c r="BE229"/>
  <c r="T229"/>
  <c r="R229"/>
  <c r="P229"/>
  <c r="BI227"/>
  <c r="BH227"/>
  <c r="BG227"/>
  <c r="BE227"/>
  <c r="T227"/>
  <c r="R227"/>
  <c r="P227"/>
  <c r="BI224"/>
  <c r="BH224"/>
  <c r="BG224"/>
  <c r="BE224"/>
  <c r="T224"/>
  <c r="R224"/>
  <c r="P224"/>
  <c r="BI222"/>
  <c r="BH222"/>
  <c r="BG222"/>
  <c r="BE222"/>
  <c r="T222"/>
  <c r="R222"/>
  <c r="P222"/>
  <c r="BI218"/>
  <c r="BH218"/>
  <c r="BG218"/>
  <c r="BE218"/>
  <c r="T218"/>
  <c r="R218"/>
  <c r="P218"/>
  <c r="BI214"/>
  <c r="BH214"/>
  <c r="BG214"/>
  <c r="BE214"/>
  <c r="T214"/>
  <c r="R214"/>
  <c r="P214"/>
  <c r="BI211"/>
  <c r="BH211"/>
  <c r="BG211"/>
  <c r="BE211"/>
  <c r="T211"/>
  <c r="R211"/>
  <c r="P211"/>
  <c r="BI207"/>
  <c r="BH207"/>
  <c r="BG207"/>
  <c r="BE207"/>
  <c r="T207"/>
  <c r="R207"/>
  <c r="P207"/>
  <c r="BI203"/>
  <c r="BH203"/>
  <c r="BG203"/>
  <c r="BE203"/>
  <c r="T203"/>
  <c r="R203"/>
  <c r="P203"/>
  <c r="BI199"/>
  <c r="BH199"/>
  <c r="BG199"/>
  <c r="BE199"/>
  <c r="T199"/>
  <c r="R199"/>
  <c r="P199"/>
  <c r="BI187"/>
  <c r="BH187"/>
  <c r="BG187"/>
  <c r="BE187"/>
  <c r="T187"/>
  <c r="R187"/>
  <c r="P187"/>
  <c r="BI181"/>
  <c r="BH181"/>
  <c r="BG181"/>
  <c r="BE181"/>
  <c r="T181"/>
  <c r="R181"/>
  <c r="P181"/>
  <c r="BI175"/>
  <c r="BH175"/>
  <c r="BG175"/>
  <c r="BE175"/>
  <c r="T175"/>
  <c r="R175"/>
  <c r="P175"/>
  <c r="BI170"/>
  <c r="BH170"/>
  <c r="BG170"/>
  <c r="BE170"/>
  <c r="T170"/>
  <c r="R170"/>
  <c r="P170"/>
  <c r="BI166"/>
  <c r="BH166"/>
  <c r="BG166"/>
  <c r="BE166"/>
  <c r="T166"/>
  <c r="R166"/>
  <c r="P166"/>
  <c r="BI162"/>
  <c r="BH162"/>
  <c r="BG162"/>
  <c r="BE162"/>
  <c r="T162"/>
  <c r="R162"/>
  <c r="P162"/>
  <c r="BI157"/>
  <c r="BH157"/>
  <c r="BG157"/>
  <c r="BE157"/>
  <c r="T157"/>
  <c r="R157"/>
  <c r="P157"/>
  <c r="BI151"/>
  <c r="BH151"/>
  <c r="BG151"/>
  <c r="BE151"/>
  <c r="T151"/>
  <c r="R151"/>
  <c r="P151"/>
  <c r="BI148"/>
  <c r="BH148"/>
  <c r="BG148"/>
  <c r="BE148"/>
  <c r="T148"/>
  <c r="R148"/>
  <c r="P148"/>
  <c r="BI145"/>
  <c r="BH145"/>
  <c r="BG145"/>
  <c r="BE145"/>
  <c r="T145"/>
  <c r="R145"/>
  <c r="P145"/>
  <c r="BI139"/>
  <c r="BH139"/>
  <c r="BG139"/>
  <c r="BE139"/>
  <c r="T139"/>
  <c r="R139"/>
  <c r="P139"/>
  <c r="BI130"/>
  <c r="BH130"/>
  <c r="BG130"/>
  <c r="BE130"/>
  <c r="T130"/>
  <c r="R130"/>
  <c r="P130"/>
  <c r="BI120"/>
  <c r="BH120"/>
  <c r="BG120"/>
  <c r="BE120"/>
  <c r="T120"/>
  <c r="R120"/>
  <c r="P120"/>
  <c r="BI115"/>
  <c r="BH115"/>
  <c r="BG115"/>
  <c r="BE115"/>
  <c r="T115"/>
  <c r="R115"/>
  <c r="P115"/>
  <c r="BI108"/>
  <c r="BH108"/>
  <c r="BG108"/>
  <c r="BE108"/>
  <c r="T108"/>
  <c r="T107"/>
  <c r="R108"/>
  <c r="R107"/>
  <c r="P108"/>
  <c r="P107"/>
  <c r="J102"/>
  <c r="J101"/>
  <c r="F101"/>
  <c r="F99"/>
  <c r="E97"/>
  <c r="J59"/>
  <c r="J58"/>
  <c r="F58"/>
  <c r="F56"/>
  <c r="E54"/>
  <c r="J20"/>
  <c r="E20"/>
  <c r="F102"/>
  <c r="J19"/>
  <c r="J14"/>
  <c r="J56"/>
  <c r="E7"/>
  <c r="E50"/>
  <c i="1" r="L50"/>
  <c r="AM50"/>
  <c r="AM49"/>
  <c r="L49"/>
  <c r="AM47"/>
  <c r="L47"/>
  <c r="L45"/>
  <c r="L44"/>
  <c i="5" r="BK152"/>
  <c r="BK259"/>
  <c r="J100"/>
  <c r="BK281"/>
  <c i="6" r="J156"/>
  <c r="BK234"/>
  <c i="7" r="J208"/>
  <c r="J175"/>
  <c r="J123"/>
  <c r="J145"/>
  <c i="8" r="BK140"/>
  <c r="J93"/>
  <c i="9" r="J647"/>
  <c r="J228"/>
  <c r="BK862"/>
  <c r="J659"/>
  <c r="BK307"/>
  <c r="J181"/>
  <c i="10" r="J224"/>
  <c r="J114"/>
  <c r="J155"/>
  <c i="11" r="J201"/>
  <c i="12" r="BK128"/>
  <c r="J213"/>
  <c r="BK176"/>
  <c i="13" r="BK126"/>
  <c i="14" r="J101"/>
  <c r="J124"/>
  <c i="15" r="BK122"/>
  <c i="16" r="BK142"/>
  <c r="BK317"/>
  <c i="17" r="J232"/>
  <c r="J164"/>
  <c r="J167"/>
  <c i="18" r="BK151"/>
  <c i="19" r="J170"/>
  <c r="BK99"/>
  <c i="21" r="BK93"/>
  <c r="BK127"/>
  <c i="23" r="BK114"/>
  <c i="2" r="BK175"/>
  <c r="J252"/>
  <c r="J310"/>
  <c r="BK425"/>
  <c r="J609"/>
  <c r="J702"/>
  <c i="3" r="J204"/>
  <c i="4" r="BK248"/>
  <c r="J255"/>
  <c r="J282"/>
  <c r="J141"/>
  <c i="5" r="J221"/>
  <c i="2" r="BK494"/>
  <c r="BK462"/>
  <c r="J446"/>
  <c r="J708"/>
  <c r="BK157"/>
  <c r="J273"/>
  <c i="3" r="J185"/>
  <c r="BK179"/>
  <c i="4" r="BK192"/>
  <c r="BK220"/>
  <c r="J267"/>
  <c i="5" r="J285"/>
  <c r="BK97"/>
  <c r="BK215"/>
  <c r="BK278"/>
  <c i="6" r="J119"/>
  <c r="BK148"/>
  <c i="7" r="J162"/>
  <c r="BK157"/>
  <c i="8" r="BK96"/>
  <c r="BK122"/>
  <c i="9" r="J449"/>
  <c r="J431"/>
  <c r="BK170"/>
  <c r="J904"/>
  <c i="10" r="J254"/>
  <c r="BK201"/>
  <c i="11" r="BK111"/>
  <c r="BK176"/>
  <c i="12" r="J141"/>
  <c r="BK169"/>
  <c r="J188"/>
  <c i="14" r="BK211"/>
  <c r="J134"/>
  <c i="15" r="J116"/>
  <c r="J113"/>
  <c i="16" r="J252"/>
  <c r="BK302"/>
  <c i="17" r="J106"/>
  <c r="BK109"/>
  <c i="18" r="BK186"/>
  <c r="BK197"/>
  <c i="19" r="BK107"/>
  <c r="BK124"/>
  <c i="20" r="J100"/>
  <c i="21" r="J90"/>
  <c i="22" r="J93"/>
  <c i="2" r="BK547"/>
  <c r="J413"/>
  <c r="BK270"/>
  <c r="BK607"/>
  <c r="J399"/>
  <c i="3" r="J242"/>
  <c r="BK204"/>
  <c r="BK103"/>
  <c i="4" r="J204"/>
  <c r="BK230"/>
  <c r="J250"/>
  <c i="5" r="J273"/>
  <c r="J272"/>
  <c r="BK113"/>
  <c i="6" r="BK131"/>
  <c r="J203"/>
  <c i="7" r="J232"/>
  <c r="J102"/>
  <c i="9" r="BK670"/>
  <c r="J949"/>
  <c r="BK107"/>
  <c r="J167"/>
  <c r="BK1168"/>
  <c i="10" r="BK160"/>
  <c r="J125"/>
  <c i="11" r="J165"/>
  <c i="12" r="J103"/>
  <c r="BK207"/>
  <c r="BK95"/>
  <c i="13" r="BK137"/>
  <c i="14" r="BK130"/>
  <c r="BK126"/>
  <c i="15" r="BK107"/>
  <c i="16" r="BK177"/>
  <c r="J165"/>
  <c i="17" r="BK129"/>
  <c r="J111"/>
  <c i="18" r="J186"/>
  <c r="J97"/>
  <c r="J141"/>
  <c i="19" r="BK190"/>
  <c i="20" r="J96"/>
  <c i="21" r="J109"/>
  <c r="BK133"/>
  <c i="22" r="BK92"/>
  <c i="2" r="BK229"/>
  <c r="J218"/>
  <c r="BK448"/>
  <c r="BK630"/>
  <c r="J524"/>
  <c i="3" r="J227"/>
  <c r="BK242"/>
  <c i="4" r="BK216"/>
  <c r="J190"/>
  <c r="J246"/>
  <c i="5" r="J204"/>
  <c r="J192"/>
  <c r="J148"/>
  <c i="6" r="BK144"/>
  <c r="BK239"/>
  <c i="7" r="BK176"/>
  <c r="BK229"/>
  <c r="BK129"/>
  <c i="8" r="BK127"/>
  <c r="BK108"/>
  <c i="9" r="J654"/>
  <c r="BK565"/>
  <c r="BK876"/>
  <c r="BK292"/>
  <c r="J967"/>
  <c i="10" r="J141"/>
  <c r="BK209"/>
  <c r="BK101"/>
  <c r="J147"/>
  <c i="11" r="J111"/>
  <c r="J176"/>
  <c i="12" r="J220"/>
  <c r="BK241"/>
  <c i="13" r="J122"/>
  <c r="J131"/>
  <c i="14" r="J138"/>
  <c r="J97"/>
  <c i="15" r="BK121"/>
  <c i="16" r="J205"/>
  <c r="BK153"/>
  <c i="17" r="BK212"/>
  <c r="J249"/>
  <c i="18" r="BK155"/>
  <c r="J114"/>
  <c i="19" r="BK135"/>
  <c r="BK168"/>
  <c i="20" r="BK143"/>
  <c i="21" r="BK164"/>
  <c r="BK119"/>
  <c i="22" r="J95"/>
  <c i="2" r="J499"/>
  <c r="J540"/>
  <c r="J108"/>
  <c r="J442"/>
  <c r="BK139"/>
  <c r="J645"/>
  <c i="3" r="BK202"/>
  <c r="BK125"/>
  <c r="BK188"/>
  <c i="4" r="BK194"/>
  <c r="BK258"/>
  <c r="J194"/>
  <c i="5" r="BK142"/>
  <c r="J158"/>
  <c i="6" r="J164"/>
  <c r="J133"/>
  <c i="7" r="J219"/>
  <c r="BK109"/>
  <c i="8" r="J136"/>
  <c r="BK115"/>
  <c r="BK123"/>
  <c i="9" r="J679"/>
  <c r="BK681"/>
  <c r="BK243"/>
  <c r="J217"/>
  <c r="J140"/>
  <c r="BK839"/>
  <c i="10" r="BK119"/>
  <c r="J237"/>
  <c r="J132"/>
  <c i="11" r="BK196"/>
  <c r="J110"/>
  <c i="12" r="BK106"/>
  <c r="J145"/>
  <c i="13" r="J119"/>
  <c i="14" r="J144"/>
  <c i="15" r="J108"/>
  <c i="16" r="J260"/>
  <c r="BK270"/>
  <c i="17" r="J162"/>
  <c r="J145"/>
  <c i="18" r="BK157"/>
  <c r="BK183"/>
  <c i="19" r="BK111"/>
  <c r="J140"/>
  <c i="20" r="BK122"/>
  <c i="21" r="BK173"/>
  <c r="J175"/>
  <c i="23" r="BK110"/>
  <c i="2" r="J275"/>
  <c r="BK636"/>
  <c r="BK535"/>
  <c r="BK249"/>
  <c r="BK224"/>
  <c r="J697"/>
  <c i="3" r="BK171"/>
  <c r="J188"/>
  <c r="BK257"/>
  <c i="4" r="J161"/>
  <c r="BK100"/>
  <c r="J261"/>
  <c i="5" r="BK200"/>
  <c r="J278"/>
  <c r="BK119"/>
  <c i="6" r="J225"/>
  <c r="BK119"/>
  <c i="7" r="BK219"/>
  <c r="BK194"/>
  <c r="J196"/>
  <c r="J137"/>
  <c i="8" r="J102"/>
  <c r="J146"/>
  <c r="BK107"/>
  <c i="9" r="BK650"/>
  <c r="J104"/>
  <c r="BK962"/>
  <c r="J920"/>
  <c r="BK331"/>
  <c r="J371"/>
  <c i="10" r="J145"/>
  <c r="BK212"/>
  <c r="J249"/>
  <c i="11" r="J127"/>
  <c r="BK136"/>
  <c i="12" r="BK146"/>
  <c r="J118"/>
  <c i="13" r="J112"/>
  <c i="14" r="BK107"/>
  <c r="J99"/>
  <c i="15" r="BK110"/>
  <c i="16" r="BK215"/>
  <c r="BK134"/>
  <c i="17" r="BK164"/>
  <c r="BK174"/>
  <c i="18" r="J183"/>
  <c r="BK179"/>
  <c i="19" r="BK108"/>
  <c r="J196"/>
  <c i="20" r="BK125"/>
  <c i="21" r="BK92"/>
  <c r="J143"/>
  <c i="23" r="J102"/>
  <c i="2" r="J233"/>
  <c r="BK431"/>
  <c r="J467"/>
  <c i="4" r="BK188"/>
  <c r="J192"/>
  <c i="5" r="BK279"/>
  <c r="BK179"/>
  <c r="BK127"/>
  <c r="BK170"/>
  <c i="6" r="BK177"/>
  <c r="BK156"/>
  <c i="7" r="BK208"/>
  <c r="J153"/>
  <c r="BK163"/>
  <c i="8" r="J122"/>
  <c r="BK105"/>
  <c i="9" r="J798"/>
  <c r="BK666"/>
  <c r="BK698"/>
  <c r="J972"/>
  <c r="J778"/>
  <c r="BK309"/>
  <c r="J236"/>
  <c i="10" r="J112"/>
  <c r="BK197"/>
  <c r="BK193"/>
  <c i="11" r="J119"/>
  <c r="BK112"/>
  <c i="12" r="J180"/>
  <c r="J198"/>
  <c i="13" r="BK122"/>
  <c i="14" r="BK138"/>
  <c r="J102"/>
  <c i="15" r="BK117"/>
  <c i="16" r="J324"/>
  <c r="J179"/>
  <c r="J284"/>
  <c i="17" r="J207"/>
  <c r="BK143"/>
  <c i="18" r="J120"/>
  <c r="BK139"/>
  <c i="19" r="J201"/>
  <c r="J194"/>
  <c i="20" r="J154"/>
  <c i="21" r="BK143"/>
  <c i="22" r="J97"/>
  <c i="23" r="BK106"/>
  <c i="5" r="BK156"/>
  <c r="BK150"/>
  <c r="BK171"/>
  <c i="6" r="J160"/>
  <c r="BK222"/>
  <c i="7" r="BK162"/>
  <c r="J115"/>
  <c r="J96"/>
  <c i="8" r="BK117"/>
  <c r="J125"/>
  <c i="9" r="BK113"/>
  <c r="J695"/>
  <c r="J913"/>
  <c r="J834"/>
  <c r="BK138"/>
  <c i="10" r="J135"/>
  <c r="J139"/>
  <c r="J117"/>
  <c r="J151"/>
  <c i="11" r="J157"/>
  <c r="BK119"/>
  <c i="12" r="J121"/>
  <c r="J119"/>
  <c r="BK129"/>
  <c i="13" r="J125"/>
  <c i="14" r="J120"/>
  <c r="J140"/>
  <c i="15" r="J107"/>
  <c i="16" r="BK161"/>
  <c i="17" r="BK116"/>
  <c r="BK222"/>
  <c r="BK237"/>
  <c i="18" r="BK110"/>
  <c r="J143"/>
  <c i="19" r="J168"/>
  <c i="20" r="BK100"/>
  <c r="J119"/>
  <c i="21" r="J103"/>
  <c i="22" r="BK110"/>
  <c i="23" r="J118"/>
  <c i="2" r="J640"/>
  <c r="BK600"/>
  <c r="BK415"/>
  <c r="J464"/>
  <c r="BK517"/>
  <c r="J260"/>
  <c i="3" r="J119"/>
  <c r="BK222"/>
  <c r="J212"/>
  <c i="4" r="BK122"/>
  <c r="J122"/>
  <c r="BK156"/>
  <c r="BK242"/>
  <c i="5" r="BK148"/>
  <c i="2" r="BK181"/>
  <c r="J148"/>
  <c r="J642"/>
  <c r="J586"/>
  <c r="J406"/>
  <c i="3" r="J237"/>
  <c r="BK210"/>
  <c r="BK219"/>
  <c r="BK140"/>
  <c i="4" r="J242"/>
  <c r="BK202"/>
  <c r="J225"/>
  <c i="5" r="BK209"/>
  <c r="BK144"/>
  <c r="J167"/>
  <c r="J142"/>
  <c i="6" r="J207"/>
  <c r="J193"/>
  <c i="7" r="J184"/>
  <c r="J106"/>
  <c r="BK189"/>
  <c r="BK221"/>
  <c i="8" r="BK135"/>
  <c i="9" r="J648"/>
  <c r="J311"/>
  <c r="BK129"/>
  <c r="J943"/>
  <c r="J698"/>
  <c r="BK818"/>
  <c i="10" r="J212"/>
  <c r="BK137"/>
  <c r="BK226"/>
  <c i="11" r="BK152"/>
  <c r="BK113"/>
  <c i="12" r="J174"/>
  <c r="BK127"/>
  <c i="13" r="BK154"/>
  <c i="14" r="BK174"/>
  <c r="BK118"/>
  <c i="15" r="J97"/>
  <c i="16" r="J196"/>
  <c r="BK192"/>
  <c i="17" r="J247"/>
  <c r="J171"/>
  <c r="J176"/>
  <c i="18" r="J122"/>
  <c r="BK113"/>
  <c i="19" r="BK172"/>
  <c i="20" r="BK115"/>
  <c i="21" r="BK115"/>
  <c r="BK140"/>
  <c i="22" r="BK93"/>
  <c i="2" r="BK574"/>
  <c r="J336"/>
  <c r="J588"/>
  <c r="J550"/>
  <c r="BK693"/>
  <c i="3" r="BK161"/>
  <c r="BK149"/>
  <c i="4" r="J298"/>
  <c r="J129"/>
  <c r="J218"/>
  <c i="5" r="J183"/>
  <c r="J219"/>
  <c r="BK118"/>
  <c i="6" r="J211"/>
  <c i="7" r="J169"/>
  <c r="J210"/>
  <c r="J224"/>
  <c i="8" r="J143"/>
  <c r="J124"/>
  <c i="9" r="J240"/>
  <c r="J642"/>
  <c r="J107"/>
  <c r="BK904"/>
  <c r="BK296"/>
  <c r="J194"/>
  <c i="10" r="J226"/>
  <c r="BK233"/>
  <c i="11" r="J185"/>
  <c r="BK101"/>
  <c i="12" r="BK153"/>
  <c r="J113"/>
  <c i="13" r="J109"/>
  <c i="14" r="BK199"/>
  <c i="15" r="J123"/>
  <c i="16" r="J302"/>
  <c r="J238"/>
  <c i="17" r="J186"/>
  <c r="J151"/>
  <c r="BK249"/>
  <c i="18" r="J165"/>
  <c i="19" r="J92"/>
  <c r="BK163"/>
  <c i="20" r="J137"/>
  <c i="21" r="J172"/>
  <c r="BK169"/>
  <c i="22" r="BK104"/>
  <c i="2" r="BK524"/>
  <c r="BK464"/>
  <c r="J162"/>
  <c r="J727"/>
  <c r="BK677"/>
  <c i="3" r="BK227"/>
  <c r="BK165"/>
  <c i="4" r="BK139"/>
  <c r="BK150"/>
  <c r="J180"/>
  <c i="5" r="BK272"/>
  <c r="BK175"/>
  <c i="6" r="BK174"/>
  <c r="BK216"/>
  <c i="7" r="BK190"/>
  <c r="BK143"/>
  <c r="BK91"/>
  <c r="BK184"/>
  <c i="8" r="J96"/>
  <c r="J117"/>
  <c i="9" r="BK964"/>
  <c r="BK198"/>
  <c r="BK236"/>
  <c r="J639"/>
  <c r="J641"/>
  <c i="10" r="J153"/>
  <c r="J185"/>
  <c i="11" r="BK146"/>
  <c r="BK134"/>
  <c i="12" r="J205"/>
  <c r="J111"/>
  <c r="BK103"/>
  <c i="14" r="BK181"/>
  <c r="BK205"/>
  <c r="BK124"/>
  <c i="15" r="BK111"/>
  <c i="16" r="BK151"/>
  <c r="J243"/>
  <c i="17" r="BK100"/>
  <c r="BK180"/>
  <c i="18" r="J179"/>
  <c i="19" r="BK96"/>
  <c r="J117"/>
  <c i="20" r="J156"/>
  <c i="21" r="BK101"/>
  <c i="22" r="BK106"/>
  <c i="2" r="BK406"/>
  <c r="J258"/>
  <c r="BK628"/>
  <c r="J570"/>
  <c r="BK394"/>
  <c r="J421"/>
  <c r="BK294"/>
  <c i="3" r="J221"/>
  <c r="BK142"/>
  <c r="J161"/>
  <c i="4" r="J268"/>
  <c r="BK261"/>
  <c r="BK253"/>
  <c r="BK246"/>
  <c i="5" r="BK174"/>
  <c i="6" r="J181"/>
  <c r="BK125"/>
  <c i="7" r="BK200"/>
  <c r="J111"/>
  <c r="BK217"/>
  <c r="BK96"/>
  <c i="8" r="BK129"/>
  <c i="9" r="BK841"/>
  <c r="J385"/>
  <c r="J210"/>
  <c r="BK960"/>
  <c r="BK110"/>
  <c r="J1260"/>
  <c r="J145"/>
  <c i="10" r="BK239"/>
  <c r="BK153"/>
  <c r="BK135"/>
  <c i="11" r="BK97"/>
  <c i="12" r="J182"/>
  <c r="BK230"/>
  <c i="13" r="J117"/>
  <c i="14" r="BK120"/>
  <c r="BK92"/>
  <c i="15" r="J105"/>
  <c r="BK115"/>
  <c i="16" r="J272"/>
  <c r="BK260"/>
  <c i="17" r="J137"/>
  <c r="J222"/>
  <c i="18" r="BK141"/>
  <c r="J197"/>
  <c i="19" r="J106"/>
  <c i="20" r="J125"/>
  <c i="21" r="BK131"/>
  <c r="J105"/>
  <c i="22" r="J102"/>
  <c i="2" r="BK552"/>
  <c r="J207"/>
  <c r="J685"/>
  <c r="BK588"/>
  <c r="BK655"/>
  <c r="BK616"/>
  <c i="3" r="J208"/>
  <c r="J217"/>
  <c r="J113"/>
  <c i="4" r="J214"/>
  <c r="BK212"/>
  <c i="5" r="J170"/>
  <c r="BK189"/>
  <c r="BK275"/>
  <c r="J111"/>
  <c i="6" r="BK181"/>
  <c r="BK123"/>
  <c i="7" r="BK173"/>
  <c r="J227"/>
  <c i="8" r="BK93"/>
  <c r="BK137"/>
  <c i="9" r="BK967"/>
  <c r="BK885"/>
  <c r="BK194"/>
  <c r="J149"/>
  <c r="J938"/>
  <c i="10" r="BK139"/>
  <c r="J183"/>
  <c r="BK303"/>
  <c i="11" r="BK130"/>
  <c r="J142"/>
  <c i="12" r="BK224"/>
  <c r="J243"/>
  <c i="13" r="J96"/>
  <c i="14" r="BK192"/>
  <c r="J204"/>
  <c i="15" r="BK113"/>
  <c i="16" r="BK126"/>
  <c r="BK228"/>
  <c i="17" r="J155"/>
  <c r="BK147"/>
  <c i="18" r="BK122"/>
  <c i="19" r="BK145"/>
  <c r="BK141"/>
  <c i="20" r="J103"/>
  <c i="21" r="BK158"/>
  <c r="J98"/>
  <c i="22" r="BK107"/>
  <c i="2" r="J328"/>
  <c r="J236"/>
  <c r="J677"/>
  <c r="BK170"/>
  <c r="BK543"/>
  <c r="J555"/>
  <c r="J314"/>
  <c r="BK120"/>
  <c r="J411"/>
  <c r="BK380"/>
  <c i="3" r="J157"/>
  <c r="J115"/>
  <c r="BK197"/>
  <c i="4" r="BK210"/>
  <c r="BK116"/>
  <c r="BK278"/>
  <c r="J109"/>
  <c i="5" r="BK136"/>
  <c r="J175"/>
  <c r="J95"/>
  <c i="6" r="BK201"/>
  <c r="BK108"/>
  <c i="7" r="J177"/>
  <c r="J190"/>
  <c r="J180"/>
  <c i="8" r="BK147"/>
  <c r="J106"/>
  <c r="J135"/>
  <c i="9" r="BK149"/>
  <c r="BK946"/>
  <c r="BK701"/>
  <c r="BK940"/>
  <c r="J1166"/>
  <c i="10" r="J187"/>
  <c r="BK229"/>
  <c r="J110"/>
  <c i="11" r="J199"/>
  <c r="BK150"/>
  <c i="12" r="J241"/>
  <c r="J139"/>
  <c i="13" r="J146"/>
  <c i="14" r="BK165"/>
  <c r="J94"/>
  <c r="BK122"/>
  <c i="15" r="BK100"/>
  <c i="16" r="J175"/>
  <c r="J155"/>
  <c i="17" r="BK171"/>
  <c r="BK227"/>
  <c i="18" r="BK167"/>
  <c r="J113"/>
  <c i="19" r="BK92"/>
  <c r="J107"/>
  <c i="20" r="BK146"/>
  <c i="21" r="BK148"/>
  <c r="BK155"/>
  <c i="22" r="J111"/>
  <c i="5" r="J281"/>
  <c r="J230"/>
  <c r="BK122"/>
  <c i="6" r="J216"/>
  <c r="BK133"/>
  <c i="7" r="J197"/>
  <c r="BK159"/>
  <c r="J135"/>
  <c i="8" r="BK128"/>
  <c r="J137"/>
  <c i="9" r="J522"/>
  <c r="J309"/>
  <c r="J892"/>
  <c r="BK349"/>
  <c r="J889"/>
  <c r="BK707"/>
  <c i="10" r="J266"/>
  <c r="BK162"/>
  <c r="J281"/>
  <c i="11" r="BK167"/>
  <c r="J171"/>
  <c i="12" r="BK93"/>
  <c r="J125"/>
  <c i="13" r="BK143"/>
  <c i="14" r="BK207"/>
  <c r="J107"/>
  <c i="15" r="J102"/>
  <c i="16" r="BK230"/>
  <c i="17" r="BK178"/>
  <c r="J183"/>
  <c i="18" r="J160"/>
  <c i="19" r="BK174"/>
  <c r="BK176"/>
  <c i="20" r="J117"/>
  <c i="21" r="BK121"/>
  <c r="J95"/>
  <c i="22" r="J99"/>
  <c i="2" r="BK581"/>
  <c r="BK507"/>
  <c r="BK310"/>
  <c r="BK222"/>
  <c r="BK252"/>
  <c r="J409"/>
  <c i="3" r="J175"/>
  <c r="J171"/>
  <c r="J110"/>
  <c r="J142"/>
  <c i="4" r="BK184"/>
  <c r="BK129"/>
  <c r="BK206"/>
  <c i="5" r="BK276"/>
  <c i="2" r="BK665"/>
  <c r="J530"/>
  <c i="1" r="AS63"/>
  <c i="2" r="J448"/>
  <c i="3" r="J183"/>
  <c r="BK183"/>
  <c r="BK185"/>
  <c i="4" r="BK234"/>
  <c r="J111"/>
  <c r="J273"/>
  <c i="5" r="J179"/>
  <c r="J246"/>
  <c r="BK270"/>
  <c r="J127"/>
  <c i="6" r="J222"/>
  <c i="7" r="BK232"/>
  <c r="BK197"/>
  <c r="BK131"/>
  <c i="8" r="BK126"/>
  <c r="BK95"/>
  <c i="9" r="BK808"/>
  <c r="BK648"/>
  <c r="J110"/>
  <c r="BK788"/>
  <c r="BK163"/>
  <c i="10" r="J189"/>
  <c r="J162"/>
  <c i="11" r="BK121"/>
  <c r="J158"/>
  <c i="12" r="BK205"/>
  <c r="BK194"/>
  <c i="13" r="J115"/>
  <c i="14" r="BK128"/>
  <c r="BK95"/>
  <c r="BK104"/>
  <c i="15" r="J99"/>
  <c i="16" r="BK282"/>
  <c r="J158"/>
  <c i="17" r="J227"/>
  <c r="J125"/>
  <c i="18" r="J174"/>
  <c r="J157"/>
  <c i="19" r="BK147"/>
  <c r="BK157"/>
  <c i="21" r="BK152"/>
  <c r="BK129"/>
  <c r="BK99"/>
  <c i="23" r="BK95"/>
  <c i="2" r="J388"/>
  <c r="BK522"/>
  <c r="BK504"/>
  <c r="BK401"/>
  <c r="J130"/>
  <c i="1" r="AS71"/>
  <c i="3" r="J159"/>
  <c i="4" r="BK133"/>
  <c r="BK172"/>
  <c i="5" r="J186"/>
  <c r="J234"/>
  <c r="BK263"/>
  <c r="J242"/>
  <c i="6" r="BK106"/>
  <c i="7" r="BK214"/>
  <c r="BK127"/>
  <c r="J149"/>
  <c r="BK180"/>
  <c i="8" r="BK99"/>
  <c r="J142"/>
  <c i="9" r="BK458"/>
  <c r="BK224"/>
  <c r="BK661"/>
  <c r="J214"/>
  <c r="J328"/>
  <c r="J644"/>
  <c i="10" r="J197"/>
  <c r="J235"/>
  <c r="BK191"/>
  <c i="11" r="J134"/>
  <c i="12" r="J185"/>
  <c r="BK156"/>
  <c i="13" r="BK140"/>
  <c i="14" r="BK197"/>
  <c r="J207"/>
  <c r="J110"/>
  <c i="15" r="BK119"/>
  <c i="16" r="BK165"/>
  <c r="J268"/>
  <c i="17" r="BK153"/>
  <c r="BK189"/>
  <c i="18" r="BK143"/>
  <c r="J137"/>
  <c i="19" r="BK196"/>
  <c r="BK186"/>
  <c i="20" r="J107"/>
  <c i="21" r="BK95"/>
  <c r="J125"/>
  <c i="23" r="BK98"/>
  <c i="2" r="BK612"/>
  <c r="BK359"/>
  <c r="BK236"/>
  <c r="J318"/>
  <c r="J628"/>
  <c i="3" r="BK169"/>
  <c r="J259"/>
  <c r="J179"/>
  <c i="4" r="BK186"/>
  <c r="J248"/>
  <c r="J210"/>
  <c i="5" r="J118"/>
  <c r="J279"/>
  <c r="BK230"/>
  <c i="6" r="J213"/>
  <c r="J136"/>
  <c i="7" r="J170"/>
  <c r="J91"/>
  <c r="BK145"/>
  <c i="8" r="J128"/>
  <c r="J139"/>
  <c i="9" r="BK611"/>
  <c r="BK522"/>
  <c r="J307"/>
  <c r="J220"/>
  <c r="J1070"/>
  <c r="J1164"/>
  <c i="10" r="J301"/>
  <c r="BK128"/>
  <c r="J201"/>
  <c i="11" r="J173"/>
  <c r="J108"/>
  <c i="12" r="J230"/>
  <c r="J117"/>
  <c r="J150"/>
  <c i="13" r="BK117"/>
  <c i="14" r="J146"/>
  <c r="BK112"/>
  <c i="15" r="J122"/>
  <c i="16" r="BK240"/>
  <c r="BK226"/>
  <c i="17" r="BK139"/>
  <c r="BK135"/>
  <c r="BK128"/>
  <c i="18" r="J139"/>
  <c r="J111"/>
  <c i="19" r="J120"/>
  <c i="20" r="BK137"/>
  <c i="21" r="BK107"/>
  <c r="BK98"/>
  <c i="2" r="BK314"/>
  <c r="J512"/>
  <c r="J403"/>
  <c r="J719"/>
  <c r="BK280"/>
  <c r="J517"/>
  <c i="3" r="BK252"/>
  <c r="J252"/>
  <c i="4" r="J114"/>
  <c r="J135"/>
  <c r="J296"/>
  <c i="5" r="J172"/>
  <c r="J215"/>
  <c i="6" r="J228"/>
  <c i="7" r="BK165"/>
  <c r="J165"/>
  <c r="J188"/>
  <c i="8" r="BK102"/>
  <c r="J99"/>
  <c i="9" r="J841"/>
  <c r="J113"/>
  <c r="BK477"/>
  <c r="BK958"/>
  <c r="BK449"/>
  <c r="BK684"/>
  <c i="10" r="J181"/>
  <c r="BK165"/>
  <c r="BK291"/>
  <c i="11" r="J148"/>
  <c r="BK163"/>
  <c i="12" r="J122"/>
  <c r="BK143"/>
  <c i="13" r="BK146"/>
  <c i="14" r="J118"/>
  <c r="J163"/>
  <c i="15" r="J93"/>
  <c i="16" r="J161"/>
  <c i="17" r="J206"/>
  <c r="BK201"/>
  <c i="18" r="J145"/>
  <c r="J147"/>
  <c i="19" r="BK120"/>
  <c r="J135"/>
  <c i="21" r="J137"/>
  <c i="22" r="J96"/>
  <c i="2" r="J632"/>
  <c r="BK108"/>
  <c r="BK417"/>
  <c r="J224"/>
  <c r="J353"/>
  <c r="J401"/>
  <c r="J187"/>
  <c i="3" r="J165"/>
  <c r="BK153"/>
  <c i="4" r="BK204"/>
  <c r="J232"/>
  <c r="BK104"/>
  <c i="5" r="BK267"/>
  <c r="BK204"/>
  <c r="BK164"/>
  <c r="J209"/>
  <c i="6" r="BK129"/>
  <c r="BK209"/>
  <c i="7" r="BK149"/>
  <c r="BK178"/>
  <c r="BK106"/>
  <c r="BK113"/>
  <c i="8" r="J103"/>
  <c i="9" r="J839"/>
  <c r="J475"/>
  <c r="BK240"/>
  <c r="BK447"/>
  <c r="BK639"/>
  <c r="J176"/>
  <c i="10" r="J239"/>
  <c r="BK114"/>
  <c r="BK254"/>
  <c r="BK151"/>
  <c i="11" r="J117"/>
  <c i="12" r="BK188"/>
  <c r="J235"/>
  <c r="J164"/>
  <c i="13" r="BK112"/>
  <c i="14" r="J151"/>
  <c i="15" r="J121"/>
  <c r="BK104"/>
  <c i="16" r="J230"/>
  <c r="J122"/>
  <c i="17" r="J204"/>
  <c r="J178"/>
  <c i="18" r="BK97"/>
  <c i="19" r="J129"/>
  <c r="J121"/>
  <c i="20" r="BK119"/>
  <c i="21" r="BK105"/>
  <c r="J123"/>
  <c i="22" r="J110"/>
  <c i="2" r="J600"/>
  <c r="J115"/>
  <c r="BK566"/>
  <c i="5" r="BK138"/>
  <c r="BK93"/>
  <c r="BK166"/>
  <c r="J122"/>
  <c i="6" r="J140"/>
  <c r="J131"/>
  <c i="7" r="BK216"/>
  <c r="J157"/>
  <c r="BK170"/>
  <c i="8" r="BK110"/>
  <c r="J134"/>
  <c i="9" r="BK892"/>
  <c r="BK344"/>
  <c r="BK190"/>
  <c r="J946"/>
  <c r="J862"/>
  <c i="10" r="J130"/>
  <c r="BK199"/>
  <c r="J101"/>
  <c i="11" r="BK161"/>
  <c i="12" r="BK238"/>
  <c r="BK97"/>
  <c r="J163"/>
  <c i="13" r="J100"/>
  <c i="14" r="J186"/>
  <c i="15" r="BK105"/>
  <c i="16" r="BK155"/>
  <c r="J321"/>
  <c i="17" r="J116"/>
  <c r="BK132"/>
  <c i="18" r="BK108"/>
  <c r="J128"/>
  <c i="19" r="BK117"/>
  <c r="J178"/>
  <c i="20" r="J112"/>
  <c i="21" r="BK167"/>
  <c r="J152"/>
  <c i="2" r="J376"/>
  <c r="BK336"/>
  <c r="BK130"/>
  <c r="BK697"/>
  <c r="BK318"/>
  <c r="BK227"/>
  <c i="3" r="J173"/>
  <c r="J214"/>
  <c r="BK191"/>
  <c i="4" r="J150"/>
  <c r="J159"/>
  <c r="J230"/>
  <c i="5" r="BK198"/>
  <c i="2" r="J380"/>
  <c r="BK347"/>
  <c r="J392"/>
  <c r="J729"/>
  <c r="J170"/>
  <c r="J578"/>
  <c r="BK559"/>
  <c i="3" r="BK262"/>
  <c r="J257"/>
  <c r="J219"/>
  <c i="4" r="J128"/>
  <c r="BK161"/>
  <c r="BK168"/>
  <c i="5" r="BK111"/>
  <c r="BK116"/>
  <c r="BK234"/>
  <c i="6" r="J125"/>
  <c r="J144"/>
  <c i="7" r="BK104"/>
  <c r="J155"/>
  <c r="BK168"/>
  <c i="8" r="J100"/>
  <c i="9" r="BK385"/>
  <c r="BK152"/>
  <c r="BK641"/>
  <c r="J247"/>
  <c r="BK567"/>
  <c r="J958"/>
  <c i="10" r="BK298"/>
  <c r="J203"/>
  <c r="J137"/>
  <c i="11" r="J152"/>
  <c r="J161"/>
  <c i="12" r="J246"/>
  <c r="BK122"/>
  <c r="BK121"/>
  <c i="14" r="J128"/>
  <c r="BK172"/>
  <c r="J205"/>
  <c i="15" r="BK96"/>
  <c i="16" r="J126"/>
  <c i="17" r="BK119"/>
  <c r="J199"/>
  <c r="BK141"/>
  <c i="18" r="J124"/>
  <c i="19" r="BK126"/>
  <c r="J99"/>
  <c i="20" r="BK149"/>
  <c i="21" r="J173"/>
  <c r="BK175"/>
  <c i="22" r="J103"/>
  <c i="2" r="J166"/>
  <c r="J139"/>
  <c r="BK392"/>
  <c r="BK273"/>
  <c r="BK260"/>
  <c r="J557"/>
  <c i="3" r="BK175"/>
  <c r="BK119"/>
  <c r="J200"/>
  <c i="4" r="J131"/>
  <c r="J157"/>
  <c r="BK111"/>
  <c i="5" r="J195"/>
  <c r="BK195"/>
  <c i="6" r="J127"/>
  <c i="7" r="BK234"/>
  <c r="BK100"/>
  <c r="BK133"/>
  <c i="8" r="J120"/>
  <c r="BK120"/>
  <c i="9" r="BK938"/>
  <c r="J645"/>
  <c r="J238"/>
  <c r="BK978"/>
  <c r="BK520"/>
  <c i="10" r="J229"/>
  <c r="BK174"/>
  <c r="J123"/>
  <c i="11" r="J181"/>
  <c r="BK110"/>
  <c r="BK169"/>
  <c i="12" r="BK108"/>
  <c r="J115"/>
  <c i="13" r="BK149"/>
  <c i="14" r="J172"/>
  <c i="15" r="J115"/>
  <c i="16" r="BK101"/>
  <c i="17" r="J237"/>
  <c r="J123"/>
  <c r="J212"/>
  <c i="18" r="J169"/>
  <c r="BK116"/>
  <c i="19" r="J157"/>
  <c r="BK115"/>
  <c i="20" r="BK107"/>
  <c i="21" r="BK157"/>
  <c i="22" r="J101"/>
  <c i="2" r="J386"/>
  <c r="BK267"/>
  <c r="BK332"/>
  <c r="BK427"/>
  <c r="J332"/>
  <c i="3" r="J169"/>
  <c r="J216"/>
  <c i="4" r="BK293"/>
  <c r="J124"/>
  <c r="BK218"/>
  <c r="J253"/>
  <c i="5" r="BK191"/>
  <c r="BK285"/>
  <c r="J134"/>
  <c i="6" r="J115"/>
  <c i="7" r="BK225"/>
  <c r="BK205"/>
  <c r="BK102"/>
  <c i="8" r="J113"/>
  <c i="9" r="BK214"/>
  <c r="J761"/>
  <c r="J955"/>
  <c r="J673"/>
  <c r="BK1260"/>
  <c i="10" r="J258"/>
  <c r="J248"/>
  <c r="BK196"/>
  <c r="J207"/>
  <c i="11" r="BK157"/>
  <c i="12" r="BK228"/>
  <c r="BK168"/>
  <c r="J222"/>
  <c i="13" r="J156"/>
  <c i="14" r="BK105"/>
  <c i="15" r="J119"/>
  <c r="J95"/>
  <c i="16" r="J171"/>
  <c i="17" r="J189"/>
  <c r="BK169"/>
  <c i="18" r="J130"/>
  <c r="BK120"/>
  <c i="19" r="BK159"/>
  <c r="BK123"/>
  <c i="21" r="BK170"/>
  <c r="J177"/>
  <c i="22" r="J104"/>
  <c i="2" r="J681"/>
  <c r="BK689"/>
  <c r="BK540"/>
  <c r="BK624"/>
  <c r="BK148"/>
  <c i="3" r="J125"/>
  <c r="BK224"/>
  <c r="J192"/>
  <c i="4" r="J154"/>
  <c r="BK126"/>
  <c r="BK131"/>
  <c i="5" r="BK188"/>
  <c i="6" r="BK110"/>
  <c r="J148"/>
  <c i="7" r="J113"/>
  <c r="BK137"/>
  <c i="8" r="J144"/>
  <c i="9" r="BK431"/>
  <c r="BK831"/>
  <c r="BK140"/>
  <c r="J864"/>
  <c r="BK321"/>
  <c i="10" r="BK235"/>
  <c r="J126"/>
  <c i="11" r="BK171"/>
  <c r="BK173"/>
  <c i="12" r="J218"/>
  <c r="J127"/>
  <c i="13" r="BK115"/>
  <c i="14" r="BK204"/>
  <c r="BK146"/>
  <c i="15" r="J106"/>
  <c i="16" r="J192"/>
  <c r="J151"/>
  <c i="17" r="BK186"/>
  <c r="BK196"/>
  <c i="18" r="J116"/>
  <c i="19" r="J176"/>
  <c r="BK102"/>
  <c i="21" r="BK96"/>
  <c i="22" r="BK108"/>
  <c i="2" r="J460"/>
  <c r="J284"/>
  <c r="BK671"/>
  <c r="J227"/>
  <c r="J244"/>
  <c i="3" r="J194"/>
  <c r="BK216"/>
  <c i="4" r="BK143"/>
  <c r="BK145"/>
  <c r="BK124"/>
  <c i="5" r="J113"/>
  <c r="J119"/>
  <c r="BK135"/>
  <c r="J135"/>
  <c i="6" r="J108"/>
  <c i="7" r="BK192"/>
  <c r="BK135"/>
  <c r="J229"/>
  <c r="BK98"/>
  <c i="8" r="J123"/>
  <c r="BK106"/>
  <c i="9" r="J326"/>
  <c r="J349"/>
  <c r="J305"/>
  <c r="J134"/>
  <c r="J822"/>
  <c i="10" r="J217"/>
  <c r="BK258"/>
  <c r="J298"/>
  <c i="11" r="BK165"/>
  <c r="BK188"/>
  <c i="12" r="J161"/>
  <c r="J232"/>
  <c i="13" r="BK100"/>
  <c i="14" r="BK110"/>
  <c r="BK116"/>
  <c i="15" r="J100"/>
  <c i="16" r="BK179"/>
  <c r="BK248"/>
  <c i="17" r="BK111"/>
  <c r="J129"/>
  <c i="18" r="J153"/>
  <c r="BK160"/>
  <c i="19" r="BK143"/>
  <c r="BK104"/>
  <c i="21" r="J161"/>
  <c r="J179"/>
  <c i="22" r="BK101"/>
  <c i="2" r="J433"/>
  <c i="3" r="BK276"/>
  <c r="J167"/>
  <c i="4" r="J278"/>
  <c r="BK270"/>
  <c r="J123"/>
  <c r="BK236"/>
  <c r="J172"/>
  <c i="5" r="J213"/>
  <c r="BK154"/>
  <c r="BK246"/>
  <c i="6" r="BK206"/>
  <c r="J121"/>
  <c r="BK241"/>
  <c i="7" r="BK153"/>
  <c r="BK196"/>
  <c i="8" r="J129"/>
  <c r="J108"/>
  <c r="J118"/>
  <c i="9" r="BK955"/>
  <c r="BK210"/>
  <c r="BK141"/>
  <c r="BK642"/>
  <c r="BK134"/>
  <c i="10" r="BK181"/>
  <c r="BK227"/>
  <c i="11" r="BK125"/>
  <c r="BK191"/>
  <c i="12" r="BK124"/>
  <c r="BK135"/>
  <c r="J207"/>
  <c i="13" r="J154"/>
  <c i="14" r="J203"/>
  <c r="BK102"/>
  <c i="15" r="J120"/>
  <c r="BK94"/>
  <c i="16" r="BK224"/>
  <c r="J226"/>
  <c i="17" r="BK157"/>
  <c r="J159"/>
  <c r="J197"/>
  <c i="18" r="BK147"/>
  <c r="J108"/>
  <c i="19" r="J123"/>
  <c r="J147"/>
  <c i="21" r="BK172"/>
  <c r="J92"/>
  <c i="22" r="J107"/>
  <c i="5" r="J154"/>
  <c r="J191"/>
  <c r="BK242"/>
  <c r="J132"/>
  <c i="6" r="BK228"/>
  <c r="BK115"/>
  <c i="7" r="BK187"/>
  <c r="BK185"/>
  <c r="J163"/>
  <c r="BK105"/>
  <c i="8" r="BK143"/>
  <c i="9" r="J754"/>
  <c r="J732"/>
  <c r="BK732"/>
  <c r="BK614"/>
  <c r="J303"/>
  <c r="BK231"/>
  <c i="10" r="J246"/>
  <c r="J166"/>
  <c r="BK166"/>
  <c r="BK224"/>
  <c i="11" r="J123"/>
  <c r="J130"/>
  <c i="12" r="J124"/>
  <c r="BK226"/>
  <c i="14" r="J201"/>
  <c r="J211"/>
  <c i="15" r="BK123"/>
  <c r="BK102"/>
  <c i="16" r="BK268"/>
  <c r="J189"/>
  <c i="17" r="BK162"/>
  <c r="BK209"/>
  <c r="BK123"/>
  <c i="18" r="J110"/>
  <c r="J154"/>
  <c i="19" r="BK129"/>
  <c i="20" r="J146"/>
  <c i="21" r="J158"/>
  <c r="J167"/>
  <c i="22" r="BK94"/>
  <c i="2" r="BK645"/>
  <c r="BK532"/>
  <c r="J439"/>
  <c r="BK166"/>
  <c r="J566"/>
  <c r="BK603"/>
  <c i="3" r="J151"/>
  <c r="BK157"/>
  <c i="4" r="BK178"/>
  <c r="J236"/>
  <c r="J222"/>
  <c r="BK298"/>
  <c i="5" r="BK125"/>
  <c i="2" r="J304"/>
  <c r="J288"/>
  <c r="BK411"/>
  <c r="BK442"/>
  <c r="BK537"/>
  <c r="J431"/>
  <c i="3" r="BK195"/>
  <c r="J264"/>
  <c i="4" r="BK244"/>
  <c r="BK109"/>
  <c r="J104"/>
  <c r="J178"/>
  <c i="5" r="BK146"/>
  <c r="J185"/>
  <c r="BK130"/>
  <c r="BK132"/>
  <c i="6" r="J177"/>
  <c r="J99"/>
  <c i="7" r="J181"/>
  <c r="BK224"/>
  <c r="BK119"/>
  <c i="8" r="J121"/>
  <c r="BK130"/>
  <c i="9" r="BK949"/>
  <c r="J300"/>
  <c r="J831"/>
  <c r="J129"/>
  <c r="BK1164"/>
  <c i="10" r="BK145"/>
  <c r="J143"/>
  <c r="J209"/>
  <c r="BK130"/>
  <c i="11" r="J115"/>
  <c r="J114"/>
  <c i="12" r="BK118"/>
  <c r="BK164"/>
  <c i="13" r="BK103"/>
  <c i="14" r="BK99"/>
  <c r="J142"/>
  <c i="15" r="BK109"/>
  <c i="16" r="J187"/>
  <c r="J275"/>
  <c i="17" r="BK181"/>
  <c r="BK204"/>
  <c i="18" r="J151"/>
  <c r="BK112"/>
  <c i="19" r="BK201"/>
  <c r="J94"/>
  <c i="20" r="J149"/>
  <c i="21" r="BK111"/>
  <c r="J129"/>
  <c i="2" r="J689"/>
  <c r="J504"/>
  <c r="J239"/>
  <c r="J710"/>
  <c r="J450"/>
  <c r="BK527"/>
  <c r="BK288"/>
  <c i="3" r="BK177"/>
  <c r="BK173"/>
  <c i="4" r="BK180"/>
  <c r="BK267"/>
  <c r="BK190"/>
  <c i="5" r="BK183"/>
  <c r="BK211"/>
  <c r="J287"/>
  <c i="6" r="J172"/>
  <c r="BK160"/>
  <c i="7" r="J204"/>
  <c r="J211"/>
  <c r="BK182"/>
  <c i="8" r="J104"/>
  <c r="BK124"/>
  <c i="9" r="J707"/>
  <c r="J670"/>
  <c r="J324"/>
  <c r="J851"/>
  <c i="10" r="J129"/>
  <c r="BK301"/>
  <c r="BK231"/>
  <c i="11" r="J150"/>
  <c i="12" r="BK201"/>
  <c r="BK141"/>
  <c r="BK116"/>
  <c i="14" r="BK203"/>
  <c r="BK132"/>
  <c r="BK149"/>
  <c i="15" r="BK106"/>
  <c i="16" r="J215"/>
  <c r="BK319"/>
  <c i="17" r="J113"/>
  <c r="J139"/>
  <c i="18" r="BK135"/>
  <c r="BK137"/>
  <c i="19" r="J159"/>
  <c r="BK138"/>
  <c i="21" r="BK162"/>
  <c r="J111"/>
  <c i="22" r="BK103"/>
  <c i="2" r="BK322"/>
  <c r="BK382"/>
  <c r="J665"/>
  <c r="BK437"/>
  <c r="J341"/>
  <c r="J145"/>
  <c i="3" r="J137"/>
  <c r="BK97"/>
  <c i="4" r="J293"/>
  <c r="BK255"/>
  <c r="BK141"/>
  <c r="J107"/>
  <c i="5" r="BK186"/>
  <c r="BK202"/>
  <c r="J131"/>
  <c i="6" r="J197"/>
  <c i="7" r="J117"/>
  <c r="BK181"/>
  <c r="J173"/>
  <c i="8" r="BK146"/>
  <c r="BK111"/>
  <c i="9" r="BK361"/>
  <c r="J231"/>
  <c r="BK647"/>
  <c r="BK675"/>
  <c r="J152"/>
  <c r="BK228"/>
  <c i="10" r="J233"/>
  <c r="J286"/>
  <c i="11" r="J194"/>
  <c r="J167"/>
  <c i="12" r="J169"/>
  <c r="BK142"/>
  <c r="BK161"/>
  <c i="14" r="BK170"/>
  <c r="BK151"/>
  <c i="15" r="J109"/>
  <c i="16" r="BK171"/>
  <c r="BK175"/>
  <c i="17" r="J149"/>
  <c r="BK194"/>
  <c i="18" r="BK149"/>
  <c r="J112"/>
  <c i="19" r="BK140"/>
  <c i="20" r="J126"/>
  <c i="21" r="J133"/>
  <c i="22" r="BK102"/>
  <c i="2" r="J612"/>
  <c r="J374"/>
  <c r="J294"/>
  <c r="J203"/>
  <c r="J370"/>
  <c r="J583"/>
  <c r="BK446"/>
  <c i="3" r="BK145"/>
  <c r="BK167"/>
  <c r="BK274"/>
  <c i="4" r="BK228"/>
  <c r="J208"/>
  <c r="J216"/>
  <c i="5" r="BK217"/>
  <c r="J138"/>
  <c i="6" r="J174"/>
  <c r="BK193"/>
  <c i="7" r="BK236"/>
  <c r="BK111"/>
  <c r="BK177"/>
  <c i="8" r="J111"/>
  <c r="BK113"/>
  <c i="9" r="J650"/>
  <c r="J614"/>
  <c r="BK311"/>
  <c r="BK376"/>
  <c r="BK659"/>
  <c r="J447"/>
  <c i="10" r="J165"/>
  <c r="J191"/>
  <c i="11" r="BK158"/>
  <c i="12" r="BK198"/>
  <c r="J168"/>
  <c r="J176"/>
  <c i="14" r="J209"/>
  <c r="J122"/>
  <c i="15" r="BK116"/>
  <c i="16" r="BK272"/>
  <c r="J222"/>
  <c i="17" r="BK126"/>
  <c r="BK145"/>
  <c i="18" r="BK114"/>
  <c r="J133"/>
  <c i="19" r="BK178"/>
  <c i="20" r="BK151"/>
  <c i="21" r="BK90"/>
  <c r="J101"/>
  <c i="23" r="BK91"/>
  <c i="2" r="J537"/>
  <c r="J347"/>
  <c i="1" r="AS55"/>
  <c i="3" r="J222"/>
  <c r="BK134"/>
  <c i="4" r="BK264"/>
  <c r="BK159"/>
  <c r="BK152"/>
  <c i="5" r="J217"/>
  <c r="BK181"/>
  <c r="J139"/>
  <c i="6" r="J152"/>
  <c r="BK168"/>
  <c i="7" r="J225"/>
  <c r="BK155"/>
  <c i="8" r="BK142"/>
  <c r="BK125"/>
  <c r="BK144"/>
  <c i="9" r="BK207"/>
  <c r="BK303"/>
  <c r="BK822"/>
  <c r="J825"/>
  <c r="BK220"/>
  <c r="BK1162"/>
  <c i="10" r="BK248"/>
  <c r="BK123"/>
  <c r="BK198"/>
  <c r="BK112"/>
  <c i="11" r="BK185"/>
  <c r="BK104"/>
  <c i="12" r="BK203"/>
  <c r="J146"/>
  <c i="13" r="BK125"/>
  <c i="14" r="BK134"/>
  <c r="J114"/>
  <c i="15" r="BK103"/>
  <c i="16" r="BK284"/>
  <c r="BK158"/>
  <c i="17" r="J153"/>
  <c r="J100"/>
  <c i="18" r="BK111"/>
  <c r="BK154"/>
  <c i="19" r="BK170"/>
  <c i="20" r="J122"/>
  <c i="21" r="J157"/>
  <c r="J113"/>
  <c i="23" r="BK102"/>
  <c i="2" r="J671"/>
  <c r="J396"/>
  <c r="BK386"/>
  <c r="J229"/>
  <c r="BK595"/>
  <c i="3" r="BK200"/>
  <c i="4" r="J228"/>
  <c r="BK128"/>
  <c r="J165"/>
  <c i="5" r="BK213"/>
  <c r="J128"/>
  <c r="J211"/>
  <c i="6" r="J123"/>
  <c r="BK236"/>
  <c r="J106"/>
  <c i="7" r="J178"/>
  <c r="BK117"/>
  <c r="J125"/>
  <c r="BK210"/>
  <c i="8" r="J133"/>
  <c r="J110"/>
  <c i="9" r="J951"/>
  <c r="J808"/>
  <c r="J361"/>
  <c r="J226"/>
  <c r="BK326"/>
  <c r="J688"/>
  <c r="J929"/>
  <c i="10" r="BK163"/>
  <c r="BK107"/>
  <c r="J276"/>
  <c i="11" r="BK155"/>
  <c r="BK138"/>
  <c i="12" r="J201"/>
  <c r="BK243"/>
  <c r="BK119"/>
  <c i="14" r="J108"/>
  <c r="J136"/>
  <c r="BK153"/>
  <c i="15" r="BK118"/>
  <c i="16" r="J224"/>
  <c r="BK246"/>
  <c i="17" r="J196"/>
  <c r="BK125"/>
  <c r="BK151"/>
  <c i="18" r="BK162"/>
  <c r="BK192"/>
  <c i="19" r="J186"/>
  <c r="BK183"/>
  <c i="20" r="BK131"/>
  <c i="21" r="J99"/>
  <c r="J135"/>
  <c i="23" r="J91"/>
  <c i="5" r="J152"/>
  <c r="J121"/>
  <c r="J276"/>
  <c i="6" r="J110"/>
  <c r="J209"/>
  <c i="7" r="BK121"/>
  <c r="J207"/>
  <c r="J194"/>
  <c i="8" r="BK116"/>
  <c i="9" r="J901"/>
  <c r="BK913"/>
  <c r="J651"/>
  <c r="J198"/>
  <c r="BK371"/>
  <c i="10" r="BK189"/>
  <c r="BK117"/>
  <c r="BK261"/>
  <c i="11" r="J112"/>
  <c r="J155"/>
  <c i="12" r="BK220"/>
  <c r="BK150"/>
  <c i="13" r="BK119"/>
  <c i="14" r="J149"/>
  <c r="J153"/>
  <c i="15" r="J92"/>
  <c i="16" r="BK196"/>
  <c r="J319"/>
  <c i="17" r="J201"/>
  <c r="J126"/>
  <c i="18" r="J149"/>
  <c r="J167"/>
  <c i="19" r="BK166"/>
  <c r="J104"/>
  <c i="20" r="BK154"/>
  <c i="21" r="J155"/>
  <c r="J159"/>
  <c i="22" r="J100"/>
  <c i="2" r="J437"/>
  <c r="BK264"/>
  <c r="BK723"/>
  <c r="J616"/>
  <c r="BK570"/>
  <c r="J507"/>
  <c i="3" r="J97"/>
  <c r="J106"/>
  <c r="J129"/>
  <c i="4" r="J288"/>
  <c r="J116"/>
  <c r="J125"/>
  <c i="5" r="BK192"/>
  <c r="BK182"/>
  <c i="2" r="BK685"/>
  <c r="BK241"/>
  <c r="J359"/>
  <c r="J522"/>
  <c r="BK244"/>
  <c r="BK642"/>
  <c i="3" r="BK106"/>
  <c r="J198"/>
  <c i="4" r="J168"/>
  <c r="J197"/>
  <c r="J240"/>
  <c i="5" r="J168"/>
  <c r="J259"/>
  <c r="BK95"/>
  <c r="J109"/>
  <c i="6" r="BK231"/>
  <c i="7" r="BK160"/>
  <c r="BK115"/>
  <c r="J200"/>
  <c i="8" r="BK141"/>
  <c r="J115"/>
  <c r="J98"/>
  <c i="9" r="J661"/>
  <c r="BK234"/>
  <c r="BK951"/>
  <c r="BK300"/>
  <c r="J611"/>
  <c i="10" r="BK127"/>
  <c r="BK126"/>
  <c i="11" r="J188"/>
  <c r="BK127"/>
  <c i="12" r="BK222"/>
  <c r="J166"/>
  <c r="BK145"/>
  <c i="13" r="BK151"/>
  <c i="14" r="J104"/>
  <c r="J126"/>
  <c i="15" r="BK108"/>
  <c i="16" r="BK275"/>
  <c r="J250"/>
  <c i="17" r="J166"/>
  <c r="BK159"/>
  <c i="18" r="BK124"/>
  <c r="BK128"/>
  <c i="19" r="J102"/>
  <c r="J124"/>
  <c i="20" r="BK126"/>
  <c i="21" r="J127"/>
  <c r="J93"/>
  <c i="22" r="BK96"/>
  <c i="2" r="BK276"/>
  <c r="BK239"/>
  <c r="J581"/>
  <c r="BK396"/>
  <c r="BK586"/>
  <c r="BK403"/>
  <c i="3" r="BK181"/>
  <c r="J206"/>
  <c i="4" r="BK250"/>
  <c r="BK232"/>
  <c r="BK125"/>
  <c r="BK165"/>
  <c i="5" r="J164"/>
  <c r="J125"/>
  <c r="BK160"/>
  <c i="6" r="BK140"/>
  <c i="7" r="J189"/>
  <c r="J159"/>
  <c r="J213"/>
  <c i="8" r="BK119"/>
  <c r="BK100"/>
  <c i="9" r="J818"/>
  <c r="BK475"/>
  <c r="J666"/>
  <c r="BK104"/>
  <c i="10" r="BK129"/>
  <c r="BK183"/>
  <c i="11" r="BK201"/>
  <c r="BK144"/>
  <c i="12" r="J226"/>
  <c r="J97"/>
  <c r="J153"/>
  <c i="14" r="BK136"/>
  <c r="BK167"/>
  <c i="15" r="BK112"/>
  <c i="16" r="BK185"/>
  <c r="J185"/>
  <c r="J248"/>
  <c i="17" r="J194"/>
  <c r="J157"/>
  <c i="18" r="J126"/>
  <c i="19" r="BK119"/>
  <c r="BK132"/>
  <c i="20" r="J131"/>
  <c i="21" r="J169"/>
  <c i="22" r="BK99"/>
  <c i="2" r="J151"/>
  <c r="BK255"/>
  <c r="J693"/>
  <c r="J559"/>
  <c r="BK233"/>
  <c i="3" r="J190"/>
  <c r="BK137"/>
  <c i="4" r="J148"/>
  <c r="J126"/>
  <c r="BK107"/>
  <c i="5" r="BK172"/>
  <c r="J150"/>
  <c r="BK139"/>
  <c r="J263"/>
  <c i="6" r="BK203"/>
  <c r="BK136"/>
  <c i="7" r="J160"/>
  <c r="BK147"/>
  <c r="BK213"/>
  <c i="8" r="BK98"/>
  <c r="J147"/>
  <c i="9" r="BK864"/>
  <c r="J774"/>
  <c r="J477"/>
  <c r="BK336"/>
  <c r="BK761"/>
  <c i="10" r="BK125"/>
  <c r="J128"/>
  <c i="11" r="J140"/>
  <c r="BK148"/>
  <c r="BK123"/>
  <c i="12" r="BK110"/>
  <c r="J112"/>
  <c i="13" r="J143"/>
  <c i="14" r="J167"/>
  <c r="BK101"/>
  <c i="15" r="J118"/>
  <c i="16" r="BK122"/>
  <c r="BK210"/>
  <c i="17" r="J119"/>
  <c r="J191"/>
  <c i="18" r="BK101"/>
  <c r="J155"/>
  <c i="19" r="J199"/>
  <c r="J190"/>
  <c i="21" r="BK125"/>
  <c r="BK177"/>
  <c i="22" r="J108"/>
  <c i="23" r="J95"/>
  <c i="2" r="J222"/>
  <c r="J214"/>
  <c r="J264"/>
  <c r="BK456"/>
  <c r="BK353"/>
  <c r="BK115"/>
  <c i="3" r="BK264"/>
  <c r="J147"/>
  <c i="4" r="BK114"/>
  <c r="J200"/>
  <c r="BK157"/>
  <c i="5" r="J188"/>
  <c r="BK287"/>
  <c i="6" r="BK164"/>
  <c r="J241"/>
  <c i="7" r="BK166"/>
  <c r="J168"/>
  <c r="J100"/>
  <c i="8" r="BK103"/>
  <c r="BK109"/>
  <c i="9" r="BK920"/>
  <c r="BK226"/>
  <c r="J681"/>
  <c r="J788"/>
  <c r="BK247"/>
  <c i="10" r="J157"/>
  <c r="BK246"/>
  <c r="BK207"/>
  <c i="11" r="J113"/>
  <c i="12" r="BK100"/>
  <c r="BK218"/>
  <c r="J105"/>
  <c i="14" r="J165"/>
  <c r="J191"/>
  <c i="15" r="J117"/>
  <c i="16" r="J287"/>
  <c r="J282"/>
  <c i="17" r="BK244"/>
  <c r="BK167"/>
  <c i="18" r="J192"/>
  <c i="19" r="J108"/>
  <c r="J152"/>
  <c i="20" r="BK156"/>
  <c i="21" r="J150"/>
  <c r="J131"/>
  <c i="22" r="BK98"/>
  <c i="2" r="J417"/>
  <c r="BK328"/>
  <c r="BK366"/>
  <c r="BK520"/>
  <c r="BK562"/>
  <c i="3" r="BK206"/>
  <c r="BK115"/>
  <c r="BK217"/>
  <c i="4" r="J186"/>
  <c r="BK123"/>
  <c r="BK182"/>
  <c i="5" r="J144"/>
  <c r="J124"/>
  <c r="J267"/>
  <c i="6" r="BK225"/>
  <c r="BK121"/>
  <c i="7" r="BK171"/>
  <c r="BK139"/>
  <c r="BK175"/>
  <c r="J185"/>
  <c i="8" r="BK112"/>
  <c r="J126"/>
  <c i="9" r="BK688"/>
  <c r="J316"/>
  <c r="J520"/>
  <c r="J207"/>
  <c r="BK651"/>
  <c r="BK679"/>
  <c i="10" r="BK187"/>
  <c r="BK157"/>
  <c i="11" r="BK160"/>
  <c r="BK117"/>
  <c i="12" r="BK213"/>
  <c r="BK113"/>
  <c r="BK182"/>
  <c i="14" r="BK140"/>
  <c r="BK163"/>
  <c i="15" r="J98"/>
  <c r="BK114"/>
  <c i="16" r="BK205"/>
  <c i="17" r="J141"/>
  <c r="BK197"/>
  <c i="18" r="J194"/>
  <c r="BK133"/>
  <c i="19" r="J192"/>
  <c i="20" r="BK112"/>
  <c i="21" r="J121"/>
  <c r="BK165"/>
  <c i="22" r="BK111"/>
  <c i="2" r="J636"/>
  <c r="BK439"/>
  <c r="J520"/>
  <c r="BK702"/>
  <c r="BK609"/>
  <c r="J267"/>
  <c r="J574"/>
  <c r="BK719"/>
  <c r="BK291"/>
  <c i="3" r="J202"/>
  <c r="J103"/>
  <c r="BK212"/>
  <c r="BK194"/>
  <c r="BK237"/>
  <c i="4" r="BK222"/>
  <c r="BK200"/>
  <c r="J182"/>
  <c r="BK268"/>
  <c i="5" r="J176"/>
  <c r="BK109"/>
  <c r="J141"/>
  <c i="6" r="BK113"/>
  <c r="J234"/>
  <c i="7" r="J94"/>
  <c r="J139"/>
  <c r="J214"/>
  <c i="8" r="BK118"/>
  <c r="BK145"/>
  <c i="9" r="J567"/>
  <c r="J376"/>
  <c r="J298"/>
  <c r="BK644"/>
  <c r="BK768"/>
  <c r="BK186"/>
  <c r="BK238"/>
  <c i="10" r="BK203"/>
  <c r="BK149"/>
  <c r="J149"/>
  <c i="11" r="J160"/>
  <c r="J132"/>
  <c i="12" r="J203"/>
  <c r="J129"/>
  <c r="J142"/>
  <c i="13" r="BK156"/>
  <c i="14" r="BK201"/>
  <c r="J162"/>
  <c i="15" r="BK101"/>
  <c i="16" r="J182"/>
  <c r="BK321"/>
  <c i="17" r="J244"/>
  <c r="BK155"/>
  <c i="18" r="BK199"/>
  <c r="BK104"/>
  <c i="19" r="J132"/>
  <c r="J172"/>
  <c i="20" r="J151"/>
  <c i="21" r="J119"/>
  <c r="BK181"/>
  <c r="J162"/>
  <c i="22" r="J109"/>
  <c i="5" r="BK128"/>
  <c r="BK168"/>
  <c r="J200"/>
  <c r="J206"/>
  <c i="6" r="BK213"/>
  <c i="7" r="BK125"/>
  <c r="J119"/>
  <c r="J216"/>
  <c i="8" r="J141"/>
  <c r="BK104"/>
  <c i="9" r="J292"/>
  <c r="BK181"/>
  <c r="BK388"/>
  <c r="J234"/>
  <c r="BK645"/>
  <c r="J1162"/>
  <c i="10" r="BK221"/>
  <c r="BK266"/>
  <c r="J199"/>
  <c i="11" r="J138"/>
  <c r="J136"/>
  <c i="12" r="J238"/>
  <c r="BK163"/>
  <c r="J95"/>
  <c i="14" r="J132"/>
  <c r="J181"/>
  <c i="15" r="BK92"/>
  <c r="BK99"/>
  <c i="16" r="J210"/>
  <c i="17" r="J174"/>
  <c r="J128"/>
  <c i="18" r="BK171"/>
  <c r="J199"/>
  <c i="19" r="BK199"/>
  <c i="20" r="BK109"/>
  <c i="21" r="J140"/>
  <c r="J181"/>
  <c i="22" r="J98"/>
  <c i="2" r="J291"/>
  <c r="J394"/>
  <c r="BK632"/>
  <c r="J545"/>
  <c r="BK413"/>
  <c r="BK376"/>
  <c i="3" r="J210"/>
  <c r="J145"/>
  <c i="4" r="J188"/>
  <c r="BK163"/>
  <c r="J258"/>
  <c i="5" r="BK158"/>
  <c r="J269"/>
  <c i="2" r="J607"/>
  <c r="BK578"/>
  <c r="BK187"/>
  <c r="BK545"/>
  <c r="J723"/>
  <c r="J157"/>
  <c i="3" r="J108"/>
  <c r="BK113"/>
  <c i="4" r="BK197"/>
  <c r="J133"/>
  <c r="J137"/>
  <c i="5" r="J275"/>
  <c r="J130"/>
  <c r="J181"/>
  <c r="J171"/>
  <c i="6" r="J129"/>
  <c i="7" r="BK211"/>
  <c r="J121"/>
  <c r="J166"/>
  <c i="8" r="BK101"/>
  <c r="BK131"/>
  <c i="9" r="BK778"/>
  <c r="J701"/>
  <c r="J359"/>
  <c r="J224"/>
  <c r="J117"/>
  <c i="10" r="J291"/>
  <c r="J296"/>
  <c r="J196"/>
  <c i="11" r="J146"/>
  <c i="12" r="J224"/>
  <c r="BK115"/>
  <c r="J172"/>
  <c i="13" r="BK109"/>
  <c i="14" r="J192"/>
  <c r="BK179"/>
  <c i="15" r="BK95"/>
  <c r="J103"/>
  <c i="16" r="J240"/>
  <c r="J168"/>
  <c i="17" r="J132"/>
  <c r="BK149"/>
  <c i="18" r="J189"/>
  <c r="BK165"/>
  <c i="19" r="BK192"/>
  <c i="20" r="BK103"/>
  <c i="21" r="BK161"/>
  <c i="22" r="BK105"/>
  <c i="2" r="BK374"/>
  <c r="BK275"/>
  <c r="BK151"/>
  <c r="BK199"/>
  <c r="J181"/>
  <c r="BK640"/>
  <c i="3" r="BK247"/>
  <c i="4" r="BK214"/>
  <c r="J206"/>
  <c r="J143"/>
  <c i="5" r="BK103"/>
  <c r="J160"/>
  <c i="6" r="J189"/>
  <c r="J168"/>
  <c i="7" r="J143"/>
  <c r="J105"/>
  <c r="BK94"/>
  <c r="J127"/>
  <c i="8" r="BK134"/>
  <c r="BK139"/>
  <c i="9" r="BK124"/>
  <c r="BK328"/>
  <c r="BK834"/>
  <c r="J344"/>
  <c r="BK798"/>
  <c r="J978"/>
  <c i="10" r="BK296"/>
  <c r="BK147"/>
  <c r="BK143"/>
  <c i="11" r="J196"/>
  <c r="J121"/>
  <c i="12" r="J110"/>
  <c r="J228"/>
  <c i="13" r="J107"/>
  <c i="14" r="BK209"/>
  <c i="15" r="J112"/>
  <c i="16" r="BK287"/>
  <c r="J153"/>
  <c i="17" r="J143"/>
  <c r="J180"/>
  <c i="18" r="BK130"/>
  <c r="J171"/>
  <c i="19" r="BK94"/>
  <c i="20" r="J143"/>
  <c i="21" r="J154"/>
  <c r="BK150"/>
  <c i="2" r="J624"/>
  <c r="J543"/>
  <c r="BK421"/>
  <c r="J175"/>
  <c r="J211"/>
  <c r="J415"/>
  <c i="3" r="J224"/>
  <c r="BK147"/>
  <c i="4" r="J220"/>
  <c r="J291"/>
  <c r="J156"/>
  <c i="5" r="J156"/>
  <c r="BK141"/>
  <c r="J166"/>
  <c i="6" r="BK185"/>
  <c r="BK127"/>
  <c i="7" r="J205"/>
  <c r="BK141"/>
  <c r="J192"/>
  <c i="8" r="BK133"/>
  <c r="J116"/>
  <c i="9" r="BK825"/>
  <c r="J336"/>
  <c r="J962"/>
  <c r="BK117"/>
  <c r="J867"/>
  <c r="J876"/>
  <c i="10" r="J231"/>
  <c r="BK281"/>
  <c r="BK276"/>
  <c i="11" r="BK132"/>
  <c r="BK115"/>
  <c i="12" r="BK125"/>
  <c r="BK178"/>
  <c r="J93"/>
  <c i="13" r="J103"/>
  <c i="14" r="J116"/>
  <c r="J174"/>
  <c i="15" r="BK93"/>
  <c r="BK97"/>
  <c i="16" r="J246"/>
  <c i="17" r="J242"/>
  <c r="BK242"/>
  <c r="BK127"/>
  <c i="18" r="BK153"/>
  <c i="19" r="J188"/>
  <c r="J183"/>
  <c i="20" r="J109"/>
  <c i="21" r="BK168"/>
  <c r="BK109"/>
  <c i="22" r="BK100"/>
  <c i="23" r="J106"/>
  <c i="2" r="J603"/>
  <c r="BK218"/>
  <c r="BK729"/>
  <c r="J562"/>
  <c r="J456"/>
  <c r="BK708"/>
  <c r="J241"/>
  <c i="3" r="BK129"/>
  <c r="J197"/>
  <c i="4" r="J234"/>
  <c r="BK148"/>
  <c r="J145"/>
  <c i="5" r="BK250"/>
  <c r="BK273"/>
  <c r="J146"/>
  <c i="6" r="BK99"/>
  <c i="7" r="J222"/>
  <c r="J182"/>
  <c r="BK188"/>
  <c r="J141"/>
  <c i="8" r="J140"/>
  <c r="BK136"/>
  <c i="10" r="BK217"/>
  <c r="J127"/>
  <c r="BK286"/>
  <c i="11" r="J104"/>
  <c r="J125"/>
  <c i="12" r="BK172"/>
  <c r="BK185"/>
  <c i="13" r="BK131"/>
  <c i="14" r="BK162"/>
  <c r="J112"/>
  <c r="BK94"/>
  <c i="16" r="BK189"/>
  <c r="BK238"/>
  <c i="17" r="J181"/>
  <c r="J130"/>
  <c i="18" r="J118"/>
  <c i="19" r="BK152"/>
  <c r="BK188"/>
  <c i="21" r="J148"/>
  <c r="J164"/>
  <c i="22" r="BK95"/>
  <c i="2" r="J366"/>
  <c r="BK207"/>
  <c r="J382"/>
  <c r="J297"/>
  <c r="J462"/>
  <c i="3" r="J163"/>
  <c r="BK151"/>
  <c r="J195"/>
  <c i="4" r="BK285"/>
  <c r="BK154"/>
  <c r="J163"/>
  <c i="5" r="BK131"/>
  <c r="J182"/>
  <c r="BK221"/>
  <c r="BK283"/>
  <c i="6" r="BK189"/>
  <c r="J206"/>
  <c i="7" r="BK238"/>
  <c r="J129"/>
  <c r="J176"/>
  <c i="8" r="BK121"/>
  <c r="BK94"/>
  <c i="9" r="J906"/>
  <c r="J141"/>
  <c r="J136"/>
  <c r="J964"/>
  <c r="J1168"/>
  <c i="10" r="J163"/>
  <c r="BK132"/>
  <c r="J198"/>
  <c i="11" r="BK149"/>
  <c i="12" r="J100"/>
  <c r="BK174"/>
  <c i="13" r="J128"/>
  <c i="14" r="J197"/>
  <c r="J130"/>
  <c i="15" r="J104"/>
  <c i="16" r="BK157"/>
  <c i="17" r="BK207"/>
  <c r="BK191"/>
  <c i="18" r="BK169"/>
  <c r="BK118"/>
  <c i="19" r="J166"/>
  <c r="J174"/>
  <c i="21" r="J115"/>
  <c r="J96"/>
  <c i="22" r="BK97"/>
  <c i="2" r="BK555"/>
  <c r="BK297"/>
  <c r="BK211"/>
  <c r="BK727"/>
  <c r="BK388"/>
  <c r="BK409"/>
  <c r="J630"/>
  <c r="J270"/>
  <c r="BK499"/>
  <c r="BK203"/>
  <c i="3" r="BK110"/>
  <c r="J191"/>
  <c r="J274"/>
  <c r="J177"/>
  <c i="4" r="J184"/>
  <c r="BK135"/>
  <c r="BK225"/>
  <c r="J270"/>
  <c i="5" r="J97"/>
  <c r="J202"/>
  <c r="J283"/>
  <c r="BK121"/>
  <c i="6" r="J201"/>
  <c i="7" r="J217"/>
  <c r="BK169"/>
  <c r="BK202"/>
  <c r="BK123"/>
  <c i="8" r="J94"/>
  <c r="J95"/>
  <c i="9" r="BK305"/>
  <c r="J565"/>
  <c r="J138"/>
  <c r="BK316"/>
  <c r="J190"/>
  <c r="J388"/>
  <c r="BK754"/>
  <c i="10" r="BK249"/>
  <c r="BK185"/>
  <c i="11" r="J149"/>
  <c r="J191"/>
  <c i="12" r="J135"/>
  <c r="J106"/>
  <c r="J116"/>
  <c i="13" r="BK128"/>
  <c i="14" r="BK108"/>
  <c r="BK144"/>
  <c i="15" r="BK120"/>
  <c r="J110"/>
  <c i="16" r="J134"/>
  <c r="J142"/>
  <c i="17" r="J135"/>
  <c r="BK113"/>
  <c r="BK166"/>
  <c i="18" r="BK115"/>
  <c r="BK145"/>
  <c i="19" r="J150"/>
  <c r="J163"/>
  <c i="20" r="BK96"/>
  <c i="21" r="J117"/>
  <c r="BK103"/>
  <c i="22" r="J106"/>
  <c i="5" r="J103"/>
  <c r="BK124"/>
  <c i="6" r="J236"/>
  <c r="BK152"/>
  <c i="7" r="J236"/>
  <c r="BK227"/>
  <c r="J187"/>
  <c i="8" r="BK138"/>
  <c r="J107"/>
  <c r="J101"/>
  <c i="9" r="J458"/>
  <c r="BK1070"/>
  <c r="BK145"/>
  <c r="BK1166"/>
  <c i="10" r="J261"/>
  <c r="J221"/>
  <c i="11" r="BK194"/>
  <c r="BK114"/>
  <c i="12" r="J178"/>
  <c r="J108"/>
  <c i="13" r="J151"/>
  <c i="14" r="BK186"/>
  <c i="16" r="BK222"/>
  <c r="J177"/>
  <c r="BK250"/>
  <c i="17" r="BK130"/>
  <c r="J169"/>
  <c i="18" r="BK174"/>
  <c i="19" r="BK106"/>
  <c r="J141"/>
  <c i="21" r="BK113"/>
  <c i="22" r="J92"/>
  <c i="2" r="J552"/>
  <c r="BK162"/>
  <c r="BK550"/>
  <c r="BK450"/>
  <c i="3" r="J247"/>
  <c r="J140"/>
  <c r="BK190"/>
  <c i="4" r="BK273"/>
  <c r="J212"/>
  <c r="BK127"/>
  <c i="2" r="J595"/>
  <c r="J547"/>
  <c r="BK258"/>
  <c r="BK284"/>
  <c r="J322"/>
  <c r="J280"/>
  <c r="BK370"/>
  <c i="3" r="BK163"/>
  <c r="J149"/>
  <c i="4" r="J152"/>
  <c r="J139"/>
  <c r="BK291"/>
  <c i="5" r="BK219"/>
  <c r="J116"/>
  <c i="6" r="J185"/>
  <c r="J113"/>
  <c i="7" r="BK204"/>
  <c r="J171"/>
  <c r="J104"/>
  <c i="8" r="J130"/>
  <c r="BK97"/>
  <c i="9" r="J163"/>
  <c r="J768"/>
  <c r="BK654"/>
  <c r="BK359"/>
  <c r="BK217"/>
  <c i="10" r="BK206"/>
  <c r="J107"/>
  <c r="J119"/>
  <c i="11" r="BK181"/>
  <c i="12" r="BK232"/>
  <c r="BK105"/>
  <c i="13" r="J149"/>
  <c i="14" r="BK142"/>
  <c i="15" r="J96"/>
  <c i="16" r="BK182"/>
  <c r="J228"/>
  <c i="17" r="BK199"/>
  <c r="J147"/>
  <c i="18" r="BK194"/>
  <c i="19" r="J143"/>
  <c r="BK150"/>
  <c i="20" r="J115"/>
  <c i="21" r="J170"/>
  <c r="BK154"/>
  <c i="23" r="BK118"/>
  <c i="2" r="J655"/>
  <c r="BK512"/>
  <c r="J120"/>
  <c r="BK304"/>
  <c r="BK433"/>
  <c r="BK460"/>
  <c i="3" r="BK208"/>
  <c r="J262"/>
  <c i="4" r="J285"/>
  <c r="J120"/>
  <c i="5" r="BK134"/>
  <c r="BK167"/>
  <c r="J136"/>
  <c i="6" r="BK207"/>
  <c r="BK103"/>
  <c i="7" r="BK172"/>
  <c r="J172"/>
  <c i="8" r="J132"/>
  <c r="J145"/>
  <c i="9" r="BK929"/>
  <c r="BK673"/>
  <c r="J243"/>
  <c r="BK167"/>
  <c r="BK851"/>
  <c r="J170"/>
  <c i="10" r="BK237"/>
  <c r="J160"/>
  <c r="J251"/>
  <c i="11" r="J163"/>
  <c r="BK108"/>
  <c i="12" r="BK139"/>
  <c r="BK166"/>
  <c i="13" r="J126"/>
  <c i="14" r="J105"/>
  <c r="J92"/>
  <c i="15" r="J111"/>
  <c i="16" r="BK280"/>
  <c r="BK187"/>
  <c i="17" r="J209"/>
  <c r="BK247"/>
  <c r="BK106"/>
  <c i="18" r="J115"/>
  <c i="19" r="J115"/>
  <c r="J111"/>
  <c i="20" r="J140"/>
  <c i="21" r="BK137"/>
  <c r="J168"/>
  <c i="23" r="J114"/>
  <c i="2" r="BK620"/>
  <c r="BK557"/>
  <c r="J535"/>
  <c r="BK710"/>
  <c i="3" r="BK214"/>
  <c r="J153"/>
  <c r="J181"/>
  <c i="4" r="J202"/>
  <c r="J244"/>
  <c r="J100"/>
  <c i="5" r="BK178"/>
  <c r="BK100"/>
  <c r="J93"/>
  <c i="6" r="J103"/>
  <c i="7" r="BK222"/>
  <c r="J133"/>
  <c r="BK207"/>
  <c i="8" r="J109"/>
  <c r="J105"/>
  <c r="J97"/>
  <c i="9" r="BK695"/>
  <c r="BK136"/>
  <c r="J331"/>
  <c r="BK906"/>
  <c r="J186"/>
  <c i="10" r="J193"/>
  <c r="J174"/>
  <c r="J303"/>
  <c i="11" r="J169"/>
  <c i="12" r="J194"/>
  <c r="J143"/>
  <c r="BK117"/>
  <c i="13" r="J137"/>
  <c i="14" r="J95"/>
  <c r="J170"/>
  <c r="J179"/>
  <c i="15" r="J101"/>
  <c i="16" r="J270"/>
  <c r="BK252"/>
  <c i="17" r="BK176"/>
  <c r="J127"/>
  <c i="18" r="BK189"/>
  <c r="J163"/>
  <c i="19" r="J119"/>
  <c r="J138"/>
  <c i="20" r="BK128"/>
  <c i="21" r="BK135"/>
  <c r="BK117"/>
  <c i="22" r="BK109"/>
  <c i="2" r="BK145"/>
  <c r="J494"/>
  <c r="BK399"/>
  <c r="J255"/>
  <c r="BK214"/>
  <c r="J620"/>
  <c i="3" r="BK192"/>
  <c r="J276"/>
  <c i="4" r="BK296"/>
  <c r="BK208"/>
  <c r="J264"/>
  <c r="BK120"/>
  <c i="5" r="BK176"/>
  <c i="6" r="J239"/>
  <c r="J231"/>
  <c i="7" r="J131"/>
  <c r="J151"/>
  <c r="J221"/>
  <c i="8" r="J127"/>
  <c r="J112"/>
  <c i="9" r="BK176"/>
  <c r="J321"/>
  <c r="BK867"/>
  <c r="J885"/>
  <c r="J684"/>
  <c r="BK943"/>
  <c i="10" r="BK110"/>
  <c r="J206"/>
  <c i="11" r="J144"/>
  <c r="BK142"/>
  <c i="12" r="BK246"/>
  <c r="J128"/>
  <c i="13" r="J140"/>
  <c i="14" r="J90"/>
  <c r="BK90"/>
  <c i="15" r="J114"/>
  <c i="16" r="BK168"/>
  <c r="J101"/>
  <c i="17" r="BK206"/>
  <c r="BK137"/>
  <c i="18" r="J162"/>
  <c i="19" r="BK194"/>
  <c r="J126"/>
  <c i="20" r="BK140"/>
  <c i="21" r="BK179"/>
  <c r="J165"/>
  <c i="23" r="J110"/>
  <c i="2" r="BK583"/>
  <c r="BK467"/>
  <c r="BK530"/>
  <c r="J427"/>
  <c r="J425"/>
  <c r="BK341"/>
  <c i="3" r="BK259"/>
  <c r="BK108"/>
  <c i="4" r="BK238"/>
  <c r="BK282"/>
  <c r="BK240"/>
  <c i="5" r="J189"/>
  <c r="J250"/>
  <c r="J174"/>
  <c r="J198"/>
  <c r="J178"/>
  <c i="6" r="BK211"/>
  <c i="7" r="J238"/>
  <c r="J109"/>
  <c r="J202"/>
  <c i="8" r="J131"/>
  <c r="J138"/>
  <c i="9" r="BK656"/>
  <c r="J675"/>
  <c r="J656"/>
  <c r="BK324"/>
  <c r="BK774"/>
  <c r="BK298"/>
  <c r="J124"/>
  <c i="10" r="BK155"/>
  <c r="J227"/>
  <c i="11" r="BK140"/>
  <c r="BK199"/>
  <c i="12" r="BK112"/>
  <c r="J156"/>
  <c r="BK111"/>
  <c i="14" r="J199"/>
  <c r="BK97"/>
  <c i="15" r="BK98"/>
  <c i="16" r="J317"/>
  <c r="BK243"/>
  <c r="J280"/>
  <c i="17" r="J109"/>
  <c i="18" r="BK126"/>
  <c r="BK163"/>
  <c r="J101"/>
  <c i="19" r="J96"/>
  <c r="J145"/>
  <c i="20" r="BK117"/>
  <c i="21" r="BK123"/>
  <c i="22" r="J105"/>
  <c i="23" r="J98"/>
  <c i="2" r="J527"/>
  <c r="J276"/>
  <c r="J249"/>
  <c r="BK453"/>
  <c r="J453"/>
  <c r="J199"/>
  <c r="J532"/>
  <c r="BK681"/>
  <c i="3" r="J134"/>
  <c r="BK198"/>
  <c r="BK159"/>
  <c r="BK221"/>
  <c i="4" r="BK137"/>
  <c r="BK288"/>
  <c r="J127"/>
  <c r="J238"/>
  <c i="5" r="BK185"/>
  <c r="J270"/>
  <c r="BK206"/>
  <c r="BK269"/>
  <c i="6" r="BK197"/>
  <c r="BK172"/>
  <c i="7" r="J147"/>
  <c r="J98"/>
  <c r="J234"/>
  <c r="BK151"/>
  <c i="8" r="J119"/>
  <c r="BK132"/>
  <c i="9" r="J296"/>
  <c r="BK889"/>
  <c r="BK901"/>
  <c r="BK972"/>
  <c r="J940"/>
  <c r="J960"/>
  <c i="10" r="BK251"/>
  <c r="BK141"/>
  <c i="11" r="J101"/>
  <c r="J97"/>
  <c i="12" r="BK235"/>
  <c r="BK180"/>
  <c i="13" r="BK96"/>
  <c r="BK107"/>
  <c i="14" r="BK114"/>
  <c r="BK191"/>
  <c i="15" r="J94"/>
  <c i="16" r="J157"/>
  <c r="BK324"/>
  <c i="17" r="BK183"/>
  <c r="BK232"/>
  <c i="18" r="J104"/>
  <c r="J135"/>
  <c i="19" r="BK121"/>
  <c i="20" r="J128"/>
  <c i="21" r="BK159"/>
  <c r="J107"/>
  <c i="22" r="J94"/>
  <c i="2" l="1" r="P232"/>
  <c r="P420"/>
  <c r="R526"/>
  <c r="T561"/>
  <c r="T611"/>
  <c r="R701"/>
  <c i="3" r="P118"/>
  <c r="T187"/>
  <c r="T261"/>
  <c i="4" r="P106"/>
  <c r="P147"/>
  <c r="BK224"/>
  <c r="J224"/>
  <c r="J72"/>
  <c r="P272"/>
  <c i="5" r="T115"/>
  <c i="6" r="P105"/>
  <c r="P135"/>
  <c r="P215"/>
  <c i="7" r="P231"/>
  <c i="8" r="R114"/>
  <c i="9" r="BK133"/>
  <c r="J133"/>
  <c r="J66"/>
  <c r="P330"/>
  <c r="P658"/>
  <c r="BK777"/>
  <c r="J777"/>
  <c r="J75"/>
  <c r="T777"/>
  <c r="P866"/>
  <c r="BK942"/>
  <c r="J942"/>
  <c r="J77"/>
  <c r="T942"/>
  <c i="10" r="P100"/>
  <c r="T109"/>
  <c r="P134"/>
  <c r="BK211"/>
  <c r="J211"/>
  <c r="J73"/>
  <c r="R257"/>
  <c i="11" r="BK107"/>
  <c r="J107"/>
  <c r="J68"/>
  <c r="T129"/>
  <c r="P154"/>
  <c r="P198"/>
  <c i="12" r="BK92"/>
  <c r="J92"/>
  <c r="J65"/>
  <c r="P92"/>
  <c r="P91"/>
  <c i="13" r="T95"/>
  <c r="T94"/>
  <c r="T106"/>
  <c r="P121"/>
  <c r="BK153"/>
  <c r="J153"/>
  <c r="J71"/>
  <c i="14" r="P89"/>
  <c r="P88"/>
  <c r="P87"/>
  <c i="1" r="AU69"/>
  <c i="16" r="R100"/>
  <c r="T174"/>
  <c r="BK245"/>
  <c r="J245"/>
  <c r="J73"/>
  <c r="BK286"/>
  <c r="J286"/>
  <c r="J75"/>
  <c i="17" r="BK99"/>
  <c r="J99"/>
  <c r="J65"/>
  <c r="BK108"/>
  <c r="J108"/>
  <c r="J66"/>
  <c r="P122"/>
  <c r="T122"/>
  <c r="P161"/>
  <c r="BK185"/>
  <c r="J185"/>
  <c r="J73"/>
  <c r="T211"/>
  <c i="18" r="BK96"/>
  <c r="J96"/>
  <c r="J65"/>
  <c r="T107"/>
  <c r="P159"/>
  <c i="19" r="BK91"/>
  <c r="J91"/>
  <c r="J65"/>
  <c i="2" r="R232"/>
  <c r="T420"/>
  <c r="BK526"/>
  <c r="J526"/>
  <c r="J77"/>
  <c r="R561"/>
  <c r="P611"/>
  <c r="BK701"/>
  <c r="J701"/>
  <c r="J82"/>
  <c r="R718"/>
  <c i="3" r="P96"/>
  <c r="P105"/>
  <c r="BK226"/>
  <c r="J226"/>
  <c r="J71"/>
  <c r="P261"/>
  <c i="4" r="BK99"/>
  <c r="T106"/>
  <c r="BK167"/>
  <c r="J167"/>
  <c r="J71"/>
  <c r="R224"/>
  <c r="P252"/>
  <c r="P295"/>
  <c i="5" r="R92"/>
  <c r="R91"/>
  <c r="R102"/>
  <c i="6" r="R105"/>
  <c r="T118"/>
  <c r="T176"/>
  <c r="R205"/>
  <c r="BK238"/>
  <c r="J238"/>
  <c r="J74"/>
  <c i="7" r="R90"/>
  <c i="8" r="BK114"/>
  <c r="J114"/>
  <c r="J67"/>
  <c i="9" r="P133"/>
  <c r="BK223"/>
  <c r="J223"/>
  <c r="J67"/>
  <c r="R223"/>
  <c r="P246"/>
  <c r="BK302"/>
  <c r="J302"/>
  <c r="J71"/>
  <c r="T302"/>
  <c r="P683"/>
  <c r="P777"/>
  <c r="BK866"/>
  <c r="J866"/>
  <c r="J76"/>
  <c r="R866"/>
  <c r="P942"/>
  <c i="10" r="BK100"/>
  <c r="J100"/>
  <c r="J65"/>
  <c r="BK134"/>
  <c r="J134"/>
  <c r="J70"/>
  <c r="R159"/>
  <c r="P195"/>
  <c r="BK257"/>
  <c r="J257"/>
  <c r="J75"/>
  <c r="R300"/>
  <c i="11" r="R129"/>
  <c r="T154"/>
  <c i="12" r="P102"/>
  <c r="P101"/>
  <c r="P90"/>
  <c i="1" r="AU67"/>
  <c i="13" r="T130"/>
  <c i="15" r="T91"/>
  <c r="T90"/>
  <c r="T89"/>
  <c r="T88"/>
  <c i="16" r="BK100"/>
  <c r="T150"/>
  <c r="P245"/>
  <c r="BK274"/>
  <c r="J274"/>
  <c r="J74"/>
  <c r="T274"/>
  <c i="17" r="R99"/>
  <c r="BK122"/>
  <c r="J122"/>
  <c r="J69"/>
  <c r="R122"/>
  <c r="BK161"/>
  <c r="J161"/>
  <c r="J71"/>
  <c r="P173"/>
  <c r="P211"/>
  <c i="18" r="R132"/>
  <c r="R173"/>
  <c i="19" r="R101"/>
  <c r="R100"/>
  <c i="2" r="T232"/>
  <c r="BK420"/>
  <c r="R498"/>
  <c r="BK561"/>
  <c r="J561"/>
  <c r="J79"/>
  <c r="R644"/>
  <c r="P718"/>
  <c i="3" r="BK105"/>
  <c r="J105"/>
  <c r="J66"/>
  <c r="R118"/>
  <c r="P187"/>
  <c r="BK261"/>
  <c r="J261"/>
  <c r="J72"/>
  <c i="4" r="R99"/>
  <c r="R119"/>
  <c r="R167"/>
  <c r="BK272"/>
  <c r="J272"/>
  <c r="J74"/>
  <c r="T295"/>
  <c i="5" r="BK92"/>
  <c r="BK91"/>
  <c r="J91"/>
  <c r="J64"/>
  <c r="BK102"/>
  <c r="J102"/>
  <c r="J67"/>
  <c r="T102"/>
  <c i="6" r="BK105"/>
  <c r="J105"/>
  <c r="J66"/>
  <c r="R118"/>
  <c r="P176"/>
  <c r="R215"/>
  <c i="7" r="R231"/>
  <c i="8" r="BK92"/>
  <c r="J92"/>
  <c r="J66"/>
  <c r="P92"/>
  <c i="9" r="P103"/>
  <c r="T330"/>
  <c r="T658"/>
  <c r="R977"/>
  <c i="10" r="P109"/>
  <c r="BK159"/>
  <c r="J159"/>
  <c r="J71"/>
  <c r="P211"/>
  <c r="BK300"/>
  <c r="J300"/>
  <c r="J76"/>
  <c i="11" r="T96"/>
  <c r="T95"/>
  <c r="T107"/>
  <c r="BK175"/>
  <c r="J175"/>
  <c r="J71"/>
  <c r="R198"/>
  <c i="12" r="R102"/>
  <c r="R101"/>
  <c i="13" r="P106"/>
  <c r="P130"/>
  <c i="15" r="R91"/>
  <c r="R90"/>
  <c r="R89"/>
  <c r="R88"/>
  <c i="16" r="P150"/>
  <c r="T245"/>
  <c r="R274"/>
  <c i="17" r="R108"/>
  <c r="T134"/>
  <c r="R173"/>
  <c r="BK211"/>
  <c r="J211"/>
  <c r="J74"/>
  <c i="18" r="T96"/>
  <c r="T95"/>
  <c r="T132"/>
  <c r="T173"/>
  <c i="19" r="P91"/>
  <c r="P90"/>
  <c i="20" r="BK121"/>
  <c r="J121"/>
  <c r="J69"/>
  <c r="R121"/>
  <c r="BK153"/>
  <c r="J153"/>
  <c r="J71"/>
  <c i="21" r="BK89"/>
  <c r="J89"/>
  <c r="J65"/>
  <c i="22" r="T91"/>
  <c r="T90"/>
  <c r="T89"/>
  <c r="T88"/>
  <c i="2" r="P114"/>
  <c r="BK174"/>
  <c r="J174"/>
  <c r="J68"/>
  <c r="T174"/>
  <c r="R398"/>
  <c r="BK452"/>
  <c r="J452"/>
  <c r="J74"/>
  <c r="T452"/>
  <c r="T498"/>
  <c r="P539"/>
  <c r="BK611"/>
  <c r="J611"/>
  <c r="J80"/>
  <c r="R611"/>
  <c r="P701"/>
  <c i="3" r="R96"/>
  <c r="R105"/>
  <c i="12" r="BK102"/>
  <c r="J102"/>
  <c r="J67"/>
  <c i="13" r="BK95"/>
  <c r="R106"/>
  <c r="R121"/>
  <c r="P153"/>
  <c i="14" r="BK89"/>
  <c r="J89"/>
  <c r="J65"/>
  <c i="15" r="BK91"/>
  <c r="J91"/>
  <c r="J66"/>
  <c i="16" r="T100"/>
  <c r="T99"/>
  <c r="R174"/>
  <c r="P204"/>
  <c r="R286"/>
  <c i="17" r="P99"/>
  <c r="T108"/>
  <c r="P134"/>
  <c r="T161"/>
  <c r="P185"/>
  <c r="R211"/>
  <c i="18" r="P107"/>
  <c r="BK159"/>
  <c r="J159"/>
  <c r="J70"/>
  <c i="19" r="T91"/>
  <c r="T90"/>
  <c i="20" r="P95"/>
  <c r="P94"/>
  <c r="BK106"/>
  <c r="J106"/>
  <c r="J68"/>
  <c r="P130"/>
  <c r="T153"/>
  <c i="21" r="T89"/>
  <c r="T88"/>
  <c r="T87"/>
  <c i="2" r="BK232"/>
  <c r="J232"/>
  <c r="J69"/>
  <c r="T398"/>
  <c r="P452"/>
  <c r="BK498"/>
  <c r="J498"/>
  <c r="J76"/>
  <c r="BK539"/>
  <c r="J539"/>
  <c r="J78"/>
  <c r="R539"/>
  <c r="P644"/>
  <c r="BK718"/>
  <c r="J718"/>
  <c r="J83"/>
  <c i="3" r="BK96"/>
  <c r="T118"/>
  <c r="P226"/>
  <c i="4" r="T99"/>
  <c r="T98"/>
  <c r="P119"/>
  <c r="T167"/>
  <c r="T272"/>
  <c i="5" r="R115"/>
  <c r="R101"/>
  <c i="6" r="BK98"/>
  <c r="J98"/>
  <c r="J65"/>
  <c r="T105"/>
  <c r="P118"/>
  <c r="BK176"/>
  <c r="J176"/>
  <c r="J71"/>
  <c r="T215"/>
  <c i="7" r="T231"/>
  <c i="8" r="T114"/>
  <c i="9" r="T133"/>
  <c r="T223"/>
  <c r="T246"/>
  <c r="R302"/>
  <c r="BK658"/>
  <c r="J658"/>
  <c r="J73"/>
  <c r="T683"/>
  <c r="R777"/>
  <c r="T866"/>
  <c r="R942"/>
  <c i="10" r="R109"/>
  <c r="R122"/>
  <c r="P159"/>
  <c r="T211"/>
  <c r="P300"/>
  <c i="11" r="BK96"/>
  <c r="R107"/>
  <c r="T175"/>
  <c i="18" r="BK132"/>
  <c r="J132"/>
  <c r="J69"/>
  <c r="R159"/>
  <c r="T196"/>
  <c i="19" r="BK101"/>
  <c r="J101"/>
  <c r="J67"/>
  <c i="20" r="R95"/>
  <c r="R94"/>
  <c r="T106"/>
  <c r="P121"/>
  <c r="T121"/>
  <c r="P153"/>
  <c i="21" r="P89"/>
  <c r="P88"/>
  <c r="P87"/>
  <c i="1" r="AU77"/>
  <c i="22" r="R91"/>
  <c r="R90"/>
  <c r="R89"/>
  <c r="R88"/>
  <c i="2" r="BK114"/>
  <c r="J114"/>
  <c r="J66"/>
  <c r="R114"/>
  <c r="BK161"/>
  <c r="J161"/>
  <c r="J67"/>
  <c r="R161"/>
  <c r="P174"/>
  <c r="BK398"/>
  <c r="J398"/>
  <c r="J70"/>
  <c r="R420"/>
  <c r="P526"/>
  <c r="P561"/>
  <c r="BK644"/>
  <c r="J644"/>
  <c r="J81"/>
  <c r="T701"/>
  <c i="3" r="T96"/>
  <c r="T105"/>
  <c r="R187"/>
  <c r="R261"/>
  <c i="4" r="R106"/>
  <c r="BK147"/>
  <c r="J147"/>
  <c r="J70"/>
  <c r="R147"/>
  <c r="P224"/>
  <c r="R252"/>
  <c r="R295"/>
  <c i="5" r="BK115"/>
  <c r="J115"/>
  <c r="J68"/>
  <c i="6" r="P98"/>
  <c r="P97"/>
  <c r="BK135"/>
  <c r="J135"/>
  <c r="J70"/>
  <c r="R176"/>
  <c r="P205"/>
  <c r="P238"/>
  <c i="7" r="P90"/>
  <c r="P89"/>
  <c r="P88"/>
  <c i="1" r="AU61"/>
  <c i="8" r="R92"/>
  <c i="9" r="BK103"/>
  <c r="J103"/>
  <c r="J65"/>
  <c r="T103"/>
  <c r="T102"/>
  <c r="BK330"/>
  <c r="J330"/>
  <c r="J72"/>
  <c r="R683"/>
  <c r="BK977"/>
  <c r="J977"/>
  <c r="J79"/>
  <c i="10" r="R100"/>
  <c r="R99"/>
  <c r="P122"/>
  <c r="T134"/>
  <c r="R211"/>
  <c r="T300"/>
  <c i="11" r="P96"/>
  <c r="P95"/>
  <c r="BK129"/>
  <c r="J129"/>
  <c r="J69"/>
  <c r="R175"/>
  <c i="12" r="R92"/>
  <c r="R91"/>
  <c i="13" r="BK106"/>
  <c r="R130"/>
  <c i="14" r="R89"/>
  <c r="R88"/>
  <c r="R87"/>
  <c i="15" r="P91"/>
  <c r="P90"/>
  <c r="P89"/>
  <c r="P88"/>
  <c i="1" r="AU70"/>
  <c i="16" r="BK150"/>
  <c r="J150"/>
  <c r="J66"/>
  <c r="P174"/>
  <c r="R204"/>
  <c r="P286"/>
  <c i="18" r="R96"/>
  <c r="R95"/>
  <c r="BK107"/>
  <c r="BK173"/>
  <c r="J173"/>
  <c r="J71"/>
  <c r="BK196"/>
  <c r="J196"/>
  <c r="J72"/>
  <c i="19" r="T101"/>
  <c r="T100"/>
  <c r="T89"/>
  <c i="20" r="T95"/>
  <c r="T94"/>
  <c r="R106"/>
  <c r="R130"/>
  <c i="2" r="T114"/>
  <c r="T106"/>
  <c r="P161"/>
  <c r="T161"/>
  <c r="R174"/>
  <c r="P398"/>
  <c r="R452"/>
  <c r="P498"/>
  <c r="T526"/>
  <c r="T539"/>
  <c r="T644"/>
  <c r="T718"/>
  <c i="3" r="BK118"/>
  <c r="BK117"/>
  <c r="J117"/>
  <c r="J68"/>
  <c r="BK187"/>
  <c r="J187"/>
  <c r="J70"/>
  <c r="T226"/>
  <c i="4" r="P99"/>
  <c r="P98"/>
  <c r="BK119"/>
  <c r="P167"/>
  <c r="BK252"/>
  <c r="J252"/>
  <c r="J73"/>
  <c r="T252"/>
  <c r="BK295"/>
  <c r="J295"/>
  <c r="J75"/>
  <c i="5" r="P115"/>
  <c i="6" r="R98"/>
  <c r="R97"/>
  <c r="R135"/>
  <c r="BK205"/>
  <c r="J205"/>
  <c r="J72"/>
  <c r="T205"/>
  <c r="R238"/>
  <c i="7" r="BK90"/>
  <c r="J90"/>
  <c r="J65"/>
  <c r="BK231"/>
  <c r="J231"/>
  <c r="J66"/>
  <c i="8" r="P114"/>
  <c r="P91"/>
  <c r="P90"/>
  <c r="P89"/>
  <c i="1" r="AU62"/>
  <c i="9" r="R133"/>
  <c r="P223"/>
  <c r="BK246"/>
  <c r="J246"/>
  <c r="J70"/>
  <c r="R246"/>
  <c r="P302"/>
  <c r="BK683"/>
  <c r="J683"/>
  <c r="J74"/>
  <c r="T977"/>
  <c i="10" r="BK109"/>
  <c r="J109"/>
  <c r="J66"/>
  <c r="BK122"/>
  <c r="J122"/>
  <c r="J69"/>
  <c r="R134"/>
  <c r="BK195"/>
  <c r="J195"/>
  <c r="J72"/>
  <c r="T195"/>
  <c r="T257"/>
  <c i="11" r="P107"/>
  <c r="BK154"/>
  <c r="J154"/>
  <c r="J70"/>
  <c r="R154"/>
  <c r="BK198"/>
  <c r="J198"/>
  <c r="J72"/>
  <c i="12" r="T92"/>
  <c r="T91"/>
  <c i="13" r="P95"/>
  <c r="P94"/>
  <c r="BK130"/>
  <c r="J130"/>
  <c r="J70"/>
  <c r="T153"/>
  <c i="16" r="P100"/>
  <c r="P99"/>
  <c r="BK174"/>
  <c r="J174"/>
  <c r="J67"/>
  <c r="BK204"/>
  <c r="J204"/>
  <c r="J71"/>
  <c r="T286"/>
  <c i="17" r="P108"/>
  <c r="R134"/>
  <c r="BK173"/>
  <c r="J173"/>
  <c r="J72"/>
  <c r="R185"/>
  <c i="18" r="R107"/>
  <c r="P173"/>
  <c r="P196"/>
  <c i="19" r="P101"/>
  <c r="P100"/>
  <c r="P89"/>
  <c i="1" r="AU75"/>
  <c i="20" r="P106"/>
  <c r="P105"/>
  <c r="BK130"/>
  <c r="J130"/>
  <c r="J70"/>
  <c r="R153"/>
  <c i="22" r="P91"/>
  <c r="P90"/>
  <c r="P89"/>
  <c r="P88"/>
  <c i="1" r="AU78"/>
  <c i="3" r="R226"/>
  <c i="4" r="BK106"/>
  <c r="J106"/>
  <c r="J66"/>
  <c r="T119"/>
  <c r="T147"/>
  <c r="T224"/>
  <c r="R272"/>
  <c i="5" r="P92"/>
  <c r="P91"/>
  <c r="T92"/>
  <c r="T91"/>
  <c r="P102"/>
  <c i="6" r="T98"/>
  <c r="T97"/>
  <c r="BK118"/>
  <c r="T135"/>
  <c r="BK215"/>
  <c r="J215"/>
  <c r="J73"/>
  <c r="T238"/>
  <c i="7" r="T90"/>
  <c r="T89"/>
  <c r="T88"/>
  <c i="8" r="T92"/>
  <c i="9" r="R103"/>
  <c r="R102"/>
  <c r="R330"/>
  <c r="R245"/>
  <c r="R658"/>
  <c r="P977"/>
  <c i="10" r="T100"/>
  <c r="T99"/>
  <c r="T122"/>
  <c r="T159"/>
  <c r="R195"/>
  <c r="P257"/>
  <c i="11" r="R96"/>
  <c r="R95"/>
  <c r="P129"/>
  <c r="P175"/>
  <c r="T198"/>
  <c i="12" r="T102"/>
  <c r="T101"/>
  <c r="T90"/>
  <c i="13" r="R95"/>
  <c r="R94"/>
  <c r="BK121"/>
  <c r="J121"/>
  <c r="J69"/>
  <c r="T121"/>
  <c r="R153"/>
  <c i="14" r="T89"/>
  <c r="T88"/>
  <c r="T87"/>
  <c i="16" r="R150"/>
  <c r="T204"/>
  <c r="T194"/>
  <c r="R245"/>
  <c r="P274"/>
  <c i="17" r="T99"/>
  <c r="T98"/>
  <c r="BK134"/>
  <c r="BK121"/>
  <c r="J121"/>
  <c r="J68"/>
  <c r="R161"/>
  <c r="T173"/>
  <c r="T185"/>
  <c i="18" r="P96"/>
  <c r="P95"/>
  <c r="P132"/>
  <c r="T159"/>
  <c r="R196"/>
  <c i="19" r="R91"/>
  <c r="R90"/>
  <c i="20" r="BK95"/>
  <c r="T130"/>
  <c i="21" r="R89"/>
  <c r="R88"/>
  <c r="R87"/>
  <c i="22" r="BK91"/>
  <c r="J91"/>
  <c r="J66"/>
  <c i="4" r="BK115"/>
  <c r="J115"/>
  <c r="J67"/>
  <c i="12" r="BK245"/>
  <c r="J245"/>
  <c r="J68"/>
  <c i="3" r="BK114"/>
  <c r="J114"/>
  <c r="J67"/>
  <c i="9" r="BK242"/>
  <c r="J242"/>
  <c r="J68"/>
  <c r="BK966"/>
  <c r="J966"/>
  <c r="J78"/>
  <c i="13" r="BK102"/>
  <c r="J102"/>
  <c r="J66"/>
  <c i="2" r="BK107"/>
  <c r="J107"/>
  <c r="J65"/>
  <c r="BK466"/>
  <c r="J466"/>
  <c r="J75"/>
  <c i="6" r="BK114"/>
  <c r="J114"/>
  <c r="J67"/>
  <c i="10" r="BK253"/>
  <c r="J253"/>
  <c r="J74"/>
  <c i="16" r="BK191"/>
  <c r="J191"/>
  <c r="J68"/>
  <c r="BK195"/>
  <c r="J195"/>
  <c r="J70"/>
  <c r="BK242"/>
  <c r="J242"/>
  <c r="J72"/>
  <c i="20" r="BK102"/>
  <c r="J102"/>
  <c r="J66"/>
  <c i="23" r="BK97"/>
  <c r="J97"/>
  <c r="J63"/>
  <c r="BK101"/>
  <c r="J101"/>
  <c r="J64"/>
  <c r="BK105"/>
  <c r="J105"/>
  <c r="J65"/>
  <c i="11" r="BK103"/>
  <c r="J103"/>
  <c r="J66"/>
  <c i="23" r="BK117"/>
  <c r="J117"/>
  <c r="J68"/>
  <c i="10" r="BK118"/>
  <c r="J118"/>
  <c r="J67"/>
  <c i="2" r="BK416"/>
  <c r="J416"/>
  <c r="J71"/>
  <c i="18" r="BK103"/>
  <c r="J103"/>
  <c r="J66"/>
  <c i="23" r="BK90"/>
  <c r="BK94"/>
  <c r="J94"/>
  <c r="J62"/>
  <c r="BK109"/>
  <c r="J109"/>
  <c r="J66"/>
  <c r="BK113"/>
  <c r="J113"/>
  <c r="J67"/>
  <c i="16" r="BK323"/>
  <c r="J323"/>
  <c r="J76"/>
  <c i="17" r="BK118"/>
  <c r="J118"/>
  <c r="J67"/>
  <c i="22" r="BK90"/>
  <c r="J90"/>
  <c r="J65"/>
  <c i="23" r="BF102"/>
  <c r="BF106"/>
  <c r="E78"/>
  <c r="BF95"/>
  <c r="J52"/>
  <c r="BF118"/>
  <c r="BF91"/>
  <c r="BF110"/>
  <c r="F85"/>
  <c r="BF98"/>
  <c r="BF114"/>
  <c i="21" r="BK88"/>
  <c r="J88"/>
  <c r="J64"/>
  <c i="22" r="BF92"/>
  <c r="BF96"/>
  <c r="BF102"/>
  <c r="E76"/>
  <c r="BF97"/>
  <c r="BF100"/>
  <c r="BF104"/>
  <c r="BF106"/>
  <c r="J82"/>
  <c r="BF94"/>
  <c r="BF98"/>
  <c r="BF103"/>
  <c r="BF105"/>
  <c r="BF93"/>
  <c r="BF99"/>
  <c r="BF109"/>
  <c r="BF110"/>
  <c r="F59"/>
  <c r="BF95"/>
  <c r="BF107"/>
  <c r="BF111"/>
  <c r="BF101"/>
  <c r="BF108"/>
  <c i="21" r="BF115"/>
  <c r="BF170"/>
  <c i="20" r="J95"/>
  <c r="J65"/>
  <c i="21" r="J56"/>
  <c r="F84"/>
  <c r="BF109"/>
  <c r="BF121"/>
  <c r="BF131"/>
  <c r="BF133"/>
  <c r="BF137"/>
  <c r="BF158"/>
  <c r="BF162"/>
  <c r="BF167"/>
  <c i="20" r="BK105"/>
  <c r="J105"/>
  <c r="J67"/>
  <c i="21" r="E50"/>
  <c r="BF98"/>
  <c r="BF111"/>
  <c r="BF123"/>
  <c r="BF129"/>
  <c r="BF148"/>
  <c r="BF152"/>
  <c r="BF157"/>
  <c r="BF172"/>
  <c r="BF173"/>
  <c r="BF177"/>
  <c r="BF179"/>
  <c r="BF181"/>
  <c r="BF119"/>
  <c r="BF125"/>
  <c r="BF135"/>
  <c r="BF140"/>
  <c r="BF143"/>
  <c r="BF155"/>
  <c r="BF159"/>
  <c r="BF95"/>
  <c r="BF169"/>
  <c r="BF90"/>
  <c r="BF92"/>
  <c r="BF99"/>
  <c r="BF101"/>
  <c r="BF103"/>
  <c r="BF105"/>
  <c r="BF117"/>
  <c r="BF127"/>
  <c r="BF150"/>
  <c r="BF161"/>
  <c r="BF93"/>
  <c r="BF96"/>
  <c r="BF107"/>
  <c r="BF113"/>
  <c r="BF154"/>
  <c r="BF164"/>
  <c r="BF175"/>
  <c r="BF165"/>
  <c r="BF168"/>
  <c i="19" r="BK100"/>
  <c r="J100"/>
  <c r="J66"/>
  <c i="20" r="BF112"/>
  <c r="BF122"/>
  <c r="BF140"/>
  <c r="J56"/>
  <c r="E81"/>
  <c r="BF143"/>
  <c r="BF100"/>
  <c r="F59"/>
  <c r="BF115"/>
  <c r="BF137"/>
  <c r="BF149"/>
  <c r="BF151"/>
  <c r="BF96"/>
  <c r="BF128"/>
  <c r="BF117"/>
  <c r="BF119"/>
  <c r="BF131"/>
  <c r="BF146"/>
  <c r="BF103"/>
  <c r="BF107"/>
  <c r="BF109"/>
  <c r="BF125"/>
  <c r="BF126"/>
  <c r="BF154"/>
  <c r="BF156"/>
  <c i="19" r="F59"/>
  <c r="BF94"/>
  <c r="BF99"/>
  <c r="BF108"/>
  <c r="BF111"/>
  <c r="BF152"/>
  <c r="BF163"/>
  <c r="BF178"/>
  <c r="BF92"/>
  <c r="BF106"/>
  <c r="BF121"/>
  <c r="BF124"/>
  <c r="BF174"/>
  <c i="18" r="J107"/>
  <c r="J68"/>
  <c i="19" r="E50"/>
  <c r="BF96"/>
  <c r="BF117"/>
  <c r="BF132"/>
  <c r="BF145"/>
  <c r="BF166"/>
  <c r="BF190"/>
  <c r="BF129"/>
  <c r="BF135"/>
  <c r="BF192"/>
  <c r="J83"/>
  <c r="BF107"/>
  <c r="BF140"/>
  <c r="BF159"/>
  <c r="BF196"/>
  <c i="18" r="BK95"/>
  <c r="J95"/>
  <c r="J64"/>
  <c i="19" r="BF102"/>
  <c r="BF104"/>
  <c r="BF141"/>
  <c r="BF157"/>
  <c r="BF199"/>
  <c r="BF201"/>
  <c r="BF126"/>
  <c r="BF138"/>
  <c r="BF172"/>
  <c r="BF115"/>
  <c r="BF119"/>
  <c r="BF120"/>
  <c r="BF123"/>
  <c r="BF143"/>
  <c r="BF147"/>
  <c r="BF150"/>
  <c r="BF168"/>
  <c r="BF170"/>
  <c r="BF176"/>
  <c r="BF183"/>
  <c r="BF186"/>
  <c r="BF188"/>
  <c r="BF194"/>
  <c i="17" r="J134"/>
  <c r="J70"/>
  <c i="18" r="J56"/>
  <c r="BF130"/>
  <c r="BF137"/>
  <c r="BF199"/>
  <c r="F59"/>
  <c r="BF115"/>
  <c r="BF122"/>
  <c r="BF133"/>
  <c r="BF141"/>
  <c r="BF149"/>
  <c r="BF165"/>
  <c r="BF169"/>
  <c r="BF183"/>
  <c i="17" r="BK98"/>
  <c r="BK97"/>
  <c r="J97"/>
  <c i="18" r="BF104"/>
  <c r="BF154"/>
  <c r="BF160"/>
  <c r="BF174"/>
  <c r="BF192"/>
  <c r="BF197"/>
  <c r="E82"/>
  <c r="BF157"/>
  <c r="BF186"/>
  <c r="BF113"/>
  <c r="BF135"/>
  <c r="BF143"/>
  <c r="BF151"/>
  <c r="BF153"/>
  <c r="BF167"/>
  <c r="BF108"/>
  <c r="BF116"/>
  <c r="BF126"/>
  <c r="BF145"/>
  <c r="BF155"/>
  <c r="BF162"/>
  <c r="BF171"/>
  <c r="BF97"/>
  <c r="BF101"/>
  <c r="BF110"/>
  <c r="BF114"/>
  <c r="BF124"/>
  <c r="BF147"/>
  <c r="BF179"/>
  <c r="BF111"/>
  <c r="BF112"/>
  <c r="BF118"/>
  <c r="BF120"/>
  <c r="BF128"/>
  <c r="BF139"/>
  <c r="BF163"/>
  <c r="BF189"/>
  <c r="BF194"/>
  <c i="17" r="BF181"/>
  <c r="BF204"/>
  <c r="BF207"/>
  <c r="BF249"/>
  <c r="J56"/>
  <c r="BF111"/>
  <c r="BF113"/>
  <c r="BF119"/>
  <c r="BF123"/>
  <c r="BF135"/>
  <c r="BF139"/>
  <c r="BF149"/>
  <c r="BF151"/>
  <c r="BF155"/>
  <c r="BF157"/>
  <c r="BF206"/>
  <c i="16" r="BK194"/>
  <c r="J194"/>
  <c r="J69"/>
  <c i="17" r="E85"/>
  <c r="BF141"/>
  <c r="BF153"/>
  <c r="BF159"/>
  <c r="BF164"/>
  <c r="BF194"/>
  <c r="BF222"/>
  <c r="F59"/>
  <c r="BF116"/>
  <c r="BF130"/>
  <c r="BF145"/>
  <c r="BF162"/>
  <c r="BF176"/>
  <c r="BF178"/>
  <c r="BF186"/>
  <c r="BF196"/>
  <c i="16" r="J100"/>
  <c r="J65"/>
  <c i="17" r="BF100"/>
  <c r="BF128"/>
  <c r="BF129"/>
  <c r="BF174"/>
  <c r="BF180"/>
  <c r="BF197"/>
  <c r="BF232"/>
  <c r="BF237"/>
  <c r="BF244"/>
  <c r="BF166"/>
  <c r="BF167"/>
  <c r="BF183"/>
  <c r="BF189"/>
  <c r="BF199"/>
  <c r="BF209"/>
  <c r="BF212"/>
  <c r="BF227"/>
  <c r="BF247"/>
  <c r="BF132"/>
  <c r="BF137"/>
  <c r="BF147"/>
  <c r="BF169"/>
  <c r="BF171"/>
  <c r="BF191"/>
  <c r="BF242"/>
  <c r="BF106"/>
  <c r="BF109"/>
  <c r="BF125"/>
  <c r="BF126"/>
  <c r="BF127"/>
  <c r="BF143"/>
  <c r="BF201"/>
  <c i="16" r="BF122"/>
  <c r="BF189"/>
  <c r="BF196"/>
  <c r="BF224"/>
  <c r="BF230"/>
  <c r="BF240"/>
  <c r="BF270"/>
  <c r="BF324"/>
  <c r="BF222"/>
  <c r="J92"/>
  <c r="BF134"/>
  <c r="BF158"/>
  <c r="BF175"/>
  <c r="BF185"/>
  <c r="BF319"/>
  <c r="BF187"/>
  <c r="BF287"/>
  <c r="BF321"/>
  <c r="E50"/>
  <c r="BF142"/>
  <c r="BF151"/>
  <c r="BF168"/>
  <c r="BF215"/>
  <c r="BF228"/>
  <c r="BF238"/>
  <c r="BF248"/>
  <c r="BF260"/>
  <c r="BF280"/>
  <c r="BF317"/>
  <c i="15" r="BK90"/>
  <c r="BK89"/>
  <c r="J89"/>
  <c r="J64"/>
  <c i="16" r="F59"/>
  <c r="BF101"/>
  <c r="BF155"/>
  <c r="BF157"/>
  <c r="BF182"/>
  <c r="BF192"/>
  <c r="BF210"/>
  <c r="BF243"/>
  <c r="BF246"/>
  <c r="BF252"/>
  <c r="BF272"/>
  <c r="BF275"/>
  <c r="BF302"/>
  <c r="BF126"/>
  <c r="BF161"/>
  <c r="BF177"/>
  <c r="BF226"/>
  <c r="BF284"/>
  <c r="BF153"/>
  <c r="BF165"/>
  <c r="BF171"/>
  <c r="BF179"/>
  <c r="BF205"/>
  <c r="BF250"/>
  <c r="BF268"/>
  <c r="BF282"/>
  <c i="14" r="BK88"/>
  <c r="J88"/>
  <c r="J64"/>
  <c i="15" r="J56"/>
  <c r="BF104"/>
  <c r="BF106"/>
  <c r="BF109"/>
  <c r="BF112"/>
  <c r="F59"/>
  <c r="BF107"/>
  <c r="BF108"/>
  <c r="BF114"/>
  <c r="E50"/>
  <c r="BF94"/>
  <c r="BF110"/>
  <c r="BF96"/>
  <c r="BF123"/>
  <c r="BF97"/>
  <c r="BF103"/>
  <c r="BF115"/>
  <c r="BF116"/>
  <c r="BF117"/>
  <c r="BF92"/>
  <c r="BF93"/>
  <c r="BF98"/>
  <c r="BF100"/>
  <c r="BF102"/>
  <c r="BF105"/>
  <c r="BF111"/>
  <c r="BF119"/>
  <c r="BF121"/>
  <c r="BF113"/>
  <c r="BF118"/>
  <c r="BF120"/>
  <c r="BF122"/>
  <c r="BF95"/>
  <c r="BF99"/>
  <c r="BF101"/>
  <c i="13" r="J95"/>
  <c r="J65"/>
  <c i="14" r="BF95"/>
  <c r="BF118"/>
  <c r="BF130"/>
  <c r="BF136"/>
  <c r="BF197"/>
  <c r="BF201"/>
  <c r="E50"/>
  <c r="F59"/>
  <c r="BF108"/>
  <c r="BF120"/>
  <c r="J81"/>
  <c r="BF90"/>
  <c r="BF94"/>
  <c r="BF99"/>
  <c r="BF110"/>
  <c r="BF114"/>
  <c r="BF170"/>
  <c r="BF149"/>
  <c r="BF172"/>
  <c r="BF199"/>
  <c i="13" r="J106"/>
  <c r="J68"/>
  <c i="14" r="BF116"/>
  <c r="BF126"/>
  <c r="BF153"/>
  <c r="BF163"/>
  <c r="BF165"/>
  <c r="BF207"/>
  <c r="BF104"/>
  <c r="BF107"/>
  <c r="BF122"/>
  <c r="BF128"/>
  <c r="BF132"/>
  <c r="BF138"/>
  <c r="BF140"/>
  <c r="BF142"/>
  <c r="BF146"/>
  <c r="BF151"/>
  <c r="BF162"/>
  <c r="BF167"/>
  <c r="BF179"/>
  <c r="BF209"/>
  <c r="BF92"/>
  <c r="BF97"/>
  <c r="BF101"/>
  <c r="BF144"/>
  <c r="BF181"/>
  <c r="BF203"/>
  <c r="BF204"/>
  <c r="BF205"/>
  <c r="BF211"/>
  <c r="BF102"/>
  <c r="BF105"/>
  <c r="BF112"/>
  <c r="BF124"/>
  <c r="BF134"/>
  <c r="BF174"/>
  <c r="BF186"/>
  <c r="BF191"/>
  <c r="BF192"/>
  <c i="13" r="J56"/>
  <c r="BF140"/>
  <c r="E81"/>
  <c r="BF109"/>
  <c r="BF112"/>
  <c r="BF125"/>
  <c r="F90"/>
  <c r="BF117"/>
  <c r="BF151"/>
  <c r="BF107"/>
  <c r="BF115"/>
  <c r="BF146"/>
  <c r="BF103"/>
  <c r="BF128"/>
  <c i="12" r="BK101"/>
  <c r="J101"/>
  <c r="J66"/>
  <c i="13" r="BF119"/>
  <c r="BF156"/>
  <c r="BF96"/>
  <c r="BF122"/>
  <c r="BF126"/>
  <c r="BF131"/>
  <c r="BF137"/>
  <c r="BF143"/>
  <c r="BF154"/>
  <c r="BF100"/>
  <c r="BF149"/>
  <c i="11" r="J96"/>
  <c r="J65"/>
  <c i="12" r="J84"/>
  <c r="BF108"/>
  <c r="BF125"/>
  <c r="BF128"/>
  <c r="BF135"/>
  <c r="BF143"/>
  <c r="BF146"/>
  <c r="BF166"/>
  <c r="BF172"/>
  <c r="E50"/>
  <c r="F59"/>
  <c r="BF97"/>
  <c r="BF100"/>
  <c r="BF111"/>
  <c r="BF112"/>
  <c r="BF121"/>
  <c r="BF161"/>
  <c r="BF182"/>
  <c r="BF188"/>
  <c r="BF198"/>
  <c r="BF201"/>
  <c r="BF205"/>
  <c r="BF224"/>
  <c r="BF95"/>
  <c r="BF115"/>
  <c r="BF117"/>
  <c r="BF118"/>
  <c r="BF119"/>
  <c r="BF129"/>
  <c r="BF139"/>
  <c r="BF163"/>
  <c r="BF168"/>
  <c r="BF213"/>
  <c r="BF222"/>
  <c r="BF226"/>
  <c r="BF230"/>
  <c i="11" r="BK106"/>
  <c r="J106"/>
  <c r="J67"/>
  <c i="12" r="BF122"/>
  <c r="BF124"/>
  <c r="BF203"/>
  <c r="BF228"/>
  <c r="BF232"/>
  <c r="BF235"/>
  <c r="BF105"/>
  <c r="BF116"/>
  <c r="BF185"/>
  <c r="BF218"/>
  <c r="BF220"/>
  <c r="BF238"/>
  <c r="BF93"/>
  <c r="BF103"/>
  <c r="BF127"/>
  <c r="BF142"/>
  <c r="BF207"/>
  <c r="BF241"/>
  <c r="BF243"/>
  <c r="BF113"/>
  <c r="BF141"/>
  <c r="BF194"/>
  <c r="BF106"/>
  <c r="BF110"/>
  <c r="BF145"/>
  <c r="BF150"/>
  <c r="BF153"/>
  <c r="BF156"/>
  <c r="BF164"/>
  <c r="BF169"/>
  <c r="BF174"/>
  <c r="BF176"/>
  <c r="BF178"/>
  <c r="BF180"/>
  <c r="BF246"/>
  <c i="11" r="BF144"/>
  <c r="BF155"/>
  <c r="BF181"/>
  <c r="BF196"/>
  <c r="BF201"/>
  <c r="BF163"/>
  <c r="BF188"/>
  <c i="10" r="BK121"/>
  <c r="J121"/>
  <c r="J68"/>
  <c i="11" r="BF111"/>
  <c r="BF112"/>
  <c r="BF140"/>
  <c r="BF167"/>
  <c r="BF185"/>
  <c r="BF127"/>
  <c r="BF130"/>
  <c r="BF132"/>
  <c r="BF148"/>
  <c r="BF150"/>
  <c r="BF160"/>
  <c r="BF191"/>
  <c r="F59"/>
  <c r="J88"/>
  <c r="BF101"/>
  <c r="BF104"/>
  <c r="BF138"/>
  <c r="BF158"/>
  <c r="BF171"/>
  <c r="BF173"/>
  <c r="BF194"/>
  <c i="10" r="BK99"/>
  <c r="J99"/>
  <c r="J64"/>
  <c i="11" r="BF117"/>
  <c r="BF136"/>
  <c r="BF142"/>
  <c r="BF176"/>
  <c r="E82"/>
  <c r="BF108"/>
  <c r="BF114"/>
  <c r="BF125"/>
  <c r="BF149"/>
  <c r="BF152"/>
  <c r="BF157"/>
  <c r="BF165"/>
  <c r="BF169"/>
  <c r="BF199"/>
  <c r="BF97"/>
  <c r="BF110"/>
  <c r="BF113"/>
  <c r="BF115"/>
  <c r="BF119"/>
  <c r="BF121"/>
  <c r="BF123"/>
  <c r="BF134"/>
  <c r="BF146"/>
  <c r="BF161"/>
  <c i="9" r="BK102"/>
  <c r="J102"/>
  <c r="J64"/>
  <c i="10" r="BF123"/>
  <c r="BF126"/>
  <c r="BF141"/>
  <c r="BF155"/>
  <c r="BF160"/>
  <c r="BF162"/>
  <c r="BF163"/>
  <c r="BF201"/>
  <c r="BF235"/>
  <c r="BF237"/>
  <c r="BF239"/>
  <c r="BF248"/>
  <c r="BF254"/>
  <c r="BF258"/>
  <c r="BF261"/>
  <c r="BF301"/>
  <c r="BF303"/>
  <c i="9" r="BK245"/>
  <c r="J245"/>
  <c r="J69"/>
  <c i="10" r="BF110"/>
  <c r="BF137"/>
  <c r="BF139"/>
  <c r="BF165"/>
  <c r="BF166"/>
  <c r="BF187"/>
  <c r="BF198"/>
  <c r="BF233"/>
  <c r="BF101"/>
  <c r="BF107"/>
  <c r="BF127"/>
  <c r="BF145"/>
  <c r="BF157"/>
  <c r="BF189"/>
  <c r="BF191"/>
  <c r="BF197"/>
  <c r="BF217"/>
  <c r="BF231"/>
  <c r="BF251"/>
  <c r="E50"/>
  <c r="BF112"/>
  <c r="BF129"/>
  <c r="BF132"/>
  <c r="BF143"/>
  <c r="BF183"/>
  <c r="BF185"/>
  <c r="BF207"/>
  <c r="BF212"/>
  <c r="BF224"/>
  <c r="BF246"/>
  <c r="BF276"/>
  <c r="J92"/>
  <c r="BF117"/>
  <c r="BF119"/>
  <c r="BF128"/>
  <c r="BF151"/>
  <c r="BF153"/>
  <c r="F59"/>
  <c r="BF135"/>
  <c r="BF147"/>
  <c r="BF196"/>
  <c r="BF203"/>
  <c r="BF206"/>
  <c r="BF229"/>
  <c r="BF281"/>
  <c r="BF286"/>
  <c r="BF298"/>
  <c r="BF193"/>
  <c r="BF199"/>
  <c r="BF227"/>
  <c r="BF249"/>
  <c r="BF291"/>
  <c r="BF114"/>
  <c r="BF125"/>
  <c r="BF130"/>
  <c r="BF149"/>
  <c r="BF174"/>
  <c r="BF181"/>
  <c r="BF209"/>
  <c r="BF221"/>
  <c r="BF226"/>
  <c r="BF266"/>
  <c r="BF296"/>
  <c i="9" r="F59"/>
  <c r="BF107"/>
  <c r="BF138"/>
  <c r="BF170"/>
  <c r="BF226"/>
  <c r="BF305"/>
  <c r="BF321"/>
  <c r="BF324"/>
  <c r="BF336"/>
  <c r="BF388"/>
  <c r="BF477"/>
  <c r="BF520"/>
  <c r="BF650"/>
  <c r="BF651"/>
  <c r="BF972"/>
  <c r="BF1070"/>
  <c r="BF1162"/>
  <c r="BF1164"/>
  <c r="BF1166"/>
  <c r="BF1168"/>
  <c r="BF1260"/>
  <c r="BF145"/>
  <c r="BF198"/>
  <c r="BF224"/>
  <c r="BF458"/>
  <c r="BF641"/>
  <c r="BF647"/>
  <c r="BF666"/>
  <c r="BF673"/>
  <c r="BF707"/>
  <c r="BF768"/>
  <c r="BF825"/>
  <c r="BF831"/>
  <c r="BF892"/>
  <c r="BF906"/>
  <c r="E50"/>
  <c r="BF104"/>
  <c r="BF110"/>
  <c r="BF117"/>
  <c r="BF210"/>
  <c r="BF234"/>
  <c r="BF240"/>
  <c r="BF298"/>
  <c r="BF307"/>
  <c r="BF311"/>
  <c r="BF316"/>
  <c r="BF328"/>
  <c r="BF376"/>
  <c r="BF475"/>
  <c r="BF611"/>
  <c r="BF679"/>
  <c r="BF701"/>
  <c r="BF761"/>
  <c r="BF822"/>
  <c r="BF885"/>
  <c r="BF962"/>
  <c r="BF134"/>
  <c r="BF136"/>
  <c r="BF141"/>
  <c r="BF181"/>
  <c r="BF361"/>
  <c r="BF385"/>
  <c r="BF565"/>
  <c r="BF645"/>
  <c r="BF659"/>
  <c r="BF661"/>
  <c r="BF684"/>
  <c r="BF698"/>
  <c r="BF754"/>
  <c r="BF798"/>
  <c r="BF839"/>
  <c r="BF929"/>
  <c r="BF938"/>
  <c r="BF978"/>
  <c r="J95"/>
  <c r="BF149"/>
  <c r="BF152"/>
  <c r="BF176"/>
  <c r="BF207"/>
  <c r="BF228"/>
  <c r="BF296"/>
  <c r="BF300"/>
  <c r="BF349"/>
  <c r="BF371"/>
  <c r="BF522"/>
  <c r="BF648"/>
  <c r="BF670"/>
  <c r="BF675"/>
  <c r="BF695"/>
  <c r="BF851"/>
  <c r="BF901"/>
  <c r="BF920"/>
  <c r="BF946"/>
  <c r="BF949"/>
  <c r="BF955"/>
  <c r="BF113"/>
  <c r="BF140"/>
  <c r="BF186"/>
  <c r="BF190"/>
  <c r="BF220"/>
  <c r="BF247"/>
  <c r="BF292"/>
  <c r="BF303"/>
  <c r="BF326"/>
  <c r="BF331"/>
  <c r="BF449"/>
  <c r="BF614"/>
  <c r="BF654"/>
  <c r="BF656"/>
  <c r="BF732"/>
  <c r="BF808"/>
  <c r="BF818"/>
  <c r="BF834"/>
  <c r="BF841"/>
  <c r="BF862"/>
  <c r="BF864"/>
  <c r="BF867"/>
  <c r="BF904"/>
  <c r="BF951"/>
  <c r="BF124"/>
  <c r="BF163"/>
  <c r="BF167"/>
  <c r="BF194"/>
  <c r="BF214"/>
  <c r="BF217"/>
  <c r="BF236"/>
  <c r="BF238"/>
  <c r="BF359"/>
  <c r="BF431"/>
  <c r="BF567"/>
  <c r="BF788"/>
  <c r="BF876"/>
  <c r="BF958"/>
  <c r="BF960"/>
  <c r="BF964"/>
  <c r="BF967"/>
  <c r="BF129"/>
  <c r="BF231"/>
  <c r="BF243"/>
  <c r="BF309"/>
  <c r="BF344"/>
  <c r="BF447"/>
  <c r="BF639"/>
  <c r="BF642"/>
  <c r="BF644"/>
  <c r="BF681"/>
  <c r="BF688"/>
  <c r="BF774"/>
  <c r="BF778"/>
  <c r="BF889"/>
  <c r="BF913"/>
  <c r="BF940"/>
  <c r="BF943"/>
  <c i="8" r="BF95"/>
  <c r="BF105"/>
  <c r="BF108"/>
  <c r="BF109"/>
  <c r="BF110"/>
  <c r="BF113"/>
  <c r="BF131"/>
  <c r="BF141"/>
  <c r="F59"/>
  <c r="BF97"/>
  <c r="BF100"/>
  <c r="BF101"/>
  <c r="BF111"/>
  <c r="BF116"/>
  <c r="BF118"/>
  <c r="BF122"/>
  <c r="BF123"/>
  <c r="BF126"/>
  <c r="BF127"/>
  <c r="BF142"/>
  <c r="E50"/>
  <c r="J56"/>
  <c r="BF98"/>
  <c r="BF102"/>
  <c r="BF120"/>
  <c r="BF121"/>
  <c r="BF128"/>
  <c r="BF99"/>
  <c r="BF103"/>
  <c r="BF106"/>
  <c r="BF138"/>
  <c r="BF140"/>
  <c r="BF93"/>
  <c r="BF96"/>
  <c r="BF117"/>
  <c r="BF119"/>
  <c r="BF136"/>
  <c r="BF145"/>
  <c i="7" r="BK89"/>
  <c r="J89"/>
  <c r="J64"/>
  <c i="8" r="BF94"/>
  <c r="BF112"/>
  <c r="BF115"/>
  <c r="BF124"/>
  <c r="BF129"/>
  <c r="BF132"/>
  <c r="BF133"/>
  <c r="BF135"/>
  <c r="BF143"/>
  <c r="BF104"/>
  <c r="BF107"/>
  <c r="BF125"/>
  <c r="BF130"/>
  <c r="BF137"/>
  <c r="BF139"/>
  <c r="BF144"/>
  <c r="BF146"/>
  <c r="BF147"/>
  <c r="BF134"/>
  <c i="6" r="J118"/>
  <c r="J69"/>
  <c i="7" r="J56"/>
  <c r="E76"/>
  <c r="BF91"/>
  <c r="BF100"/>
  <c r="BF133"/>
  <c r="BF153"/>
  <c r="BF157"/>
  <c r="BF169"/>
  <c r="BF178"/>
  <c r="BF180"/>
  <c r="BF208"/>
  <c r="BF214"/>
  <c r="BF216"/>
  <c r="BF227"/>
  <c r="BF104"/>
  <c r="BF106"/>
  <c r="BF109"/>
  <c r="BF121"/>
  <c r="BF168"/>
  <c r="BF171"/>
  <c r="BF172"/>
  <c r="BF204"/>
  <c r="BF96"/>
  <c r="BF111"/>
  <c r="BF117"/>
  <c r="BF125"/>
  <c r="BF127"/>
  <c r="BF129"/>
  <c r="BF141"/>
  <c r="BF159"/>
  <c r="BF160"/>
  <c r="BF163"/>
  <c r="BF170"/>
  <c r="BF176"/>
  <c r="BF190"/>
  <c r="BF196"/>
  <c r="BF197"/>
  <c r="BF219"/>
  <c r="BF221"/>
  <c r="BF222"/>
  <c r="BF232"/>
  <c i="6" r="BK97"/>
  <c r="J97"/>
  <c r="J64"/>
  <c i="7" r="BF102"/>
  <c r="BF143"/>
  <c r="BF145"/>
  <c r="BF147"/>
  <c r="BF149"/>
  <c r="BF151"/>
  <c r="F59"/>
  <c r="BF98"/>
  <c r="BF105"/>
  <c r="BF162"/>
  <c r="BF173"/>
  <c r="BF177"/>
  <c r="BF182"/>
  <c r="BF192"/>
  <c r="BF200"/>
  <c r="BF205"/>
  <c r="BF211"/>
  <c r="BF213"/>
  <c r="BF94"/>
  <c r="BF115"/>
  <c r="BF123"/>
  <c r="BF131"/>
  <c r="BF139"/>
  <c r="BF165"/>
  <c r="BF185"/>
  <c r="BF187"/>
  <c r="BF188"/>
  <c r="BF189"/>
  <c r="BF194"/>
  <c r="BF207"/>
  <c r="BF210"/>
  <c r="BF229"/>
  <c r="BF236"/>
  <c r="BF238"/>
  <c r="BF113"/>
  <c r="BF119"/>
  <c r="BF135"/>
  <c r="BF137"/>
  <c r="BF155"/>
  <c r="BF166"/>
  <c r="BF175"/>
  <c r="BF181"/>
  <c r="BF184"/>
  <c r="BF202"/>
  <c r="BF217"/>
  <c r="BF224"/>
  <c r="BF225"/>
  <c r="BF234"/>
  <c i="5" r="J92"/>
  <c r="J65"/>
  <c r="BK101"/>
  <c r="J101"/>
  <c r="J66"/>
  <c i="6" r="E84"/>
  <c r="BF99"/>
  <c r="BF129"/>
  <c r="BF133"/>
  <c r="BF140"/>
  <c r="BF174"/>
  <c r="BF181"/>
  <c r="BF193"/>
  <c r="BF213"/>
  <c r="BF231"/>
  <c r="BF234"/>
  <c r="BF241"/>
  <c r="J56"/>
  <c r="BF113"/>
  <c r="BF119"/>
  <c r="BF172"/>
  <c r="BF222"/>
  <c r="BF110"/>
  <c r="BF148"/>
  <c r="BF160"/>
  <c r="BF236"/>
  <c r="BF108"/>
  <c r="BF127"/>
  <c r="BF136"/>
  <c r="BF156"/>
  <c r="BF164"/>
  <c r="BF185"/>
  <c r="BF207"/>
  <c r="BF209"/>
  <c r="BF211"/>
  <c i="5" r="BK90"/>
  <c r="J90"/>
  <c r="J63"/>
  <c i="6" r="F93"/>
  <c r="BF121"/>
  <c r="BF123"/>
  <c r="BF131"/>
  <c r="BF197"/>
  <c r="BF203"/>
  <c r="BF206"/>
  <c r="BF225"/>
  <c r="BF152"/>
  <c r="BF189"/>
  <c r="BF228"/>
  <c r="BF103"/>
  <c r="BF106"/>
  <c r="BF125"/>
  <c r="BF168"/>
  <c r="BF177"/>
  <c r="BF115"/>
  <c r="BF144"/>
  <c r="BF201"/>
  <c r="BF216"/>
  <c r="BF239"/>
  <c i="5" r="BF100"/>
  <c r="BF142"/>
  <c r="BF189"/>
  <c r="BF195"/>
  <c r="BF211"/>
  <c r="BF250"/>
  <c r="BF285"/>
  <c r="BF287"/>
  <c r="J56"/>
  <c r="BF103"/>
  <c r="BF124"/>
  <c r="BF175"/>
  <c r="BF183"/>
  <c r="BF242"/>
  <c r="BF270"/>
  <c r="E50"/>
  <c r="BF148"/>
  <c r="BF150"/>
  <c r="BF168"/>
  <c r="BF185"/>
  <c r="BF186"/>
  <c r="BF188"/>
  <c r="BF191"/>
  <c r="BF230"/>
  <c r="BF276"/>
  <c r="BF93"/>
  <c r="BF95"/>
  <c r="BF131"/>
  <c r="BF134"/>
  <c r="BF136"/>
  <c r="BF138"/>
  <c r="BF144"/>
  <c r="BF152"/>
  <c r="BF154"/>
  <c r="BF156"/>
  <c r="BF158"/>
  <c r="BF160"/>
  <c r="BF171"/>
  <c r="BF172"/>
  <c r="BF202"/>
  <c r="BF209"/>
  <c r="BF213"/>
  <c r="BF219"/>
  <c r="BF273"/>
  <c r="BF281"/>
  <c r="BF97"/>
  <c r="BF111"/>
  <c r="BF118"/>
  <c r="BF132"/>
  <c r="BF135"/>
  <c r="BF139"/>
  <c r="BF141"/>
  <c r="BF164"/>
  <c r="BF176"/>
  <c r="BF200"/>
  <c r="BF204"/>
  <c r="BF215"/>
  <c r="BF234"/>
  <c r="BF267"/>
  <c r="BF272"/>
  <c r="BF275"/>
  <c r="BF278"/>
  <c i="4" r="J99"/>
  <c r="J65"/>
  <c i="5" r="F59"/>
  <c r="BF109"/>
  <c r="BF116"/>
  <c r="BF146"/>
  <c r="BF170"/>
  <c r="BF179"/>
  <c r="BF206"/>
  <c r="BF263"/>
  <c r="BF283"/>
  <c i="4" r="J119"/>
  <c r="J69"/>
  <c i="5" r="BF119"/>
  <c r="BF121"/>
  <c r="BF127"/>
  <c r="BF128"/>
  <c r="BF130"/>
  <c r="BF192"/>
  <c r="BF246"/>
  <c r="BF259"/>
  <c r="BF113"/>
  <c r="BF122"/>
  <c r="BF125"/>
  <c r="BF166"/>
  <c r="BF167"/>
  <c r="BF174"/>
  <c r="BF178"/>
  <c r="BF181"/>
  <c r="BF182"/>
  <c r="BF198"/>
  <c r="BF217"/>
  <c r="BF221"/>
  <c r="BF269"/>
  <c r="BF279"/>
  <c i="4" r="E50"/>
  <c r="F59"/>
  <c r="J91"/>
  <c r="BF116"/>
  <c r="BF122"/>
  <c r="BF124"/>
  <c r="BF137"/>
  <c r="BF139"/>
  <c r="BF148"/>
  <c r="BF154"/>
  <c r="BF159"/>
  <c r="BF186"/>
  <c r="BF194"/>
  <c r="BF208"/>
  <c r="BF218"/>
  <c r="BF228"/>
  <c r="BF230"/>
  <c r="BF232"/>
  <c r="BF248"/>
  <c r="BF278"/>
  <c r="BF282"/>
  <c r="BF285"/>
  <c r="BF293"/>
  <c r="BF184"/>
  <c r="BF192"/>
  <c r="BF202"/>
  <c r="BF234"/>
  <c r="BF100"/>
  <c r="BF135"/>
  <c r="BF143"/>
  <c r="BF145"/>
  <c r="BF150"/>
  <c r="BF165"/>
  <c r="BF200"/>
  <c r="BF255"/>
  <c i="3" r="J96"/>
  <c r="J65"/>
  <c i="4" r="BF114"/>
  <c r="BF178"/>
  <c r="BF190"/>
  <c r="BF214"/>
  <c r="BF220"/>
  <c r="BF238"/>
  <c r="BF109"/>
  <c r="BF111"/>
  <c r="BF127"/>
  <c r="BF131"/>
  <c r="BF225"/>
  <c r="BF240"/>
  <c r="BF250"/>
  <c r="BF268"/>
  <c r="BF273"/>
  <c r="BF296"/>
  <c i="3" r="J118"/>
  <c r="J69"/>
  <c i="4" r="BF104"/>
  <c r="BF126"/>
  <c r="BF128"/>
  <c r="BF129"/>
  <c r="BF152"/>
  <c r="BF180"/>
  <c r="BF188"/>
  <c r="BF197"/>
  <c r="BF204"/>
  <c r="BF210"/>
  <c r="BF212"/>
  <c r="BF222"/>
  <c r="BF236"/>
  <c r="BF120"/>
  <c r="BF123"/>
  <c r="BF141"/>
  <c r="BF157"/>
  <c r="BF172"/>
  <c r="BF206"/>
  <c r="BF242"/>
  <c r="BF244"/>
  <c r="BF246"/>
  <c r="BF253"/>
  <c r="BF258"/>
  <c r="BF267"/>
  <c r="BF288"/>
  <c r="BF107"/>
  <c r="BF125"/>
  <c r="BF133"/>
  <c r="BF156"/>
  <c r="BF161"/>
  <c r="BF163"/>
  <c r="BF168"/>
  <c r="BF182"/>
  <c r="BF216"/>
  <c r="BF261"/>
  <c r="BF264"/>
  <c r="BF270"/>
  <c r="BF291"/>
  <c r="BF298"/>
  <c i="3" r="BF134"/>
  <c r="BF147"/>
  <c r="BF149"/>
  <c r="BF151"/>
  <c r="BF165"/>
  <c r="BF167"/>
  <c r="BF194"/>
  <c r="BF202"/>
  <c r="BF242"/>
  <c r="BF276"/>
  <c r="E82"/>
  <c r="F91"/>
  <c r="BF140"/>
  <c r="BF145"/>
  <c r="BF183"/>
  <c r="BF219"/>
  <c r="BF222"/>
  <c r="BF227"/>
  <c r="BF125"/>
  <c r="BF129"/>
  <c r="BF159"/>
  <c r="BF200"/>
  <c r="BF210"/>
  <c r="BF224"/>
  <c r="BF257"/>
  <c r="BF137"/>
  <c r="BF153"/>
  <c r="BF169"/>
  <c r="BF171"/>
  <c r="BF173"/>
  <c r="BF195"/>
  <c r="BF221"/>
  <c r="BF237"/>
  <c r="BF262"/>
  <c i="2" r="J420"/>
  <c r="J73"/>
  <c i="3" r="BF97"/>
  <c r="BF103"/>
  <c r="BF110"/>
  <c r="BF175"/>
  <c r="BF177"/>
  <c r="BF197"/>
  <c r="BF214"/>
  <c r="BF259"/>
  <c i="2" r="BK106"/>
  <c r="J106"/>
  <c r="J64"/>
  <c i="3" r="BF113"/>
  <c r="BF119"/>
  <c r="BF142"/>
  <c r="BF188"/>
  <c r="BF204"/>
  <c r="BF206"/>
  <c r="BF212"/>
  <c r="BF216"/>
  <c r="BF264"/>
  <c r="BF115"/>
  <c r="BF157"/>
  <c r="BF179"/>
  <c r="BF181"/>
  <c r="BF185"/>
  <c r="BF190"/>
  <c r="BF191"/>
  <c r="BF192"/>
  <c r="BF198"/>
  <c r="BF208"/>
  <c r="BF247"/>
  <c r="BF252"/>
  <c r="J56"/>
  <c r="BF106"/>
  <c r="BF108"/>
  <c r="BF161"/>
  <c r="BF163"/>
  <c r="BF217"/>
  <c r="BF274"/>
  <c i="2" r="J99"/>
  <c r="BF108"/>
  <c r="BF166"/>
  <c r="BF175"/>
  <c r="BF211"/>
  <c r="BF249"/>
  <c r="BF255"/>
  <c r="BF260"/>
  <c r="BF347"/>
  <c r="BF359"/>
  <c r="BF382"/>
  <c r="BF388"/>
  <c r="BF392"/>
  <c r="BF396"/>
  <c r="BF411"/>
  <c r="BF439"/>
  <c r="BF464"/>
  <c r="BF520"/>
  <c r="BF532"/>
  <c r="BF543"/>
  <c r="BF550"/>
  <c r="BF552"/>
  <c r="BF574"/>
  <c r="BF609"/>
  <c r="BF612"/>
  <c r="BF689"/>
  <c r="BF693"/>
  <c r="BF697"/>
  <c r="BF708"/>
  <c r="BF710"/>
  <c r="F59"/>
  <c r="BF115"/>
  <c r="BF162"/>
  <c r="BF207"/>
  <c r="BF214"/>
  <c r="BF222"/>
  <c r="BF239"/>
  <c r="BF252"/>
  <c r="BF284"/>
  <c r="BF294"/>
  <c r="BF304"/>
  <c r="BF332"/>
  <c r="BF366"/>
  <c r="BF386"/>
  <c r="BF394"/>
  <c r="BF467"/>
  <c r="BF517"/>
  <c r="BF522"/>
  <c r="BF545"/>
  <c r="BF555"/>
  <c r="BF595"/>
  <c r="BF600"/>
  <c r="E93"/>
  <c r="BF218"/>
  <c r="BF275"/>
  <c r="BF291"/>
  <c r="BF336"/>
  <c r="BF341"/>
  <c r="BF403"/>
  <c r="BF415"/>
  <c r="BF437"/>
  <c r="BF462"/>
  <c r="BF499"/>
  <c r="BF507"/>
  <c r="BF527"/>
  <c r="BF624"/>
  <c r="BF640"/>
  <c r="BF642"/>
  <c r="BF645"/>
  <c r="BF655"/>
  <c r="BF677"/>
  <c r="BF224"/>
  <c r="BF310"/>
  <c r="BF328"/>
  <c r="BF353"/>
  <c r="BF446"/>
  <c r="BF460"/>
  <c r="BF494"/>
  <c r="BF557"/>
  <c r="BF578"/>
  <c r="BF581"/>
  <c r="BF583"/>
  <c r="BF603"/>
  <c r="BF636"/>
  <c r="BF665"/>
  <c r="BF702"/>
  <c r="BF719"/>
  <c r="BF723"/>
  <c r="BF727"/>
  <c r="BF729"/>
  <c r="BF130"/>
  <c r="BF139"/>
  <c r="BF145"/>
  <c r="BF148"/>
  <c r="BF157"/>
  <c r="BF227"/>
  <c r="BF288"/>
  <c r="BF297"/>
  <c r="BF314"/>
  <c r="BF401"/>
  <c r="BF409"/>
  <c r="BF421"/>
  <c r="BF427"/>
  <c r="BF442"/>
  <c r="BF512"/>
  <c r="BF524"/>
  <c r="BF530"/>
  <c r="BF570"/>
  <c r="BF586"/>
  <c r="BF588"/>
  <c r="BF181"/>
  <c r="BF187"/>
  <c r="BF233"/>
  <c r="BF267"/>
  <c r="BF270"/>
  <c r="BF273"/>
  <c r="BF322"/>
  <c r="BF399"/>
  <c r="BF433"/>
  <c r="BF448"/>
  <c r="BF453"/>
  <c r="BF504"/>
  <c r="BF537"/>
  <c r="BF547"/>
  <c r="BF607"/>
  <c r="BF628"/>
  <c r="BF630"/>
  <c r="BF151"/>
  <c r="BF170"/>
  <c r="BF199"/>
  <c r="BF229"/>
  <c r="BF276"/>
  <c r="BF280"/>
  <c r="BF318"/>
  <c r="BF370"/>
  <c r="BF376"/>
  <c r="BF380"/>
  <c r="BF406"/>
  <c r="BF417"/>
  <c r="BF431"/>
  <c r="BF450"/>
  <c r="BF559"/>
  <c r="BF566"/>
  <c r="BF616"/>
  <c r="BF632"/>
  <c r="BF681"/>
  <c r="BF120"/>
  <c r="BF203"/>
  <c r="BF236"/>
  <c r="BF241"/>
  <c r="BF244"/>
  <c r="BF258"/>
  <c r="BF264"/>
  <c r="BF374"/>
  <c r="BF413"/>
  <c r="BF425"/>
  <c r="BF456"/>
  <c r="BF535"/>
  <c r="BF540"/>
  <c r="BF562"/>
  <c r="BF620"/>
  <c r="BF671"/>
  <c r="BF685"/>
  <c i="9" r="F35"/>
  <c i="1" r="AZ64"/>
  <c i="10" r="J35"/>
  <c i="1" r="AV65"/>
  <c i="14" r="F35"/>
  <c i="1" r="AZ69"/>
  <c i="11" r="F39"/>
  <c i="1" r="BD66"/>
  <c i="19" r="F35"/>
  <c i="1" r="AZ75"/>
  <c i="10" r="F39"/>
  <c i="1" r="BD65"/>
  <c i="19" r="J35"/>
  <c i="1" r="AV75"/>
  <c i="21" r="J35"/>
  <c i="1" r="AV77"/>
  <c i="9" r="J35"/>
  <c i="1" r="AV64"/>
  <c i="9" r="F39"/>
  <c i="1" r="BD64"/>
  <c i="8" r="F39"/>
  <c i="1" r="BD62"/>
  <c i="19" r="F38"/>
  <c i="1" r="BC75"/>
  <c i="2" r="F35"/>
  <c i="1" r="AZ56"/>
  <c i="19" r="F37"/>
  <c i="1" r="BB75"/>
  <c i="4" r="F35"/>
  <c i="1" r="AZ58"/>
  <c i="18" r="F39"/>
  <c i="1" r="BD74"/>
  <c i="6" r="F39"/>
  <c i="1" r="BD60"/>
  <c i="11" r="J35"/>
  <c i="1" r="AV66"/>
  <c i="13" r="J35"/>
  <c i="1" r="AV68"/>
  <c i="20" r="F37"/>
  <c i="1" r="BB76"/>
  <c i="4" r="F37"/>
  <c i="1" r="BB58"/>
  <c i="14" r="J35"/>
  <c i="1" r="AV69"/>
  <c i="18" r="F37"/>
  <c i="1" r="BB74"/>
  <c i="6" r="F38"/>
  <c i="1" r="BC60"/>
  <c i="14" r="F39"/>
  <c i="1" r="BD69"/>
  <c i="15" r="F38"/>
  <c i="1" r="BC70"/>
  <c i="18" r="F35"/>
  <c i="1" r="AZ74"/>
  <c i="23" r="F37"/>
  <c i="1" r="BD79"/>
  <c i="3" r="F37"/>
  <c i="1" r="BB57"/>
  <c i="15" r="F39"/>
  <c i="1" r="BD70"/>
  <c i="18" r="F38"/>
  <c i="1" r="BC74"/>
  <c i="23" r="F35"/>
  <c i="1" r="BB79"/>
  <c i="9" r="F37"/>
  <c i="1" r="BB64"/>
  <c i="7" r="F39"/>
  <c i="1" r="BD61"/>
  <c i="12" r="J35"/>
  <c i="1" r="AV67"/>
  <c i="7" r="F35"/>
  <c i="1" r="AZ61"/>
  <c i="10" r="F35"/>
  <c i="1" r="AZ65"/>
  <c i="10" r="F38"/>
  <c i="1" r="BC65"/>
  <c i="2" r="F37"/>
  <c i="1" r="BB56"/>
  <c i="22" r="F38"/>
  <c i="1" r="BC78"/>
  <c i="3" r="F39"/>
  <c i="1" r="BD57"/>
  <c i="6" r="J35"/>
  <c i="1" r="AV60"/>
  <c i="22" r="J35"/>
  <c i="1" r="AV78"/>
  <c i="23" r="J33"/>
  <c i="1" r="AV79"/>
  <c i="6" r="F37"/>
  <c i="1" r="BB60"/>
  <c i="16" r="F38"/>
  <c i="1" r="BC72"/>
  <c i="3" r="F38"/>
  <c i="1" r="BC57"/>
  <c i="14" r="F37"/>
  <c i="1" r="BB69"/>
  <c i="2" r="F39"/>
  <c i="1" r="BD56"/>
  <c i="23" r="F36"/>
  <c i="1" r="BC79"/>
  <c i="5" r="F38"/>
  <c i="1" r="BC59"/>
  <c i="16" r="F39"/>
  <c i="1" r="BD72"/>
  <c i="5" r="F35"/>
  <c i="1" r="AZ59"/>
  <c i="8" r="F38"/>
  <c i="1" r="BC62"/>
  <c i="12" r="F37"/>
  <c i="1" r="BB67"/>
  <c i="7" r="F37"/>
  <c i="1" r="BB61"/>
  <c i="4" r="J35"/>
  <c i="1" r="AV58"/>
  <c i="15" r="J35"/>
  <c i="1" r="AV70"/>
  <c i="17" r="F37"/>
  <c i="1" r="BB73"/>
  <c i="2" r="J35"/>
  <c i="1" r="AV56"/>
  <c i="21" r="F39"/>
  <c i="1" r="BD77"/>
  <c i="5" r="F39"/>
  <c i="1" r="BD59"/>
  <c i="17" r="J35"/>
  <c i="1" r="AV73"/>
  <c i="20" r="J35"/>
  <c i="1" r="AV76"/>
  <c i="5" r="J35"/>
  <c i="1" r="AV59"/>
  <c i="11" r="F37"/>
  <c i="1" r="BB66"/>
  <c i="16" r="F37"/>
  <c i="1" r="BB72"/>
  <c i="12" r="F35"/>
  <c i="1" r="AZ67"/>
  <c i="12" r="F38"/>
  <c i="1" r="BC67"/>
  <c i="8" r="F35"/>
  <c i="1" r="AZ62"/>
  <c i="10" r="F37"/>
  <c i="1" r="BB65"/>
  <c i="17" r="F39"/>
  <c i="1" r="BD73"/>
  <c i="23" r="F33"/>
  <c i="1" r="AZ79"/>
  <c r="AS54"/>
  <c i="3" r="J35"/>
  <c i="1" r="AV57"/>
  <c i="4" r="F38"/>
  <c i="1" r="BC58"/>
  <c i="4" r="F39"/>
  <c i="1" r="BD58"/>
  <c i="22" r="F39"/>
  <c i="1" r="BD78"/>
  <c i="5" r="F37"/>
  <c i="1" r="BB59"/>
  <c i="17" r="F38"/>
  <c i="1" r="BC73"/>
  <c i="7" r="J35"/>
  <c i="1" r="AV61"/>
  <c i="21" r="F37"/>
  <c i="1" r="BB77"/>
  <c i="11" r="F35"/>
  <c i="1" r="AZ66"/>
  <c i="13" r="F35"/>
  <c i="1" r="AZ68"/>
  <c i="22" r="F35"/>
  <c i="1" r="AZ78"/>
  <c i="22" r="F37"/>
  <c i="1" r="BB78"/>
  <c i="2" r="F38"/>
  <c i="1" r="BC56"/>
  <c i="12" r="F39"/>
  <c i="1" r="BD67"/>
  <c i="15" r="F37"/>
  <c i="1" r="BB70"/>
  <c i="19" r="F39"/>
  <c i="1" r="BD75"/>
  <c i="7" r="F38"/>
  <c i="1" r="BC61"/>
  <c i="15" r="F35"/>
  <c i="1" r="AZ70"/>
  <c i="17" r="F35"/>
  <c i="1" r="AZ73"/>
  <c i="8" r="J35"/>
  <c i="1" r="AV62"/>
  <c i="14" r="F38"/>
  <c i="1" r="BC69"/>
  <c i="3" r="F35"/>
  <c i="1" r="AZ57"/>
  <c i="9" r="F38"/>
  <c i="1" r="BC64"/>
  <c i="13" r="F39"/>
  <c i="1" r="BD68"/>
  <c i="18" r="J35"/>
  <c i="1" r="AV74"/>
  <c i="8" r="F37"/>
  <c i="1" r="BB62"/>
  <c i="13" r="F38"/>
  <c i="1" r="BC68"/>
  <c i="20" r="F38"/>
  <c i="1" r="BC76"/>
  <c i="21" r="F35"/>
  <c i="1" r="AZ77"/>
  <c i="11" r="F38"/>
  <c i="1" r="BC66"/>
  <c i="13" r="F37"/>
  <c i="1" r="BB68"/>
  <c i="17" r="J32"/>
  <c i="20" r="F39"/>
  <c i="1" r="BD76"/>
  <c i="16" r="J35"/>
  <c i="1" r="AV72"/>
  <c i="6" r="F35"/>
  <c i="1" r="AZ60"/>
  <c i="16" r="F35"/>
  <c i="1" r="AZ72"/>
  <c i="20" r="F35"/>
  <c i="1" r="AZ76"/>
  <c i="21" r="F38"/>
  <c i="1" r="BC77"/>
  <c i="3" l="1" r="R95"/>
  <c i="6" r="BK117"/>
  <c r="J117"/>
  <c r="J68"/>
  <c i="3" r="T95"/>
  <c i="13" r="BK105"/>
  <c r="J105"/>
  <c r="J67"/>
  <c i="11" r="R106"/>
  <c r="R94"/>
  <c i="8" r="T91"/>
  <c r="T90"/>
  <c r="T89"/>
  <c i="3" r="T117"/>
  <c r="T94"/>
  <c i="20" r="P93"/>
  <c i="1" r="AU76"/>
  <c i="17" r="P121"/>
  <c r="P98"/>
  <c r="T121"/>
  <c r="T97"/>
  <c i="9" r="P102"/>
  <c i="2" r="T419"/>
  <c r="T105"/>
  <c i="13" r="T105"/>
  <c r="T93"/>
  <c i="10" r="P99"/>
  <c i="2" r="R419"/>
  <c i="4" r="P118"/>
  <c r="P97"/>
  <c i="1" r="AU58"/>
  <c i="4" r="R118"/>
  <c i="5" r="T101"/>
  <c r="T90"/>
  <c i="10" r="T121"/>
  <c r="T98"/>
  <c i="5" r="P101"/>
  <c r="P90"/>
  <c i="1" r="AU59"/>
  <c i="20" r="R105"/>
  <c r="R93"/>
  <c i="16" r="P194"/>
  <c r="P98"/>
  <c i="1" r="AU72"/>
  <c i="2" r="P106"/>
  <c i="4" r="R98"/>
  <c r="R97"/>
  <c i="16" r="BK99"/>
  <c r="J99"/>
  <c r="J64"/>
  <c i="3" r="P95"/>
  <c i="4" r="T118"/>
  <c r="T97"/>
  <c i="18" r="R106"/>
  <c r="R94"/>
  <c i="16" r="R194"/>
  <c i="10" r="P121"/>
  <c r="P98"/>
  <c i="1" r="AU65"/>
  <c i="2" r="R106"/>
  <c r="R105"/>
  <c i="13" r="R105"/>
  <c r="R93"/>
  <c i="12" r="R90"/>
  <c i="19" r="R89"/>
  <c i="6" r="T117"/>
  <c r="T96"/>
  <c i="17" r="R121"/>
  <c i="11" r="P106"/>
  <c r="P94"/>
  <c i="1" r="AU66"/>
  <c i="3" r="BK95"/>
  <c r="BK94"/>
  <c r="J94"/>
  <c i="6" r="R117"/>
  <c r="R96"/>
  <c i="17" r="R98"/>
  <c r="R97"/>
  <c i="9" r="R101"/>
  <c i="18" r="BK106"/>
  <c r="J106"/>
  <c r="J67"/>
  <c i="11" r="BK95"/>
  <c r="J95"/>
  <c r="J64"/>
  <c i="10" r="R121"/>
  <c r="R98"/>
  <c i="18" r="P106"/>
  <c r="P94"/>
  <c i="1" r="AU74"/>
  <c i="16" r="T98"/>
  <c i="13" r="P105"/>
  <c r="P93"/>
  <c i="1" r="AU68"/>
  <c i="5" r="R90"/>
  <c i="4" r="BK98"/>
  <c i="18" r="T106"/>
  <c r="T94"/>
  <c i="16" r="R99"/>
  <c r="R98"/>
  <c i="8" r="R91"/>
  <c r="R90"/>
  <c r="R89"/>
  <c i="23" r="BK89"/>
  <c r="J89"/>
  <c r="J60"/>
  <c i="20" r="BK94"/>
  <c r="J94"/>
  <c r="J64"/>
  <c i="4" r="BK118"/>
  <c r="J118"/>
  <c r="J68"/>
  <c i="6" r="P117"/>
  <c r="P96"/>
  <c i="1" r="AU60"/>
  <c i="11" r="T106"/>
  <c r="T94"/>
  <c i="3" r="R117"/>
  <c r="R94"/>
  <c i="2" r="BK419"/>
  <c r="J419"/>
  <c r="J72"/>
  <c i="7" r="R89"/>
  <c r="R88"/>
  <c i="9" r="P245"/>
  <c i="3" r="P117"/>
  <c i="2" r="P419"/>
  <c i="20" r="T105"/>
  <c r="T93"/>
  <c i="13" r="BK94"/>
  <c r="J94"/>
  <c r="J64"/>
  <c i="9" r="T245"/>
  <c r="T101"/>
  <c i="23" r="J90"/>
  <c r="J61"/>
  <c i="12" r="BK91"/>
  <c r="J91"/>
  <c r="J64"/>
  <c i="8" r="BK91"/>
  <c r="BK90"/>
  <c r="J90"/>
  <c r="J64"/>
  <c i="19" r="BK90"/>
  <c r="J90"/>
  <c r="J64"/>
  <c i="22" r="BK89"/>
  <c r="J89"/>
  <c r="J64"/>
  <c i="21" r="BK87"/>
  <c r="J87"/>
  <c i="20" r="BK93"/>
  <c r="J93"/>
  <c r="J63"/>
  <c i="19" r="BK89"/>
  <c r="J89"/>
  <c r="J63"/>
  <c i="18" r="BK94"/>
  <c r="J94"/>
  <c i="1" r="AG73"/>
  <c i="17" r="J63"/>
  <c r="J98"/>
  <c r="J64"/>
  <c i="15" r="BK88"/>
  <c r="J88"/>
  <c r="J90"/>
  <c r="J65"/>
  <c i="14" r="BK87"/>
  <c r="J87"/>
  <c i="12" r="BK90"/>
  <c r="J90"/>
  <c r="J63"/>
  <c i="11" r="BK94"/>
  <c r="J94"/>
  <c r="J63"/>
  <c i="10" r="BK98"/>
  <c r="J98"/>
  <c r="J63"/>
  <c i="9" r="BK101"/>
  <c r="J101"/>
  <c i="7" r="BK88"/>
  <c r="J88"/>
  <c r="J63"/>
  <c i="6" r="BK96"/>
  <c r="J96"/>
  <c r="J63"/>
  <c i="2" r="BK105"/>
  <c r="J105"/>
  <c r="J63"/>
  <c i="20" r="J36"/>
  <c i="1" r="AW76"/>
  <c r="AT76"/>
  <c i="17" r="F36"/>
  <c i="1" r="BA73"/>
  <c r="BC55"/>
  <c i="6" r="J36"/>
  <c i="1" r="AW60"/>
  <c r="AT60"/>
  <c i="5" r="F36"/>
  <c i="1" r="BA59"/>
  <c i="12" r="F36"/>
  <c i="1" r="BA67"/>
  <c i="18" r="J32"/>
  <c i="1" r="AG74"/>
  <c i="19" r="J36"/>
  <c i="1" r="AW75"/>
  <c r="AT75"/>
  <c i="10" r="F36"/>
  <c i="1" r="BA65"/>
  <c i="18" r="F36"/>
  <c i="1" r="BA74"/>
  <c r="BD63"/>
  <c i="2" r="F36"/>
  <c i="1" r="BA56"/>
  <c i="5" r="J36"/>
  <c i="1" r="AW59"/>
  <c r="AT59"/>
  <c i="2" r="J36"/>
  <c i="1" r="AW56"/>
  <c r="AT56"/>
  <c i="13" r="J36"/>
  <c i="1" r="AW68"/>
  <c r="AT68"/>
  <c r="BB63"/>
  <c r="AX63"/>
  <c i="19" r="F36"/>
  <c i="1" r="BA75"/>
  <c i="14" r="J32"/>
  <c i="1" r="AG69"/>
  <c i="15" r="J32"/>
  <c i="1" r="AG70"/>
  <c i="16" r="J36"/>
  <c i="1" r="AW72"/>
  <c r="AT72"/>
  <c i="9" r="J36"/>
  <c i="1" r="AW64"/>
  <c r="AT64"/>
  <c i="16" r="F36"/>
  <c i="1" r="BA72"/>
  <c r="BD71"/>
  <c i="23" r="F34"/>
  <c i="1" r="BA79"/>
  <c r="BB55"/>
  <c i="9" r="F36"/>
  <c i="1" r="BA64"/>
  <c r="BC71"/>
  <c r="AY71"/>
  <c i="4" r="F36"/>
  <c i="1" r="BA58"/>
  <c i="8" r="F36"/>
  <c i="1" r="BA62"/>
  <c i="14" r="J36"/>
  <c i="1" r="AW69"/>
  <c r="AT69"/>
  <c i="20" r="F36"/>
  <c i="1" r="BA76"/>
  <c r="BB71"/>
  <c r="AX71"/>
  <c i="3" r="F36"/>
  <c i="1" r="BA57"/>
  <c i="7" r="J36"/>
  <c i="1" r="AW61"/>
  <c r="AT61"/>
  <c r="BC63"/>
  <c r="AY63"/>
  <c r="AZ63"/>
  <c r="AV63"/>
  <c i="22" r="J36"/>
  <c i="1" r="AW78"/>
  <c r="AT78"/>
  <c i="12" r="J36"/>
  <c i="1" r="AW67"/>
  <c r="AT67"/>
  <c i="21" r="F36"/>
  <c i="1" r="BA77"/>
  <c i="6" r="F36"/>
  <c i="1" r="BA60"/>
  <c i="22" r="F36"/>
  <c i="1" r="BA78"/>
  <c i="10" r="J36"/>
  <c i="1" r="AW65"/>
  <c r="AT65"/>
  <c i="5" r="J32"/>
  <c i="1" r="AG59"/>
  <c r="AZ55"/>
  <c i="13" r="F36"/>
  <c i="1" r="BA68"/>
  <c i="21" r="J36"/>
  <c i="1" r="AW77"/>
  <c r="AT77"/>
  <c i="15" r="F36"/>
  <c i="1" r="BA70"/>
  <c r="AZ71"/>
  <c r="AV71"/>
  <c r="BD55"/>
  <c i="15" r="J36"/>
  <c i="1" r="AW70"/>
  <c r="AT70"/>
  <c i="14" r="F36"/>
  <c i="1" r="BA69"/>
  <c i="4" r="J36"/>
  <c i="1" r="AW58"/>
  <c r="AT58"/>
  <c i="3" r="J36"/>
  <c i="1" r="AW57"/>
  <c r="AT57"/>
  <c i="9" r="J32"/>
  <c i="1" r="AG64"/>
  <c i="11" r="J36"/>
  <c i="1" r="AW66"/>
  <c r="AT66"/>
  <c i="3" r="J32"/>
  <c i="1" r="AG57"/>
  <c i="21" r="J32"/>
  <c i="1" r="AG77"/>
  <c i="23" r="J34"/>
  <c i="1" r="AW79"/>
  <c r="AT79"/>
  <c i="7" r="F36"/>
  <c i="1" r="BA61"/>
  <c i="8" r="J36"/>
  <c i="1" r="AW62"/>
  <c r="AT62"/>
  <c i="18" r="J36"/>
  <c i="1" r="AW74"/>
  <c r="AT74"/>
  <c i="17" r="J36"/>
  <c i="1" r="AW73"/>
  <c r="AT73"/>
  <c r="AN73"/>
  <c i="11" r="F36"/>
  <c i="1" r="BA66"/>
  <c i="2" l="1" r="P105"/>
  <c i="1" r="AU56"/>
  <c i="17" r="P97"/>
  <c i="1" r="AU73"/>
  <c i="3" r="P94"/>
  <c i="1" r="AU57"/>
  <c i="4" r="BK97"/>
  <c r="J97"/>
  <c i="9" r="P101"/>
  <c i="1" r="AU64"/>
  <c i="8" r="BK89"/>
  <c r="J89"/>
  <c i="13" r="BK93"/>
  <c r="J93"/>
  <c r="J63"/>
  <c i="16" r="BK98"/>
  <c r="J98"/>
  <c i="4" r="J98"/>
  <c r="J64"/>
  <c i="8" r="J91"/>
  <c r="J65"/>
  <c i="3" r="J63"/>
  <c r="J95"/>
  <c r="J64"/>
  <c i="23" r="BK88"/>
  <c r="J88"/>
  <c i="22" r="BK88"/>
  <c r="J88"/>
  <c r="J63"/>
  <c i="1" r="AN77"/>
  <c i="21" r="J63"/>
  <c r="J41"/>
  <c i="1" r="AN74"/>
  <c i="18" r="J63"/>
  <c r="J41"/>
  <c i="17" r="J41"/>
  <c i="1" r="AN70"/>
  <c i="15" r="J63"/>
  <c i="1" r="AN69"/>
  <c i="14" r="J63"/>
  <c i="15" r="J41"/>
  <c i="14" r="J41"/>
  <c i="1" r="AN64"/>
  <c i="9" r="J63"/>
  <c r="J41"/>
  <c i="1" r="AN59"/>
  <c i="5" r="J41"/>
  <c i="3" r="J41"/>
  <c i="1" r="AN57"/>
  <c r="AU71"/>
  <c r="AV55"/>
  <c r="BA71"/>
  <c r="AW71"/>
  <c r="AT71"/>
  <c i="4" r="J32"/>
  <c i="1" r="AG58"/>
  <c r="BA63"/>
  <c r="AW63"/>
  <c r="AT63"/>
  <c r="AZ54"/>
  <c r="AV54"/>
  <c r="AK29"/>
  <c r="BC54"/>
  <c r="AY54"/>
  <c i="7" r="J32"/>
  <c i="1" r="AG61"/>
  <c r="AN61"/>
  <c i="16" r="J32"/>
  <c i="1" r="AG72"/>
  <c i="8" r="J32"/>
  <c i="1" r="AG62"/>
  <c r="AX55"/>
  <c i="11" r="J32"/>
  <c i="1" r="AG66"/>
  <c r="AN66"/>
  <c r="AU63"/>
  <c r="AY55"/>
  <c i="12" r="J32"/>
  <c i="1" r="AG67"/>
  <c r="AN67"/>
  <c i="2" r="J32"/>
  <c i="1" r="AG56"/>
  <c i="23" r="J30"/>
  <c i="1" r="AG79"/>
  <c r="BA55"/>
  <c r="AW55"/>
  <c r="BB54"/>
  <c r="W31"/>
  <c i="6" r="J32"/>
  <c i="1" r="AG60"/>
  <c r="AN60"/>
  <c r="BD54"/>
  <c r="W33"/>
  <c i="10" r="J32"/>
  <c i="1" r="AG65"/>
  <c i="19" r="J32"/>
  <c i="1" r="AG75"/>
  <c r="AN75"/>
  <c i="20" r="J32"/>
  <c i="1" r="AG76"/>
  <c r="AN76"/>
  <c i="16" l="1" r="J41"/>
  <c i="4" r="J41"/>
  <c i="23" r="J39"/>
  <c i="8" r="J41"/>
  <c r="J63"/>
  <c i="16" r="J63"/>
  <c i="23" r="J59"/>
  <c i="4" r="J63"/>
  <c i="20" r="J41"/>
  <c i="19" r="J41"/>
  <c i="12" r="J41"/>
  <c i="11" r="J41"/>
  <c i="10" r="J41"/>
  <c i="1" r="AN65"/>
  <c i="7" r="J41"/>
  <c i="6" r="J41"/>
  <c i="2" r="J41"/>
  <c i="1" r="AN56"/>
  <c r="AN79"/>
  <c r="AN58"/>
  <c r="AN62"/>
  <c r="AN72"/>
  <c r="AG55"/>
  <c r="AX54"/>
  <c i="13" r="J32"/>
  <c i="1" r="AG68"/>
  <c r="AN68"/>
  <c r="AU55"/>
  <c r="AU54"/>
  <c r="BA54"/>
  <c r="AW54"/>
  <c r="AK30"/>
  <c r="W29"/>
  <c r="AT55"/>
  <c r="W32"/>
  <c i="22" r="J32"/>
  <c i="1" r="AG78"/>
  <c r="AN78"/>
  <c i="13" l="1" r="J41"/>
  <c i="22" r="J41"/>
  <c i="1" r="AN55"/>
  <c r="AG63"/>
  <c r="AG71"/>
  <c r="AT54"/>
  <c r="W30"/>
  <c l="1" r="AN63"/>
  <c r="AN71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<sst xmlns="http://schemas.openxmlformats.org/spreadsheetml/2006/main">
  <si>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</si>
  <si>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</si>
  <si>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</si>
  <si>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</si>
  <si>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</si>
  <si>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{a7be2f03-22ab-46a5-ac8e-24abeeb127fa}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</si>
  <si>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</si>
  <si>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</si>
  <si>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</si>
  <si>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</si>
  <si>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</si>
  <si>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</si>
  <si>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</si>
  <si>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</si>
  <si>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468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</si>
  <si>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</si>
  <si>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</si>
  <si>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 xml:space="preserve"> Rekonstrukce vzduchotechniky v bytovém domě</t>
  </si>
  <si>
    <t>KSO:</t>
  </si>
  <si>
    <t/>
  </si>
  <si>
    <t>CC-CZ:</t>
  </si>
  <si>
    <t>Místo:</t>
  </si>
  <si>
    <t xml:space="preserve"> náměstí Svobody 728/1</t>
  </si>
  <si>
    <t>Datum:</t>
  </si>
  <si>
    <t>3. 1. 2023</t>
  </si>
  <si>
    <t>Zadavatel:</t>
  </si>
  <si>
    <t>IČ:</t>
  </si>
  <si>
    <t>SNEO a.s</t>
  </si>
  <si>
    <t>DIČ:</t>
  </si>
  <si>
    <t>Uchazeč:</t>
  </si>
  <si>
    <t>Vyplň údaj</t>
  </si>
  <si>
    <t>Projektant:</t>
  </si>
  <si>
    <t>Ing. Filip Nehonský</t>
  </si>
  <si>
    <t>True</t>
  </si>
  <si>
    <t>Zpracovatel:</t>
  </si>
  <si>
    <t>Pavel Novotný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</si>
  <si>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</si>
  <si>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</si>
  <si>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</si>
  <si>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</si>
  <si>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</si>
  <si>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</si>
  <si>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</si>
  <si>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</si>
  <si>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</si>
  <si>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</si>
  <si>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</si>
  <si>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</si>
  <si>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</si>
  <si>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</si>
  <si>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</si>
  <si>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</si>
  <si>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</si>
  <si>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</si>
  <si>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</si>
  <si>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</si>
  <si>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</si>
  <si>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</si>
  <si>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</si>
  <si>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</si>
  <si>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</si>
  <si>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</si>
  <si>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</si>
  <si>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</si>
  <si>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</si>
  <si>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</si>
  <si>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</si>
  <si>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</si>
  <si>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</si>
  <si>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</si>
  <si>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</si>
  <si>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</si>
  <si>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</si>
  <si>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</si>
  <si>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</si>
  <si>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</si>
  <si>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468.1</t>
  </si>
  <si>
    <t xml:space="preserve">Etapa č. 1 (S0.101) </t>
  </si>
  <si>
    <t>STA</t>
  </si>
  <si>
    <t>1</t>
  </si>
  <si>
    <t>{f28ffa7d-e6c5-4bd6-a4c7-8047e7e1a880}</t>
  </si>
  <si>
    <t>/</t>
  </si>
  <si>
    <t xml:space="preserve">SO101  D1.1_ARS</t>
  </si>
  <si>
    <t>Stavební práce</t>
  </si>
  <si>
    <t>Soupis</t>
  </si>
  <si>
    <t>2</t>
  </si>
  <si>
    <t>{87f23904-3acb-4692-8765-16d1af1da78a}</t>
  </si>
  <si>
    <t>SO 101 D1.4.1_ÚT</t>
  </si>
  <si>
    <t>Ústřední vytápění</t>
  </si>
  <si>
    <t>{5e91cf2a-13b0-4000-9cd2-6778e195e96a}</t>
  </si>
  <si>
    <t>SO 101 D1.4.2_CHL</t>
  </si>
  <si>
    <t>Chlazení</t>
  </si>
  <si>
    <t>{6b9cb74b-7723-4a1d-9f9e-38affcbfe4be}</t>
  </si>
  <si>
    <t>SO 101 D1.4.3_VZT</t>
  </si>
  <si>
    <t>Vzduchotechnika</t>
  </si>
  <si>
    <t>{9dc81b54-e96f-45f1-af73-633ea4563155}</t>
  </si>
  <si>
    <t>SO 101 D1.4.4_ZTI</t>
  </si>
  <si>
    <t>Zdravotechnika</t>
  </si>
  <si>
    <t>{d03aafaa-5c4b-43f7-a0b7-91fd76ac9fc6}</t>
  </si>
  <si>
    <t>SO 101 D1.4.5_ESI</t>
  </si>
  <si>
    <t>Elektroinstalace</t>
  </si>
  <si>
    <t>{524f3273-5aaf-4b68-8ca8-18b961e8aeff}</t>
  </si>
  <si>
    <t>SO 101 D1.4.6_SLP</t>
  </si>
  <si>
    <t>Slaboproudé instalace</t>
  </si>
  <si>
    <t>{2e25519b-0ffa-44d8-9235-9e96e05514cf}</t>
  </si>
  <si>
    <t>468.2</t>
  </si>
  <si>
    <t xml:space="preserve">Etapa č. 2 (S0.102) </t>
  </si>
  <si>
    <t>{3408a86a-4a6f-432e-bb95-f28a03b4d5bd}</t>
  </si>
  <si>
    <t>SO 102 D1.1_ARS</t>
  </si>
  <si>
    <t>{bd18451b-3396-4eca-a36f-82276929d0ca}</t>
  </si>
  <si>
    <t>SO 102 D1.4.1_ÚT</t>
  </si>
  <si>
    <t>{ebc86f77-d7a9-49f9-9469-6dd41c2e3013}</t>
  </si>
  <si>
    <t>SO 102 D1.4.2_CHL</t>
  </si>
  <si>
    <t>{9712e5d2-c998-4ae4-a39c-fbb214eb7a71}</t>
  </si>
  <si>
    <t>SO 102 D1.4.3_VZT</t>
  </si>
  <si>
    <t>{0cd87b07-284f-496c-b9e8-4c88ea2ce3e2}</t>
  </si>
  <si>
    <t>SO 102 D1.4.4_ZTI</t>
  </si>
  <si>
    <t>{45cce906-a3b3-4a00-bd6e-29e9de48a75c}</t>
  </si>
  <si>
    <t>SO 102 D1.4.5_ESI</t>
  </si>
  <si>
    <t>{b1c309d3-a84a-43f1-a3fd-59f2e4d68186}</t>
  </si>
  <si>
    <t>SO 102 D1.4.6_SLP</t>
  </si>
  <si>
    <t>{dc9fa50c-6a2c-4f64-b778-2791e20413fe}</t>
  </si>
  <si>
    <t>468.3</t>
  </si>
  <si>
    <t>Etapa č. 3 (SO.103)</t>
  </si>
  <si>
    <t>{e69692a2-a4cf-40f1-ba66-a6477fca952a}</t>
  </si>
  <si>
    <t>SO 103 D1.1_ARS</t>
  </si>
  <si>
    <t>{26a53d88-289f-43dd-907f-6baea6283628}</t>
  </si>
  <si>
    <t>SO 103 D1.4.1_ÚT</t>
  </si>
  <si>
    <t>{a4575ab2-d69e-47ad-b8c7-f1cd5360abea}</t>
  </si>
  <si>
    <t>SO 103 D1.4.2_CHL</t>
  </si>
  <si>
    <t>{7086c3ce-7abe-46fb-96b7-2223af7eec6d}</t>
  </si>
  <si>
    <t>SO 103 D1.4.3_VZT</t>
  </si>
  <si>
    <t>{912f9d67-2c58-4979-a26f-4477cab9ef35}</t>
  </si>
  <si>
    <t>SO 103 D1.4.4_ZTI</t>
  </si>
  <si>
    <t>{361c5db2-9749-46ea-a2d1-03a23fb8cabd}</t>
  </si>
  <si>
    <t>SO 103 D1.4.5_ESI</t>
  </si>
  <si>
    <t>{d22ac67e-ea10-4017-84c5-f2169e94f717}</t>
  </si>
  <si>
    <t>SO 103 D1.4.6_SLP</t>
  </si>
  <si>
    <t>{5e4363ff-15c4-43fb-9c8c-4a3e1ffdf620}</t>
  </si>
  <si>
    <t>468.4</t>
  </si>
  <si>
    <t>VRN SO101+102+103</t>
  </si>
  <si>
    <t>{875af103-0d69-4701-83ce-ceae9dc9c9f7}</t>
  </si>
  <si>
    <t>KRYCÍ LIST SOUPISU PRACÍ</t>
  </si>
  <si>
    <t>Objekt:</t>
  </si>
  <si>
    <t xml:space="preserve">468.1 - Etapa č. 1 (S0.101) </t>
  </si>
  <si>
    <t>Soupis:</t>
  </si>
  <si>
    <t xml:space="preserve">SO101  D1.1_ARS - Stavební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</si>
  <si>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</si>
  <si>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</si>
  <si>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</si>
  <si>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</si>
  <si>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</si>
  <si>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</si>
  <si>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</si>
  <si>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</si>
  <si>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</si>
  <si>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</si>
  <si>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</si>
  <si>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</si>
  <si>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</si>
  <si>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712 - Povlakové krytiny</t>
  </si>
  <si>
    <t xml:space="preserve">    713 - Izolace tepelné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</si>
  <si>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</si>
  <si>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</si>
  <si>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</si>
  <si>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</si>
  <si>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</si>
  <si>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777 - Podlahy lité</t>
  </si>
  <si>
    <t xml:space="preserve">    783 - Dokončovací práce - nátěry</t>
  </si>
  <si>
    <t xml:space="preserve">    784 - Dokončovací práce - malby a tapety</t>
  </si>
  <si>
    <t xml:space="preserve">    787 - Dokončovací práce - zasklívání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</si>
  <si>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</si>
  <si>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</si>
  <si>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</si>
  <si>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</si>
  <si>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</si>
  <si>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</si>
  <si>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</si>
  <si>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</si>
  <si>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</si>
  <si>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</si>
  <si>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</si>
  <si>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</si>
  <si>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</si>
  <si>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</si>
  <si>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</si>
  <si>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</si>
  <si>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Zakládání</t>
  </si>
  <si>
    <t>K</t>
  </si>
  <si>
    <t>278382543</t>
  </si>
  <si>
    <t>Základy pod stroje nebo technologická zařízení z betonu s bedněním, odbedněním, bez úpravy povrchu z betonu železového objemu souvislé základové konstrukce do 5 m3 tř. C 20/25, složitosti III</t>
  </si>
  <si>
    <t>m3</t>
  </si>
  <si>
    <t>4</t>
  </si>
  <si>
    <t>1828539609</t>
  </si>
  <si>
    <t>Online PSC</t>
  </si>
  <si>
    <t>https://podminky.urs.cz/item/CS_URS_2023_01/278382543</t>
  </si>
  <si>
    <t>VV</t>
  </si>
  <si>
    <t>***2. PP</t>
  </si>
  <si>
    <t xml:space="preserve">"základ pro AKU nádrže"  11,48*0,15</t>
  </si>
  <si>
    <t>***1. PP</t>
  </si>
  <si>
    <t xml:space="preserve">"základ pro VZT"  6,814*0,05</t>
  </si>
  <si>
    <t>3</t>
  </si>
  <si>
    <t>Svislé a kompletní konstrukce</t>
  </si>
  <si>
    <t>310238211</t>
  </si>
  <si>
    <t>Zazdívka otvorů ve zdivu nadzákladovém cihlami pálenými plochy přes 0,25 m2 do 1 m2 na maltu vápenocementovou</t>
  </si>
  <si>
    <t>1310485593</t>
  </si>
  <si>
    <t>https://podminky.urs.cz/item/CS_URS_2023_01/310238211</t>
  </si>
  <si>
    <t>(0,6*0,4)*0,3</t>
  </si>
  <si>
    <t>(1,187*0,8)*0,1</t>
  </si>
  <si>
    <t>310239411</t>
  </si>
  <si>
    <t>Zazdívka otvorů ve zdivu nadzákladovém cihlami pálenými plochy přes 1 m2 do 4 m2 na maltu cementovou</t>
  </si>
  <si>
    <t>-295232899</t>
  </si>
  <si>
    <t>https://podminky.urs.cz/item/CS_URS_2023_01/310239411</t>
  </si>
  <si>
    <t>((0,726*2,0)+(1,119*2,0))*0,3</t>
  </si>
  <si>
    <t>(1,2*2,0)*0,1</t>
  </si>
  <si>
    <t>(1,576*3,2-0,9*1,97)*0,15</t>
  </si>
  <si>
    <t>(1,235*3,2)*0,15</t>
  </si>
  <si>
    <t>***střecha</t>
  </si>
  <si>
    <t>2,25*2,02*0,1-((1,19+0,75)*1,12)*0,1</t>
  </si>
  <si>
    <t>317234410</t>
  </si>
  <si>
    <t>Vyzdívka mezi nosníky cihlami pálenými na maltu cementovou</t>
  </si>
  <si>
    <t>-481317313</t>
  </si>
  <si>
    <t>https://podminky.urs.cz/item/CS_URS_2023_01/317234410</t>
  </si>
  <si>
    <t xml:space="preserve">"2xIPN140_l=1,15m_tl.zdiva_0,33"  1,15*0,15*0,33_S6</t>
  </si>
  <si>
    <t xml:space="preserve">"2xIPN140_l=1,5m_tl.zdiva_0,117"  1,5*0,15*0,117</t>
  </si>
  <si>
    <t xml:space="preserve">"1xIPN140_l=1,2m_tl.zdiva_0,214"  1,2*0,15*0,214</t>
  </si>
  <si>
    <t xml:space="preserve">"2xU100_l=2,5m"  2,5*0,3*0,1</t>
  </si>
  <si>
    <t>5</t>
  </si>
  <si>
    <t>317941121</t>
  </si>
  <si>
    <t>Osazování ocelových válcovaných nosníků na zdivu I nebo IE nebo U nebo UE nebo L do č. 12 nebo výšky do 120 mm</t>
  </si>
  <si>
    <t>t</t>
  </si>
  <si>
    <t>-365783278</t>
  </si>
  <si>
    <t>https://podminky.urs.cz/item/CS_URS_2023_01/317941121</t>
  </si>
  <si>
    <t xml:space="preserve">"IPE100_l=1,2 m"  1,2*0,0081</t>
  </si>
  <si>
    <t xml:space="preserve">"2xU100_l=2,5m"  2,5*2*0,0106</t>
  </si>
  <si>
    <t>6</t>
  </si>
  <si>
    <t>M</t>
  </si>
  <si>
    <t>13010742</t>
  </si>
  <si>
    <t>ocel profilová jakost S235JR (11 375) průřez IPE 100</t>
  </si>
  <si>
    <t>8</t>
  </si>
  <si>
    <t>-1353003999</t>
  </si>
  <si>
    <t xml:space="preserve">"IPE100_l=1,2 m"  1,2*0,0081*1,09</t>
  </si>
  <si>
    <t>7</t>
  </si>
  <si>
    <t>13010816</t>
  </si>
  <si>
    <t>ocel profilová jakost S235JR (11 375) průřez U (UPN) 100</t>
  </si>
  <si>
    <t>-783559036</t>
  </si>
  <si>
    <t xml:space="preserve">"2xU100_l=2,5m"  2,5*2*0,0106*1,09</t>
  </si>
  <si>
    <t>317944323R</t>
  </si>
  <si>
    <t>Válcované nosníky dodatečně osazované do připravených otvorů bez zazdění hlav č. 14 až 22 IPN140</t>
  </si>
  <si>
    <t>-695839903</t>
  </si>
  <si>
    <t xml:space="preserve">"2xIPN140_l=1,15m_tl.zdiva_0,33"  1,15*2*0,0144_S6</t>
  </si>
  <si>
    <t xml:space="preserve">"2xIPN140_l=1,5m_tl.zdiva_0,117"  1,5*2*0,0144</t>
  </si>
  <si>
    <t xml:space="preserve">"1xIPN140_l=1,2m_tl.zdiva_0,214"  1,2*1*0,0144</t>
  </si>
  <si>
    <t>9</t>
  </si>
  <si>
    <t>342244121</t>
  </si>
  <si>
    <t>Příčky jednoduché z cihel děrovaných klasických spojených na pero a drážku na maltu M5, pevnost cihel do P15, tl. příčky 140 mm</t>
  </si>
  <si>
    <t>m2</t>
  </si>
  <si>
    <t>88532569</t>
  </si>
  <si>
    <t>https://podminky.urs.cz/item/CS_URS_2023_01/342244121</t>
  </si>
  <si>
    <t xml:space="preserve">"stěny"  (2,09+1,36)*3,2</t>
  </si>
  <si>
    <t>Vodorovné konstrukce</t>
  </si>
  <si>
    <t>10</t>
  </si>
  <si>
    <t>411321414</t>
  </si>
  <si>
    <t>Stropy z betonu železového (bez výztuže) stropů deskových, plochých střech, desek balkonových, desek hřibových stropů včetně hlavic hřibových sloupů tř. C 25/30</t>
  </si>
  <si>
    <t>242673767</t>
  </si>
  <si>
    <t>https://podminky.urs.cz/item/CS_URS_2023_01/411321414</t>
  </si>
  <si>
    <t xml:space="preserve">"komín"  3,25*1,25*0,1</t>
  </si>
  <si>
    <t>11</t>
  </si>
  <si>
    <t>411354239</t>
  </si>
  <si>
    <t>Bednění stropů ztracené ocelové žebrované ze širokých tenkostěnných ohýbaných profilů (hraněných trapézových vln), bez úpravy povrchu otevřeného podhledu, bez podpěrné konstrukce, s osazením nasucho na zdech do připravených ozubů, popř. na rovných zdech, trámech, průvlacích, do traverz s povrchem pozinkovaným, výšky vln 40 mm, tl. plechu 1,00 mm</t>
  </si>
  <si>
    <t>-172255928</t>
  </si>
  <si>
    <t>https://podminky.urs.cz/item/CS_URS_2023_01/411354239</t>
  </si>
  <si>
    <t xml:space="preserve">"komín"  3,25*1,25</t>
  </si>
  <si>
    <t>12</t>
  </si>
  <si>
    <t>411361821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</si>
  <si>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</si>
  <si>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-303725389</t>
  </si>
  <si>
    <t>https://podminky.urs.cz/item/CS_URS_2023_01/411361821</t>
  </si>
  <si>
    <t xml:space="preserve">"komín"  0,005</t>
  </si>
  <si>
    <t>Úpravy povrchů, podlahy a osazování výplní</t>
  </si>
  <si>
    <t>13</t>
  </si>
  <si>
    <t>611325223</t>
  </si>
  <si>
    <t>Vápenocementová omítka jednotlivých malých ploch štuková na stropech, plochy jednotlivě přes 0,25 do 1 m2</t>
  </si>
  <si>
    <t>kus</t>
  </si>
  <si>
    <t>472144530</t>
  </si>
  <si>
    <t>https://podminky.urs.cz/item/CS_URS_2023_01/611325223</t>
  </si>
  <si>
    <t xml:space="preserve">"B03"  85</t>
  </si>
  <si>
    <t>***1. NP</t>
  </si>
  <si>
    <t xml:space="preserve">"B03"  8</t>
  </si>
  <si>
    <t>14</t>
  </si>
  <si>
    <t>612321141</t>
  </si>
  <si>
    <t>Omítka vápenocementová vnitřních ploch nanášená ručně dvouvrstvá, tloušťky jádrové omítky do 10 mm a tloušťky štuku do 3 mm štuková svislých konstrukcí stěn</t>
  </si>
  <si>
    <t>1335171036</t>
  </si>
  <si>
    <t>https://podminky.urs.cz/item/CS_URS_2023_01/612321141</t>
  </si>
  <si>
    <t>(1,576*3,2-0,9*1,97)*2</t>
  </si>
  <si>
    <t>(1,235*3,2)*2</t>
  </si>
  <si>
    <t>(2,09+1,36)*3,2*2</t>
  </si>
  <si>
    <t>612325221</t>
  </si>
  <si>
    <t>Vápenocementová omítka jednotlivých malých ploch štuková na stěnách, plochy jednotlivě do 0,09 m2</t>
  </si>
  <si>
    <t>1512836515</t>
  </si>
  <si>
    <t>https://podminky.urs.cz/item/CS_URS_2023_01/612325221</t>
  </si>
  <si>
    <t xml:space="preserve">"ESI"  6*2</t>
  </si>
  <si>
    <t xml:space="preserve">"Chl"  2*2</t>
  </si>
  <si>
    <t xml:space="preserve">"ÚT"  2*2</t>
  </si>
  <si>
    <t xml:space="preserve">"Chl"  9*2</t>
  </si>
  <si>
    <t xml:space="preserve">"Chl"  1</t>
  </si>
  <si>
    <t>16</t>
  </si>
  <si>
    <t>612325223</t>
  </si>
  <si>
    <t>Vápenocementová omítka jednotlivých malých ploch štuková na stěnách, plochy jednotlivě přes 0,25 do 1 m2</t>
  </si>
  <si>
    <t>-1988566681</t>
  </si>
  <si>
    <t>https://podminky.urs.cz/item/CS_URS_2023_01/612325223</t>
  </si>
  <si>
    <t xml:space="preserve">"B05"  5*2</t>
  </si>
  <si>
    <t>17</t>
  </si>
  <si>
    <t>622321141</t>
  </si>
  <si>
    <t>Omítka vápenocementová vnějších ploch nanášená ručně dvouvrstvá, tloušťky jádrové omítky do 15 mm a tloušťky štuku do 3 mm štuková stěn</t>
  </si>
  <si>
    <t>-1558552179</t>
  </si>
  <si>
    <t>https://podminky.urs.cz/item/CS_URS_2023_01/622321141</t>
  </si>
  <si>
    <t xml:space="preserve">"komín"  (3,25*2+1,25*2)*2,74-(1,19+0,75)*1,12</t>
  </si>
  <si>
    <t>18</t>
  </si>
  <si>
    <t>622321191</t>
  </si>
  <si>
    <t>Omítka vápenocementová vnějších ploch nanášená ručně Příplatek k cenám za každých dalších i započatých 5 mm tloušťky omítky přes 15 mm stěn</t>
  </si>
  <si>
    <t>-1045192018</t>
  </si>
  <si>
    <t>https://podminky.urs.cz/item/CS_URS_2023_01/622321191</t>
  </si>
  <si>
    <t>19</t>
  </si>
  <si>
    <t>629991011</t>
  </si>
  <si>
    <t>Zakrytí vnějších ploch před znečištěním včetně pozdějšího odkrytí výplní otvorů a svislých ploch fólií přilepenou lepící páskou</t>
  </si>
  <si>
    <t>1285442595</t>
  </si>
  <si>
    <t>https://podminky.urs.cz/item/CS_URS_2023_01/629991011</t>
  </si>
  <si>
    <t xml:space="preserve">"komín_žaluzie"  (1,119+0,125)*1,12</t>
  </si>
  <si>
    <t>20</t>
  </si>
  <si>
    <t>631311116</t>
  </si>
  <si>
    <t>Mazanina z betonu prostého bez zvýšených nároků na prostředí tl. přes 50 do 80 mm tř. C 25/30</t>
  </si>
  <si>
    <t>-1435982178</t>
  </si>
  <si>
    <t>https://podminky.urs.cz/item/CS_URS_2023_01/631311116</t>
  </si>
  <si>
    <t>***střecha sklaedba C</t>
  </si>
  <si>
    <t xml:space="preserve">"pod VZJ"  1,7*3,3*0,06</t>
  </si>
  <si>
    <t>636311111</t>
  </si>
  <si>
    <t>Kladení dlažby z betonových dlaždic na sucho na terče z umělé hmoty o rozměru dlažby 40x40 cm, o výšce terče do 25 mm</t>
  </si>
  <si>
    <t>-1604303789</t>
  </si>
  <si>
    <t>https://podminky.urs.cz/item/CS_URS_2023_01/636311111</t>
  </si>
  <si>
    <t xml:space="preserve">"pod VZJ"  1,7*3,3</t>
  </si>
  <si>
    <t>22</t>
  </si>
  <si>
    <t>59245320</t>
  </si>
  <si>
    <t>dlažba plošná betonová 400x400x45mm přírodní</t>
  </si>
  <si>
    <t>-1628741714</t>
  </si>
  <si>
    <t>5,61*1,02 'Přepočtené koeficientem množství</t>
  </si>
  <si>
    <t>23</t>
  </si>
  <si>
    <t>642945111</t>
  </si>
  <si>
    <t>Osazování ocelových zárubní protipožárních nebo protiplynových dveří do vynechaného otvoru, s obetonováním, dveří jednokřídlových do 2,5 m2</t>
  </si>
  <si>
    <t>-1215786049</t>
  </si>
  <si>
    <t>https://podminky.urs.cz/item/CS_URS_2023_01/642945111</t>
  </si>
  <si>
    <t xml:space="preserve">"1. PP"  2</t>
  </si>
  <si>
    <t>24</t>
  </si>
  <si>
    <t>55331563</t>
  </si>
  <si>
    <t>zárubeň jednokřídlá ocelová pro zdění s protipožární úpravou tl stěny 110-150mm rozměru 900/1970, 2100mm</t>
  </si>
  <si>
    <t>-1412061725</t>
  </si>
  <si>
    <t>162</t>
  </si>
  <si>
    <t>611456901</t>
  </si>
  <si>
    <t>Protipožární nástřik z biorozpustných minerálních vláken a cementového pojiva, ocelových a betonových konstrukcí tl. 15 mm</t>
  </si>
  <si>
    <t>-48659455</t>
  </si>
  <si>
    <t xml:space="preserve">"strojovna VZT"  11,2*1,2</t>
  </si>
  <si>
    <t>Ostatní konstrukce a práce, bourání</t>
  </si>
  <si>
    <t>25</t>
  </si>
  <si>
    <t>943111111</t>
  </si>
  <si>
    <t>Montáž lešení prostorového trubkového lehkého pracovního bez podlah s provozním zatížením tř. 3 do 200 kg/m2, výšky do 10 m</t>
  </si>
  <si>
    <t>-1490353675</t>
  </si>
  <si>
    <t>https://podminky.urs.cz/item/CS_URS_2023_01/943111111</t>
  </si>
  <si>
    <t xml:space="preserve">"2. PP_cca"  270</t>
  </si>
  <si>
    <t>26</t>
  </si>
  <si>
    <t>943111211</t>
  </si>
  <si>
    <t>Montáž lešení prostorového trubkového lehkého pracovního bez podlah Příplatek za první a každý další den použití lešení k ceně -1111</t>
  </si>
  <si>
    <t>887249843</t>
  </si>
  <si>
    <t>https://podminky.urs.cz/item/CS_URS_2023_01/943111211</t>
  </si>
  <si>
    <t>270*20 'Přepočtené koeficientem množství</t>
  </si>
  <si>
    <t>27</t>
  </si>
  <si>
    <t>943111811</t>
  </si>
  <si>
    <t>Demontáž lešení prostorového trubkového lehkého pracovního bez podlah s provozním zatížením tř. 3 do 200 kg/m2, výšky do 10 m</t>
  </si>
  <si>
    <t>-1787202279</t>
  </si>
  <si>
    <t>https://podminky.urs.cz/item/CS_URS_2023_01/943111811</t>
  </si>
  <si>
    <t>28</t>
  </si>
  <si>
    <t>943121311</t>
  </si>
  <si>
    <t>Odborná prohlídka lešení prostorového trubkového těžkého pracovního s podlahami výšky do 30 m s provozním zatížením tř. 4 a 5 přes 200 do 450 kg/m2, celkového objemu do 1 000 m3 nezakrytého</t>
  </si>
  <si>
    <t>1279402028</t>
  </si>
  <si>
    <t>https://podminky.urs.cz/item/CS_URS_2023_01/943121311</t>
  </si>
  <si>
    <t xml:space="preserve">"2. PP"  1</t>
  </si>
  <si>
    <t>29</t>
  </si>
  <si>
    <t>949101111</t>
  </si>
  <si>
    <t>Lešení pomocné pracovní pro objekty pozemních staveb pro zatížení do 150 kg/m2, o výšce lešeňové podlahy do 1,9 m</t>
  </si>
  <si>
    <t>-240613405</t>
  </si>
  <si>
    <t>https://podminky.urs.cz/item/CS_URS_2023_01/949101111</t>
  </si>
  <si>
    <t>***1.PP</t>
  </si>
  <si>
    <t xml:space="preserve">"strojovna VZT"  11,2</t>
  </si>
  <si>
    <t xml:space="preserve">"sklepní koje"  29,08+52,7</t>
  </si>
  <si>
    <t>30</t>
  </si>
  <si>
    <t>949111114</t>
  </si>
  <si>
    <t>Montáž lešení lehkého kozového trubkového o výšce lešeňové podlahy přes 2,5 do 3,5 m</t>
  </si>
  <si>
    <t>sada</t>
  </si>
  <si>
    <t>1320308273</t>
  </si>
  <si>
    <t>https://podminky.urs.cz/item/CS_URS_2023_01/949111114</t>
  </si>
  <si>
    <t xml:space="preserve">"střecha"  1</t>
  </si>
  <si>
    <t>31</t>
  </si>
  <si>
    <t>949211111</t>
  </si>
  <si>
    <t>Montáž lešeňové podlahy pro trubková lešení z fošen, prken nebo dřevěných sbíjených lešeňových dílců s příčníky nebo podélníky, ve výšce do 10 m</t>
  </si>
  <si>
    <t>823771790</t>
  </si>
  <si>
    <t>https://podminky.urs.cz/item/CS_URS_2023_01/949211111</t>
  </si>
  <si>
    <t xml:space="preserve">"2. PP_cca"  180</t>
  </si>
  <si>
    <t>32</t>
  </si>
  <si>
    <t>949211211</t>
  </si>
  <si>
    <t>Montáž lešeňové podlahy pro trubková lešení Příplatek za první a každý další den použití lešení k ceně -1111 nebo -1112</t>
  </si>
  <si>
    <t>-1315519705</t>
  </si>
  <si>
    <t>https://podminky.urs.cz/item/CS_URS_2023_01/949211211</t>
  </si>
  <si>
    <t>180*20 'Přepočtené koeficientem množství</t>
  </si>
  <si>
    <t>33</t>
  </si>
  <si>
    <t>949211811</t>
  </si>
  <si>
    <t>Demontáž lešeňové podlahy pro trubková lešení z fošen, prken nebo dřevěných sbíjených lešeňových dílců s příčníky nebo podélníky, ve výšce do 10 m</t>
  </si>
  <si>
    <t>-1404076250</t>
  </si>
  <si>
    <t>https://podminky.urs.cz/item/CS_URS_2023_01/949211811</t>
  </si>
  <si>
    <t>34</t>
  </si>
  <si>
    <t>952901411</t>
  </si>
  <si>
    <t>Vyčištění budov nebo objektů před předáním do užívání ostatních objektů (např. kanálů, zásobníků, kůlen apod.) jakékoliv výšky podlaží</t>
  </si>
  <si>
    <t>171089587</t>
  </si>
  <si>
    <t>https://podminky.urs.cz/item/CS_URS_2023_01/952901411</t>
  </si>
  <si>
    <t xml:space="preserve">"2. PP"  95,0</t>
  </si>
  <si>
    <t xml:space="preserve">"1. PP"  209,5+20,4+39,6</t>
  </si>
  <si>
    <t>35</t>
  </si>
  <si>
    <t>952902501</t>
  </si>
  <si>
    <t>Čištění budov při provádění oprav a udržovacích prací střešních nebo nadstřešních konstrukcí, střech plochých</t>
  </si>
  <si>
    <t>1119623107</t>
  </si>
  <si>
    <t>https://podminky.urs.cz/item/CS_URS_2023_01/952902501</t>
  </si>
  <si>
    <t xml:space="preserve">"střecha"  10*10</t>
  </si>
  <si>
    <t>36</t>
  </si>
  <si>
    <t>952903008R</t>
  </si>
  <si>
    <t>Čištění budov při provádění oprav a udržovacích prací z těžko přístupného prostoru</t>
  </si>
  <si>
    <t>379501444</t>
  </si>
  <si>
    <t>***vyčištění komínového tělesa_2 průduchy_výška 34,5m_ celk.plocha 42,9 m2</t>
  </si>
  <si>
    <t>(0,47+0,75)*34,5</t>
  </si>
  <si>
    <t>37</t>
  </si>
  <si>
    <t>953943114</t>
  </si>
  <si>
    <t>Osazování drobných kovových předmětů výrobků ostatních jinde neuvedených do vynechaných či vysekaných kapes zdiva, se zajištěním polohy se zalitím maltou cementovou, hmotnosti přes 15 do 30 kg/kus</t>
  </si>
  <si>
    <t>-587410732</t>
  </si>
  <si>
    <t>https://podminky.urs.cz/item/CS_URS_2023_01/953943114</t>
  </si>
  <si>
    <t xml:space="preserve">"komín"  2</t>
  </si>
  <si>
    <t>38</t>
  </si>
  <si>
    <t>953943211</t>
  </si>
  <si>
    <t>Osazování drobných kovových předmětů kotvených do stěny hasicího přístroje</t>
  </si>
  <si>
    <t>454171500</t>
  </si>
  <si>
    <t>https://podminky.urs.cz/item/CS_URS_2023_01/953943211</t>
  </si>
  <si>
    <t>39</t>
  </si>
  <si>
    <t>44932114</t>
  </si>
  <si>
    <t>přístroj hasicí ruční práškový PG 6 LE</t>
  </si>
  <si>
    <t>-224352603</t>
  </si>
  <si>
    <t>40</t>
  </si>
  <si>
    <t>953961112</t>
  </si>
  <si>
    <t>Kotvy chemické s vyvrtáním otvoru do betonu, železobetonu nebo tvrdého kamene tmel, velikost M 10, hloubka 90 mm</t>
  </si>
  <si>
    <t>-408942049</t>
  </si>
  <si>
    <t>https://podminky.urs.cz/item/CS_URS_2023_01/953961112</t>
  </si>
  <si>
    <t xml:space="preserve">"B04_pl5_6*4 ks"  24</t>
  </si>
  <si>
    <t>41</t>
  </si>
  <si>
    <t>953965115</t>
  </si>
  <si>
    <t>Kotvy chemické s vyvrtáním otvoru kotevní šrouby pro chemické kotvy, velikost M 10, délka 130 mm</t>
  </si>
  <si>
    <t>-1626741495</t>
  </si>
  <si>
    <t>https://podminky.urs.cz/item/CS_URS_2023_01/953965115</t>
  </si>
  <si>
    <t>42</t>
  </si>
  <si>
    <t>962052210</t>
  </si>
  <si>
    <t>Bourání zdiva železobetonového nadzákladového, objemu do 1 m3</t>
  </si>
  <si>
    <t>1660709329</t>
  </si>
  <si>
    <t>https://podminky.urs.cz/item/CS_URS_2023_01/962052210</t>
  </si>
  <si>
    <t xml:space="preserve">"komín_věnec"  ((3,25*1,25)-(1,19*0,63+0,75*0,63))*0,3</t>
  </si>
  <si>
    <t>43</t>
  </si>
  <si>
    <t>965081421</t>
  </si>
  <si>
    <t>Bourání podlah z dlaždic bez podkladního lože nebo mazaniny, s jakoukoliv výplní spár betonových kladených na terče výšky do 100 mm, plochy do 1 m2</t>
  </si>
  <si>
    <t>1460904071</t>
  </si>
  <si>
    <t>https://podminky.urs.cz/item/CS_URS_2023_01/965081421</t>
  </si>
  <si>
    <t xml:space="preserve">"střecha"  (0,4*0,4)*6</t>
  </si>
  <si>
    <t>44</t>
  </si>
  <si>
    <t>968072455</t>
  </si>
  <si>
    <t>Vybourání kovových rámů oken s křídly, dveřních zárubní, vrat, stěn, ostění nebo obkladů dveřních zárubní, plochy do 2 m2</t>
  </si>
  <si>
    <t>-2010185979</t>
  </si>
  <si>
    <t>https://podminky.urs.cz/item/CS_URS_2023_01/968072455</t>
  </si>
  <si>
    <t xml:space="preserve">"1. PP"  0,84*1,98</t>
  </si>
  <si>
    <t>45</t>
  </si>
  <si>
    <t>971033231</t>
  </si>
  <si>
    <t>Vybourání otvorů ve zdivu základovém nebo nadzákladovém z cihel, tvárnic, příčkovek z cihel pálených na maltu vápennou nebo vápenocementovou plochy do 0,0225 m2, tl. do 150 mm</t>
  </si>
  <si>
    <t>-990345430</t>
  </si>
  <si>
    <t>https://podminky.urs.cz/item/CS_URS_2023_01/971033231</t>
  </si>
  <si>
    <t xml:space="preserve">"ESI"  6</t>
  </si>
  <si>
    <t>46</t>
  </si>
  <si>
    <t>971033331</t>
  </si>
  <si>
    <t>Vybourání otvorů ve zdivu základovém nebo nadzákladovém z cihel, tvárnic, příčkovek z cihel pálených na maltu vápennou nebo vápenocementovou plochy do 0,09 m2, tl. do 150 mm</t>
  </si>
  <si>
    <t>871652279</t>
  </si>
  <si>
    <t>https://podminky.urs.cz/item/CS_URS_2023_01/971033331</t>
  </si>
  <si>
    <t xml:space="preserve">"Chl"  2</t>
  </si>
  <si>
    <t xml:space="preserve">"ÚT"  2</t>
  </si>
  <si>
    <t xml:space="preserve">"Chl"  9</t>
  </si>
  <si>
    <t>47</t>
  </si>
  <si>
    <t>971033351</t>
  </si>
  <si>
    <t>Vybourání otvorů ve zdivu základovém nebo nadzákladovém z cihel, tvárnic, příčkovek z cihel pálených na maltu vápennou nebo vápenocementovou plochy do 0,09 m2, tl. do 450 mm</t>
  </si>
  <si>
    <t>-1557321379</t>
  </si>
  <si>
    <t>https://podminky.urs.cz/item/CS_URS_2023_01/971033351</t>
  </si>
  <si>
    <t>48</t>
  </si>
  <si>
    <t>971033531</t>
  </si>
  <si>
    <t>Vybourání otvorů ve zdivu základovém nebo nadzákladovém z cihel, tvárnic, příčkovek z cihel pálených na maltu vápennou nebo vápenocementovou plochy do 1 m2, tl. do 150 mm</t>
  </si>
  <si>
    <t>1514319264</t>
  </si>
  <si>
    <t>https://podminky.urs.cz/item/CS_URS_2023_01/971033531</t>
  </si>
  <si>
    <t xml:space="preserve">"B05"  0,806*0,4+0,9*0,5</t>
  </si>
  <si>
    <t>49</t>
  </si>
  <si>
    <t>971033631</t>
  </si>
  <si>
    <t>Vybourání otvorů ve zdivu základovém nebo nadzákladovém z cihel, tvárnic, příčkovek z cihel pálených na maltu vápennou nebo vápenocementovou plochy do 4 m2, tl. do 150 mm</t>
  </si>
  <si>
    <t>1082868630</t>
  </si>
  <si>
    <t>https://podminky.urs.cz/item/CS_URS_2023_01/971033631</t>
  </si>
  <si>
    <t xml:space="preserve">"B05"  (1,131+1,375+1,576+1,2)*3,2+1,02*2,7</t>
  </si>
  <si>
    <t>50</t>
  </si>
  <si>
    <t>971035351</t>
  </si>
  <si>
    <t>Vybourání otvorů ve zdivu základovém nebo nadzákladovém z cihel, tvárnic, příčkovek z cihel pálených na maltu cementovou plochy do 0,09 m2, tl. do 450 mm</t>
  </si>
  <si>
    <t>-1568351855</t>
  </si>
  <si>
    <t>https://podminky.urs.cz/item/CS_URS_2023_01/971035351</t>
  </si>
  <si>
    <t xml:space="preserve">"B05_d=0,25"  1</t>
  </si>
  <si>
    <t>51</t>
  </si>
  <si>
    <t>971035451</t>
  </si>
  <si>
    <t>Vybourání otvorů ve zdivu základovém nebo nadzákladovém z cihel, tvárnic, příčkovek z cihel pálených na maltu cementovou plochy do 0,25 m2, tl. do 450 mm</t>
  </si>
  <si>
    <t>1678304109</t>
  </si>
  <si>
    <t>https://podminky.urs.cz/item/CS_URS_2023_01/971035451</t>
  </si>
  <si>
    <t xml:space="preserve">"B05_0,6*0,4_komín"  1</t>
  </si>
  <si>
    <t xml:space="preserve">"B05_0,6*0,5_komín"  1</t>
  </si>
  <si>
    <t xml:space="preserve">"B05_0,63*0,4_komín"  2</t>
  </si>
  <si>
    <t>52</t>
  </si>
  <si>
    <t>971035561</t>
  </si>
  <si>
    <t>Vybourání otvorů ve zdivu základovém nebo nadzákladovém z cihel, tvárnic, příčkovek z cihel pálených na maltu cementovou plochy do 1 m2, tl. do 600 mm</t>
  </si>
  <si>
    <t>355999260</t>
  </si>
  <si>
    <t>https://podminky.urs.cz/item/CS_URS_2023_01/971035561</t>
  </si>
  <si>
    <t xml:space="preserve">"B05_1,187*0,8"  1,187*0,8*0,117</t>
  </si>
  <si>
    <t>53</t>
  </si>
  <si>
    <t>971035641</t>
  </si>
  <si>
    <t>Vybourání otvorů ve zdivu základovém nebo nadzákladovém z cihel, tvárnic, příčkovek z cihel pálených na maltu cementovou plochy do 4 m2, tl. do 300 mm</t>
  </si>
  <si>
    <t>1899576451</t>
  </si>
  <si>
    <t>https://podminky.urs.cz/item/CS_URS_2023_01/971035641</t>
  </si>
  <si>
    <t>2,2*2,02*0,3</t>
  </si>
  <si>
    <t>54</t>
  </si>
  <si>
    <t>971035661</t>
  </si>
  <si>
    <t>Vybourání otvorů ve zdivu základovém nebo nadzákladovém z cihel, tvárnic, příčkovek z cihel pálených na maltu cementovou plochy do 4 m2, tl. do 600 mm</t>
  </si>
  <si>
    <t>1810980420</t>
  </si>
  <si>
    <t>https://podminky.urs.cz/item/CS_URS_2023_01/971035661</t>
  </si>
  <si>
    <t xml:space="preserve">"B05_0,8*2,0_komín"  0,8*2,0*0,33</t>
  </si>
  <si>
    <t xml:space="preserve">"B05_1,2*2,0"  1,2*0,8*0,117</t>
  </si>
  <si>
    <t>55</t>
  </si>
  <si>
    <t>972054211</t>
  </si>
  <si>
    <t>Vybourání otvorů ve stropech nebo klenbách železobetonových bez odstranění podlahy a násypu, plochy do 0,09 m2, tl. do 80 mm</t>
  </si>
  <si>
    <t>1714391451</t>
  </si>
  <si>
    <t>https://podminky.urs.cz/item/CS_URS_2023_01/972054211</t>
  </si>
  <si>
    <t>***2.PP</t>
  </si>
  <si>
    <t xml:space="preserve">"B03  (0,4*0,195)*2"  2</t>
  </si>
  <si>
    <t>56</t>
  </si>
  <si>
    <t>972054311</t>
  </si>
  <si>
    <t>Vybourání otvorů ve stropech nebo klenbách železobetonových bez odstranění podlahy a násypu, plochy do 0,25 m2, tl. do 80 mm</t>
  </si>
  <si>
    <t>-1348721578</t>
  </si>
  <si>
    <t>https://podminky.urs.cz/item/CS_URS_2023_01/972054311</t>
  </si>
  <si>
    <t xml:space="preserve">"B03  (0,502*0,352)"  3</t>
  </si>
  <si>
    <t>57</t>
  </si>
  <si>
    <t>972054411</t>
  </si>
  <si>
    <t>Vybourání otvorů ve stropech nebo klenbách železobetonových bez odstranění podlahy a násypu, plochy do 1 m2, tl. do 80 mm</t>
  </si>
  <si>
    <t>-1041681088</t>
  </si>
  <si>
    <t>https://podminky.urs.cz/item/CS_URS_2023_01/972054411</t>
  </si>
  <si>
    <t xml:space="preserve">"B03"  (0,7*0,4*0,06)</t>
  </si>
  <si>
    <t>58</t>
  </si>
  <si>
    <t>974031664</t>
  </si>
  <si>
    <t>Vysekání rýh ve zdivu cihelném na maltu vápennou nebo vápenocementovou pro vtahování nosníků do zdí, před vybouráním otvoru do hl. 150 mm, při v. nosníku do 150 mm</t>
  </si>
  <si>
    <t>m</t>
  </si>
  <si>
    <t>996143331</t>
  </si>
  <si>
    <t>https://podminky.urs.cz/item/CS_URS_2023_01/974031664</t>
  </si>
  <si>
    <t xml:space="preserve">"2xIPN140_l=1,15m_tl.zdiva_0,33"  1,15*(0,33/0,15)_S6</t>
  </si>
  <si>
    <t xml:space="preserve">"2xIPN140_l=1,5m_tl.zdiva_0,117"  1,5</t>
  </si>
  <si>
    <t xml:space="preserve">"1xIPN140_l=1,2m_tl.zdiva_0,214"  1,2*(0,214/0,15)</t>
  </si>
  <si>
    <t>59</t>
  </si>
  <si>
    <t>978015391</t>
  </si>
  <si>
    <t>Otlučení vápenných nebo vápenocementových omítek vnějších ploch s vyškrabáním spar a s očištěním zdiva stupně členitosti 1 a 2, v rozsahu přes 80 do 100 %</t>
  </si>
  <si>
    <t>-116907788</t>
  </si>
  <si>
    <t>https://podminky.urs.cz/item/CS_URS_2023_01/978015391</t>
  </si>
  <si>
    <t xml:space="preserve">"komín"  (3,25*2+1,25*2)*2,64</t>
  </si>
  <si>
    <t>60</t>
  </si>
  <si>
    <t>985112122</t>
  </si>
  <si>
    <t>Odsekání degradovaného betonu líce kleneb a podhledů, tloušťky přes 10 do 30 mm</t>
  </si>
  <si>
    <t>1251716268</t>
  </si>
  <si>
    <t>https://podminky.urs.cz/item/CS_URS_2023_01/985112122</t>
  </si>
  <si>
    <t xml:space="preserve">"B01_10%"  (4,81*2+1,45+2,091+2,57)*1,2*0,1</t>
  </si>
  <si>
    <t>61</t>
  </si>
  <si>
    <t>985112193</t>
  </si>
  <si>
    <t>Odsekání degradovaného betonu Příplatek k cenám za plochu do 10 m2 jednotlivě</t>
  </si>
  <si>
    <t>1773615246</t>
  </si>
  <si>
    <t>https://podminky.urs.cz/item/CS_URS_2023_01/985112193</t>
  </si>
  <si>
    <t>62</t>
  </si>
  <si>
    <t>985121201</t>
  </si>
  <si>
    <t>Tryskání degradovaného betonu líce kleneb a podhledů křemičitým pískem sušeným</t>
  </si>
  <si>
    <t>910923155</t>
  </si>
  <si>
    <t>https://podminky.urs.cz/item/CS_URS_2023_01/985121201</t>
  </si>
  <si>
    <t>63</t>
  </si>
  <si>
    <t>985121912</t>
  </si>
  <si>
    <t>Tryskání degradovaného betonu Příplatek k cenám za plochu do 10 m2 jednotlivě</t>
  </si>
  <si>
    <t>-171759317</t>
  </si>
  <si>
    <t>https://podminky.urs.cz/item/CS_URS_2023_01/985121912</t>
  </si>
  <si>
    <t>64</t>
  </si>
  <si>
    <t>985312121</t>
  </si>
  <si>
    <t>Stěrka k vyrovnání ploch reprofilovaného betonu líce kleneb a podhledů, tloušťky do 2 mm</t>
  </si>
  <si>
    <t>571230011</t>
  </si>
  <si>
    <t>https://podminky.urs.cz/item/CS_URS_2023_01/985312121</t>
  </si>
  <si>
    <t>65</t>
  </si>
  <si>
    <t>985312192</t>
  </si>
  <si>
    <t>Stěrka k vyrovnání ploch reprofilovaného betonu Příplatek k cenám za plochu do 10 m2 jednotlivě</t>
  </si>
  <si>
    <t>1433747619</t>
  </si>
  <si>
    <t>https://podminky.urs.cz/item/CS_URS_2023_01/985312192</t>
  </si>
  <si>
    <t>66</t>
  </si>
  <si>
    <t>985323111</t>
  </si>
  <si>
    <t>Spojovací můstek reprofilovaného betonu na cementové bázi, tloušťky 1 mm</t>
  </si>
  <si>
    <t>-1570429973</t>
  </si>
  <si>
    <t>https://podminky.urs.cz/item/CS_URS_2023_01/985323111</t>
  </si>
  <si>
    <t>67</t>
  </si>
  <si>
    <t>985323912</t>
  </si>
  <si>
    <t>Spojovací můstek reprofilovaného betonu Příplatek k cenám za plochu do 10 m2 jednotlivě</t>
  </si>
  <si>
    <t>-947987398</t>
  </si>
  <si>
    <t>https://podminky.urs.cz/item/CS_URS_2023_01/985323912</t>
  </si>
  <si>
    <t>68</t>
  </si>
  <si>
    <t>993121111</t>
  </si>
  <si>
    <t>Dovoz a odvoz lešení včetně naložení a složení prostorového lehkého, na vzdálenost do 10 km</t>
  </si>
  <si>
    <t>768494401</t>
  </si>
  <si>
    <t>https://podminky.urs.cz/item/CS_URS_2023_01/993121111</t>
  </si>
  <si>
    <t>69</t>
  </si>
  <si>
    <t>993121119</t>
  </si>
  <si>
    <t>Dovoz a odvoz lešení včetně naložení a složení prostorového lehkého, na vzdálenost Příplatek k ceně za každých dalších i započatých 10 km přes 10 km</t>
  </si>
  <si>
    <t>-394972881</t>
  </si>
  <si>
    <t>https://podminky.urs.cz/item/CS_URS_2023_01/993121119</t>
  </si>
  <si>
    <t>997</t>
  </si>
  <si>
    <t>Přesun sutě</t>
  </si>
  <si>
    <t>71</t>
  </si>
  <si>
    <t>997013217</t>
  </si>
  <si>
    <t>Vnitrostaveništní doprava suti a vybouraných hmot vodorovně do 50 m svisle ručně pro budovy a haly výšky přes 21 do 24 m</t>
  </si>
  <si>
    <t>-1723779865</t>
  </si>
  <si>
    <t>https://podminky.urs.cz/item/CS_URS_2023_01/997013217</t>
  </si>
  <si>
    <t>72</t>
  </si>
  <si>
    <t>997013501</t>
  </si>
  <si>
    <t>Odvoz suti a vybouraných hmot na skládku nebo meziskládku se složením, na vzdálenost do 1 km</t>
  </si>
  <si>
    <t>758123978</t>
  </si>
  <si>
    <t>https://podminky.urs.cz/item/CS_URS_2023_01/997013501</t>
  </si>
  <si>
    <t>73</t>
  </si>
  <si>
    <t>997013509</t>
  </si>
  <si>
    <t>Odvoz suti a vybouraných hmot na skládku nebo meziskládku se složením, na vzdálenost Příplatek k ceně za každý další i započatý 1 km přes 1 km</t>
  </si>
  <si>
    <t>-1483899873</t>
  </si>
  <si>
    <t>https://podminky.urs.cz/item/CS_URS_2023_01/997013509</t>
  </si>
  <si>
    <t>17,517*20 'Přepočtené koeficientem množství</t>
  </si>
  <si>
    <t>74</t>
  </si>
  <si>
    <t>997013631</t>
  </si>
  <si>
    <t>Poplatek za uložení stavebního odpadu na skládce (skládkovné) směsného stavebního a demoličního zatříděného do Katalogu odpadů pod kódem 17 09 04</t>
  </si>
  <si>
    <t>354092626</t>
  </si>
  <si>
    <t>https://podminky.urs.cz/item/CS_URS_2023_01/997013631</t>
  </si>
  <si>
    <t>20,527-0,109-1,321-2,754-0,270</t>
  </si>
  <si>
    <t>75</t>
  </si>
  <si>
    <t>997013804</t>
  </si>
  <si>
    <t>Poplatek za uložení stavebního odpadu na skládce (skládkovné) ze skla zatříděného do Katalogu odpadů pod kódem 17 02 02</t>
  </si>
  <si>
    <t>-1870213286</t>
  </si>
  <si>
    <t>https://podminky.urs.cz/item/CS_URS_2023_01/997013804</t>
  </si>
  <si>
    <t>76</t>
  </si>
  <si>
    <t>997013811</t>
  </si>
  <si>
    <t>Poplatek za uložení stavebního odpadu na skládce (skládkovné) dřevěného zatříděného do Katalogu odpadů pod kódem 17 02 01</t>
  </si>
  <si>
    <t>-1143089489</t>
  </si>
  <si>
    <t>https://podminky.urs.cz/item/CS_URS_2023_01/997013811</t>
  </si>
  <si>
    <t>77</t>
  </si>
  <si>
    <t>997013847</t>
  </si>
  <si>
    <t>Poplatek za uložení stavebního odpadu na skládce (skládkovné) asfaltového s obsahem dehtu zatříděného do Katalogu odpadů pod kódem 17 03 01</t>
  </si>
  <si>
    <t>124458872</t>
  </si>
  <si>
    <t>https://podminky.urs.cz/item/CS_URS_2023_01/997013847</t>
  </si>
  <si>
    <t>78</t>
  </si>
  <si>
    <t>997013869</t>
  </si>
  <si>
    <t>Poplatek za uložení stavebního odpadu na recyklační skládce směsné kovy zatříděného do Katalogu odpadů pod kódem 17 04 07</t>
  </si>
  <si>
    <t>1320402454</t>
  </si>
  <si>
    <t>998</t>
  </si>
  <si>
    <t>Přesun hmot</t>
  </si>
  <si>
    <t>79</t>
  </si>
  <si>
    <t>998018003</t>
  </si>
  <si>
    <t>Přesun hmot pro budovy občanské výstavby, bydlení, výrobu a služby ruční - bez užití mechanizace vodorovná dopravní vzdálenost do 100 m pro budovy s jakoukoliv nosnou konstrukcí výšky přes 12 do 24 m</t>
  </si>
  <si>
    <t>-1994270464</t>
  </si>
  <si>
    <t>https://podminky.urs.cz/item/CS_URS_2023_01/998018003</t>
  </si>
  <si>
    <t>PSV</t>
  </si>
  <si>
    <t>Práce a dodávky PSV</t>
  </si>
  <si>
    <t>712</t>
  </si>
  <si>
    <t>Povlakové krytiny</t>
  </si>
  <si>
    <t>80</t>
  </si>
  <si>
    <t>712311101</t>
  </si>
  <si>
    <t>Provedení povlakové krytiny střech plochých do 10° natěradly a tmely za studena nátěrem lakem penetračním nebo asfaltovým</t>
  </si>
  <si>
    <t>1574522379</t>
  </si>
  <si>
    <t>https://podminky.urs.cz/item/CS_URS_2023_01/712311101</t>
  </si>
  <si>
    <t xml:space="preserve">"pod VZJ_2x"  1,7*3,3*2</t>
  </si>
  <si>
    <t>81</t>
  </si>
  <si>
    <t>11163150</t>
  </si>
  <si>
    <t>lak penetrační asfaltový</t>
  </si>
  <si>
    <t>1531276707</t>
  </si>
  <si>
    <t>11,22*0,00032 'Přepočtené koeficientem množství</t>
  </si>
  <si>
    <t>82</t>
  </si>
  <si>
    <t>712331111</t>
  </si>
  <si>
    <t>Provedení povlakové krytiny střech plochých do 10° pásy na sucho podkladní samolepící asfaltový pás</t>
  </si>
  <si>
    <t>-2015839021</t>
  </si>
  <si>
    <t>https://podminky.urs.cz/item/CS_URS_2023_01/712331111</t>
  </si>
  <si>
    <t>83</t>
  </si>
  <si>
    <t>62866281</t>
  </si>
  <si>
    <t>pás asfaltový samolepicí modifikovaný SBS tl 3,0mm s vložkou ze skleněné tkaniny se spalitelnou fólií nebo jemnozrnným minerálním posypem nebo textilií na horním povrchu</t>
  </si>
  <si>
    <t>-812538379</t>
  </si>
  <si>
    <t>5,61*1,1655 'Přepočtené koeficientem množství</t>
  </si>
  <si>
    <t>84</t>
  </si>
  <si>
    <t>712361701</t>
  </si>
  <si>
    <t>Provedení povlakové krytiny střech plochých do 10° fólií položenou volně s přilepením spojů</t>
  </si>
  <si>
    <t>140883008</t>
  </si>
  <si>
    <t>https://podminky.urs.cz/item/CS_URS_2023_01/712361701</t>
  </si>
  <si>
    <t>85</t>
  </si>
  <si>
    <t>28343012</t>
  </si>
  <si>
    <t>fólie hydroizolační střešní mPVC určená ke stabilizaci přitížením a do vegetačních střech tl 1,5mm</t>
  </si>
  <si>
    <t>-1259247242</t>
  </si>
  <si>
    <t>86</t>
  </si>
  <si>
    <t>712363803</t>
  </si>
  <si>
    <t>Odstranění povlakové krytiny střech plochých do 10° s mechanicky kotvenou izolací pro jakoukoli tloušťku izolace budovy výšky do 18 m, kotvené do betonu</t>
  </si>
  <si>
    <t>1986989538</t>
  </si>
  <si>
    <t>https://podminky.urs.cz/item/CS_URS_2023_01/712363803</t>
  </si>
  <si>
    <t xml:space="preserve">"střecha pod VZJ"  1,7*3,3</t>
  </si>
  <si>
    <t>87</t>
  </si>
  <si>
    <t>712391171</t>
  </si>
  <si>
    <t>Provedení povlakové krytiny střech plochých do 10° -ostatní práce provedení vrstvy textilní podkladní</t>
  </si>
  <si>
    <t>-1130831212</t>
  </si>
  <si>
    <t>https://podminky.urs.cz/item/CS_URS_2023_01/712391171</t>
  </si>
  <si>
    <t>88</t>
  </si>
  <si>
    <t>69311317</t>
  </si>
  <si>
    <t>textilie netkaná HPPE 300g/m2</t>
  </si>
  <si>
    <t>1722191128</t>
  </si>
  <si>
    <t>5,61*1,155 'Přepočtené koeficientem množství</t>
  </si>
  <si>
    <t>89</t>
  </si>
  <si>
    <t>998712103</t>
  </si>
  <si>
    <t>Přesun hmot pro povlakové krytiny stanovený z hmotnosti přesunovaného materiálu vodorovná dopravní vzdálenost do 50 m v objektech výšky přes 12 do 24 m</t>
  </si>
  <si>
    <t>681841867</t>
  </si>
  <si>
    <t>https://podminky.urs.cz/item/CS_URS_2023_01/998712103</t>
  </si>
  <si>
    <t>90</t>
  </si>
  <si>
    <t>998712181</t>
  </si>
  <si>
    <t>Přesun hmot pro povlakové krytiny stanovený z hmotnosti přesunovaného materiálu Příplatek k cenám za přesun prováděný bez použití mechanizace pro jakoukoliv výšku objektu</t>
  </si>
  <si>
    <t>747399119</t>
  </si>
  <si>
    <t>https://podminky.urs.cz/item/CS_URS_2023_01/998712181</t>
  </si>
  <si>
    <t>713</t>
  </si>
  <si>
    <t>Izolace tepelné</t>
  </si>
  <si>
    <t>91</t>
  </si>
  <si>
    <t>713110821</t>
  </si>
  <si>
    <t>Odstranění tepelné izolace stropů nebo podhledů z rohoží, pásů, dílců, desek, bloků volně kladených z polystyrenu suchého, tloušťka izolace do 100 mm</t>
  </si>
  <si>
    <t>-250139477</t>
  </si>
  <si>
    <t>https://podminky.urs.cz/item/CS_URS_2023_01/713110821</t>
  </si>
  <si>
    <t>92</t>
  </si>
  <si>
    <t>713141136</t>
  </si>
  <si>
    <t>Montáž tepelné izolace střech plochých rohožemi, pásy, deskami, dílci, bloky (izolační materiál ve specifikaci) přilepenými za studena nízkoexpanzní (PUR) pěnou</t>
  </si>
  <si>
    <t>623114028</t>
  </si>
  <si>
    <t>https://podminky.urs.cz/item/CS_URS_2023_01/713141136</t>
  </si>
  <si>
    <t>93</t>
  </si>
  <si>
    <t>28376500</t>
  </si>
  <si>
    <t>deska izolační PIR s oboustranným textilním rounem tl 80mm</t>
  </si>
  <si>
    <t>-257639845</t>
  </si>
  <si>
    <t>5,61*1,05 'Přepočtené koeficientem množství</t>
  </si>
  <si>
    <t>94</t>
  </si>
  <si>
    <t>998713103</t>
  </si>
  <si>
    <t>Přesun hmot pro izolace tepelné stanovený z hmotnosti přesunovaného materiálu vodorovná dopravní vzdálenost do 50 m v objektech výšky přes 12 m do 24 m</t>
  </si>
  <si>
    <t>-134227460</t>
  </si>
  <si>
    <t>https://podminky.urs.cz/item/CS_URS_2023_01/998713103</t>
  </si>
  <si>
    <t>95</t>
  </si>
  <si>
    <t>998713181</t>
  </si>
  <si>
    <t>Přesun hmot pro izolace tepelné stanovený z hmotnosti přesunovaného materiálu Příplatek k cenám za přesun prováděný bez použití mechanizace pro jakoukoliv výšku objektu</t>
  </si>
  <si>
    <t>-1294078418</t>
  </si>
  <si>
    <t>https://podminky.urs.cz/item/CS_URS_2023_01/998713181</t>
  </si>
  <si>
    <t>762</t>
  </si>
  <si>
    <t>Konstrukce tesařské</t>
  </si>
  <si>
    <t>96</t>
  </si>
  <si>
    <t>762101931</t>
  </si>
  <si>
    <t>Vyřezání jednotlivých otvorů ve stěnách a příčkách s vyřezáním konstrukce s bedněním z prken nebo fošen tl. přes 32 mm, otvoru plochy jednotlivě do 1 m2</t>
  </si>
  <si>
    <t>1775781165</t>
  </si>
  <si>
    <t>https://podminky.urs.cz/item/CS_URS_2023_01/762101931</t>
  </si>
  <si>
    <t xml:space="preserve">"zkrácení hrazení sklepních kójí o 0,6 m"    </t>
  </si>
  <si>
    <t xml:space="preserve">"K1/10-K1/11"  0,9</t>
  </si>
  <si>
    <t xml:space="preserve">"K1/11-K1/12"  0,9</t>
  </si>
  <si>
    <t xml:space="preserve">"K1/12-K1/13"  0,9</t>
  </si>
  <si>
    <t xml:space="preserve">"K1/13-K1/14"  1,6</t>
  </si>
  <si>
    <t xml:space="preserve">"K1/14-Sč.1"  0,9</t>
  </si>
  <si>
    <t xml:space="preserve">"Sč.1-K1/16"  0,9</t>
  </si>
  <si>
    <t xml:space="preserve">"K1/16-K1/17"  1,24</t>
  </si>
  <si>
    <t xml:space="preserve">"K1/17-chodba"  2,05</t>
  </si>
  <si>
    <t xml:space="preserve">"K1/17-K1/6"  2,05</t>
  </si>
  <si>
    <t xml:space="preserve">"K1/17-K1/18"  2,35</t>
  </si>
  <si>
    <t xml:space="preserve">"K1/20-K1/21"  2,6</t>
  </si>
  <si>
    <t xml:space="preserve">"K1/21-K1/22"  2,6</t>
  </si>
  <si>
    <t xml:space="preserve">"K1/22-K1/23"  2,6</t>
  </si>
  <si>
    <t xml:space="preserve">"K1/23-K1/24"  2,6</t>
  </si>
  <si>
    <t xml:space="preserve">"K1/24-K1/25"  2,6</t>
  </si>
  <si>
    <t xml:space="preserve">"K1/25-K1/26"  2,6</t>
  </si>
  <si>
    <t xml:space="preserve">"K1/26-K1/27"  2,6</t>
  </si>
  <si>
    <t xml:space="preserve">"K1/27-K1/28"  2,4</t>
  </si>
  <si>
    <t xml:space="preserve">"K1/28-K1/29"  1,7</t>
  </si>
  <si>
    <t xml:space="preserve">"K1/29-K1/30"  1,4</t>
  </si>
  <si>
    <t xml:space="preserve">"K1/27-chodba"  0,5</t>
  </si>
  <si>
    <t xml:space="preserve">"chodba-K1/33"  0,5</t>
  </si>
  <si>
    <t xml:space="preserve">"K1/33-K1/32"  0,6</t>
  </si>
  <si>
    <t xml:space="preserve">"chodba-K1/32"  0,7</t>
  </si>
  <si>
    <t>97</t>
  </si>
  <si>
    <t>762111811</t>
  </si>
  <si>
    <t>Demontáž stěn a příček z hranolků, fošen nebo latí</t>
  </si>
  <si>
    <t>321692535</t>
  </si>
  <si>
    <t>https://podminky.urs.cz/item/CS_URS_2023_01/762111811</t>
  </si>
  <si>
    <t xml:space="preserve">"B09"  (2,717+3,165+4,112*2)*3,2</t>
  </si>
  <si>
    <t>763</t>
  </si>
  <si>
    <t>Konstrukce suché výstavby</t>
  </si>
  <si>
    <t>98</t>
  </si>
  <si>
    <t>763111414</t>
  </si>
  <si>
    <t>Příčka ze sádrokartonových desek s nosnou konstrukcí z jednoduchých ocelových profilů UW, CW dvojitě opláštěná deskami standardními A tl. 2 x 12,5 mm s izolací, EI 60, příčka tl. 125 mm, profil 75, Rw do 53 dB</t>
  </si>
  <si>
    <t>-1419407119</t>
  </si>
  <si>
    <t>https://podminky.urs.cz/item/CS_URS_2023_01/763111414</t>
  </si>
  <si>
    <t xml:space="preserve">"stěny"  (3,885+3,04+2,59+0,805)*3,2</t>
  </si>
  <si>
    <t>"otvory" (0,9*2,1)*-1</t>
  </si>
  <si>
    <t>99</t>
  </si>
  <si>
    <t>763111714</t>
  </si>
  <si>
    <t>Příčka ze sádrokartonových desek ostatní konstrukce a práce na příčkách ze sádrokartonových desek zalomení příčky</t>
  </si>
  <si>
    <t>783290704</t>
  </si>
  <si>
    <t>https://podminky.urs.cz/item/CS_URS_2023_01/763111714</t>
  </si>
  <si>
    <t xml:space="preserve">"1. PP"  3,2*2</t>
  </si>
  <si>
    <t>100</t>
  </si>
  <si>
    <t>763111717</t>
  </si>
  <si>
    <t>Příčka ze sádrokartonových desek ostatní konstrukce a práce na příčkách ze sádrokartonových desek základní penetrační nátěr (oboustranný)</t>
  </si>
  <si>
    <t>1535929393</t>
  </si>
  <si>
    <t>https://podminky.urs.cz/item/CS_URS_2023_01/763111717</t>
  </si>
  <si>
    <t>101</t>
  </si>
  <si>
    <t>763164616R25</t>
  </si>
  <si>
    <t>Obklad konstrukcí kalciumsilikátovými deskami včetně ochranných úhelníků ve tvaru U rozvinuté šíře do 0,6 m, opláštěný deskou protipožární, tl. 25 mm REI 60 DP1</t>
  </si>
  <si>
    <t>220886831</t>
  </si>
  <si>
    <t xml:space="preserve">"B04_1xIPN140_l=1,04m"  1,04*4*1,05</t>
  </si>
  <si>
    <t xml:space="preserve">"B04_1xIPN140_l=1,02m"  1,02*1*1,05</t>
  </si>
  <si>
    <t xml:space="preserve">"B04_1xIPN140_l=1,29m"  1,29*1*1,05</t>
  </si>
  <si>
    <t>102</t>
  </si>
  <si>
    <t>763181311</t>
  </si>
  <si>
    <t>Výplně otvorů konstrukcí ze sádrokartonových desek montáž zárubně kovové s konstrukcí jednokřídlové</t>
  </si>
  <si>
    <t>1914552252</t>
  </si>
  <si>
    <t>https://podminky.urs.cz/item/CS_URS_2023_01/763181311</t>
  </si>
  <si>
    <t xml:space="preserve">"1. PP"  1</t>
  </si>
  <si>
    <t>103</t>
  </si>
  <si>
    <t>553315961</t>
  </si>
  <si>
    <t>zárubeň jednokřídlá ocelová pro sádrokartonové příčky s protipožární úpravou tl stěny 110-150mm rozměru 900/1970, 2100mm</t>
  </si>
  <si>
    <t>-1377859830</t>
  </si>
  <si>
    <t>104</t>
  </si>
  <si>
    <t>998763303</t>
  </si>
  <si>
    <t>Přesun hmot pro konstrukce montované z desek sádrokartonových, sádrovláknitých, cementovláknitých nebo cementových stanovený z hmotnosti přesunovaného materiálu vodorovná dopravní vzdálenost do 50 m v objektech výšky přes 12 do 24 m</t>
  </si>
  <si>
    <t>-174344183</t>
  </si>
  <si>
    <t>https://podminky.urs.cz/item/CS_URS_2023_01/998763303</t>
  </si>
  <si>
    <t>105</t>
  </si>
  <si>
    <t>998763381</t>
  </si>
  <si>
    <t>Přesun hmot pro konstrukce montované z desek sádrokartonových, sádrovláknitých, cementovláknitých nebo cementových Příplatek k cenám za přesun prováděný bez použití mechanizace pro jakoukoliv výšku objektu</t>
  </si>
  <si>
    <t>-1669369366</t>
  </si>
  <si>
    <t>https://podminky.urs.cz/item/CS_URS_2023_01/998763381</t>
  </si>
  <si>
    <t>764</t>
  </si>
  <si>
    <t>Konstrukce klempířské</t>
  </si>
  <si>
    <t>106</t>
  </si>
  <si>
    <t>764002414</t>
  </si>
  <si>
    <t>Montáž strukturované oddělovací rohože jakékoli rš</t>
  </si>
  <si>
    <t>-2037024420</t>
  </si>
  <si>
    <t>https://podminky.urs.cz/item/CS_URS_2023_01/764002414</t>
  </si>
  <si>
    <t xml:space="preserve">"komín"  1,4*3</t>
  </si>
  <si>
    <t>107</t>
  </si>
  <si>
    <t>28329223</t>
  </si>
  <si>
    <t>fólie difuzně propustné s nakašírovanou strukturovanou rohoží pod hladkou plechovou krytinu</t>
  </si>
  <si>
    <t>-1162286343</t>
  </si>
  <si>
    <t>4,2*1,15 'Přepočtené koeficientem množství</t>
  </si>
  <si>
    <t>108</t>
  </si>
  <si>
    <t>764131431</t>
  </si>
  <si>
    <t>Krytina ze svitků nebo tabulí z měděného plechu s úpravou u okapů, prostupů a výčnělků střechy rovné drážkováním z tabulí, velikosti 1000 x 2000 mm, sklon střechy do 30°</t>
  </si>
  <si>
    <t>-651097160</t>
  </si>
  <si>
    <t>https://podminky.urs.cz/item/CS_URS_2023_01/764131431</t>
  </si>
  <si>
    <t>109</t>
  </si>
  <si>
    <t>998764103</t>
  </si>
  <si>
    <t>Přesun hmot pro konstrukce klempířské stanovený z hmotnosti přesunovaného materiálu vodorovná dopravní vzdálenost do 50 m v objektech výšky přes 12 do 24 m</t>
  </si>
  <si>
    <t>687316859</t>
  </si>
  <si>
    <t>https://podminky.urs.cz/item/CS_URS_2023_01/998764103</t>
  </si>
  <si>
    <t>110</t>
  </si>
  <si>
    <t>998764181</t>
  </si>
  <si>
    <t>Přesun hmot pro konstrukce klempířské stanovený z hmotnosti přesunovaného materiálu Příplatek k cenám za přesun prováděný bez použití mechanizace pro jakoukoliv výšku objektu</t>
  </si>
  <si>
    <t>2020801214</t>
  </si>
  <si>
    <t>https://podminky.urs.cz/item/CS_URS_2023_01/998764181</t>
  </si>
  <si>
    <t>766</t>
  </si>
  <si>
    <t>Konstrukce truhlářské</t>
  </si>
  <si>
    <t>111</t>
  </si>
  <si>
    <t>766660731</t>
  </si>
  <si>
    <t>Montáž dveřních doplňků dveřního kování bezpečnostního zámku</t>
  </si>
  <si>
    <t>847309716</t>
  </si>
  <si>
    <t>https://podminky.urs.cz/item/CS_URS_2023_01/766660731</t>
  </si>
  <si>
    <t xml:space="preserve">"1. PP"  3</t>
  </si>
  <si>
    <t>112</t>
  </si>
  <si>
    <t>54924006</t>
  </si>
  <si>
    <t>zámek zadlabací mezipokojový pravý pro cylindrickou vložku rozteč 72x55mm</t>
  </si>
  <si>
    <t>-1609326823</t>
  </si>
  <si>
    <t>113</t>
  </si>
  <si>
    <t>54964129</t>
  </si>
  <si>
    <t xml:space="preserve">vložka cylindrická </t>
  </si>
  <si>
    <t>-2062649452</t>
  </si>
  <si>
    <t>114</t>
  </si>
  <si>
    <t>766660733</t>
  </si>
  <si>
    <t>Montáž dveřních doplňků dveřního kování bezpečnostního štítku s klikou</t>
  </si>
  <si>
    <t>1021132355</t>
  </si>
  <si>
    <t>https://podminky.urs.cz/item/CS_URS_2023_01/766660733</t>
  </si>
  <si>
    <t>115</t>
  </si>
  <si>
    <t>54914110</t>
  </si>
  <si>
    <t>kování bezpečnostní koule/klika R1</t>
  </si>
  <si>
    <t>574065363</t>
  </si>
  <si>
    <t>116</t>
  </si>
  <si>
    <t>766695213</t>
  </si>
  <si>
    <t>Montáž ostatních truhlářských konstrukcí prahů dveří jednokřídlových, šířky přes 100 mm</t>
  </si>
  <si>
    <t>1000579656</t>
  </si>
  <si>
    <t>https://podminky.urs.cz/item/CS_URS_2023_01/766695213</t>
  </si>
  <si>
    <t>117</t>
  </si>
  <si>
    <t>61187181</t>
  </si>
  <si>
    <t>práh dveřní dřevěný dubový tl 20mm dl 920mm š 150mm</t>
  </si>
  <si>
    <t>214975195</t>
  </si>
  <si>
    <t>118</t>
  </si>
  <si>
    <t>998766103</t>
  </si>
  <si>
    <t>Přesun hmot pro konstrukce truhlářské stanovený z hmotnosti přesunovaného materiálu vodorovná dopravní vzdálenost do 50 m v objektech výšky přes 12 do 24 m</t>
  </si>
  <si>
    <t>434952239</t>
  </si>
  <si>
    <t>https://podminky.urs.cz/item/CS_URS_2023_01/998766103</t>
  </si>
  <si>
    <t>119</t>
  </si>
  <si>
    <t>998766181</t>
  </si>
  <si>
    <t>Přesun hmot pro konstrukce truhlářské stanovený z hmotnosti přesunovaného materiálu Příplatek k ceně za přesun prováděný bez použití mechanizace pro jakoukoliv výšku objektu</t>
  </si>
  <si>
    <t>-1111313806</t>
  </si>
  <si>
    <t>https://podminky.urs.cz/item/CS_URS_2023_01/998766181</t>
  </si>
  <si>
    <t>767</t>
  </si>
  <si>
    <t>Konstrukce zámečnické</t>
  </si>
  <si>
    <t>120</t>
  </si>
  <si>
    <t>767610121</t>
  </si>
  <si>
    <t>Montáž oken jednoduchých z hliníkových nebo ocelových profilů na polyuretanovou pěnu otevíravých do celostěnových panelů nebo ocelové konstrukce, plochy do 0,6 m2</t>
  </si>
  <si>
    <t>-245038298</t>
  </si>
  <si>
    <t>https://podminky.urs.cz/item/CS_URS_2023_01/767610121</t>
  </si>
  <si>
    <t xml:space="preserve">"úprava stávajícího okna pro VZT"  4*(0,88*0,305)</t>
  </si>
  <si>
    <t>121</t>
  </si>
  <si>
    <t>767612911</t>
  </si>
  <si>
    <t>Oprava a údržba oken seřízení kovového okna</t>
  </si>
  <si>
    <t>44674033</t>
  </si>
  <si>
    <t>https://podminky.urs.cz/item/CS_URS_2023_01/767612911</t>
  </si>
  <si>
    <t xml:space="preserve">"úprava stávajícího okna pro VZT"  4</t>
  </si>
  <si>
    <t>122</t>
  </si>
  <si>
    <t>767612912</t>
  </si>
  <si>
    <t>Oprava a údržba oken oprava kovového uzávěru okna</t>
  </si>
  <si>
    <t>196036766</t>
  </si>
  <si>
    <t>https://podminky.urs.cz/item/CS_URS_2023_01/767612912</t>
  </si>
  <si>
    <t>123</t>
  </si>
  <si>
    <t>767631800</t>
  </si>
  <si>
    <t>Demontáž oken pro beztmelé zasklení se zasklením</t>
  </si>
  <si>
    <t>-870962908</t>
  </si>
  <si>
    <t>https://podminky.urs.cz/item/CS_URS_2023_01/767631800</t>
  </si>
  <si>
    <t>124</t>
  </si>
  <si>
    <t>767646510</t>
  </si>
  <si>
    <t>Montáž dveří ocelových nebo hliníkových protipožárních uzávěrů jednokřídlových</t>
  </si>
  <si>
    <t>-1648797402</t>
  </si>
  <si>
    <t>https://podminky.urs.cz/item/CS_URS_2023_01/767646510</t>
  </si>
  <si>
    <t>125</t>
  </si>
  <si>
    <t>55341169</t>
  </si>
  <si>
    <t>dveře jednokřídlé ocelové interierové protipožární EW 15, 30, 45 D1 rohová zárubeň 900x1970mm</t>
  </si>
  <si>
    <t>1241864066</t>
  </si>
  <si>
    <t>126</t>
  </si>
  <si>
    <t>767649191</t>
  </si>
  <si>
    <t>Montáž dveří ocelových nebo hliníkových doplňků dveří samozavírače hydraulického</t>
  </si>
  <si>
    <t>546583667</t>
  </si>
  <si>
    <t>https://podminky.urs.cz/item/CS_URS_2023_01/767649191</t>
  </si>
  <si>
    <t>127</t>
  </si>
  <si>
    <t>54917250</t>
  </si>
  <si>
    <t>samozavírač dveří hydraulický</t>
  </si>
  <si>
    <t>1700917354</t>
  </si>
  <si>
    <t>128</t>
  </si>
  <si>
    <t>767995113</t>
  </si>
  <si>
    <t>Montáž ostatních atypických zámečnických konstrukcí hmotnosti přes 10 do 20 kg</t>
  </si>
  <si>
    <t>kg</t>
  </si>
  <si>
    <t>77195793</t>
  </si>
  <si>
    <t>https://podminky.urs.cz/item/CS_URS_2023_01/767995113</t>
  </si>
  <si>
    <t xml:space="preserve">"B04_1xIPN140_l=1,04m"  1,04*4*0,014*1000</t>
  </si>
  <si>
    <t xml:space="preserve">"B04_1xIPN140_l=1,02m"  1,02*1*0,014*1000</t>
  </si>
  <si>
    <t xml:space="preserve">"B04_1xIPN140_l=1,29m"  1,29*1*0,014*1000</t>
  </si>
  <si>
    <t xml:space="preserve">"B04_pl10_0,14*0,16"  0,14*0,16*6*0,03925*1000</t>
  </si>
  <si>
    <t>129</t>
  </si>
  <si>
    <t>13010716</t>
  </si>
  <si>
    <t>ocel profilová jakost S235JR (11 375) průřez I (IPN) 140</t>
  </si>
  <si>
    <t>193340214</t>
  </si>
  <si>
    <t xml:space="preserve">"B04_1xIPN140_l=1,04m"  1,04*4*0,014*1,09</t>
  </si>
  <si>
    <t xml:space="preserve">"B04_1xIPN140_l=1,02m"  1,02*1*0,014*1,09</t>
  </si>
  <si>
    <t xml:space="preserve">"B04_1xIPN140_l=1,29m"  1,29*1*0,014*1,09</t>
  </si>
  <si>
    <t>130</t>
  </si>
  <si>
    <t>13611228</t>
  </si>
  <si>
    <t>plech ocelový hladký jakost S235JR tl 10mm tabule</t>
  </si>
  <si>
    <t>-1664384259</t>
  </si>
  <si>
    <t xml:space="preserve">"B04_pl_0,14*0,16"  0,14*0,16*6*0,03925*1,09</t>
  </si>
  <si>
    <t>131</t>
  </si>
  <si>
    <t>767996801</t>
  </si>
  <si>
    <t>Demontáž ostatních zámečnických konstrukcí rozebráním o hmotnosti jednotlivých dílů do 50 kg</t>
  </si>
  <si>
    <t>-547546716</t>
  </si>
  <si>
    <t>https://podminky.urs.cz/item/CS_URS_2023_01/767996801</t>
  </si>
  <si>
    <t xml:space="preserve">"úprava okna pro VZT"  2,5*4</t>
  </si>
  <si>
    <t>132</t>
  </si>
  <si>
    <t>998767103</t>
  </si>
  <si>
    <t>Přesun hmot pro zámečnické konstrukce stanovený z hmotnosti přesunovaného materiálu vodorovná dopravní vzdálenost do 50 m v objektech výšky přes 12 do 24 m</t>
  </si>
  <si>
    <t>-588695191</t>
  </si>
  <si>
    <t>https://podminky.urs.cz/item/CS_URS_2023_01/998767103</t>
  </si>
  <si>
    <t>133</t>
  </si>
  <si>
    <t>998767181</t>
  </si>
  <si>
    <t>Přesun hmot pro zámečnické konstrukce stanovený z hmotnosti přesunovaného materiálu Příplatek k cenám za přesun prováděný bez použití mechanizace pro jakoukoliv výšku objektu</t>
  </si>
  <si>
    <t>-854193989</t>
  </si>
  <si>
    <t>https://podminky.urs.cz/item/CS_URS_2023_01/998767181</t>
  </si>
  <si>
    <t>777</t>
  </si>
  <si>
    <t>Podlahy lité</t>
  </si>
  <si>
    <t>134</t>
  </si>
  <si>
    <t>777111111</t>
  </si>
  <si>
    <t>Příprava podkladu před provedením litých podlah vysátí</t>
  </si>
  <si>
    <t>-1655671408</t>
  </si>
  <si>
    <t>https://podminky.urs.cz/item/CS_URS_2023_01/777111111</t>
  </si>
  <si>
    <t xml:space="preserve">"strojovna VZT"  11,2+(13,4-0,9)*0,15</t>
  </si>
  <si>
    <t>135</t>
  </si>
  <si>
    <t>777111121</t>
  </si>
  <si>
    <t>Příprava podkladu před provedením litých podlah obroušení ruční ( v místě styku se stěnou, v rozích apod.)</t>
  </si>
  <si>
    <t>883405518</t>
  </si>
  <si>
    <t>https://podminky.urs.cz/item/CS_URS_2023_01/777111121</t>
  </si>
  <si>
    <t xml:space="preserve">"strojovna VZT"  (13,4-0,9)</t>
  </si>
  <si>
    <t>136</t>
  </si>
  <si>
    <t>777111123</t>
  </si>
  <si>
    <t>Příprava podkladu před provedením litých podlah obroušení strojní</t>
  </si>
  <si>
    <t>-1888162554</t>
  </si>
  <si>
    <t>https://podminky.urs.cz/item/CS_URS_2023_01/777111123</t>
  </si>
  <si>
    <t>137</t>
  </si>
  <si>
    <t>777121105</t>
  </si>
  <si>
    <t>Vyrovnání podkladu epoxidovou stěrkou plněnou pískem, tloušťky do 3 mm, plochy přes 1,0 m2</t>
  </si>
  <si>
    <t>458609389</t>
  </si>
  <si>
    <t>https://podminky.urs.cz/item/CS_URS_2023_01/777121105</t>
  </si>
  <si>
    <t>138</t>
  </si>
  <si>
    <t>777131105</t>
  </si>
  <si>
    <t>Penetrační nátěr podlahy epoxidový na podklad z čerstvého betonu</t>
  </si>
  <si>
    <t>-1401968231</t>
  </si>
  <si>
    <t>https://podminky.urs.cz/item/CS_URS_2023_01/777131105</t>
  </si>
  <si>
    <t>139</t>
  </si>
  <si>
    <t>777131121</t>
  </si>
  <si>
    <t>Penetrační nátěr prosyp penetračních nátěrů podlahy pískem do 0,5 kg/m2</t>
  </si>
  <si>
    <t>342536017</t>
  </si>
  <si>
    <t>https://podminky.urs.cz/item/CS_URS_2023_01/777131121</t>
  </si>
  <si>
    <t>140</t>
  </si>
  <si>
    <t>777511105</t>
  </si>
  <si>
    <t>Krycí stěrka dekorativní epoxidová, tloušťky přes 2 do 3 mm</t>
  </si>
  <si>
    <t>381616438</t>
  </si>
  <si>
    <t>https://podminky.urs.cz/item/CS_URS_2023_01/777511105</t>
  </si>
  <si>
    <t>141</t>
  </si>
  <si>
    <t>777511181</t>
  </si>
  <si>
    <t>Krycí stěrka Příplatek k cenám za zvýšenou pracnost provádění soklíků na svislé ploše podlahových</t>
  </si>
  <si>
    <t>1333566174</t>
  </si>
  <si>
    <t>https://podminky.urs.cz/item/CS_URS_2023_01/777511181</t>
  </si>
  <si>
    <t>142</t>
  </si>
  <si>
    <t>998777103</t>
  </si>
  <si>
    <t>Přesun hmot pro podlahy lité stanovený z hmotnosti přesunovaného materiálu vodorovná dopravní vzdálenost do 50 m v objektech výšky přes 12 do 24 m</t>
  </si>
  <si>
    <t>830425671</t>
  </si>
  <si>
    <t>https://podminky.urs.cz/item/CS_URS_2023_01/998777103</t>
  </si>
  <si>
    <t>143</t>
  </si>
  <si>
    <t>998777181</t>
  </si>
  <si>
    <t>Přesun hmot pro podlahy lité stanovený z hmotnosti přesunovaného materiálu Příplatek k cenám za přesun prováděný bez použití mechanizace pro jakoukoliv výšku objektu</t>
  </si>
  <si>
    <t>-274646122</t>
  </si>
  <si>
    <t>https://podminky.urs.cz/item/CS_URS_2023_01/998777181</t>
  </si>
  <si>
    <t>783</t>
  </si>
  <si>
    <t>Dokončovací práce - nátěry</t>
  </si>
  <si>
    <t>144</t>
  </si>
  <si>
    <t>783301313</t>
  </si>
  <si>
    <t>Příprava podkladu zámečnických konstrukcí před provedením nátěru odmaštění odmašťovačem ředidlovým</t>
  </si>
  <si>
    <t>-2023399727</t>
  </si>
  <si>
    <t>https://podminky.urs.cz/item/CS_URS_2023_01/783301313</t>
  </si>
  <si>
    <t xml:space="preserve">"B04_1xIPN140_l=1,04m"  1,04*4*0,502</t>
  </si>
  <si>
    <t xml:space="preserve">"B04_1xIPN140_l=1,02m"  1,02*1*0,502</t>
  </si>
  <si>
    <t xml:space="preserve">"B04_1xIPN140_l=1,29m"  1,29*1*0,502</t>
  </si>
  <si>
    <t xml:space="preserve">"úprava stávajícího okna pro VZT"  4*(2,75*0,7)</t>
  </si>
  <si>
    <t xml:space="preserve">"dveře 900/1970_3 ks"  (0,9*1,97*2)*3</t>
  </si>
  <si>
    <t xml:space="preserve">"zárubně 900/1970_3 ks"  (0,9+1,97*2)*0,3*3</t>
  </si>
  <si>
    <t>145</t>
  </si>
  <si>
    <t>783314203</t>
  </si>
  <si>
    <t>Základní antikorozní nátěr zámečnických konstrukcí jednonásobný syntetický samozákladující</t>
  </si>
  <si>
    <t>1174753336</t>
  </si>
  <si>
    <t>https://podminky.urs.cz/item/CS_URS_2023_01/783314203</t>
  </si>
  <si>
    <t>146</t>
  </si>
  <si>
    <t>783315101</t>
  </si>
  <si>
    <t>Mezinátěr zámečnických konstrukcí jednonásobný syntetický standardní</t>
  </si>
  <si>
    <t>1665463852</t>
  </si>
  <si>
    <t>https://podminky.urs.cz/item/CS_URS_2023_01/783315101</t>
  </si>
  <si>
    <t xml:space="preserve">"dveře 900/1970_6 ks"  (0,9*1,97*2)*3</t>
  </si>
  <si>
    <t>147</t>
  </si>
  <si>
    <t>783317101</t>
  </si>
  <si>
    <t>Krycí nátěr (email) zámečnických konstrukcí jednonásobný syntetický standardní</t>
  </si>
  <si>
    <t>1725083234</t>
  </si>
  <si>
    <t>https://podminky.urs.cz/item/CS_URS_2023_01/783317101</t>
  </si>
  <si>
    <t>148</t>
  </si>
  <si>
    <t>783827123</t>
  </si>
  <si>
    <t>Krycí (ochranný ) nátěr omítek jednonásobný hladkých omítek hladkých, zrnitých tenkovrstvých nebo štukových stupně členitosti 1 a 2 silikátový</t>
  </si>
  <si>
    <t>-1678854366</t>
  </si>
  <si>
    <t>https://podminky.urs.cz/item/CS_URS_2023_01/783827123</t>
  </si>
  <si>
    <t>149</t>
  </si>
  <si>
    <t>783901453</t>
  </si>
  <si>
    <t>Příprava podkladu betonových podlah před provedením nátěru vysátím</t>
  </si>
  <si>
    <t>1436041204</t>
  </si>
  <si>
    <t>https://podminky.urs.cz/item/CS_URS_2023_01/783901453</t>
  </si>
  <si>
    <t xml:space="preserve">"základ pro AKU nádrže"  11,48+16,83*0,15</t>
  </si>
  <si>
    <t>150</t>
  </si>
  <si>
    <t>783943171</t>
  </si>
  <si>
    <t>Penetrační nátěr betonových podlah hrubých polyuretanový</t>
  </si>
  <si>
    <t>1207335659</t>
  </si>
  <si>
    <t>https://podminky.urs.cz/item/CS_URS_2023_01/783943171</t>
  </si>
  <si>
    <t>151</t>
  </si>
  <si>
    <t>783947163</t>
  </si>
  <si>
    <t>Krycí (uzavírací) nátěr betonových podlah dvojnásobný polyuretanový rozpouštědlový</t>
  </si>
  <si>
    <t>-588519909</t>
  </si>
  <si>
    <t>https://podminky.urs.cz/item/CS_URS_2023_01/783947163</t>
  </si>
  <si>
    <t>152</t>
  </si>
  <si>
    <t>783997151</t>
  </si>
  <si>
    <t>Krycí (uzavírací) nátěr betonových podlah Příplatek k cenám za protiskluznou vrstvu prosypem křemičitým pískem nebo skleněnými kuličkami</t>
  </si>
  <si>
    <t>412002397</t>
  </si>
  <si>
    <t>https://podminky.urs.cz/item/CS_URS_2023_01/783997151</t>
  </si>
  <si>
    <t xml:space="preserve">"základ pro AKU nádrže"  11,48</t>
  </si>
  <si>
    <t>153</t>
  </si>
  <si>
    <t>783997165</t>
  </si>
  <si>
    <t>Krycí (uzavírací) nátěr betonových podlah Příplatek k cenám za vodorovné značení (lajnování), šířky přes 100 do 150 mm</t>
  </si>
  <si>
    <t>-2072488282</t>
  </si>
  <si>
    <t>https://podminky.urs.cz/item/CS_URS_2023_01/783997165</t>
  </si>
  <si>
    <t xml:space="preserve">"základ pro AKU nádrže"  16,83</t>
  </si>
  <si>
    <t>784</t>
  </si>
  <si>
    <t>Dokončovací práce - malby a tapety</t>
  </si>
  <si>
    <t>154</t>
  </si>
  <si>
    <t>784111011</t>
  </si>
  <si>
    <t>Obroušení podkladu omítky v místnostech výšky do 3,80 m</t>
  </si>
  <si>
    <t>-1919226591</t>
  </si>
  <si>
    <t>https://podminky.urs.cz/item/CS_URS_2023_01/784111011</t>
  </si>
  <si>
    <t>155</t>
  </si>
  <si>
    <t>784181101</t>
  </si>
  <si>
    <t>Penetrace podkladu jednonásobná základní akrylátová bezbarvá v místnostech výšky do 3,80 m</t>
  </si>
  <si>
    <t>1064033319</t>
  </si>
  <si>
    <t>https://podminky.urs.cz/item/CS_URS_2023_01/784181101</t>
  </si>
  <si>
    <t>156</t>
  </si>
  <si>
    <t>784211101</t>
  </si>
  <si>
    <t>Malby z malířských směsí oděruvzdorných za mokra dvojnásobné, bílé za mokra oděruvzdorné výborně v místnostech výšky do 3,80 m</t>
  </si>
  <si>
    <t>-430761788</t>
  </si>
  <si>
    <t>https://podminky.urs.cz/item/CS_URS_2023_01/784211101</t>
  </si>
  <si>
    <t xml:space="preserve">"stěny_SDK"  2*(3,885+3,04+2,59+0,805)*3,2</t>
  </si>
  <si>
    <t>***1. PP_omítky</t>
  </si>
  <si>
    <t>787</t>
  </si>
  <si>
    <t>Dokončovací práce - zasklívání</t>
  </si>
  <si>
    <t>157</t>
  </si>
  <si>
    <t>787600802</t>
  </si>
  <si>
    <t>Vysklívání oken a dveří skla plochého, plochy přes 1 do 3 m2</t>
  </si>
  <si>
    <t>-7029454</t>
  </si>
  <si>
    <t>https://podminky.urs.cz/item/CS_URS_2023_01/787600802</t>
  </si>
  <si>
    <t>158</t>
  </si>
  <si>
    <t>787613526</t>
  </si>
  <si>
    <t>Zasklívání oken a dveří deskami plochými plnými sklem plochým válcovaným s drátěnou vložkou nebarevným tl. 6 až 8 mm do profilového těsnění</t>
  </si>
  <si>
    <t>2133423040</t>
  </si>
  <si>
    <t>https://podminky.urs.cz/item/CS_URS_2023_01/787613526</t>
  </si>
  <si>
    <t xml:space="preserve">"úprava stávajícího okna pro VZT"  4*(0,88*0,605)*3</t>
  </si>
  <si>
    <t>159</t>
  </si>
  <si>
    <t>998787103</t>
  </si>
  <si>
    <t>Přesun hmot pro zasklívání stanovený z hmotnosti přesunovaného materiálu vodorovná dopravní vzdálenost do 50 m v objektech výšky přes 12 do 24 m</t>
  </si>
  <si>
    <t>-1777200102</t>
  </si>
  <si>
    <t>https://podminky.urs.cz/item/CS_URS_2023_01/998787103</t>
  </si>
  <si>
    <t>160</t>
  </si>
  <si>
    <t>998787181</t>
  </si>
  <si>
    <t>Přesun hmot pro zasklívání stanovený z hmotnosti přesunovaného materiálu Příplatek k cenám za přesun prováděný bez použití mechanizace pro jakoukoliv výšku objektu</t>
  </si>
  <si>
    <t>-1887417682</t>
  </si>
  <si>
    <t>https://podminky.urs.cz/item/CS_URS_2023_01/998787181</t>
  </si>
  <si>
    <t>SO 101 D1.4.1_ÚT - Ústřední vytápění</t>
  </si>
  <si>
    <t xml:space="preserve">    733 - Ústřední vytápění - rozvodné potrubí</t>
  </si>
  <si>
    <t xml:space="preserve">    734 - Ústřední vytápění - armatury</t>
  </si>
  <si>
    <t>-365736269</t>
  </si>
  <si>
    <t>***10 ks jednoduchých závěsů pro rozvody potrubí</t>
  </si>
  <si>
    <t>10*2</t>
  </si>
  <si>
    <t>***20 ks dvojitých závěsů pro rozvody potrubí</t>
  </si>
  <si>
    <t>20*2</t>
  </si>
  <si>
    <t>417095027</t>
  </si>
  <si>
    <t>-60884456</t>
  </si>
  <si>
    <t>-2073434592</t>
  </si>
  <si>
    <t>-77615296</t>
  </si>
  <si>
    <t>0,122*20 'Přepočtené koeficientem množství</t>
  </si>
  <si>
    <t>-428621909</t>
  </si>
  <si>
    <t>-387787929</t>
  </si>
  <si>
    <t>733</t>
  </si>
  <si>
    <t>Ústřední vytápění - rozvodné potrubí</t>
  </si>
  <si>
    <t>727112041</t>
  </si>
  <si>
    <t>Protipožární trubní ucpávky ocelového potrubí s hořlavou izolací prostup stropem tloušťky 150 mm požární odolnost EI 60 DN 25</t>
  </si>
  <si>
    <t>1407385583</t>
  </si>
  <si>
    <t>https://podminky.urs.cz/item/CS_URS_2023_01/727112041</t>
  </si>
  <si>
    <t xml:space="preserve">"15/1,5"  2</t>
  </si>
  <si>
    <t xml:space="preserve">"18/1,5"  2+2+2</t>
  </si>
  <si>
    <t xml:space="preserve">"22/1,5"  2</t>
  </si>
  <si>
    <t>727112042</t>
  </si>
  <si>
    <t>Protipožární trubní ucpávky ocelového potrubí s hořlavou izolací prostup stropem tloušťky 150 mm požární odolnost EI 60 DN 32</t>
  </si>
  <si>
    <t>911547224</t>
  </si>
  <si>
    <t>https://podminky.urs.cz/item/CS_URS_2023_01/727112042</t>
  </si>
  <si>
    <t xml:space="preserve">"28/1,5"  2</t>
  </si>
  <si>
    <t>727112043</t>
  </si>
  <si>
    <t>Protipožární trubní ucpávky ocelového potrubí s hořlavou izolací prostup stropem tloušťky 150 mm požární odolnost EI 60 DN 50</t>
  </si>
  <si>
    <t>460715955</t>
  </si>
  <si>
    <t>https://podminky.urs.cz/item/CS_URS_2023_01/727112043</t>
  </si>
  <si>
    <t xml:space="preserve">"35/1,5"  2</t>
  </si>
  <si>
    <t xml:space="preserve">"42/2"  2</t>
  </si>
  <si>
    <t>733110808</t>
  </si>
  <si>
    <t>Demontáž potrubí z trubek ocelových závitových DN přes 32 do 50</t>
  </si>
  <si>
    <t>-85509887</t>
  </si>
  <si>
    <t>https://podminky.urs.cz/item/CS_URS_2023_01/733110808</t>
  </si>
  <si>
    <t xml:space="preserve">"stávající rozvody_cca"  10</t>
  </si>
  <si>
    <t>733191908</t>
  </si>
  <si>
    <t>Opravy rozvodů potrubí z trubek ocelových závitových normálních i zesílených montáž DN 50</t>
  </si>
  <si>
    <t>-1258242736</t>
  </si>
  <si>
    <t>https://podminky.urs.cz/item/CS_URS_2023_01/733191908</t>
  </si>
  <si>
    <t>14041106</t>
  </si>
  <si>
    <t>trubka ocelová svařovaná závitová 2" (DN 50) jakost 11 343</t>
  </si>
  <si>
    <t>1188867706</t>
  </si>
  <si>
    <t>10*1,045 'Přepočtené koeficientem množství</t>
  </si>
  <si>
    <t>733191928</t>
  </si>
  <si>
    <t>Opravy rozvodů potrubí z trubek ocelových závitových normálních i zesílených navaření odbočky na stávající potrubí, odbočka DN 50</t>
  </si>
  <si>
    <t>-791038083</t>
  </si>
  <si>
    <t>https://podminky.urs.cz/item/CS_URS_2023_01/733191928</t>
  </si>
  <si>
    <t xml:space="preserve">"stávající rozvody_cca"  4</t>
  </si>
  <si>
    <t>733223302</t>
  </si>
  <si>
    <t>Potrubí z trubek měděných tvrdých spojovaných lisováním PN 16, T= +110°C Ø 18/1</t>
  </si>
  <si>
    <t>1328698193</t>
  </si>
  <si>
    <t>https://podminky.urs.cz/item/CS_URS_2023_01/733223302</t>
  </si>
  <si>
    <t>733223304</t>
  </si>
  <si>
    <t>Potrubí z trubek měděných tvrdých spojovaných lisováním PN 16, T= +110°C Ø 28/1,5</t>
  </si>
  <si>
    <t>-1752006421</t>
  </si>
  <si>
    <t>https://podminky.urs.cz/item/CS_URS_2023_01/733223304</t>
  </si>
  <si>
    <t>733223305</t>
  </si>
  <si>
    <t>Potrubí z trubek měděných tvrdých spojovaných lisováním PN 16, T= +110°C Ø 35/1,5</t>
  </si>
  <si>
    <t>1750207847</t>
  </si>
  <si>
    <t>https://podminky.urs.cz/item/CS_URS_2023_01/733223305</t>
  </si>
  <si>
    <t>733223306</t>
  </si>
  <si>
    <t>Potrubí z trubek měděných tvrdých spojovaných lisováním PN 16, T= +110°C Ø 42/1,5</t>
  </si>
  <si>
    <t>-690205855</t>
  </si>
  <si>
    <t>https://podminky.urs.cz/item/CS_URS_2023_01/733223306</t>
  </si>
  <si>
    <t>733290801</t>
  </si>
  <si>
    <t>Demontáž potrubí z trubek měděných Ø do 35/1,5</t>
  </si>
  <si>
    <t>1077157085</t>
  </si>
  <si>
    <t>https://podminky.urs.cz/item/CS_URS_2023_01/733290801</t>
  </si>
  <si>
    <t xml:space="preserve">"28x1,5"  50,0</t>
  </si>
  <si>
    <t xml:space="preserve">"35x1,5"  15,0</t>
  </si>
  <si>
    <t>733291101</t>
  </si>
  <si>
    <t>Zkoušky těsnosti potrubí z trubek měděných Ø do 35/1,5</t>
  </si>
  <si>
    <t>1150524229</t>
  </si>
  <si>
    <t>https://podminky.urs.cz/item/CS_URS_2023_01/733291101</t>
  </si>
  <si>
    <t>733291102</t>
  </si>
  <si>
    <t>Zkoušky těsnosti potrubí z trubek měděných Ø přes 35/1,5 do 64/2,0</t>
  </si>
  <si>
    <t>-1778101811</t>
  </si>
  <si>
    <t>https://podminky.urs.cz/item/CS_URS_2023_01/733291102</t>
  </si>
  <si>
    <t>733291905</t>
  </si>
  <si>
    <t>Opravy rozvodů potrubí z trubek měděných propojení potrubí Ø 28/1,5</t>
  </si>
  <si>
    <t>-535921450</t>
  </si>
  <si>
    <t>https://podminky.urs.cz/item/CS_URS_2023_01/733291905</t>
  </si>
  <si>
    <t>733291906</t>
  </si>
  <si>
    <t>Opravy rozvodů potrubí z trubek měděných propojení potrubí Ø 35/1,5</t>
  </si>
  <si>
    <t>-1401062051</t>
  </si>
  <si>
    <t>https://podminky.urs.cz/item/CS_URS_2023_01/733291906</t>
  </si>
  <si>
    <t>733291907</t>
  </si>
  <si>
    <t>Opravy rozvodů potrubí z trubek měděných propojení potrubí Ø 42/1,5</t>
  </si>
  <si>
    <t>4240600</t>
  </si>
  <si>
    <t>https://podminky.urs.cz/item/CS_URS_2023_01/733291907</t>
  </si>
  <si>
    <t>733292905</t>
  </si>
  <si>
    <t>Opravy rozvodů potrubí z trubek měděných zaslepení potrubí Ø 28/1,5</t>
  </si>
  <si>
    <t>60336456</t>
  </si>
  <si>
    <t>https://podminky.urs.cz/item/CS_URS_2023_01/733292905</t>
  </si>
  <si>
    <t>733292906</t>
  </si>
  <si>
    <t>Opravy rozvodů potrubí z trubek měděných zaslepení potrubí Ø 35/1,5</t>
  </si>
  <si>
    <t>-440981079</t>
  </si>
  <si>
    <t>https://podminky.urs.cz/item/CS_URS_2023_01/733292906</t>
  </si>
  <si>
    <t>733811251</t>
  </si>
  <si>
    <t>Ochrana potrubí termoizolačními trubicemi z pěnového polyetylenu PE přilepenými v příčných a podélných spojích, tloušťky izolace přes 20 do 25 mm, vnitřního průměru izolace DN do 22 mm</t>
  </si>
  <si>
    <t>1532534159</t>
  </si>
  <si>
    <t>https://podminky.urs.cz/item/CS_URS_2023_01/733811251</t>
  </si>
  <si>
    <t>733811252</t>
  </si>
  <si>
    <t>Ochrana potrubí termoizolačními trubicemi z pěnového polyetylenu PE přilepenými v příčných a podélných spojích, tloušťky izolace přes 20 do 25 mm, vnitřního průměru izolace DN přes 22 do 45 mm</t>
  </si>
  <si>
    <t>-1373064439</t>
  </si>
  <si>
    <t>https://podminky.urs.cz/item/CS_URS_2023_01/733811252</t>
  </si>
  <si>
    <t>727213201</t>
  </si>
  <si>
    <t>Protipožární trubní ucpávky Cu potrubí prostup stropem tloušťky 150 mm požární odolnost EI 60 D 20</t>
  </si>
  <si>
    <t>-1614176039</t>
  </si>
  <si>
    <t>https://podminky.urs.cz/item/CS_URS_2023_01/727213201</t>
  </si>
  <si>
    <t>727213202</t>
  </si>
  <si>
    <t>Protipožární trubní ucpávky Cu potrubí prostup stropem tloušťky 150 mm požární odolnost EI 60 D 25</t>
  </si>
  <si>
    <t>-514778463</t>
  </si>
  <si>
    <t>https://podminky.urs.cz/item/CS_URS_2023_01/727213202</t>
  </si>
  <si>
    <t>727213203</t>
  </si>
  <si>
    <t>Protipožární trubní ucpávky Cu potrubí prostup stropem tloušťky 150 mm požární odolnost EI 60 D 32</t>
  </si>
  <si>
    <t>-1688432153</t>
  </si>
  <si>
    <t>https://podminky.urs.cz/item/CS_URS_2023_01/727213203</t>
  </si>
  <si>
    <t>727213204</t>
  </si>
  <si>
    <t>Protipožární trubní ucpávky Cu potrubí prostup stropem tloušťky 150 mm požární odolnost EI 60 D 40</t>
  </si>
  <si>
    <t>1638929479</t>
  </si>
  <si>
    <t>https://podminky.urs.cz/item/CS_URS_2023_01/727213204</t>
  </si>
  <si>
    <t>998733102</t>
  </si>
  <si>
    <t>Přesun hmot pro rozvody potrubí stanovený z hmotnosti přesunovaného materiálu vodorovná dopravní vzdálenost do 50 m v objektech výšky přes 6 do 12 m</t>
  </si>
  <si>
    <t>-431645917</t>
  </si>
  <si>
    <t>https://podminky.urs.cz/item/CS_URS_2023_01/998733102</t>
  </si>
  <si>
    <t>998733181</t>
  </si>
  <si>
    <t>Přesun hmot pro rozvody potrubí stanovený z hmotnosti přesunovaného materiálu Příplatek k cenám za přesun prováděný bez použití mechanizace pro jakoukoliv výšku objektu</t>
  </si>
  <si>
    <t>-1053721617</t>
  </si>
  <si>
    <t>https://podminky.urs.cz/item/CS_URS_2023_01/998733181</t>
  </si>
  <si>
    <t>734</t>
  </si>
  <si>
    <t>Ústřední vytápění - armatury</t>
  </si>
  <si>
    <t>734209113</t>
  </si>
  <si>
    <t>Montáž závitových armatur se 2 závity G 1/2 (DN 15)</t>
  </si>
  <si>
    <t>2115390778</t>
  </si>
  <si>
    <t>https://podminky.urs.cz/item/CS_URS_2023_01/734209113</t>
  </si>
  <si>
    <t>551280091</t>
  </si>
  <si>
    <t xml:space="preserve">ultrazvukový subkompaktní měřič energie tepla a chladu  DN15 0,6m3/h, l=110mm</t>
  </si>
  <si>
    <t>-968451824</t>
  </si>
  <si>
    <t>551280093</t>
  </si>
  <si>
    <t>ultrazvukový subkompaktní měřič energie tepla a chladu DN15 1,5m3/h, l=110mm</t>
  </si>
  <si>
    <t>-20198763</t>
  </si>
  <si>
    <t>734209114</t>
  </si>
  <si>
    <t>Montáž závitových armatur se 2 závity G 3/4 (DN 20)</t>
  </si>
  <si>
    <t>-235340937</t>
  </si>
  <si>
    <t>https://podminky.urs.cz/item/CS_URS_2023_01/734209114</t>
  </si>
  <si>
    <t>551280092</t>
  </si>
  <si>
    <t>ultrazvukový subkompaktní měřič energie tepla a chladu DN20 0,6m3/h, l=110mm</t>
  </si>
  <si>
    <t>1335339801</t>
  </si>
  <si>
    <t>734209115</t>
  </si>
  <si>
    <t>Montáž závitových armatur se 2 závity G 1 (DN 25)</t>
  </si>
  <si>
    <t>187602801</t>
  </si>
  <si>
    <t>https://podminky.urs.cz/item/CS_URS_2023_01/734209115</t>
  </si>
  <si>
    <t>551280094</t>
  </si>
  <si>
    <t>ultrazvukový subkompaktní měřič energie tepla a chladu DN25 3,5m3/h, l=260mm</t>
  </si>
  <si>
    <t>-815182844</t>
  </si>
  <si>
    <t>734220101R</t>
  </si>
  <si>
    <t>Ventily regulační závitové vyvažovací přímé PN 20 do 100°C G 1/2</t>
  </si>
  <si>
    <t>846947927</t>
  </si>
  <si>
    <t>https://podminky.urs.cz/item/CS_URS_2023_01/734220101R</t>
  </si>
  <si>
    <t>734220101</t>
  </si>
  <si>
    <t>Ventily regulační závitové vyvažovací přímé PN 20 do 100°C G 3/4</t>
  </si>
  <si>
    <t>57902111</t>
  </si>
  <si>
    <t>https://podminky.urs.cz/item/CS_URS_2023_01/734220101</t>
  </si>
  <si>
    <t>734220102</t>
  </si>
  <si>
    <t>Ventily regulační závitové vyvažovací přímé PN 20 do 100°C G 1</t>
  </si>
  <si>
    <t>-530916693</t>
  </si>
  <si>
    <t>https://podminky.urs.cz/item/CS_URS_2023_01/734220102</t>
  </si>
  <si>
    <t>734220103</t>
  </si>
  <si>
    <t>Ventily regulační závitové vyvažovací přímé PN 20 do 100°C G 5/4</t>
  </si>
  <si>
    <t>-964984390</t>
  </si>
  <si>
    <t>https://podminky.urs.cz/item/CS_URS_2023_01/734220103</t>
  </si>
  <si>
    <t>734292723</t>
  </si>
  <si>
    <t>Ostatní armatury kulové kohouty PN 42 do 185°C přímé vnitřní závit s vypouštěním G 1/2</t>
  </si>
  <si>
    <t>1164717512</t>
  </si>
  <si>
    <t>https://podminky.urs.cz/item/CS_URS_2023_01/734292723</t>
  </si>
  <si>
    <t>734292725</t>
  </si>
  <si>
    <t>Ostatní armatury kulové kohouty PN 42 do 185°C přímé vnitřní závit s vypouštěním G 1</t>
  </si>
  <si>
    <t>-1616815173</t>
  </si>
  <si>
    <t>https://podminky.urs.cz/item/CS_URS_2023_01/734292725</t>
  </si>
  <si>
    <t>734292726</t>
  </si>
  <si>
    <t>Ostatní armatury kulové kohouty PN 42 do 185°C přímé vnitřní závit s vypouštěním G 5/4</t>
  </si>
  <si>
    <t>971408327</t>
  </si>
  <si>
    <t>https://podminky.urs.cz/item/CS_URS_2023_01/734292726</t>
  </si>
  <si>
    <t>734292727</t>
  </si>
  <si>
    <t>Ostatní armatury kulové kohouty PN 42 do 185°C přímé vnitřní závit s vypouštěním G 6/4</t>
  </si>
  <si>
    <t>-350890693</t>
  </si>
  <si>
    <t>https://podminky.urs.cz/item/CS_URS_2023_01/734292727</t>
  </si>
  <si>
    <t>734419111R</t>
  </si>
  <si>
    <t>Teploměry technické montáž teploměrů s ochranným pouzdrem nebo s pevným stonkem a jímkou</t>
  </si>
  <si>
    <t>-144891162</t>
  </si>
  <si>
    <t>https://podminky.urs.cz/item/CS_URS_2023_01/734419111R</t>
  </si>
  <si>
    <t>388328151</t>
  </si>
  <si>
    <t>poměrový MT na rdiátor Caloric WB</t>
  </si>
  <si>
    <t>-825398230</t>
  </si>
  <si>
    <t>734491101R</t>
  </si>
  <si>
    <t>Měřicí armatury odečtová sada s integrovanou anténou (USB Stick)</t>
  </si>
  <si>
    <t>1473676220</t>
  </si>
  <si>
    <t>https://podminky.urs.cz/item/CS_URS_2023_01/734491101R</t>
  </si>
  <si>
    <t>734499211</t>
  </si>
  <si>
    <t>Měřicí armatury montáž návarků M 20 x 1,5</t>
  </si>
  <si>
    <t>-1304956811</t>
  </si>
  <si>
    <t>https://podminky.urs.cz/item/CS_URS_2023_01/734499211</t>
  </si>
  <si>
    <t>19761206</t>
  </si>
  <si>
    <t>jímka teploměrová mosazná pro 1 čidlo 1/2" dl 200mm</t>
  </si>
  <si>
    <t>1285790063</t>
  </si>
  <si>
    <t>998734102</t>
  </si>
  <si>
    <t>Přesun hmot pro armatury stanovený z hmotnosti přesunovaného materiálu vodorovná dopravní vzdálenost do 50 m v objektech výšky přes 6 do 12 m</t>
  </si>
  <si>
    <t>1690287854</t>
  </si>
  <si>
    <t>https://podminky.urs.cz/item/CS_URS_2023_01/998734102</t>
  </si>
  <si>
    <t>998734181</t>
  </si>
  <si>
    <t>Přesun hmot pro armatury stanovený z hmotnosti přesunovaného materiálu Příplatek k cenám za přesun prováděný bez použití mechanizace pro jakoukoliv výšku objektu</t>
  </si>
  <si>
    <t>2115216024</t>
  </si>
  <si>
    <t>https://podminky.urs.cz/item/CS_URS_2023_01/998734181</t>
  </si>
  <si>
    <t>767995111</t>
  </si>
  <si>
    <t>Montáž ostatních atypických zámečnických konstrukcí hmotnosti do 5 kg</t>
  </si>
  <si>
    <t>-1001716306</t>
  </si>
  <si>
    <t>https://podminky.urs.cz/item/CS_URS_2023_01/767995111</t>
  </si>
  <si>
    <t xml:space="preserve">"l=0,6 m x 2ks_10 ks"  (0,6*2*0,617)*10</t>
  </si>
  <si>
    <t xml:space="preserve">"l=0,6 m x 2ks_20 ks"  (0,6*2*0,617)*20</t>
  </si>
  <si>
    <t xml:space="preserve">"L35/35/4_l=0,45 m_10 ks"  (0,45*2,09)*10</t>
  </si>
  <si>
    <t xml:space="preserve">"L35/35/4_l=0,45 m_20 ks"  (0,45*2,09)*20*2</t>
  </si>
  <si>
    <t>31197003</t>
  </si>
  <si>
    <t>tyč závitová Pz 4.6 M10</t>
  </si>
  <si>
    <t>1951689827</t>
  </si>
  <si>
    <t xml:space="preserve">"l=0,6 m x 2ks_10 ks"  (0,6*2)*10*1,09</t>
  </si>
  <si>
    <t xml:space="preserve">"l=0,6 m x 2ks_20 ks"  (0,6*2)*20*1,09</t>
  </si>
  <si>
    <t>13010410</t>
  </si>
  <si>
    <t>úhelník ocelový rovnostranný jakost S235JR (11 375) 35x35x4mm</t>
  </si>
  <si>
    <t>496687430</t>
  </si>
  <si>
    <t xml:space="preserve">"L35/35/4_l=0,45 m_10 ks"  (0,45*2,09)*10/1000*1,09</t>
  </si>
  <si>
    <t xml:space="preserve">"L35/35/4_l=0,45 m_20 ks"  (0,45*2,09)*20*2/1000*1,09</t>
  </si>
  <si>
    <t>31111005</t>
  </si>
  <si>
    <t>matice přesná šestihranná Pz DIN 934-8 M10</t>
  </si>
  <si>
    <t>100 kus</t>
  </si>
  <si>
    <t>2114920095</t>
  </si>
  <si>
    <t>10*4/100</t>
  </si>
  <si>
    <t>20*4*2/100</t>
  </si>
  <si>
    <t>31120005</t>
  </si>
  <si>
    <t>podložka DIN 125-A ZB D 10mm</t>
  </si>
  <si>
    <t>-1734535026</t>
  </si>
  <si>
    <t>998767102</t>
  </si>
  <si>
    <t>Přesun hmot pro zámečnické konstrukce stanovený z hmotnosti přesunovaného materiálu vodorovná dopravní vzdálenost do 50 m v objektech výšky přes 6 do 12 m</t>
  </si>
  <si>
    <t>-1166855972</t>
  </si>
  <si>
    <t>https://podminky.urs.cz/item/CS_URS_2023_01/998767102</t>
  </si>
  <si>
    <t>-827516557</t>
  </si>
  <si>
    <t>547883596</t>
  </si>
  <si>
    <t>-1931552125</t>
  </si>
  <si>
    <t xml:space="preserve">"l=0,6 m x 2ks_10 ks"  (2*PI*0,05*0,05+2*PI*0,005*0,6)*10</t>
  </si>
  <si>
    <t xml:space="preserve">"l=0,6 m x 2ks_20 ks"  (2*PI*0,05*0,05+2*PI*0,005*0,6)*20</t>
  </si>
  <si>
    <t xml:space="preserve">"L35/35/4_l=0,45 m_10 ks"  0,14*10</t>
  </si>
  <si>
    <t xml:space="preserve">"L35/35/4_l=0,45 m_20 ks"  0,14*2*20</t>
  </si>
  <si>
    <t>783601715</t>
  </si>
  <si>
    <t>Příprava podkladu armatur a kovových potrubí před provedením nátěru potrubí do DN 50 mm odmaštěním, odmašťovačem ředidlovým</t>
  </si>
  <si>
    <t>-963175987</t>
  </si>
  <si>
    <t>https://podminky.urs.cz/item/CS_URS_2023_01/783601715</t>
  </si>
  <si>
    <t>783614551</t>
  </si>
  <si>
    <t>Základní nátěr armatur a kovových potrubí jednonásobný potrubí do DN 50 mm syntetický</t>
  </si>
  <si>
    <t>394517641</t>
  </si>
  <si>
    <t>https://podminky.urs.cz/item/CS_URS_2023_01/783614551</t>
  </si>
  <si>
    <t xml:space="preserve">"D50_10 m"  10</t>
  </si>
  <si>
    <t>SO 101 D1.4.2_CHL - Chlazení</t>
  </si>
  <si>
    <t xml:space="preserve">    732 - Ústřední vytápění - strojovny</t>
  </si>
  <si>
    <t xml:space="preserve">    751 - Vzduchotechnika</t>
  </si>
  <si>
    <t>13966370</t>
  </si>
  <si>
    <t>https://podminky.urs.cz/item/CS_URS_2022_01/953961112</t>
  </si>
  <si>
    <t>***70 ks závěsů pro rozvody potrubí</t>
  </si>
  <si>
    <t>70*2</t>
  </si>
  <si>
    <t>1458240059</t>
  </si>
  <si>
    <t>1996789774</t>
  </si>
  <si>
    <t>https://podminky.urs.cz/item/CS_URS_2022_01/997013217</t>
  </si>
  <si>
    <t>-1710720980</t>
  </si>
  <si>
    <t>https://podminky.urs.cz/item/CS_URS_2022_01/997013501</t>
  </si>
  <si>
    <t>-1320645111</t>
  </si>
  <si>
    <t>https://podminky.urs.cz/item/CS_URS_2022_01/997013509</t>
  </si>
  <si>
    <t>0,351*20 'Přepočtené koeficientem množství</t>
  </si>
  <si>
    <t>-680876701</t>
  </si>
  <si>
    <t>-1397557228</t>
  </si>
  <si>
    <t>713463411</t>
  </si>
  <si>
    <t>Montáž izolace tepelné potrubí a ohybů tvarovkami nebo deskami potrubními pouzdry návlekovými izolačními hadicemi potrubí a ohybů</t>
  </si>
  <si>
    <t>-582130744</t>
  </si>
  <si>
    <t>https://podminky.urs.cz/item/CS_URS_2023_01/713463411</t>
  </si>
  <si>
    <t>283001903</t>
  </si>
  <si>
    <t>chlorkaučuková tepelná návleková izolace 22/19 mm</t>
  </si>
  <si>
    <t>-382159450</t>
  </si>
  <si>
    <t>283001904</t>
  </si>
  <si>
    <t>chlorkaučuková tepelná návleková izolace 28/19 mm</t>
  </si>
  <si>
    <t>-1434574320</t>
  </si>
  <si>
    <t>283001905</t>
  </si>
  <si>
    <t>chlorkaučuková tepelná návleková izolace 35/19 mm</t>
  </si>
  <si>
    <t>422779095</t>
  </si>
  <si>
    <t>283001906</t>
  </si>
  <si>
    <t>chlorkaučuková tepelná návleková izolace 42/19 mm</t>
  </si>
  <si>
    <t>-1308702440</t>
  </si>
  <si>
    <t>283003907</t>
  </si>
  <si>
    <t>chlorkaučuková tepelná návleková izolace 54/32 mm</t>
  </si>
  <si>
    <t>-1692855299</t>
  </si>
  <si>
    <t>283003908</t>
  </si>
  <si>
    <t>chlorkaučuková tepelná návleková izolace 64/32 mm</t>
  </si>
  <si>
    <t>-1717032063</t>
  </si>
  <si>
    <t>283003910</t>
  </si>
  <si>
    <t>chlorkaučuková tepelná návleková izolace 89/32 mm</t>
  </si>
  <si>
    <t>1241358163</t>
  </si>
  <si>
    <t>423001903</t>
  </si>
  <si>
    <t>termoizolační objímka potrubí 22/35mm</t>
  </si>
  <si>
    <t>912522858</t>
  </si>
  <si>
    <t>P</t>
  </si>
  <si>
    <t>Poznámka k položce:_x000d_
izolační pouzdro ze syntetického kaučuku a PIR pěny</t>
  </si>
  <si>
    <t>423001904</t>
  </si>
  <si>
    <t>termoizolační objímka potrubí 28/35mm</t>
  </si>
  <si>
    <t>-936621148</t>
  </si>
  <si>
    <t>423001905</t>
  </si>
  <si>
    <t>termoizolační objímka potrubí 35/35mm</t>
  </si>
  <si>
    <t>1774990365</t>
  </si>
  <si>
    <t>423001906</t>
  </si>
  <si>
    <t>termoizolační objímka potrubí 42/35mm</t>
  </si>
  <si>
    <t>877488178</t>
  </si>
  <si>
    <t>423001907</t>
  </si>
  <si>
    <t>termoizolační objímka potrubí 54/35mm</t>
  </si>
  <si>
    <t>1619477458</t>
  </si>
  <si>
    <t>423001908</t>
  </si>
  <si>
    <t>termoizolační objímka potrubí 64/35mm</t>
  </si>
  <si>
    <t>1782728534</t>
  </si>
  <si>
    <t>423001910</t>
  </si>
  <si>
    <t>termoizolační objímka potrubí 89/35mm</t>
  </si>
  <si>
    <t>515994</t>
  </si>
  <si>
    <t>1199409569</t>
  </si>
  <si>
    <t>959250506</t>
  </si>
  <si>
    <t>732</t>
  </si>
  <si>
    <t>Ústřední vytápění - strojovny</t>
  </si>
  <si>
    <t>732111322</t>
  </si>
  <si>
    <t>Rozdělovače a sběrače trubková hrdla rozdělovačů a sběračů bez přírub DN 65</t>
  </si>
  <si>
    <t>1929105181</t>
  </si>
  <si>
    <t>https://podminky.urs.cz/item/CS_URS_2023_01/732111322</t>
  </si>
  <si>
    <t>732111325</t>
  </si>
  <si>
    <t>Rozdělovače a sběrače trubková hrdla rozdělovačů a sběračů bez přírub DN 80</t>
  </si>
  <si>
    <t>977689053</t>
  </si>
  <si>
    <t>https://podminky.urs.cz/item/CS_URS_2023_01/732111325</t>
  </si>
  <si>
    <t>732112242</t>
  </si>
  <si>
    <t>Rozdělovače a sběrače sdružené hydraulické závitové (průtok Q m3/h - výkon kW) DN 150 (65 m3/h - 1500 kW)</t>
  </si>
  <si>
    <t>-1136660509</t>
  </si>
  <si>
    <t>https://podminky.urs.cz/item/CS_URS_2023_01/732112242</t>
  </si>
  <si>
    <t>732331108</t>
  </si>
  <si>
    <t>Nádoby expanzní tlakové pro solární, topné a chladicí soustavy s membránou bez pojistného ventilu se závitovým připojením PN 1,0 o objemu 100 l</t>
  </si>
  <si>
    <t>soubor</t>
  </si>
  <si>
    <t>-1546253159</t>
  </si>
  <si>
    <t>https://podminky.urs.cz/item/CS_URS_2023_01/732331108</t>
  </si>
  <si>
    <t>732331628R</t>
  </si>
  <si>
    <t>Akumulační nádrž o objemu 1410 l včetně tepelné izolace</t>
  </si>
  <si>
    <t>-978310949</t>
  </si>
  <si>
    <t>732422203</t>
  </si>
  <si>
    <t>Čerpadla teplovodní přírubová mokroběžná oběhová pro teplovodní vytápění PN 6/10, do 110°C jednodílná DN příruby/dopravní výška H (m) - čerpací výkon Q (m3/h) DN 32/ do 12,0 m / 12,0 m3/h</t>
  </si>
  <si>
    <t>111434993</t>
  </si>
  <si>
    <t>https://podminky.urs.cz/item/CS_URS_2023_01/732422203</t>
  </si>
  <si>
    <t>732422225</t>
  </si>
  <si>
    <t>Čerpadla teplovodní přírubová mokroběžná oběhová pro teplovodní vytápění PN 6/10, do 110°C jednodílná DN příruby/dopravní výška H (m) - čerpací výkon Q (m3/h) DN 50 / do 10,0 m / 10,0 m3/h</t>
  </si>
  <si>
    <t>-698944725</t>
  </si>
  <si>
    <t>https://podminky.urs.cz/item/CS_URS_2023_01/732422225</t>
  </si>
  <si>
    <t>732422234</t>
  </si>
  <si>
    <t>Čerpadla teplovodní přírubová mokroběžná oběhová pro teplovodní vytápění PN 6/10, do 110°C jednodílná DN příruby/dopravní výška H (m) - čerpací výkon Q (m3/h) DN 65/ do 10,0 m / 26,0 m3/h</t>
  </si>
  <si>
    <t>369639033</t>
  </si>
  <si>
    <t>https://podminky.urs.cz/item/CS_URS_2023_01/732422234</t>
  </si>
  <si>
    <t>998732102</t>
  </si>
  <si>
    <t>Přesun hmot pro strojovny stanovený z hmotnosti přesunovaného materiálu vodorovná dopravní vzdálenost do 50 m v objektech výšky přes 6 do 12 m</t>
  </si>
  <si>
    <t>1479695765</t>
  </si>
  <si>
    <t>https://podminky.urs.cz/item/CS_URS_2023_01/998732102</t>
  </si>
  <si>
    <t>998732181</t>
  </si>
  <si>
    <t>Přesun hmot pro strojovny stanovený z hmotnosti přesunovaného materiálu Příplatek k cenám za přesun prováděný bez použití mechanizace pro jakoukoliv výšku objektu</t>
  </si>
  <si>
    <t>214032593</t>
  </si>
  <si>
    <t>https://podminky.urs.cz/item/CS_URS_2023_01/998732181</t>
  </si>
  <si>
    <t>727112006</t>
  </si>
  <si>
    <t>Protipožární trubní ucpávky ocelového potrubí s hořlavou izolací prostup stěnou tloušťky 100 mm požární odolnost EI 60 DN 100</t>
  </si>
  <si>
    <t>-468601355</t>
  </si>
  <si>
    <t>https://podminky.urs.cz/item/CS_URS_2023_01/727112006</t>
  </si>
  <si>
    <t xml:space="preserve">"D2x90"  2</t>
  </si>
  <si>
    <t>727112046</t>
  </si>
  <si>
    <t>Protipožární trubní ucpávky ocelového potrubí s hořlavou izolací prostup stropem tloušťky 150 mm požární odolnost EI 60 DN 100</t>
  </si>
  <si>
    <t>163798238</t>
  </si>
  <si>
    <t>https://podminky.urs.cz/item/CS_URS_2023_01/727112046</t>
  </si>
  <si>
    <t xml:space="preserve">"D2x90"  2+2</t>
  </si>
  <si>
    <t xml:space="preserve">"D2x90"  2+2+2</t>
  </si>
  <si>
    <t>733223303</t>
  </si>
  <si>
    <t>Potrubí z trubek měděných tvrdých spojovaných lisováním PN 16, T= +110°C Ø 22/1</t>
  </si>
  <si>
    <t>-1519694189</t>
  </si>
  <si>
    <t>https://podminky.urs.cz/item/CS_URS_2023_01/733223303</t>
  </si>
  <si>
    <t>1574607681</t>
  </si>
  <si>
    <t>1101140337</t>
  </si>
  <si>
    <t>2053781518</t>
  </si>
  <si>
    <t>733223307</t>
  </si>
  <si>
    <t>Potrubí z trubek měděných tvrdých spojovaných lisováním PN 16, T= +110°C Ø 54/2</t>
  </si>
  <si>
    <t>862776099</t>
  </si>
  <si>
    <t>https://podminky.urs.cz/item/CS_URS_2023_01/733223307</t>
  </si>
  <si>
    <t>733223309</t>
  </si>
  <si>
    <t>Potrubí z trubek měděných tvrdých spojovaných lisováním PN 16, T= +110°C Ø 64/2</t>
  </si>
  <si>
    <t>1521708105</t>
  </si>
  <si>
    <t>https://podminky.urs.cz/item/CS_URS_2023_01/733223309</t>
  </si>
  <si>
    <t>733223311</t>
  </si>
  <si>
    <t>Potrubí z trubek měděných tvrdých spojovaných lisováním PN 16, T= +110°C Ø 88,9/2</t>
  </si>
  <si>
    <t>-147721459</t>
  </si>
  <si>
    <t>https://podminky.urs.cz/item/CS_URS_2023_01/733223311</t>
  </si>
  <si>
    <t>733224211</t>
  </si>
  <si>
    <t>Potrubí z trubek měděných Příplatek k cenám za potrubí vedené v kotelnách a strojovnách Ø 88,9/2</t>
  </si>
  <si>
    <t>737372485</t>
  </si>
  <si>
    <t>https://podminky.urs.cz/item/CS_URS_2023_01/733224211</t>
  </si>
  <si>
    <t>1596615585</t>
  </si>
  <si>
    <t xml:space="preserve">"22x1,5"  30,0</t>
  </si>
  <si>
    <t>733290803</t>
  </si>
  <si>
    <t>Demontáž potrubí z trubek měděných Ø přes 64/2,0 do 108/2,5</t>
  </si>
  <si>
    <t>-275788922</t>
  </si>
  <si>
    <t>https://podminky.urs.cz/item/CS_URS_2023_01/733290803</t>
  </si>
  <si>
    <t xml:space="preserve">"89x2"  40,0</t>
  </si>
  <si>
    <t>1208528050</t>
  </si>
  <si>
    <t>808820811</t>
  </si>
  <si>
    <t>733291103</t>
  </si>
  <si>
    <t>Zkoušky těsnosti potrubí z trubek měděných Ø přes 64/2,0 do 108/2,5</t>
  </si>
  <si>
    <t>-1481389391</t>
  </si>
  <si>
    <t>https://podminky.urs.cz/item/CS_URS_2023_01/733291103</t>
  </si>
  <si>
    <t>1929709579</t>
  </si>
  <si>
    <t>733291911</t>
  </si>
  <si>
    <t>Opravy rozvodů potrubí z trubek měděných propojení potrubí Ø 88,9/2</t>
  </si>
  <si>
    <t>-872207418</t>
  </si>
  <si>
    <t>https://podminky.urs.cz/item/CS_URS_2023_01/733291911</t>
  </si>
  <si>
    <t>733293904</t>
  </si>
  <si>
    <t>Opravy rozvodů potrubí z trubek měděných vsazení odbočky na stávající potrubí o rozměrech Ø 22/1,5</t>
  </si>
  <si>
    <t>-217616722</t>
  </si>
  <si>
    <t>https://podminky.urs.cz/item/CS_URS_2023_01/733293904</t>
  </si>
  <si>
    <t>733293906</t>
  </si>
  <si>
    <t>Opravy rozvodů potrubí z trubek měděných vsazení odbočky na stávající potrubí o rozměrech Ø 35/1,5</t>
  </si>
  <si>
    <t>815878421</t>
  </si>
  <si>
    <t>https://podminky.urs.cz/item/CS_URS_2023_01/733293906</t>
  </si>
  <si>
    <t>733293907</t>
  </si>
  <si>
    <t>Opravy rozvodů potrubí z trubek měděných vsazení odbočky na stávající potrubí o rozměrech Ø 42/1,5</t>
  </si>
  <si>
    <t>1954840243</t>
  </si>
  <si>
    <t>https://podminky.urs.cz/item/CS_URS_2023_01/733293907</t>
  </si>
  <si>
    <t>733293911</t>
  </si>
  <si>
    <t>Opravy rozvodů potrubí z trubek měděných vsazení odbočky na stávající potrubí o rozměrech Ø 88,9/2</t>
  </si>
  <si>
    <t>-41072756</t>
  </si>
  <si>
    <t>https://podminky.urs.cz/item/CS_URS_2023_01/733293911</t>
  </si>
  <si>
    <t>733390305R3</t>
  </si>
  <si>
    <t xml:space="preserve">Napouštění potrubí nemrznoucí směsí </t>
  </si>
  <si>
    <t>-934337549</t>
  </si>
  <si>
    <t xml:space="preserve">"voda - 0,327 m3, nemrzn.směs - 0,176 m3"  0,327+0,176</t>
  </si>
  <si>
    <t>998733103</t>
  </si>
  <si>
    <t>Přesun hmot pro rozvody potrubí stanovený z hmotnosti přesunovaného materiálu vodorovná dopravní vzdálenost do 50 m v objektech výšky přes 12 do 24 m</t>
  </si>
  <si>
    <t>-1934535689</t>
  </si>
  <si>
    <t>https://podminky.urs.cz/item/CS_URS_2023_01/998733103</t>
  </si>
  <si>
    <t>694471345</t>
  </si>
  <si>
    <t>734209118</t>
  </si>
  <si>
    <t>Montáž závitových armatur se 2 závity G 2 (DN 50)</t>
  </si>
  <si>
    <t>-905775658</t>
  </si>
  <si>
    <t>https://podminky.urs.cz/item/CS_URS_2023_01/734209118</t>
  </si>
  <si>
    <t xml:space="preserve">"deskový výměník_2x2"  2</t>
  </si>
  <si>
    <t>4295600191</t>
  </si>
  <si>
    <t>deskový vodní výměník, nerez 120 kW</t>
  </si>
  <si>
    <t>-664830039</t>
  </si>
  <si>
    <t>Poznámka k položce:_x000d_
Max. tlaková ztráta 25 kPa_x000d_
připojení vnější závit 2" ISO 228/1-G_x000d_
rozměr 616x191x392</t>
  </si>
  <si>
    <t>1418836322</t>
  </si>
  <si>
    <t>-498133698</t>
  </si>
  <si>
    <t>1079329474</t>
  </si>
  <si>
    <t>734291248</t>
  </si>
  <si>
    <t>Ostatní armatury filtry závitové PN 16 do 130°C přímé s vnitřními závity G 2 1/2</t>
  </si>
  <si>
    <t>1165149789</t>
  </si>
  <si>
    <t>https://podminky.urs.cz/item/CS_URS_2023_01/734291248</t>
  </si>
  <si>
    <t>734291251</t>
  </si>
  <si>
    <t>Ostatní armatury filtry závitové PN 16 do 130°C přímé s vnitřními závity G 4</t>
  </si>
  <si>
    <t>-1555330297</t>
  </si>
  <si>
    <t>https://podminky.urs.cz/item/CS_URS_2023_01/734291251</t>
  </si>
  <si>
    <t>734292719</t>
  </si>
  <si>
    <t>Ostatní armatury kulové kohouty PN 42 do 185°C přímé vnitřní závit G 2 1/2</t>
  </si>
  <si>
    <t>-2094207372</t>
  </si>
  <si>
    <t>https://podminky.urs.cz/item/CS_URS_2023_01/734292719</t>
  </si>
  <si>
    <t>734292721</t>
  </si>
  <si>
    <t>Ostatní armatury kulové kohouty PN 42 do 185°C přímé vnitřní závit G 4</t>
  </si>
  <si>
    <t>-61650294</t>
  </si>
  <si>
    <t>https://podminky.urs.cz/item/CS_URS_2023_01/734292721</t>
  </si>
  <si>
    <t>1231056247</t>
  </si>
  <si>
    <t>734411101</t>
  </si>
  <si>
    <t>Teploměry technické s pevným stonkem a jímkou zadní připojení (axiální) průměr 63 mm délka stonku 50 mm</t>
  </si>
  <si>
    <t>-110611741</t>
  </si>
  <si>
    <t>https://podminky.urs.cz/item/CS_URS_2023_01/734411101</t>
  </si>
  <si>
    <t>70</t>
  </si>
  <si>
    <t>998734103</t>
  </si>
  <si>
    <t>Přesun hmot pro armatury stanovený z hmotnosti přesunovaného materiálu vodorovná dopravní vzdálenost do 50 m v objektech výšky přes 12 do 24 m</t>
  </si>
  <si>
    <t>898512140</t>
  </si>
  <si>
    <t>https://podminky.urs.cz/item/CS_URS_2023_01/998734103</t>
  </si>
  <si>
    <t>990232786</t>
  </si>
  <si>
    <t>751</t>
  </si>
  <si>
    <t>751711841R</t>
  </si>
  <si>
    <t>Demontáž klimatizační jednotky vnitřní o výkonu přes 37 do 43 kW</t>
  </si>
  <si>
    <t>-738033651</t>
  </si>
  <si>
    <t xml:space="preserve">"MU 161 ST s hydraulickým modulem včetně izolátorů chvění"  1</t>
  </si>
  <si>
    <t>751721123</t>
  </si>
  <si>
    <t>Montáž klimatizační jednotky venkovní trojfázové napájení do 9 vnitřních jednotek</t>
  </si>
  <si>
    <t>1706584683</t>
  </si>
  <si>
    <t>https://podminky.urs.cz/item/CS_URS_2023_01/751721123</t>
  </si>
  <si>
    <t xml:space="preserve">"střecha domu"  1</t>
  </si>
  <si>
    <t>429449001</t>
  </si>
  <si>
    <t>chladicí jednotka s invertorovým kompresorem 109,2 kW</t>
  </si>
  <si>
    <t>soub</t>
  </si>
  <si>
    <t>-170025346</t>
  </si>
  <si>
    <t>Poznámka k položce:_x000d_
vč. kondenzátoru, výparníku, okruhu chladiva, ventilátoru, hydraulického okruhu, skříňového rozvaděče, řízení mikroprocesorem, v souladu s PD.</t>
  </si>
  <si>
    <t>751741812</t>
  </si>
  <si>
    <t>Demontáž chladiče kompaktního, napájení trojfázové</t>
  </si>
  <si>
    <t>1826535010</t>
  </si>
  <si>
    <t>https://podminky.urs.cz/item/CS_URS_2023_01/751741812</t>
  </si>
  <si>
    <t xml:space="preserve">"GFH 067B/3-S"  1</t>
  </si>
  <si>
    <t>751793001</t>
  </si>
  <si>
    <t>Doplnění chladiva do systému</t>
  </si>
  <si>
    <t>-129736945</t>
  </si>
  <si>
    <t>https://podminky.urs.cz/item/CS_URS_2023_01/751793001</t>
  </si>
  <si>
    <t>14,7+230,0</t>
  </si>
  <si>
    <t>10892003</t>
  </si>
  <si>
    <t>chladivo R410A 10kg</t>
  </si>
  <si>
    <t>-1585042062</t>
  </si>
  <si>
    <t>998751102</t>
  </si>
  <si>
    <t>Přesun hmot pro vzduchotechniku stanovený z hmotnosti přesunovaného materiálu vodorovná dopravní vzdálenost do 100 m v objektech výšky přes 12 do 24 m</t>
  </si>
  <si>
    <t>1987833555</t>
  </si>
  <si>
    <t>https://podminky.urs.cz/item/CS_URS_2023_01/998751102</t>
  </si>
  <si>
    <t>998751181</t>
  </si>
  <si>
    <t>Přesun hmot pro vzduchotechniku stanovený z hmotnosti přesunovaného materiálu Příplatek k cenám za přesun prováděný bez použití mechanizace pro jakoukoliv výšku objektu</t>
  </si>
  <si>
    <t>854997064</t>
  </si>
  <si>
    <t>https://podminky.urs.cz/item/CS_URS_2023_01/998751181</t>
  </si>
  <si>
    <t>-2125673131</t>
  </si>
  <si>
    <t>https://podminky.urs.cz/item/CS_URS_2022_01/767995111</t>
  </si>
  <si>
    <t>***zhotovení 70 ks závěsů pro rozvody potrubí</t>
  </si>
  <si>
    <t xml:space="preserve">"l=0,6 m x 2ks_70 ks"  (0,6*2*0,617)*70</t>
  </si>
  <si>
    <t xml:space="preserve">"L35/35/4_l=0,45 m_70 ks"  (0,45*2,09)*70</t>
  </si>
  <si>
    <t>1247426831</t>
  </si>
  <si>
    <t xml:space="preserve">"l=0,6 m x 2ks_70 ks"  (0,6*2*0,617)*70/1000*1,09***</t>
  </si>
  <si>
    <t xml:space="preserve">"l=0,6 m x 2ks_70 ks"  (0,6*2)*70*1,09</t>
  </si>
  <si>
    <t>-551849692</t>
  </si>
  <si>
    <t xml:space="preserve">"L35/35/4_l=0,45 m_70 ks"  (0,45*2,09)*70/1000*1,09</t>
  </si>
  <si>
    <t>1155736237</t>
  </si>
  <si>
    <t>***upevnění 70 ks závěsů pro rozvody potrubí</t>
  </si>
  <si>
    <t>70*4/100</t>
  </si>
  <si>
    <t>-1629481473</t>
  </si>
  <si>
    <t>-1188283810</t>
  </si>
  <si>
    <t>https://podminky.urs.cz/item/CS_URS_2022_01/998767103</t>
  </si>
  <si>
    <t>-2019289889</t>
  </si>
  <si>
    <t>https://podminky.urs.cz/item/CS_URS_2022_01/998767181</t>
  </si>
  <si>
    <t>-1555720963</t>
  </si>
  <si>
    <t>https://podminky.urs.cz/item/CS_URS_2022_01/783301313</t>
  </si>
  <si>
    <t>-1401919346</t>
  </si>
  <si>
    <t>https://podminky.urs.cz/item/CS_URS_2022_01/783314203</t>
  </si>
  <si>
    <t xml:space="preserve">"l=0,6 m x 2ks_70 ks"  (2*PI*0,05*0,05+2*PI*0,005*0,6)*70</t>
  </si>
  <si>
    <t xml:space="preserve">"L35/35/4_l=0,45 m_70 ks"  0,14*70</t>
  </si>
  <si>
    <t>SO 101 D1.4.3_VZT - Vzduchotechnika</t>
  </si>
  <si>
    <t>-888237091</t>
  </si>
  <si>
    <t>-228644448</t>
  </si>
  <si>
    <t>-1571553053</t>
  </si>
  <si>
    <t>1,271*20 'Přepočtené koeficientem množství</t>
  </si>
  <si>
    <t>1921312143</t>
  </si>
  <si>
    <t>713411121</t>
  </si>
  <si>
    <t>Montáž izolace tepelné potrubí a ohybů pásy nebo rohožemi s povrchovou úpravou hliníkovou fólií připevněnými ocelovým drátem potrubí jednovrstvá</t>
  </si>
  <si>
    <t>-331982317</t>
  </si>
  <si>
    <t>https://podminky.urs.cz/item/CS_URS_2023_01/713411121</t>
  </si>
  <si>
    <t>***potrubí VZT</t>
  </si>
  <si>
    <t xml:space="preserve">"D160_50m"  (2*PI*0,08*0,08+2*PI*0,08*1)*50</t>
  </si>
  <si>
    <t xml:space="preserve">"D250_10m"  (2*PI*0,175*0,175+2*PI*0,175*1)*10</t>
  </si>
  <si>
    <t>"D315_10m" (2*PI*0,1575*0,1575+2*PI*0,1575*1)*10</t>
  </si>
  <si>
    <t>63150983</t>
  </si>
  <si>
    <t>rohož izolační z minerální vlny lamelová s Al fólií 25-40kg/m3 tl 50mm</t>
  </si>
  <si>
    <t>-389021971</t>
  </si>
  <si>
    <t>51,518*1,05 'Přepočtené koeficientem množství</t>
  </si>
  <si>
    <t>1439662375</t>
  </si>
  <si>
    <t>87681182</t>
  </si>
  <si>
    <t>751122092</t>
  </si>
  <si>
    <t>Montáž ventilátoru radiálního nízkotlakého potrubního základního do kruhového potrubí, průměru přes 100 do 200 mm</t>
  </si>
  <si>
    <t>1793917407</t>
  </si>
  <si>
    <t>https://podminky.urs.cz/item/CS_URS_2023_01/751122092</t>
  </si>
  <si>
    <t>42917102</t>
  </si>
  <si>
    <t>ventilátor radiální potrubní izolovaný skříň z Pz plechu průtok 720m3/h IP44 D 200mm 172W</t>
  </si>
  <si>
    <t>-1403217379</t>
  </si>
  <si>
    <t>751311094</t>
  </si>
  <si>
    <t>Montáž vyústi čtyřhranné do čtyřhranného potrubí, průřezu přes 0,150 do 0,200 m2</t>
  </si>
  <si>
    <t>-1869791940</t>
  </si>
  <si>
    <t>https://podminky.urs.cz/item/CS_URS_2023_01/751311094</t>
  </si>
  <si>
    <t>42972672</t>
  </si>
  <si>
    <t>výustka komfortní jednořadá Al 400x400mm</t>
  </si>
  <si>
    <t>-156980122</t>
  </si>
  <si>
    <t>751344113</t>
  </si>
  <si>
    <t>Montáž tlumičů hluku pro kruhové potrubí, průměru přes 200 do 300 mm</t>
  </si>
  <si>
    <t>-958981430</t>
  </si>
  <si>
    <t>https://podminky.urs.cz/item/CS_URS_2023_01/751344113</t>
  </si>
  <si>
    <t>42976008</t>
  </si>
  <si>
    <t>tlumič hluku kruhový Pz, D 250mm, l=1000mm</t>
  </si>
  <si>
    <t>-1746321042</t>
  </si>
  <si>
    <t>751344114</t>
  </si>
  <si>
    <t>Montáž tlumičů hluku pro kruhové potrubí, průměru přes 300 do 400 mm</t>
  </si>
  <si>
    <t>-1010082008</t>
  </si>
  <si>
    <t>https://podminky.urs.cz/item/CS_URS_2023_01/751344114</t>
  </si>
  <si>
    <t>42976010</t>
  </si>
  <si>
    <t>tlumič hluku kruhový Pz, D 315mm, l=1000mm</t>
  </si>
  <si>
    <t>91542552</t>
  </si>
  <si>
    <t>751344121</t>
  </si>
  <si>
    <t>Montáž tlumičů hluku pro čtyřhranné potrubí, průřezu do 0,150 m2</t>
  </si>
  <si>
    <t>-805577941</t>
  </si>
  <si>
    <t>https://podminky.urs.cz/item/CS_URS_2023_01/751344121</t>
  </si>
  <si>
    <t>429760301</t>
  </si>
  <si>
    <t>tlumič hluku čtyřhranný Pz 450x300x1000mm</t>
  </si>
  <si>
    <t>-2053387085</t>
  </si>
  <si>
    <t>429760311</t>
  </si>
  <si>
    <t>tlumič hluku čtyřhranný Pz 550x250x1000mm</t>
  </si>
  <si>
    <t>284364840</t>
  </si>
  <si>
    <t>751344122</t>
  </si>
  <si>
    <t>Montáž tlumičů hluku pro čtyřhranné potrubí, průřezu přes 0,150 do 0,300 m2</t>
  </si>
  <si>
    <t>-2102415659</t>
  </si>
  <si>
    <t>https://podminky.urs.cz/item/CS_URS_2023_01/751344122</t>
  </si>
  <si>
    <t>429760321</t>
  </si>
  <si>
    <t>tlumič hluku čtyřhranný Pz 500x355x1000mm</t>
  </si>
  <si>
    <t>-127317152</t>
  </si>
  <si>
    <t>429760331</t>
  </si>
  <si>
    <t>tlumič hluku čtyřhranný Pz 550x400x1000mm</t>
  </si>
  <si>
    <t>1108431971</t>
  </si>
  <si>
    <t>751344123</t>
  </si>
  <si>
    <t>Montáž tlumičů hluku pro čtyřhranné potrubí, průřezu přes 0,300 do 0,450 m2</t>
  </si>
  <si>
    <t>-1041870518</t>
  </si>
  <si>
    <t>https://podminky.urs.cz/item/CS_URS_2023_01/751344123</t>
  </si>
  <si>
    <t>429760351</t>
  </si>
  <si>
    <t>tlumič hluku čtyřhranný Pz 800x400x1000mm</t>
  </si>
  <si>
    <t>554551328</t>
  </si>
  <si>
    <t>751398056</t>
  </si>
  <si>
    <t>Montáž ostatních zařízení protidešťové žaluzie nebo žaluziové klapky na čtyřhranné potrubí, průřezu přes 0,750 m2</t>
  </si>
  <si>
    <t>-847082541</t>
  </si>
  <si>
    <t>https://podminky.urs.cz/item/CS_URS_2023_01/751398056</t>
  </si>
  <si>
    <t>429729639</t>
  </si>
  <si>
    <t>žaluzie protidešťová s pevnými lamelami atyp 1800x355mm</t>
  </si>
  <si>
    <t>-1441085514</t>
  </si>
  <si>
    <t>429729261</t>
  </si>
  <si>
    <t>žaluzie protidešťová s pevnými lamelami, Al, rozměr 1200x1,12mm</t>
  </si>
  <si>
    <t>-2074584780</t>
  </si>
  <si>
    <t>429729631</t>
  </si>
  <si>
    <t>žaluzie protidešťová s pevnými lamelami, Al, rozměrí 750x1120mm</t>
  </si>
  <si>
    <t>-2073363805</t>
  </si>
  <si>
    <t>751510013</t>
  </si>
  <si>
    <t>Vzduchotechnické potrubí z pozinkovaného plechu čtyřhranné s přírubou, průřezu přes 0,07 do 0,13 m2</t>
  </si>
  <si>
    <t>2119386768</t>
  </si>
  <si>
    <t>https://podminky.urs.cz/item/CS_URS_2023_01/751510013</t>
  </si>
  <si>
    <t>751510014</t>
  </si>
  <si>
    <t>Vzduchotechnické potrubí z pozinkovaného plechu čtyřhranné s přírubou, průřezu přes 0,13 do 0,28 m2</t>
  </si>
  <si>
    <t>-407206292</t>
  </si>
  <si>
    <t>https://podminky.urs.cz/item/CS_URS_2023_01/751510014</t>
  </si>
  <si>
    <t>751510015</t>
  </si>
  <si>
    <t>Vzduchotechnické potrubí z pozinkovaného plechu čtyřhranné s přírubou, průřezu přes 0,28 do 0,50 m2</t>
  </si>
  <si>
    <t>1274581656</t>
  </si>
  <si>
    <t>https://podminky.urs.cz/item/CS_URS_2023_01/751510015</t>
  </si>
  <si>
    <t>751510042</t>
  </si>
  <si>
    <t>Vzduchotechnické potrubí z pozinkovaného plechu kruhové, trouba spirálně vinutá bez příruby, průměru přes 100 do 200 mm</t>
  </si>
  <si>
    <t>871044129</t>
  </si>
  <si>
    <t>https://podminky.urs.cz/item/CS_URS_2023_01/751510042</t>
  </si>
  <si>
    <t>751510043</t>
  </si>
  <si>
    <t>Vzduchotechnické potrubí z pozinkovaného plechu kruhové, trouba spirálně vinutá bez příruby, průměru přes 200 do 300 mm</t>
  </si>
  <si>
    <t>-1458001879</t>
  </si>
  <si>
    <t>https://podminky.urs.cz/item/CS_URS_2023_01/751510043</t>
  </si>
  <si>
    <t>751510044</t>
  </si>
  <si>
    <t>Vzduchotechnické potrubí z pozinkovaného plechu kruhové, trouba spirálně vinutá bez příruby, průměru přes 300 do 400 mm</t>
  </si>
  <si>
    <t>-269446312</t>
  </si>
  <si>
    <t>https://podminky.urs.cz/item/CS_URS_2023_01/751510044</t>
  </si>
  <si>
    <t>751510862</t>
  </si>
  <si>
    <t>Demontáž vzduchotechnického potrubí plechového do suti čtyřhranného s přírubou, průřezu přes 0,13 do 0,50 m2</t>
  </si>
  <si>
    <t>289400243</t>
  </si>
  <si>
    <t>https://podminky.urs.cz/item/CS_URS_2023_01/751510862</t>
  </si>
  <si>
    <t>751511814</t>
  </si>
  <si>
    <t>Demontáž potrubí plechového skupiny I čtyřhranného s přírubou nebo bez příruby tloušťky plechu 1,3 mm, průřezu přes 3,14 m2</t>
  </si>
  <si>
    <t>-1459324932</t>
  </si>
  <si>
    <t>https://podminky.urs.cz/item/CS_URS_2023_01/751511814</t>
  </si>
  <si>
    <t xml:space="preserve">"B02"  5,0</t>
  </si>
  <si>
    <t>751514612</t>
  </si>
  <si>
    <t>Montáž škrtící klapky nebo zpětné klapky do plechového potrubí čtyřhranné s přírubou, průřezu přes 0,035 do 0,070 m2</t>
  </si>
  <si>
    <t>1814414616</t>
  </si>
  <si>
    <t>https://podminky.urs.cz/item/CS_URS_2023_01/751514612</t>
  </si>
  <si>
    <t>429377121</t>
  </si>
  <si>
    <t>požární klapka s mechanickým ovládáním, tepelnou pojistkou a signalizací listu uzavírání 400x200</t>
  </si>
  <si>
    <t>2113216494</t>
  </si>
  <si>
    <t>429377122</t>
  </si>
  <si>
    <t>požární klapka s mechanickým ovládáním, tepelnou pojistkou a signalizací listu uzavírání 400x350</t>
  </si>
  <si>
    <t>-1555012239</t>
  </si>
  <si>
    <t>751514613</t>
  </si>
  <si>
    <t>Montáž škrtící klapky nebo zpětné klapky do plechového potrubí čtyřhranné s přírubou, průřezu přes 0,070 do 0,140 m2</t>
  </si>
  <si>
    <t>914237875</t>
  </si>
  <si>
    <t>https://podminky.urs.cz/item/CS_URS_2023_01/751514613</t>
  </si>
  <si>
    <t>42982462</t>
  </si>
  <si>
    <t>klapka čtyřhranná regulační Pz 500x250mm</t>
  </si>
  <si>
    <t>-2002515856</t>
  </si>
  <si>
    <t>42937731</t>
  </si>
  <si>
    <t>požární klapka s mechanickým ovládáním, tepelnou pojistkou a signalizací listu uzavírání 350x350</t>
  </si>
  <si>
    <t>1103983075</t>
  </si>
  <si>
    <t>751514614</t>
  </si>
  <si>
    <t>Montáž škrtící klapky nebo zpětné klapky do plechového potrubí čtyřhranné s přírubou, průřezu přes 0,140 do 0,210 m2</t>
  </si>
  <si>
    <t>1956487779</t>
  </si>
  <si>
    <t>https://podminky.urs.cz/item/CS_URS_2023_01/751514614</t>
  </si>
  <si>
    <t>4293773211</t>
  </si>
  <si>
    <t>požární klapka s mechanickým ovládáním, tepelnou pojistkou a signalizací listu uzavírání 500x250</t>
  </si>
  <si>
    <t>1656088247</t>
  </si>
  <si>
    <t>429377321</t>
  </si>
  <si>
    <t>požární klapka s mechanickým ovládáním, tepelnou pojistkou a signalizací listu uzavírání 500x300</t>
  </si>
  <si>
    <t>-1513988820</t>
  </si>
  <si>
    <t>751514615</t>
  </si>
  <si>
    <t>Montáž škrtící klapky nebo zpětné klapky do plechového potrubí čtyřhranné s přírubou, průřezu přes 0,210 do 0,280 m2</t>
  </si>
  <si>
    <t>602337818</t>
  </si>
  <si>
    <t>https://podminky.urs.cz/item/CS_URS_2023_01/751514615</t>
  </si>
  <si>
    <t>429824671</t>
  </si>
  <si>
    <t>klapka čtyřhranná regulační Pz 550x400mm</t>
  </si>
  <si>
    <t>-1184114798</t>
  </si>
  <si>
    <t>751514662</t>
  </si>
  <si>
    <t>Montáž škrtící klapky nebo zpětné klapky do plechového potrubí kruhové s přírubou, průměru přes 100 do 200 mm</t>
  </si>
  <si>
    <t>-1730926638</t>
  </si>
  <si>
    <t>https://podminky.urs.cz/item/CS_URS_2023_01/751514662</t>
  </si>
  <si>
    <t>42981004</t>
  </si>
  <si>
    <t>klapka kruhová regulační Pz D 160mm</t>
  </si>
  <si>
    <t>-1629664987</t>
  </si>
  <si>
    <t>42971022</t>
  </si>
  <si>
    <t>klapka kruhová zpětná Pz D 160mm</t>
  </si>
  <si>
    <t>-1120890768</t>
  </si>
  <si>
    <t>454188363</t>
  </si>
  <si>
    <t>42981991</t>
  </si>
  <si>
    <t>požární klapka s mechanickým ovládáním, tepelnou pojistkou a signalizací listu uzavírání D 160mm</t>
  </si>
  <si>
    <t>-2026963652</t>
  </si>
  <si>
    <t>751514663</t>
  </si>
  <si>
    <t>Montáž škrtící klapky nebo zpětné klapky do plechového potrubí kruhové s přírubou, průměru přes 200 do 300 mm</t>
  </si>
  <si>
    <t>1290775511</t>
  </si>
  <si>
    <t>https://podminky.urs.cz/item/CS_URS_2023_01/751514663</t>
  </si>
  <si>
    <t>42971031</t>
  </si>
  <si>
    <t>klapka kruhová zpětná Pz D 250mm</t>
  </si>
  <si>
    <t>277212190</t>
  </si>
  <si>
    <t>751514664</t>
  </si>
  <si>
    <t>Montáž škrtící klapky nebo zpětné klapky do plechového potrubí kruhové s přírubou, průměru přes 300 do 400 mm</t>
  </si>
  <si>
    <t>297217562</t>
  </si>
  <si>
    <t>https://podminky.urs.cz/item/CS_URS_2023_01/751514664</t>
  </si>
  <si>
    <t>42971032</t>
  </si>
  <si>
    <t>klapka kruhová zpětná Pz D 315mm</t>
  </si>
  <si>
    <t>788541427</t>
  </si>
  <si>
    <t>751525013</t>
  </si>
  <si>
    <t>Montáž potrubí plastového čtyřhranného s přírubou, průřezu přes 0,03 do 0,07 m2</t>
  </si>
  <si>
    <t>858988689</t>
  </si>
  <si>
    <t>https://podminky.urs.cz/item/CS_URS_2023_01/751525013</t>
  </si>
  <si>
    <t xml:space="preserve">"předizolované VZT potrubí ALP_200x200"  6,0</t>
  </si>
  <si>
    <t>751525014</t>
  </si>
  <si>
    <t>Montáž potrubí plastového čtyřhranného s přírubou, průřezu přes 0,07 do 0,13 m2</t>
  </si>
  <si>
    <t>613534866</t>
  </si>
  <si>
    <t>https://podminky.urs.cz/item/CS_URS_2023_01/751525014</t>
  </si>
  <si>
    <t xml:space="preserve">"předizolované VZT potrubí ALP_300x250"  15,0</t>
  </si>
  <si>
    <t>751525015R1</t>
  </si>
  <si>
    <t>Montáž potrubí plastového čtyřhranného s přírubou, průřezu přes 0,13 do 0,28 m2</t>
  </si>
  <si>
    <t>1598962886</t>
  </si>
  <si>
    <t xml:space="preserve">"předizolované VZT potrubí ALP_450x300"  25,0</t>
  </si>
  <si>
    <t>4298002</t>
  </si>
  <si>
    <t xml:space="preserve">předizolované vzduchotechnické potrubí (ALP) </t>
  </si>
  <si>
    <t>-1290670475</t>
  </si>
  <si>
    <t xml:space="preserve">"předizolované VZT potrubí ALP"  1</t>
  </si>
  <si>
    <t>751525016R1</t>
  </si>
  <si>
    <t>Montáž potrubí plastového čtyřhranného s přírubou, průřezu přes 0,28 do 0,50 m2</t>
  </si>
  <si>
    <t>2481859</t>
  </si>
  <si>
    <t xml:space="preserve">"komínové těleso"  64,0</t>
  </si>
  <si>
    <t>751525016R2</t>
  </si>
  <si>
    <t>Montáž potrubí plastového čtyřhranného s přírubou, průřezu přes 0,28 do 0,50 m2, příplatek za stísněné prostory</t>
  </si>
  <si>
    <t>-1983063391</t>
  </si>
  <si>
    <t>4298001</t>
  </si>
  <si>
    <t>-950776413</t>
  </si>
  <si>
    <t>"komínové těleso"</t>
  </si>
  <si>
    <t xml:space="preserve">"předizolované VZT potrubí ALP_500x600_64 bm"  1</t>
  </si>
  <si>
    <t>751571034</t>
  </si>
  <si>
    <t>Závěs čtyřhranného potrubí na montovanou konstrukci z nosníku, kotvenou do betonu, průřezu potrubí přes 0,07 do 0,13 m2</t>
  </si>
  <si>
    <t>159573941</t>
  </si>
  <si>
    <t>https://podminky.urs.cz/item/CS_URS_2023_01/751571034</t>
  </si>
  <si>
    <t>751571035</t>
  </si>
  <si>
    <t>Závěs čtyřhranného potrubí na montovanou konstrukci z nosníku, kotvenou do betonu, průřezu potrubí přes 0,13 do 0,28 m2</t>
  </si>
  <si>
    <t>362527673</t>
  </si>
  <si>
    <t>https://podminky.urs.cz/item/CS_URS_2023_01/751571035</t>
  </si>
  <si>
    <t>751571036</t>
  </si>
  <si>
    <t>Závěs čtyřhranného potrubí na montovanou konstrukci z nosníku, kotvenou do betonu, průřezu potrubí přes 0,28 do 0,50 m2</t>
  </si>
  <si>
    <t>-867764618</t>
  </si>
  <si>
    <t>https://podminky.urs.cz/item/CS_URS_2023_01/751571036</t>
  </si>
  <si>
    <t>751572032</t>
  </si>
  <si>
    <t>Závěs kruhového potrubí na montovanou konstrukci z nosníku, kotvenou do betonu průměru potrubí přes 100 do 200 mm</t>
  </si>
  <si>
    <t>-31328622</t>
  </si>
  <si>
    <t>https://podminky.urs.cz/item/CS_URS_2023_01/751572032</t>
  </si>
  <si>
    <t>751572033</t>
  </si>
  <si>
    <t>Závěs kruhového potrubí na montovanou konstrukci z nosníku, kotvenou do betonu průměru potrubí přes 200 do 300 mm</t>
  </si>
  <si>
    <t>-1202605718</t>
  </si>
  <si>
    <t>https://podminky.urs.cz/item/CS_URS_2023_01/751572033</t>
  </si>
  <si>
    <t>751572034</t>
  </si>
  <si>
    <t>Závěs kruhového potrubí na montovanou konstrukci z nosníku, kotvenou do betonu průměru potrubí přes 300 do 400 mm</t>
  </si>
  <si>
    <t>-1128934469</t>
  </si>
  <si>
    <t>https://podminky.urs.cz/item/CS_URS_2023_01/751572034</t>
  </si>
  <si>
    <t>751581212</t>
  </si>
  <si>
    <t>Protipožární ochrana vzduchotechnického potrubí dodatečný obklad přímého potrubí čtyřhranného, požární odolnost EI 45</t>
  </si>
  <si>
    <t>-5034820</t>
  </si>
  <si>
    <t>https://podminky.urs.cz/item/CS_URS_2023_01/751581212</t>
  </si>
  <si>
    <t>"800x400-25 m" 2*(0,8+0,4)*25</t>
  </si>
  <si>
    <t>"500x250-20 m" 2*(0,5+0,25)*20</t>
  </si>
  <si>
    <t>"550x400-10 m" 2*(0,55+0,4)*10</t>
  </si>
  <si>
    <t>"550x250-50 m" 2*(0,55+0,25)*50</t>
  </si>
  <si>
    <t>"500x355-30 m" 2*(0,50+0,355)*30</t>
  </si>
  <si>
    <t>"400x200-5 m" 2*(0,40+0,20)*5</t>
  </si>
  <si>
    <t>"450x300-30 m" 2*(0,45+0,30)*30</t>
  </si>
  <si>
    <t>751581314</t>
  </si>
  <si>
    <t>Protipožární ochrana vzduchotechnického potrubí prostup čtyřhranného potrubí stěnou, průřezu potrubí přes 0,07 do 0,13 m2</t>
  </si>
  <si>
    <t>1104940056</t>
  </si>
  <si>
    <t>https://podminky.urs.cz/item/CS_URS_2023_01/751581314</t>
  </si>
  <si>
    <t xml:space="preserve">"0,25x0,5_2ks"  2</t>
  </si>
  <si>
    <t>751581315</t>
  </si>
  <si>
    <t>Protipožární ochrana vzduchotechnického potrubí prostup čtyřhranného potrubí stěnou, průřezu potrubí přes 0,13 do 0,28 m2</t>
  </si>
  <si>
    <t>774820214</t>
  </si>
  <si>
    <t>https://podminky.urs.cz/item/CS_URS_2023_01/751581315</t>
  </si>
  <si>
    <t xml:space="preserve">"0,4x0,25_2ks"  2</t>
  </si>
  <si>
    <t xml:space="preserve">"0,5x0,355"  1</t>
  </si>
  <si>
    <t xml:space="preserve">"0,4x0,55_2ks"  2</t>
  </si>
  <si>
    <t xml:space="preserve">"0,7x0,4"  1</t>
  </si>
  <si>
    <t>751581316</t>
  </si>
  <si>
    <t>Protipožární ochrana vzduchotechnického potrubí prostup čtyřhranného potrubí stěnou, průřezu potrubí přes 0,28 do 0,50 m2</t>
  </si>
  <si>
    <t>-721048790</t>
  </si>
  <si>
    <t>https://podminky.urs.cz/item/CS_URS_2023_01/751581316</t>
  </si>
  <si>
    <t xml:space="preserve">"0,8x0,4"  1</t>
  </si>
  <si>
    <t>751581334</t>
  </si>
  <si>
    <t>Protipožární ochrana vzduchotechnického potrubí prostup čtyřhranného potrubí stropem, průřezu potrubí přes 0,07 do 0,13 m2</t>
  </si>
  <si>
    <t>-1326130086</t>
  </si>
  <si>
    <t>https://podminky.urs.cz/item/CS_URS_2023_01/751581334</t>
  </si>
  <si>
    <t>"0,5x0,25" 1</t>
  </si>
  <si>
    <t>751581335</t>
  </si>
  <si>
    <t>Protipožární ochrana vzduchotechnického potrubí prostup čtyřhranného potrubí stropem, průřezu potrubí přes 0,13 do 0,28 m2</t>
  </si>
  <si>
    <t>724305345</t>
  </si>
  <si>
    <t>https://podminky.urs.cz/item/CS_URS_2023_01/751581335</t>
  </si>
  <si>
    <t xml:space="preserve">"0,4x0,8"  1</t>
  </si>
  <si>
    <t xml:space="preserve">"0,4x0,7"  1</t>
  </si>
  <si>
    <t xml:space="preserve">"0,5x0,35_5ks"  5</t>
  </si>
  <si>
    <t xml:space="preserve">"0,5x0,25_2ks"  2</t>
  </si>
  <si>
    <t>751581352</t>
  </si>
  <si>
    <t>Protipožární ochrana vzduchotechnického potrubí prostup kruhového potrubí stěnou, průměru potrubí přes 100 do 200 mm</t>
  </si>
  <si>
    <t>-1554517905</t>
  </si>
  <si>
    <t>https://podminky.urs.cz/item/CS_URS_2023_01/751581352</t>
  </si>
  <si>
    <t xml:space="preserve">"D160"  1</t>
  </si>
  <si>
    <t>751581356</t>
  </si>
  <si>
    <t>Protipožární ochrana vzduchotechnického potrubí prostup kruhového potrubí stropem, průměru potrubí přes 100 do 200 mm</t>
  </si>
  <si>
    <t>165368841</t>
  </si>
  <si>
    <t>https://podminky.urs.cz/item/CS_URS_2023_01/751581356</t>
  </si>
  <si>
    <t xml:space="preserve">"D160"  2+1+1</t>
  </si>
  <si>
    <t>751611122</t>
  </si>
  <si>
    <t>Montáž vzduchotechnické jednotky s rekuperací tepla centrální podstropní s výměnou vzduchu přes 1000 do 4500 m3/h</t>
  </si>
  <si>
    <t>1713674881</t>
  </si>
  <si>
    <t>https://podminky.urs.cz/item/CS_URS_2023_01/751611122</t>
  </si>
  <si>
    <t>429440371</t>
  </si>
  <si>
    <t xml:space="preserve">vzduchotechnická jednotka  s rekuperačním výměníkem, vodním ohřívačem, vodním chladičem, EC ventilátory; 2000 m3/h, 300 Pa</t>
  </si>
  <si>
    <t>243509814</t>
  </si>
  <si>
    <t>751611123</t>
  </si>
  <si>
    <t>Montáž vzduchotechnické jednotky s rekuperací tepla centrální podstropní s výměnou vzduchu přes 4500 do 6000 m3/h</t>
  </si>
  <si>
    <t>1818358878</t>
  </si>
  <si>
    <t>https://podminky.urs.cz/item/CS_URS_2023_01/751611123</t>
  </si>
  <si>
    <t>429440372</t>
  </si>
  <si>
    <t xml:space="preserve">Vzduchotechnická jednotka  s rekuperačním výměníkem, vodním ohřívačem, vodním chladičem, EC ventilátory; 5000 m3/h, 800 Pa_x000d_
</t>
  </si>
  <si>
    <t>-1337184763</t>
  </si>
  <si>
    <t>751613140</t>
  </si>
  <si>
    <t>Montáž ostatních zařízení pro odvod kondenzátu sifonu</t>
  </si>
  <si>
    <t>763836794</t>
  </si>
  <si>
    <t>https://podminky.urs.cz/item/CS_URS_2023_01/751613140</t>
  </si>
  <si>
    <t>48481003</t>
  </si>
  <si>
    <t>sifon pro odvod kondenzátu</t>
  </si>
  <si>
    <t>1329202826</t>
  </si>
  <si>
    <t>751614122</t>
  </si>
  <si>
    <t>Montáž čidla kouře</t>
  </si>
  <si>
    <t>-13057438</t>
  </si>
  <si>
    <t>https://podminky.urs.cz/item/CS_URS_2023_01/751614122</t>
  </si>
  <si>
    <t>405650071</t>
  </si>
  <si>
    <t xml:space="preserve">detektor kouře pro VZT </t>
  </si>
  <si>
    <t>1452432830</t>
  </si>
  <si>
    <t>751691111</t>
  </si>
  <si>
    <t>Zaregulování systému vzduchotechnického zařízení za 1 koncový (distribuční) prvek</t>
  </si>
  <si>
    <t>-1562367716</t>
  </si>
  <si>
    <t>https://podminky.urs.cz/item/CS_URS_2023_01/751691111</t>
  </si>
  <si>
    <t>751721823R</t>
  </si>
  <si>
    <t>Demontáž klimatizační jednotky venkovní trojfázové napájení</t>
  </si>
  <si>
    <t>-482112827</t>
  </si>
  <si>
    <t>"1. PP" 1</t>
  </si>
  <si>
    <t>751741822R</t>
  </si>
  <si>
    <t>Demontáž chladiče děleného, napájení trojfázové</t>
  </si>
  <si>
    <t>-1943149950</t>
  </si>
  <si>
    <t>-1849264562</t>
  </si>
  <si>
    <t>-1805072560</t>
  </si>
  <si>
    <t>SO 101 D1.4.4_ZTI - Zdravotechnika</t>
  </si>
  <si>
    <t xml:space="preserve">    721 - Zdravotechnika - vnitřní kanalizace</t>
  </si>
  <si>
    <t xml:space="preserve">    722 - Zdravotechnika - vnitřní vodovod</t>
  </si>
  <si>
    <t xml:space="preserve">    723 - Zdravotechnika - vnitřní plynovod</t>
  </si>
  <si>
    <t xml:space="preserve">    724 - Zdravotechnika - strojní vybavení</t>
  </si>
  <si>
    <t>-1317381028</t>
  </si>
  <si>
    <t>***15 ks jednoduchých závěsů pro rozvody potrubí</t>
  </si>
  <si>
    <t>15*2</t>
  </si>
  <si>
    <t>1524061764</t>
  </si>
  <si>
    <t>997013216</t>
  </si>
  <si>
    <t>Vnitrostaveništní doprava suti a vybouraných hmot vodorovně do 50 m svisle ručně pro budovy a haly výšky přes 18 do 21 m</t>
  </si>
  <si>
    <t>11509929</t>
  </si>
  <si>
    <t>https://podminky.urs.cz/item/CS_URS_2023_01/997013216</t>
  </si>
  <si>
    <t>2036580152</t>
  </si>
  <si>
    <t>-1879179068</t>
  </si>
  <si>
    <t>0,183*20 'Přepočtené koeficientem množství</t>
  </si>
  <si>
    <t>-1808067170</t>
  </si>
  <si>
    <t>1775056719</t>
  </si>
  <si>
    <t>721</t>
  </si>
  <si>
    <t>Zdravotechnika - vnitřní kanalizace</t>
  </si>
  <si>
    <t>721140905</t>
  </si>
  <si>
    <t>Opravy odpadního potrubí litinového vsazení odbočky do potrubí DN 100</t>
  </si>
  <si>
    <t>1496385981</t>
  </si>
  <si>
    <t>https://podminky.urs.cz/item/CS_URS_2023_01/721140905</t>
  </si>
  <si>
    <t>721173722</t>
  </si>
  <si>
    <t>Potrubí z trub polyetylenových svařované připojovací DN 40</t>
  </si>
  <si>
    <t>2025774470</t>
  </si>
  <si>
    <t>https://podminky.urs.cz/item/CS_URS_2023_01/721173722</t>
  </si>
  <si>
    <t>721174041</t>
  </si>
  <si>
    <t>Potrubí z trub polypropylenových připojovací DN 32</t>
  </si>
  <si>
    <t>170600659</t>
  </si>
  <si>
    <t>https://podminky.urs.cz/item/CS_URS_2023_01/721174041</t>
  </si>
  <si>
    <t>721194103</t>
  </si>
  <si>
    <t>Vyměření přípojek na potrubí vyvedení a upevnění odpadních výpustek DN 32</t>
  </si>
  <si>
    <t>-1693052815</t>
  </si>
  <si>
    <t>https://podminky.urs.cz/item/CS_URS_2023_01/721194103</t>
  </si>
  <si>
    <t>721194104</t>
  </si>
  <si>
    <t>Vyměření přípojek na potrubí vyvedení a upevnění odpadních výpustek DN 40</t>
  </si>
  <si>
    <t>725041344</t>
  </si>
  <si>
    <t>https://podminky.urs.cz/item/CS_URS_2023_01/721194104</t>
  </si>
  <si>
    <t>721290111</t>
  </si>
  <si>
    <t>Zkouška těsnosti kanalizace v objektech vodou do DN 125</t>
  </si>
  <si>
    <t>1531482365</t>
  </si>
  <si>
    <t>https://podminky.urs.cz/item/CS_URS_2023_01/721290111</t>
  </si>
  <si>
    <t>998721103</t>
  </si>
  <si>
    <t>Přesun hmot pro vnitřní kanalizace stanovený z hmotnosti přesunovaného materiálu vodorovná dopravní vzdálenost do 50 m v objektech výšky přes 12 do 24 m</t>
  </si>
  <si>
    <t>-1449711989</t>
  </si>
  <si>
    <t>https://podminky.urs.cz/item/CS_URS_2023_01/998721103</t>
  </si>
  <si>
    <t>998721181</t>
  </si>
  <si>
    <t>Přesun hmot pro vnitřní kanalizace stanovený z hmotnosti přesunovaného materiálu Příplatek k ceně za přesun prováděný bez použití mechanizace pro jakoukoliv výšku objektu</t>
  </si>
  <si>
    <t>-399873398</t>
  </si>
  <si>
    <t>https://podminky.urs.cz/item/CS_URS_2023_01/998721181</t>
  </si>
  <si>
    <t>722</t>
  </si>
  <si>
    <t>Zdravotechnika - vnitřní vodovod</t>
  </si>
  <si>
    <t>722130233</t>
  </si>
  <si>
    <t>Potrubí z ocelových trubek pozinkovaných závitových svařovaných běžných DN 25</t>
  </si>
  <si>
    <t>1407193334</t>
  </si>
  <si>
    <t>https://podminky.urs.cz/item/CS_URS_2023_01/722130233</t>
  </si>
  <si>
    <t xml:space="preserve">"B06_cca"  10</t>
  </si>
  <si>
    <t>722130236</t>
  </si>
  <si>
    <t>Potrubí z ocelových trubek pozinkovaných závitových svařovaných běžných DN 50</t>
  </si>
  <si>
    <t>642591009</t>
  </si>
  <si>
    <t>https://podminky.urs.cz/item/CS_URS_2023_01/722130236</t>
  </si>
  <si>
    <t xml:space="preserve">"B06_cca"  10*2</t>
  </si>
  <si>
    <t>722130802</t>
  </si>
  <si>
    <t>Demontáž potrubí z ocelových trubek pozinkovaných závitových přes 25 do DN 40</t>
  </si>
  <si>
    <t>-1605804807</t>
  </si>
  <si>
    <t>https://podminky.urs.cz/item/CS_URS_2023_01/722130802</t>
  </si>
  <si>
    <t xml:space="preserve">"B06_cca"  30,0</t>
  </si>
  <si>
    <t>722130913</t>
  </si>
  <si>
    <t>Opravy vodovodního potrubí z ocelových trubek pozinkovaných závitových přeřezání ocelové trubky do DN 25</t>
  </si>
  <si>
    <t>-865593440</t>
  </si>
  <si>
    <t>https://podminky.urs.cz/item/CS_URS_2023_01/722130913</t>
  </si>
  <si>
    <t xml:space="preserve">"B06_cca"  2</t>
  </si>
  <si>
    <t>722130916</t>
  </si>
  <si>
    <t>Opravy vodovodního potrubí z ocelových trubek pozinkovaných závitových přeřezání ocelové trubky přes 25 do DN 50</t>
  </si>
  <si>
    <t>1680140552</t>
  </si>
  <si>
    <t>https://podminky.urs.cz/item/CS_URS_2023_01/722130916</t>
  </si>
  <si>
    <t xml:space="preserve">"B06_cca"  4</t>
  </si>
  <si>
    <t>722131933</t>
  </si>
  <si>
    <t>Opravy vodovodního potrubí z ocelových trubek pozinkovaných závitových propojení dosavadního potrubí DN 25</t>
  </si>
  <si>
    <t>1685816533</t>
  </si>
  <si>
    <t>https://podminky.urs.cz/item/CS_URS_2023_01/722131933</t>
  </si>
  <si>
    <t>722131935</t>
  </si>
  <si>
    <t>Opravy vodovodního potrubí z ocelových trubek pozinkovaných závitových propojení dosavadního potrubí DN 40</t>
  </si>
  <si>
    <t>-1926925540</t>
  </si>
  <si>
    <t>https://podminky.urs.cz/item/CS_URS_2023_01/722131935</t>
  </si>
  <si>
    <t>722181113</t>
  </si>
  <si>
    <t>Ochrana potrubí plstěnými pásy DN 25</t>
  </si>
  <si>
    <t>-893236159</t>
  </si>
  <si>
    <t>https://podminky.urs.cz/item/CS_URS_2023_01/722181113</t>
  </si>
  <si>
    <t>722181116</t>
  </si>
  <si>
    <t>Ochrana potrubí plstěnými pásy DN 50 a DN 65</t>
  </si>
  <si>
    <t>-2044410237</t>
  </si>
  <si>
    <t>https://podminky.urs.cz/item/CS_URS_2023_01/722181116</t>
  </si>
  <si>
    <t>998722103</t>
  </si>
  <si>
    <t>Přesun hmot pro vnitřní vodovod stanovený z hmotnosti přesunovaného materiálu vodorovná dopravní vzdálenost do 50 m v objektech výšky přes 12 do 24 m</t>
  </si>
  <si>
    <t>520715191</t>
  </si>
  <si>
    <t>https://podminky.urs.cz/item/CS_URS_2023_01/998722103</t>
  </si>
  <si>
    <t>998722181</t>
  </si>
  <si>
    <t>Přesun hmot pro vnitřní vodovod stanovený z hmotnosti přesunovaného materiálu Příplatek k ceně za přesun prováděný bez použití mechanizace pro jakoukoliv výšku objektu</t>
  </si>
  <si>
    <t>-1511150520</t>
  </si>
  <si>
    <t>https://podminky.urs.cz/item/CS_URS_2023_01/998722181</t>
  </si>
  <si>
    <t>723</t>
  </si>
  <si>
    <t>Zdravotechnika - vnitřní plynovod</t>
  </si>
  <si>
    <t>723111205</t>
  </si>
  <si>
    <t>Potrubí z ocelových trubek závitových černých spojovaných svařováním, bezešvých běžných DN 32</t>
  </si>
  <si>
    <t>-2134888487</t>
  </si>
  <si>
    <t>https://podminky.urs.cz/item/CS_URS_2023_01/723111205</t>
  </si>
  <si>
    <t xml:space="preserve">"B06_cca"  10,0</t>
  </si>
  <si>
    <t>723120805</t>
  </si>
  <si>
    <t>Demontáž potrubí svařovaného z ocelových trubek závitových přes 25 do DN 50</t>
  </si>
  <si>
    <t>1462013990</t>
  </si>
  <si>
    <t>https://podminky.urs.cz/item/CS_URS_2023_01/723120805</t>
  </si>
  <si>
    <t>723190901</t>
  </si>
  <si>
    <t>Opravy plynovodního potrubí uzavření nebo otevření potrubí</t>
  </si>
  <si>
    <t>-328698660</t>
  </si>
  <si>
    <t>https://podminky.urs.cz/item/CS_URS_2023_01/723190901</t>
  </si>
  <si>
    <t xml:space="preserve">"B06_cca"  1*2</t>
  </si>
  <si>
    <t>723190907</t>
  </si>
  <si>
    <t>Opravy plynovodního potrubí odvzdušnění a napuštění potrubí</t>
  </si>
  <si>
    <t>1283913805</t>
  </si>
  <si>
    <t>https://podminky.urs.cz/item/CS_URS_2023_01/723190907</t>
  </si>
  <si>
    <t xml:space="preserve">"B06_cca"  100,00</t>
  </si>
  <si>
    <t>723190909</t>
  </si>
  <si>
    <t>Opravy plynovodního potrubí neúřední zkouška těsnosti dosavadního potrubí</t>
  </si>
  <si>
    <t>-504137356</t>
  </si>
  <si>
    <t>https://podminky.urs.cz/item/CS_URS_2023_01/723190909</t>
  </si>
  <si>
    <t xml:space="preserve">"B06_cca"  1</t>
  </si>
  <si>
    <t>723190915</t>
  </si>
  <si>
    <t>Opravy plynovodního potrubí navaření odbočky na potrubí DN 32</t>
  </si>
  <si>
    <t>647955046</t>
  </si>
  <si>
    <t>https://podminky.urs.cz/item/CS_URS_2023_01/723190915</t>
  </si>
  <si>
    <t>998723103</t>
  </si>
  <si>
    <t>Přesun hmot pro vnitřní plynovod stanovený z hmotnosti přesunovaného materiálu vodorovná dopravní vzdálenost do 50 m v objektech výšky přes 12 do 24 m</t>
  </si>
  <si>
    <t>1875759621</t>
  </si>
  <si>
    <t>https://podminky.urs.cz/item/CS_URS_2023_01/998723103</t>
  </si>
  <si>
    <t>998723181</t>
  </si>
  <si>
    <t>Přesun hmot pro vnitřní plynovod stanovený z hmotnosti přesunovaného materiálu Příplatek k ceně za přesun prováděný bez použití mechanizace pro jakoukoliv výšku objektu</t>
  </si>
  <si>
    <t>1753826985</t>
  </si>
  <si>
    <t>https://podminky.urs.cz/item/CS_URS_2023_01/998723181</t>
  </si>
  <si>
    <t>724</t>
  </si>
  <si>
    <t>Zdravotechnika - strojní vybavení</t>
  </si>
  <si>
    <t>724149101R</t>
  </si>
  <si>
    <t>Montáž čerpacího zařízení</t>
  </si>
  <si>
    <t>775039596</t>
  </si>
  <si>
    <t>42623191</t>
  </si>
  <si>
    <t>čerpací zařízení</t>
  </si>
  <si>
    <t>201812268</t>
  </si>
  <si>
    <t>Poznámka k položce:_x000d_
výtlak 5,5 m_x000d_
příkon 75W</t>
  </si>
  <si>
    <t>42623192</t>
  </si>
  <si>
    <t>přečerpávací zařízení</t>
  </si>
  <si>
    <t>1167995396</t>
  </si>
  <si>
    <t xml:space="preserve">Poznámka k položce:_x000d_
průtok až 10 m3/h (2,8 l/s)_x000d_
dopravní výška 6,5m_x000d_
teplota čerpaného média  35°C</t>
  </si>
  <si>
    <t>998724103</t>
  </si>
  <si>
    <t>Přesun hmot pro strojní vybavení stanovený z hmotnosti přesunovaného materiálu vodorovná dopravní vzdálenost do 50 m v objektech výšky přes 12 do 24 m</t>
  </si>
  <si>
    <t>1321406645</t>
  </si>
  <si>
    <t>https://podminky.urs.cz/item/CS_URS_2023_01/998724103</t>
  </si>
  <si>
    <t>998724181</t>
  </si>
  <si>
    <t>Přesun hmot pro strojní vybavení stanovený z hmotnosti přesunovaného materiálu Příplatek k ceně za přesun prováděný bez použití mechanizace pro jakoukoliv výšku objektu</t>
  </si>
  <si>
    <t>1524881946</t>
  </si>
  <si>
    <t>https://podminky.urs.cz/item/CS_URS_2023_01/998724181</t>
  </si>
  <si>
    <t>259741690</t>
  </si>
  <si>
    <t xml:space="preserve">"l=0,6 m x 2ks_15 ks"  (0,6*2*0,617)*15</t>
  </si>
  <si>
    <t xml:space="preserve">"L35/35/4_l=0,45 m_15 ks"  (0,45*2,09)*15</t>
  </si>
  <si>
    <t>-863918988</t>
  </si>
  <si>
    <t xml:space="preserve">"l=0,6 m x 2ks_15 ks"  (0,6*2)*15*1,09</t>
  </si>
  <si>
    <t>-665538008</t>
  </si>
  <si>
    <t xml:space="preserve">"L35/35/4_l=0,45 m_15 ks"  (0,45*2,09)*15/1000*1,09</t>
  </si>
  <si>
    <t>750956029</t>
  </si>
  <si>
    <t>15*4/100</t>
  </si>
  <si>
    <t>1168925632</t>
  </si>
  <si>
    <t>-627591921</t>
  </si>
  <si>
    <t>179110555</t>
  </si>
  <si>
    <t>-768969859</t>
  </si>
  <si>
    <t>-1433788410</t>
  </si>
  <si>
    <t xml:space="preserve">"l=0,6 m x 2ks_15 ks"  (2*PI*0,05*0,05+2*PI*0,005*0,6)*15</t>
  </si>
  <si>
    <t xml:space="preserve">"L35/35/4_l=0,45 m_15 ks"  0,14*15</t>
  </si>
  <si>
    <t>SO 101 D1.4.5_ESI - Elektroinstalace</t>
  </si>
  <si>
    <t xml:space="preserve">    741 - Elektroinstalace - silnoproud</t>
  </si>
  <si>
    <t xml:space="preserve">    742 - Elektroinstalace - slaboproud</t>
  </si>
  <si>
    <t>741</t>
  </si>
  <si>
    <t>Elektroinstalace - silnoproud</t>
  </si>
  <si>
    <t>741110001</t>
  </si>
  <si>
    <t>Montáž trubek elektroinstalačních s nasunutím nebo našroubováním do krabic plastových tuhých, uložených pevně, vnější Ø přes 16 do 23 mm</t>
  </si>
  <si>
    <t>1281231188</t>
  </si>
  <si>
    <t>https://podminky.urs.cz/item/CS_URS_2023_01/741110001</t>
  </si>
  <si>
    <t>128-20</t>
  </si>
  <si>
    <t>34571092</t>
  </si>
  <si>
    <t>trubka elektroinstalační tuhá z PVC D 17,4/20 mm, délka 3m</t>
  </si>
  <si>
    <t>-998151288</t>
  </si>
  <si>
    <t>108*1,05 'Přepočtené koeficientem množství</t>
  </si>
  <si>
    <t>34571173</t>
  </si>
  <si>
    <t>koleno pro trubky elektroinstalační pancéřové pevné z PH D 20mm, poloměr oblouku 70mm</t>
  </si>
  <si>
    <t>-602480765</t>
  </si>
  <si>
    <t>12-6</t>
  </si>
  <si>
    <t>1000290394</t>
  </si>
  <si>
    <t xml:space="preserve">příchytka oboustranná 5220 PC ZN F  </t>
  </si>
  <si>
    <t>833044161</t>
  </si>
  <si>
    <t>175-21</t>
  </si>
  <si>
    <t>741110002</t>
  </si>
  <si>
    <t>Montáž trubek elektroinstalačních s nasunutím nebo našroubováním do krabic plastových tuhých, uložených pevně, vnější Ø přes 23 do 35 mm</t>
  </si>
  <si>
    <t>1495336490</t>
  </si>
  <si>
    <t>https://podminky.urs.cz/item/CS_URS_2023_01/741110002</t>
  </si>
  <si>
    <t>34571093</t>
  </si>
  <si>
    <t>trubka elektroinstalační tuhá z PVC D 22,1/25 mm, délka 3m</t>
  </si>
  <si>
    <t>-88486196</t>
  </si>
  <si>
    <t>70*1,05 'Přepočtené koeficientem množství</t>
  </si>
  <si>
    <t>34571174</t>
  </si>
  <si>
    <t>koleno pro trubky elektroinstalační pancéřové pevné z PH D 25mm, poloměr oblouku 85mm</t>
  </si>
  <si>
    <t>1579051931</t>
  </si>
  <si>
    <t>1000290395</t>
  </si>
  <si>
    <t xml:space="preserve">příchytka oboustranná 5225 PC ZN F  </t>
  </si>
  <si>
    <t>1112172402</t>
  </si>
  <si>
    <t>741110003</t>
  </si>
  <si>
    <t>Montáž trubek elektroinstalačních s nasunutím nebo našroubováním do krabic plastových tuhých, uložených pevně, vnější Ø přes 35 mm</t>
  </si>
  <si>
    <t>-693393211</t>
  </si>
  <si>
    <t>https://podminky.urs.cz/item/CS_URS_2023_01/741110003</t>
  </si>
  <si>
    <t>26-20</t>
  </si>
  <si>
    <t>34571095</t>
  </si>
  <si>
    <t>trubka elektroinstalační tuhá z PVC D 36,6/40 mm, délka 3m</t>
  </si>
  <si>
    <t>519302391</t>
  </si>
  <si>
    <t>6*1,05 'Přepočtené koeficientem množství</t>
  </si>
  <si>
    <t>34571175</t>
  </si>
  <si>
    <t>koleno pro trubky elektroinstalační pancéřové pevné z PH D 40mm, poloměr oblouku 110mm</t>
  </si>
  <si>
    <t>-1458917803</t>
  </si>
  <si>
    <t>1000290397</t>
  </si>
  <si>
    <t>příchytka oboustranná 5240 PC ZN F</t>
  </si>
  <si>
    <t>-1639673270</t>
  </si>
  <si>
    <t>36-21</t>
  </si>
  <si>
    <t>741120201</t>
  </si>
  <si>
    <t>Montáž vodičů izolovaných měděných bez ukončení uložených volně plných a laněných s PVC pláštěm, bezhalogenových, ohniodolných (např. CY, CHAH-V) průřezu žíly 1,5 až 16 mm2</t>
  </si>
  <si>
    <t>-885256003</t>
  </si>
  <si>
    <t>https://podminky.urs.cz/item/CS_URS_2023_01/741120201</t>
  </si>
  <si>
    <t>34140826</t>
  </si>
  <si>
    <t>vodič propojovací jádro Cu plné izolace PVC 450/750V (H07V-U) 1x6mm2</t>
  </si>
  <si>
    <t>2036784915</t>
  </si>
  <si>
    <t>106*1,15 'Přepočtené koeficientem množství</t>
  </si>
  <si>
    <t>741122211</t>
  </si>
  <si>
    <t>Montáž kabelů měděných bez ukončení uložených volně nebo v liště plných kulatých (např. CYKY) počtu a průřezu žil 3x1,5 až 6 mm2</t>
  </si>
  <si>
    <t>-567555975</t>
  </si>
  <si>
    <t>https://podminky.urs.cz/item/CS_URS_2023_01/741122211</t>
  </si>
  <si>
    <t>34111030</t>
  </si>
  <si>
    <t>kabel instalační jádro Cu plné izolace PVC plášť PVC 450/750V (CYKY) 3x1,5mm2</t>
  </si>
  <si>
    <t>-1251737279</t>
  </si>
  <si>
    <t>60*1,15 'Přepočtené koeficientem množství</t>
  </si>
  <si>
    <t>383214994</t>
  </si>
  <si>
    <t>34111036</t>
  </si>
  <si>
    <t>kabel instalační jádro Cu plné izolace PVC plášť PVC 450/750V (CYKY) 3x2,5mm2</t>
  </si>
  <si>
    <t>-1067704509</t>
  </si>
  <si>
    <t>18*1,15 'Přepočtené koeficientem množství</t>
  </si>
  <si>
    <t>741122231</t>
  </si>
  <si>
    <t>Montáž kabelů měděných bez ukončení uložených volně nebo v liště plných kulatých (např. CYKY) počtu a průřezu žil 5x1,5 až 2,5 mm2</t>
  </si>
  <si>
    <t>-1869205007</t>
  </si>
  <si>
    <t>https://podminky.urs.cz/item/CS_URS_2023_01/741122231</t>
  </si>
  <si>
    <t>34111094</t>
  </si>
  <si>
    <t>kabel instalační jádro Cu plné izolace PVC plášť PVC 450/750V (CYKY) 5x2,5mm2</t>
  </si>
  <si>
    <t>955207593</t>
  </si>
  <si>
    <t>49*1,15 'Přepočtené koeficientem množství</t>
  </si>
  <si>
    <t>-1471850162</t>
  </si>
  <si>
    <t>-1003791475</t>
  </si>
  <si>
    <t>42*1,15 'Přepočtené koeficientem množství</t>
  </si>
  <si>
    <t>741124703</t>
  </si>
  <si>
    <t>Montáž kabelů měděných ovládacích bez ukončení uložených volně stíněných ovládacích s plným jádrem (např. JYTY) počtu a průměru žil 2 až 19x1 mm2</t>
  </si>
  <si>
    <t>778809736</t>
  </si>
  <si>
    <t>https://podminky.urs.cz/item/CS_URS_2023_01/741124703</t>
  </si>
  <si>
    <t>34113148</t>
  </si>
  <si>
    <t>kabel ovládací průmyslový stíněný laminovanou Al fólií s příložným Cu drátem jádro Cu plné izolace PVC plášť PVC 250V (JYTY) 2x1,00mm2</t>
  </si>
  <si>
    <t>2019208097</t>
  </si>
  <si>
    <t>53*1,15 'Přepočtené koeficientem množství</t>
  </si>
  <si>
    <t>1462070601</t>
  </si>
  <si>
    <t>341131519</t>
  </si>
  <si>
    <t>kabel ovládací průmyslový stíněný laminovanou Al fólií s příložným Cu drátem jádro Cu plné izolace PVC plášť PVC 250V (JYTY) 9x1,00mm2</t>
  </si>
  <si>
    <t>-1681261939</t>
  </si>
  <si>
    <t>120*1,15 'Přepočtené koeficientem množství</t>
  </si>
  <si>
    <t>741130001</t>
  </si>
  <si>
    <t>Ukončení vodičů izolovaných s označením a zapojením v rozváděči nebo na přístroji, průřezu žíly do 2,5 mm2</t>
  </si>
  <si>
    <t>-284551205</t>
  </si>
  <si>
    <t>https://podminky.urs.cz/item/CS_URS_2023_01/741130001</t>
  </si>
  <si>
    <t>741130007</t>
  </si>
  <si>
    <t>Ukončení vodičů izolovaných s označením a zapojením v rozváděči nebo na přístroji, průřezu žíly do 25 mm2</t>
  </si>
  <si>
    <t>-494287170</t>
  </si>
  <si>
    <t>https://podminky.urs.cz/item/CS_URS_2023_01/741130007</t>
  </si>
  <si>
    <t>741130008</t>
  </si>
  <si>
    <t>Ukončení vodičů izolovaných s označením a zapojením v rozváděči nebo na přístroji, průřezu žíly do 35 mm2</t>
  </si>
  <si>
    <t>1909685236</t>
  </si>
  <si>
    <t>https://podminky.urs.cz/item/CS_URS_2023_01/741130008</t>
  </si>
  <si>
    <t>741130027</t>
  </si>
  <si>
    <t>Ukončení vodičů izolovaných s označením a zapojením na svorkovnici s otevřením a uzavřením krytu, průřezu žíly do 35 mm 2</t>
  </si>
  <si>
    <t>672575274</t>
  </si>
  <si>
    <t>https://podminky.urs.cz/item/CS_URS_2023_01/741130027</t>
  </si>
  <si>
    <t>741130116</t>
  </si>
  <si>
    <t>Ukončení kabelů se zapojením počtu a průřezu žil 3x6 mm2</t>
  </si>
  <si>
    <t>1151055931</t>
  </si>
  <si>
    <t>https://podminky.urs.cz/item/CS_URS_2023_01/741130116</t>
  </si>
  <si>
    <t>741130137</t>
  </si>
  <si>
    <t>Ukončení kabelů se zapojením počtu a průřezu žil 4x35 mm2</t>
  </si>
  <si>
    <t>-1622423716</t>
  </si>
  <si>
    <t>https://podminky.urs.cz/item/CS_URS_2023_01/741130137</t>
  </si>
  <si>
    <t>741130146</t>
  </si>
  <si>
    <t>Ukončení kabelů se zapojením počtu a průřezu žil 5x10 mm2</t>
  </si>
  <si>
    <t>-2094107101</t>
  </si>
  <si>
    <t>https://podminky.urs.cz/item/CS_URS_2023_01/741130146</t>
  </si>
  <si>
    <t>741210001</t>
  </si>
  <si>
    <t>Montáž rozvodnic oceloplechových nebo plastových bez zapojení vodičů běžných, hmotnosti do 20 kg</t>
  </si>
  <si>
    <t>1699726109</t>
  </si>
  <si>
    <t>https://podminky.urs.cz/item/CS_URS_2023_01/741210001</t>
  </si>
  <si>
    <t>35711034</t>
  </si>
  <si>
    <t>rozvodnice nástěnná, průhledné dveře, IP41, 12 modulárních jednotek, vč. N/pE</t>
  </si>
  <si>
    <t>-1768174397</t>
  </si>
  <si>
    <t>741313082</t>
  </si>
  <si>
    <t>Montáž zásuvek domovních se zapojením vodičů šroubové připojení venkovní nebo mokré, provedení 2P + PE</t>
  </si>
  <si>
    <t>-1274990167</t>
  </si>
  <si>
    <t>https://podminky.urs.cz/item/CS_URS_2023_01/741313082</t>
  </si>
  <si>
    <t>34555229</t>
  </si>
  <si>
    <t>zásuvka nástěnná jednonásobná s víčkem, IP44, šroubové svorky</t>
  </si>
  <si>
    <t>-28067211</t>
  </si>
  <si>
    <t>741320003</t>
  </si>
  <si>
    <t>Montáž pojistek se zapojením vodičů závitových kompletních skleněných</t>
  </si>
  <si>
    <t>1997352756</t>
  </si>
  <si>
    <t>https://podminky.urs.cz/item/CS_URS_2023_01/741320003</t>
  </si>
  <si>
    <t>10.081.629</t>
  </si>
  <si>
    <t xml:space="preserve">pojistka válcová  20A PV10-GG</t>
  </si>
  <si>
    <t>-1737644232</t>
  </si>
  <si>
    <t>741320101</t>
  </si>
  <si>
    <t>Montáž jističů se zapojením vodičů jednopólových nn do 25 A bez krytu</t>
  </si>
  <si>
    <t>1458115777</t>
  </si>
  <si>
    <t>https://podminky.urs.cz/item/CS_URS_2023_01/741320101</t>
  </si>
  <si>
    <t>35822112</t>
  </si>
  <si>
    <t xml:space="preserve">jistič 1-pólový 6 A vypínací charakteristika B </t>
  </si>
  <si>
    <t>635064192</t>
  </si>
  <si>
    <t>358221221</t>
  </si>
  <si>
    <t xml:space="preserve">jistič 1-pólový 16 A vypínací charakteristika B </t>
  </si>
  <si>
    <t>242969912</t>
  </si>
  <si>
    <t>35822196</t>
  </si>
  <si>
    <t xml:space="preserve">pojist.odpojovač PV10/32A_x000d_
</t>
  </si>
  <si>
    <t>448962865</t>
  </si>
  <si>
    <t>358221011</t>
  </si>
  <si>
    <t xml:space="preserve">jistič 1-pólový 1 A vypínací charakteristika C </t>
  </si>
  <si>
    <t>1414415152</t>
  </si>
  <si>
    <t>358221031</t>
  </si>
  <si>
    <t xml:space="preserve">jistič 1-pólový 2 A vypínací charakteristika C </t>
  </si>
  <si>
    <t>1123232050</t>
  </si>
  <si>
    <t>741320161</t>
  </si>
  <si>
    <t>Montáž jističů se zapojením vodičů třípólových nn do 25 A bez krytu</t>
  </si>
  <si>
    <t>1230710187</t>
  </si>
  <si>
    <t>https://podminky.urs.cz/item/CS_URS_2023_01/741320161</t>
  </si>
  <si>
    <t>35822163</t>
  </si>
  <si>
    <t>jistič 3-pólový 16 A vypínací charakteristika B</t>
  </si>
  <si>
    <t>26083910</t>
  </si>
  <si>
    <t>741320161R</t>
  </si>
  <si>
    <t>Montáž vypinačů se zapojením vodičů třípólových nn do 25 A bez krytu</t>
  </si>
  <si>
    <t>-1022809126</t>
  </si>
  <si>
    <t>3582217331</t>
  </si>
  <si>
    <t>poj. odpojovač PV10/400V</t>
  </si>
  <si>
    <t>2034622130</t>
  </si>
  <si>
    <t>741321001</t>
  </si>
  <si>
    <t>Montáž proudových chráničů se zapojením vodičů dvoupólových nn do 25 A bez krytu</t>
  </si>
  <si>
    <t>1945485738</t>
  </si>
  <si>
    <t>https://podminky.urs.cz/item/CS_URS_2023_01/741321001</t>
  </si>
  <si>
    <t>358892061</t>
  </si>
  <si>
    <t>chránič proudový 1pólový 16A pracovního proudu 0,03A</t>
  </si>
  <si>
    <t>-1720330094</t>
  </si>
  <si>
    <t>358892071</t>
  </si>
  <si>
    <t>kombi jistič/chránič C/6A/1N/30mA</t>
  </si>
  <si>
    <t>-1738336790</t>
  </si>
  <si>
    <t>741331031</t>
  </si>
  <si>
    <t>Montáž měřicích přístrojů bez zapojení vodičů elektroměru jednofázového</t>
  </si>
  <si>
    <t>2059902203</t>
  </si>
  <si>
    <t>https://podminky.urs.cz/item/CS_URS_2023_01/741331031</t>
  </si>
  <si>
    <t>35889019</t>
  </si>
  <si>
    <t xml:space="preserve">elektroměr EJ min.16A, 250V, 1tarif_x000d_
</t>
  </si>
  <si>
    <t>-225482600</t>
  </si>
  <si>
    <t>741331032</t>
  </si>
  <si>
    <t>Montáž měřicích přístrojů bez zapojení vodičů elektroměru třífázového</t>
  </si>
  <si>
    <t>-2135369447</t>
  </si>
  <si>
    <t>https://podminky.urs.cz/item/CS_URS_2023_01/741331032</t>
  </si>
  <si>
    <t>35810303</t>
  </si>
  <si>
    <t>3f elektroměr přímý 16A</t>
  </si>
  <si>
    <t>1395705697</t>
  </si>
  <si>
    <t>35810304</t>
  </si>
  <si>
    <t>3f elektroměr přímý 40A</t>
  </si>
  <si>
    <t>42915360</t>
  </si>
  <si>
    <t>35810305</t>
  </si>
  <si>
    <t>3f elektroměr přímý 80A</t>
  </si>
  <si>
    <t>-565486544</t>
  </si>
  <si>
    <t>741410071</t>
  </si>
  <si>
    <t>Montáž uzemňovacího vedení s upevněním, propojením a připojením pomocí svorek doplňků ostatních konstrukcí vodičem průřezu do 16 mm2, uloženým volně nebo pod omítkou</t>
  </si>
  <si>
    <t>870217230</t>
  </si>
  <si>
    <t>https://podminky.urs.cz/item/CS_URS_2023_01/741410071</t>
  </si>
  <si>
    <t>34140844</t>
  </si>
  <si>
    <t>vodič propojovací jádro Cu lanované izolace PVC 450/750V (H07V) 1x6mm2</t>
  </si>
  <si>
    <t>-1351465203</t>
  </si>
  <si>
    <t>35*1,15 'Přepočtené koeficientem množství</t>
  </si>
  <si>
    <t>8500122550</t>
  </si>
  <si>
    <t>Svorka zemnicí, ZSA 16</t>
  </si>
  <si>
    <t>256</t>
  </si>
  <si>
    <t>-978082032</t>
  </si>
  <si>
    <t xml:space="preserve">"cca"  12</t>
  </si>
  <si>
    <t>8500122570</t>
  </si>
  <si>
    <t>Páska uzemňovací ZSA 16, 10 m</t>
  </si>
  <si>
    <t>146281450</t>
  </si>
  <si>
    <t>741420001</t>
  </si>
  <si>
    <t>Montáž hromosvodného vedení svodových drátů nebo lan s podpěrami, Ø do 10 mm</t>
  </si>
  <si>
    <t>873904965</t>
  </si>
  <si>
    <t>https://podminky.urs.cz/item/CS_URS_2023_01/741420001</t>
  </si>
  <si>
    <t xml:space="preserve">"napojení na stáv. síť"  14</t>
  </si>
  <si>
    <t>35442140</t>
  </si>
  <si>
    <t>drát D 8mm Cu polotvrdý</t>
  </si>
  <si>
    <t>-1368817519</t>
  </si>
  <si>
    <t>14*0,474 'Přepočtené koeficientem množství</t>
  </si>
  <si>
    <t>741420021</t>
  </si>
  <si>
    <t>Montáž hromosvodného vedení svorek se 2 šrouby</t>
  </si>
  <si>
    <t>-91442265</t>
  </si>
  <si>
    <t>https://podminky.urs.cz/item/CS_URS_2023_01/741420021</t>
  </si>
  <si>
    <t>35442013</t>
  </si>
  <si>
    <t>svorka uzemnění Cu spojovací</t>
  </si>
  <si>
    <t>-571787549</t>
  </si>
  <si>
    <t>741420024</t>
  </si>
  <si>
    <t>Montáž hromosvodného vedení svorek na konstrukce</t>
  </si>
  <si>
    <t>-1957768238</t>
  </si>
  <si>
    <t>https://podminky.urs.cz/item/CS_URS_2023_01/741420024</t>
  </si>
  <si>
    <t>35441895</t>
  </si>
  <si>
    <t>svorka připojovací k připojení kovových částí</t>
  </si>
  <si>
    <t>1834233789</t>
  </si>
  <si>
    <t>741420081</t>
  </si>
  <si>
    <t>Montáž hromosvodného vedení doplňků olověných vložek do podpěr, spojových svorek svodového vodiče z Cu se zhotovením</t>
  </si>
  <si>
    <t>1467977950</t>
  </si>
  <si>
    <t>https://podminky.urs.cz/item/CS_URS_2023_01/741420081</t>
  </si>
  <si>
    <t>35442234</t>
  </si>
  <si>
    <t>plech Pb 200x0,6mm</t>
  </si>
  <si>
    <t>776156458</t>
  </si>
  <si>
    <t>741430003</t>
  </si>
  <si>
    <t>Montáž jímacích tyčí délky do 3 m, na konstrukci ocelovou</t>
  </si>
  <si>
    <t>776394802</t>
  </si>
  <si>
    <t>https://podminky.urs.cz/item/CS_URS_2023_01/741430003</t>
  </si>
  <si>
    <t>35442159</t>
  </si>
  <si>
    <t>tyč jímací s rovným koncem 18/10 3000 (2000/1000)mm AlMgSi</t>
  </si>
  <si>
    <t>-60909052</t>
  </si>
  <si>
    <t>741910412</t>
  </si>
  <si>
    <t>Montáž žlabů bez stojiny a výložníků kovových s podpěrkami a příslušenstvím bez víka, šířky do 100 mm</t>
  </si>
  <si>
    <t>-1779301412</t>
  </si>
  <si>
    <t>https://podminky.urs.cz/item/CS_URS_2023_01/741910412</t>
  </si>
  <si>
    <t>3451199440</t>
  </si>
  <si>
    <t>drátěný kabelový žlab DZ 60X60 BF</t>
  </si>
  <si>
    <t>-2010863878</t>
  </si>
  <si>
    <t>741911991</t>
  </si>
  <si>
    <t>Demontáž stávající elektroinstalace a kompletace</t>
  </si>
  <si>
    <t>-1079224649</t>
  </si>
  <si>
    <t>Poznámka k položce:_x000d_
vč. zajištění bezpečnosti, před úrazem elektrickým proudem v průběhu stavebních prací.</t>
  </si>
  <si>
    <t>741990011</t>
  </si>
  <si>
    <t>Ostatní doplňkové práce elektromontážní zhotovení otvorů v plechu tl. do 4 mm kruhových, Ø do 21 mm</t>
  </si>
  <si>
    <t>890564445</t>
  </si>
  <si>
    <t>https://podminky.urs.cz/item/CS_URS_2023_01/741990011</t>
  </si>
  <si>
    <t>34572720</t>
  </si>
  <si>
    <t>zátka ucpávková slitina Al vnější závit 16</t>
  </si>
  <si>
    <t>25125909</t>
  </si>
  <si>
    <t>741990012</t>
  </si>
  <si>
    <t>Ostatní doplňkové práce elektromontážní zhotovení otvorů v plechu tl. do 4 mm kruhových, Ø přes 21 do 29 mm</t>
  </si>
  <si>
    <t>-71150860</t>
  </si>
  <si>
    <t>https://podminky.urs.cz/item/CS_URS_2023_01/741990012</t>
  </si>
  <si>
    <t>34572730</t>
  </si>
  <si>
    <t>zátka ucpávková slitina Al vnější závit 21</t>
  </si>
  <si>
    <t>-1095209899</t>
  </si>
  <si>
    <t>741810002</t>
  </si>
  <si>
    <t>Zkoušky a prohlídky elektrických rozvodů a zařízení celková prohlídka a vyhotovení revizní zprávy pro objem montážních prací přes 100 do 500 tis. Kč</t>
  </si>
  <si>
    <t>-167344520</t>
  </si>
  <si>
    <t>https://podminky.urs.cz/item/CS_URS_2023_01/741810002</t>
  </si>
  <si>
    <t>998741103</t>
  </si>
  <si>
    <t>Přesun hmot pro silnoproud stanovený z hmotnosti přesunovaného materiálu vodorovná dopravní vzdálenost do 50 m v objektech výšky přes 12 do 24 m</t>
  </si>
  <si>
    <t>-1427749867</t>
  </si>
  <si>
    <t>https://podminky.urs.cz/item/CS_URS_2023_01/998741103</t>
  </si>
  <si>
    <t>998741181</t>
  </si>
  <si>
    <t>Přesun hmot pro silnoproud stanovený z hmotnosti přesunovaného materiálu Příplatek k ceně za přesun prováděný bez použití mechanizace pro jakoukoliv výšku objektu</t>
  </si>
  <si>
    <t>-195734267</t>
  </si>
  <si>
    <t>https://podminky.urs.cz/item/CS_URS_2023_01/998741181</t>
  </si>
  <si>
    <t>742</t>
  </si>
  <si>
    <t>Elektroinstalace - slaboproud</t>
  </si>
  <si>
    <t>742121001</t>
  </si>
  <si>
    <t>Montáž kabelů sdělovacích pro vnitřní rozvody počtu žil do 15</t>
  </si>
  <si>
    <t>995154884</t>
  </si>
  <si>
    <t>https://podminky.urs.cz/item/CS_URS_2023_01/742121001</t>
  </si>
  <si>
    <t>341211321</t>
  </si>
  <si>
    <t>kabel sdělovací oheň retardující bezhalogenový stíněný laminovanou Al fólií s příložným CuSn drátem s funkčností při požáru 180min a P90-R/PH120-R reakce na oheň B2cas1d1a1 jádro Cu plné 100V (SSKFH-V) 1x2x0,5mm2</t>
  </si>
  <si>
    <t>1898035224</t>
  </si>
  <si>
    <t>31*1,15 'Přepočtené koeficientem množství</t>
  </si>
  <si>
    <t>998742103</t>
  </si>
  <si>
    <t>Přesun hmot pro slaboproud stanovený z hmotnosti přesunovaného materiálu vodorovná dopravní vzdálenost do 50 m v objektech výšky přes 12 do 24 m</t>
  </si>
  <si>
    <t>-1445464283</t>
  </si>
  <si>
    <t>https://podminky.urs.cz/item/CS_URS_2023_01/998742103</t>
  </si>
  <si>
    <t>998742181</t>
  </si>
  <si>
    <t>Přesun hmot pro slaboproud stanovený z hmotnosti přesunovaného materiálu Příplatek k ceně za přesun prováděný bez použití mechanizace pro jakoukoliv výšku objektu</t>
  </si>
  <si>
    <t>1354757056</t>
  </si>
  <si>
    <t>https://podminky.urs.cz/item/CS_URS_2023_01/998742181</t>
  </si>
  <si>
    <t>SO 101 D1.4.6_SLP - Slaboproudé instalace</t>
  </si>
  <si>
    <t xml:space="preserve">      742.1 - Montáž datových zásuvek VZT_x000d_
</t>
  </si>
  <si>
    <t xml:space="preserve">      742.2 - Skutečné provedení stavby_x000d_
</t>
  </si>
  <si>
    <t>742.1</t>
  </si>
  <si>
    <t xml:space="preserve">Montáž datových zásuvek VZT_x000d_
</t>
  </si>
  <si>
    <t>1101</t>
  </si>
  <si>
    <t>Doplnění PATCH PANELU 24 portů 1 U do stávajícho racku v 1.NP.</t>
  </si>
  <si>
    <t>ks</t>
  </si>
  <si>
    <t>1915593029</t>
  </si>
  <si>
    <t>M1101</t>
  </si>
  <si>
    <t>-1092052270</t>
  </si>
  <si>
    <t>1102</t>
  </si>
  <si>
    <t>Switch 12 portů GB</t>
  </si>
  <si>
    <t>1070206229</t>
  </si>
  <si>
    <t>M1102</t>
  </si>
  <si>
    <t>-1987220852</t>
  </si>
  <si>
    <t>1103</t>
  </si>
  <si>
    <t>UTP Jack RJ45 Cat.5e do panelů i zásuvek - různé barvy</t>
  </si>
  <si>
    <t>-1633972539</t>
  </si>
  <si>
    <t>M1103</t>
  </si>
  <si>
    <t>-1843732894</t>
  </si>
  <si>
    <t>1104</t>
  </si>
  <si>
    <t>Patch cord CAT.5e 1 m</t>
  </si>
  <si>
    <t>1672596357</t>
  </si>
  <si>
    <t>M1104</t>
  </si>
  <si>
    <t>-350256240</t>
  </si>
  <si>
    <t>1105</t>
  </si>
  <si>
    <t>Patch cord CAT.5e 2 m</t>
  </si>
  <si>
    <t>-1172170096</t>
  </si>
  <si>
    <t>M1105</t>
  </si>
  <si>
    <t>713081778</t>
  </si>
  <si>
    <t>1106</t>
  </si>
  <si>
    <t>Patch cord CAT.5e 4 m</t>
  </si>
  <si>
    <t>-1888416027</t>
  </si>
  <si>
    <t>M1106</t>
  </si>
  <si>
    <t>-1094078677</t>
  </si>
  <si>
    <t>1107</t>
  </si>
  <si>
    <t>Kabel UTP Cat.5e LSZH barva šedá</t>
  </si>
  <si>
    <t>-1325040565</t>
  </si>
  <si>
    <t>M1107</t>
  </si>
  <si>
    <t>-2127105163</t>
  </si>
  <si>
    <t>1108</t>
  </si>
  <si>
    <t>Trubka instalační 1225 HFPP</t>
  </si>
  <si>
    <t>-1732837986</t>
  </si>
  <si>
    <t>M1108</t>
  </si>
  <si>
    <t>-2018267421</t>
  </si>
  <si>
    <t>1109</t>
  </si>
  <si>
    <t xml:space="preserve">Zásuvka 2xRJ45 kompletní bez jacku </t>
  </si>
  <si>
    <t>-660595532</t>
  </si>
  <si>
    <t>M1109</t>
  </si>
  <si>
    <t>-448564696</t>
  </si>
  <si>
    <t>1110</t>
  </si>
  <si>
    <t>Krabice pod zásuvku KP68</t>
  </si>
  <si>
    <t>599467856</t>
  </si>
  <si>
    <t>M1110</t>
  </si>
  <si>
    <t>-1312172707</t>
  </si>
  <si>
    <t>1111</t>
  </si>
  <si>
    <t>Měření strukturované kabeláže metalický kabel protokol</t>
  </si>
  <si>
    <t>1647727056</t>
  </si>
  <si>
    <t>742.2</t>
  </si>
  <si>
    <t xml:space="preserve">Skutečné provedení stavby_x000d_
</t>
  </si>
  <si>
    <t>1201</t>
  </si>
  <si>
    <t>Ústředna PZTS pro připojení ovládací klávesnice, hlásičů EPS, připojení na internet + box se zdrojem</t>
  </si>
  <si>
    <t>1709385636</t>
  </si>
  <si>
    <t>M1201</t>
  </si>
  <si>
    <t>507222843</t>
  </si>
  <si>
    <t>1202</t>
  </si>
  <si>
    <t>Internetový modul pro připojení PZTS do sítě</t>
  </si>
  <si>
    <t>-2010204744</t>
  </si>
  <si>
    <t>M1202</t>
  </si>
  <si>
    <t>233321066</t>
  </si>
  <si>
    <t>1203</t>
  </si>
  <si>
    <t>LCD klávesnice</t>
  </si>
  <si>
    <t>1985568551</t>
  </si>
  <si>
    <t>M1203</t>
  </si>
  <si>
    <t>1206726229</t>
  </si>
  <si>
    <t>1204</t>
  </si>
  <si>
    <t>Expander PZTS</t>
  </si>
  <si>
    <t>1573703397</t>
  </si>
  <si>
    <t>M1204</t>
  </si>
  <si>
    <t>-1898119037</t>
  </si>
  <si>
    <t>1205</t>
  </si>
  <si>
    <t>Modul PGM4 (4 výstupy)</t>
  </si>
  <si>
    <t>-231227313</t>
  </si>
  <si>
    <t>M1205</t>
  </si>
  <si>
    <t>-2076032302</t>
  </si>
  <si>
    <t>1206</t>
  </si>
  <si>
    <t>Relé Schrack s patici (12V) na výstup PGM</t>
  </si>
  <si>
    <t>-545516135</t>
  </si>
  <si>
    <t>M1206</t>
  </si>
  <si>
    <t>1930183736</t>
  </si>
  <si>
    <t>1207</t>
  </si>
  <si>
    <t>Detektor optokouřový do PZTS</t>
  </si>
  <si>
    <t>416439443</t>
  </si>
  <si>
    <t>M1207</t>
  </si>
  <si>
    <t>-1047200079</t>
  </si>
  <si>
    <t>1208</t>
  </si>
  <si>
    <t>Komora pro požární hlásič do VZT potrubí (kompletní)</t>
  </si>
  <si>
    <t>2132236724</t>
  </si>
  <si>
    <t>M1208</t>
  </si>
  <si>
    <t>1970262109</t>
  </si>
  <si>
    <t>1209</t>
  </si>
  <si>
    <t>Kabel sběrnice 4x0,5</t>
  </si>
  <si>
    <t>486383241</t>
  </si>
  <si>
    <t>M1209</t>
  </si>
  <si>
    <t xml:space="preserve">Kabel sběrnice  4x0,5</t>
  </si>
  <si>
    <t>-1739103785</t>
  </si>
  <si>
    <t>1210</t>
  </si>
  <si>
    <t>Kabel napájení 2x1,5</t>
  </si>
  <si>
    <t>87381530</t>
  </si>
  <si>
    <t>M1210</t>
  </si>
  <si>
    <t>1735693909</t>
  </si>
  <si>
    <t>1211</t>
  </si>
  <si>
    <t>Kabel k detektorům J-Y(St)Y 2x2x0,8</t>
  </si>
  <si>
    <t>-1904648042</t>
  </si>
  <si>
    <t>M1211</t>
  </si>
  <si>
    <t>549246630</t>
  </si>
  <si>
    <t>1212</t>
  </si>
  <si>
    <t>Kabel napojení ovládání 2x0,8+4x0,5</t>
  </si>
  <si>
    <t>-1350901322</t>
  </si>
  <si>
    <t>M1212</t>
  </si>
  <si>
    <t>665334695</t>
  </si>
  <si>
    <t>1213</t>
  </si>
  <si>
    <t>-248644973</t>
  </si>
  <si>
    <t>M1213</t>
  </si>
  <si>
    <t>866010940</t>
  </si>
  <si>
    <t>1214</t>
  </si>
  <si>
    <t>Software pro dálkovou správu ústředny PZTS</t>
  </si>
  <si>
    <t>-29615589</t>
  </si>
  <si>
    <t>M1214</t>
  </si>
  <si>
    <t>382651647</t>
  </si>
  <si>
    <t>1215</t>
  </si>
  <si>
    <t>Programování a nastavení PZTS</t>
  </si>
  <si>
    <t>-1878995653</t>
  </si>
  <si>
    <t>-949571829</t>
  </si>
  <si>
    <t>1216</t>
  </si>
  <si>
    <t xml:space="preserve">Revize </t>
  </si>
  <si>
    <t>-1946635782</t>
  </si>
  <si>
    <t>1234196976</t>
  </si>
  <si>
    <t>998742202</t>
  </si>
  <si>
    <t>Přesun hmot pro slaboproud stanovený procentní sazbou (%) z ceny vodorovná dopravní vzdálenost do 50 m v objektech výšky přes 6 do 12 m</t>
  </si>
  <si>
    <t>%</t>
  </si>
  <si>
    <t>-1147492391</t>
  </si>
  <si>
    <t>https://podminky.urs.cz/item/CS_URS_2023_01/998742202</t>
  </si>
  <si>
    <t xml:space="preserve">468.2 - Etapa č. 2 (S0.102) </t>
  </si>
  <si>
    <t>SO 102 D1.1_ARS - Stavební práce</t>
  </si>
  <si>
    <t xml:space="preserve">    771 - Podlahy z dlaždic</t>
  </si>
  <si>
    <t xml:space="preserve">    781 - Dokončovací práce - obklady</t>
  </si>
  <si>
    <t xml:space="preserve">    782 - Dokončovací práce - obklady z kamene</t>
  </si>
  <si>
    <t>612325401</t>
  </si>
  <si>
    <t>Oprava vápenocementové omítky vnitřních ploch hrubé, tloušťky do 20 mm stěn, v rozsahu opravované plochy do 10%</t>
  </si>
  <si>
    <t>1834665690</t>
  </si>
  <si>
    <t>https://podminky.urs.cz/item/CS_URS_2023_01/612325401</t>
  </si>
  <si>
    <t xml:space="preserve">"cca"  516,0</t>
  </si>
  <si>
    <t>619991001</t>
  </si>
  <si>
    <t>Zakrytí vnitřních ploch před znečištěním včetně pozdějšího odkrytí podlah fólií přilepenou lepící páskou</t>
  </si>
  <si>
    <t>-1857006242</t>
  </si>
  <si>
    <t>https://podminky.urs.cz/item/CS_URS_2023_01/619991001</t>
  </si>
  <si>
    <t xml:space="preserve">"podlahy"  306,71</t>
  </si>
  <si>
    <t>619991011</t>
  </si>
  <si>
    <t>Zakrytí vnitřních ploch před znečištěním včetně pozdějšího odkrytí konstrukcí a prvků obalením fólií a přelepením páskou</t>
  </si>
  <si>
    <t>1005014532</t>
  </si>
  <si>
    <t>https://podminky.urs.cz/item/CS_URS_2023_01/619991011</t>
  </si>
  <si>
    <t>"B11_cca" 250</t>
  </si>
  <si>
    <t>619996115</t>
  </si>
  <si>
    <t>Ochrana stavebních konstrukcí a samostatných prvků včetně pozdějšího odstranění obedněním z řeziva podlahy</t>
  </si>
  <si>
    <t>127047333</t>
  </si>
  <si>
    <t>https://podminky.urs.cz/item/CS_URS_2023_01/619996115</t>
  </si>
  <si>
    <t xml:space="preserve">"parapety výkladců"  (3,53+3,66+3,63+4,24+4,035+2,255+1,42+3,54+4,12+3,85+2,5+3,77)*1,1</t>
  </si>
  <si>
    <t>619996127</t>
  </si>
  <si>
    <t>Ochrana stavebních konstrukcí a samostatných prvků včetně pozdějšího odstranění obedněním z OSB desek svislých ploch</t>
  </si>
  <si>
    <t>-425463165</t>
  </si>
  <si>
    <t>https://podminky.urs.cz/item/CS_URS_2023_01/619996127</t>
  </si>
  <si>
    <t xml:space="preserve">"obklad stěny"  (2,8+0,52*2+0,48+3,015+0,52*2+0,48+4,2)*0,6</t>
  </si>
  <si>
    <t xml:space="preserve">"obklad stěny"  (2,92+0,52*2+0,48+2,965+0,52*2+0,48+2,965+0,52*2+0,48+5,2+0,42+0,49+0,57*2+0,39+0,42+2,79+0,42+0,88)*0,6</t>
  </si>
  <si>
    <t xml:space="preserve">"obklad stěny"  (3,13+3,24+0,45+0,52+0,56+0,14+3,33+0,45+0,52+0,59+0,14+2,18+0,45+0,34)*0,6</t>
  </si>
  <si>
    <t xml:space="preserve">"obklad stěny"  (3,21+0,42+0,53+0,61)*0,6</t>
  </si>
  <si>
    <t xml:space="preserve">"výkladce"  (26,58+17,39+17,03+5,68)*2,65</t>
  </si>
  <si>
    <t>619996145</t>
  </si>
  <si>
    <t>Ochrana stavebních konstrukcí a samostatných prvků včetně pozdějšího odstranění obalením geotextilií samostatných konstrukcí a prvků</t>
  </si>
  <si>
    <t>-1846674456</t>
  </si>
  <si>
    <t>https://podminky.urs.cz/item/CS_URS_2023_01/619996145</t>
  </si>
  <si>
    <t xml:space="preserve">"S"  212,357</t>
  </si>
  <si>
    <t xml:space="preserve">"V"  44,605</t>
  </si>
  <si>
    <t>642944121</t>
  </si>
  <si>
    <t>Osazení ocelových dveřních zárubní lisovaných nebo z úhelníků dodatečně s vybetonováním prahu, plochy do 2,5 m2</t>
  </si>
  <si>
    <t>-179461970</t>
  </si>
  <si>
    <t>https://podminky.urs.cz/item/CS_URS_2023_01/642944121</t>
  </si>
  <si>
    <t xml:space="preserve">"kuchyň"  1</t>
  </si>
  <si>
    <t>-113205830</t>
  </si>
  <si>
    <t>952901111</t>
  </si>
  <si>
    <t>Vyčištění budov nebo objektů před předáním do užívání budov bytové nebo občanské výstavby, světlé výšky podlaží do 4 m</t>
  </si>
  <si>
    <t>1365116013</t>
  </si>
  <si>
    <t>https://podminky.urs.cz/item/CS_URS_2023_01/952901111</t>
  </si>
  <si>
    <t>1236897867</t>
  </si>
  <si>
    <t>-430587349</t>
  </si>
  <si>
    <t>-1873906760</t>
  </si>
  <si>
    <t xml:space="preserve">"B04"  4*(19*2+3*2+4+2*2)</t>
  </si>
  <si>
    <t>121251228</t>
  </si>
  <si>
    <t>962031133</t>
  </si>
  <si>
    <t>Bourání příček z cihel, tvárnic nebo příčkovek z cihel pálených, plných nebo dutých na maltu vápennou nebo vápenocementovou, tl. do 150 mm</t>
  </si>
  <si>
    <t>-1687126461</t>
  </si>
  <si>
    <t>https://podminky.urs.cz/item/CS_URS_2023_01/962031133</t>
  </si>
  <si>
    <t xml:space="preserve">"1. NP"   1,37*2,87-0,85*2,05</t>
  </si>
  <si>
    <t>967023693</t>
  </si>
  <si>
    <t>Přisekání (špicování) ploch kamenných nebo jiných s tvrdým povrchem pro nové povrchové vrstvy, plochy přes 2 m2</t>
  </si>
  <si>
    <t>-2000427825</t>
  </si>
  <si>
    <t>https://podminky.urs.cz/item/CS_URS_2023_01/967023693</t>
  </si>
  <si>
    <t>"úprava povrchů po demontáži dlažby</t>
  </si>
  <si>
    <t xml:space="preserve">"šatny_300x300"  7,09</t>
  </si>
  <si>
    <t xml:space="preserve">"chodba_300x300"  11,33</t>
  </si>
  <si>
    <t xml:space="preserve">"kuchyň_300x300"  20,15</t>
  </si>
  <si>
    <t xml:space="preserve">"restaurace_600x600"  10,52</t>
  </si>
  <si>
    <t xml:space="preserve">"chodba_600x600"  7,36</t>
  </si>
  <si>
    <t xml:space="preserve">"umývárna P_150x150"  1,27</t>
  </si>
  <si>
    <t xml:space="preserve">"WC_150x150"  1,37</t>
  </si>
  <si>
    <t>-1761637224</t>
  </si>
  <si>
    <t xml:space="preserve">"restaurace"  0,85*2,05</t>
  </si>
  <si>
    <t xml:space="preserve">"kuchyň"  0,8*2,09</t>
  </si>
  <si>
    <t>971033241</t>
  </si>
  <si>
    <t>Vybourání otvorů ve zdivu základovém nebo nadzákladovém z cihel, tvárnic, příčkovek z cihel pálených na maltu vápennou nebo vápenocementovou plochy do 0,0225 m2, tl. do 300 mm</t>
  </si>
  <si>
    <t>-1975144771</t>
  </si>
  <si>
    <t>https://podminky.urs.cz/item/CS_URS_2023_01/971033241</t>
  </si>
  <si>
    <t xml:space="preserve">"El"  54</t>
  </si>
  <si>
    <t>-1095003874</t>
  </si>
  <si>
    <t xml:space="preserve">"0,3x0,3"  9</t>
  </si>
  <si>
    <t xml:space="preserve">"0,43x0,3"  2</t>
  </si>
  <si>
    <t xml:space="preserve">"0,25x0,3"  1</t>
  </si>
  <si>
    <t>971033341</t>
  </si>
  <si>
    <t>Vybourání otvorů ve zdivu základovém nebo nadzákladovém z cihel, tvárnic, příčkovek z cihel pálených na maltu vápennou nebo vápenocementovou plochy do 0,09 m2, tl. do 300 mm</t>
  </si>
  <si>
    <t>-465187023</t>
  </si>
  <si>
    <t>https://podminky.urs.cz/item/CS_URS_2023_01/971033341</t>
  </si>
  <si>
    <t xml:space="preserve">"0,3x0,3"  2</t>
  </si>
  <si>
    <t xml:space="preserve">"0,3x0,35"  1</t>
  </si>
  <si>
    <t>971033431</t>
  </si>
  <si>
    <t>Vybourání otvorů ve zdivu základovém nebo nadzákladovém z cihel, tvárnic, příčkovek z cihel pálených na maltu vápennou nebo vápenocementovou plochy do 0,25 m2, tl. do 150 mm</t>
  </si>
  <si>
    <t>-1295015697</t>
  </si>
  <si>
    <t>https://podminky.urs.cz/item/CS_URS_2023_01/971033431</t>
  </si>
  <si>
    <t>"0,4x0,3" 1</t>
  </si>
  <si>
    <t xml:space="preserve">"0,535x0,4"  3</t>
  </si>
  <si>
    <t>971033441</t>
  </si>
  <si>
    <t>Vybourání otvorů ve zdivu základovém nebo nadzákladovém z cihel, tvárnic, příčkovek z cihel pálených na maltu vápennou nebo vápenocementovou plochy do 0,25 m2, tl. do 300 mm</t>
  </si>
  <si>
    <t>-2068346194</t>
  </si>
  <si>
    <t>https://podminky.urs.cz/item/CS_URS_2023_01/971033441</t>
  </si>
  <si>
    <t xml:space="preserve">"0,44x0,3"  2</t>
  </si>
  <si>
    <t>971033461</t>
  </si>
  <si>
    <t>Vybourání otvorů ve zdivu základovém nebo nadzákladovém z cihel, tvárnic, příčkovek z cihel pálených na maltu vápennou nebo vápenocementovou plochy do 0,25 m2, tl. do 600 mm</t>
  </si>
  <si>
    <t>252251789</t>
  </si>
  <si>
    <t>https://podminky.urs.cz/item/CS_URS_2023_01/971033461</t>
  </si>
  <si>
    <t xml:space="preserve">"0,35x0,4"  1</t>
  </si>
  <si>
    <t>-1229797957</t>
  </si>
  <si>
    <t xml:space="preserve">"B17"  (1,04*0,15*0,15)*19</t>
  </si>
  <si>
    <t>522685512</t>
  </si>
  <si>
    <t xml:space="preserve">"B03"  0,4*0,65*0,06</t>
  </si>
  <si>
    <t xml:space="preserve">"B003"  1,0*0,5*0,06</t>
  </si>
  <si>
    <t xml:space="preserve">"B03"  1,5*0,35*0,06</t>
  </si>
  <si>
    <t xml:space="preserve">"B03"  0,35*0,64*0,06</t>
  </si>
  <si>
    <t xml:space="preserve">"B03"  0,535*0,25*0,06</t>
  </si>
  <si>
    <t xml:space="preserve">"B03"  0,152*0,382*0,06</t>
  </si>
  <si>
    <t>977132112</t>
  </si>
  <si>
    <t>Vyvrtání otvorů pro elektroinstalační krabice ve stěnách z cihel, hloubky přes 60 do 90 mm</t>
  </si>
  <si>
    <t>-882248290</t>
  </si>
  <si>
    <t>https://podminky.urs.cz/item/CS_URS_2023_01/977132112</t>
  </si>
  <si>
    <t xml:space="preserve">"El"  37</t>
  </si>
  <si>
    <t>977211111</t>
  </si>
  <si>
    <t>Řezání konstrukcí stěnovou pilou betonových nebo železobetonových průměru řezané výztuže do 16 mm hloubka řezu do 200 mm</t>
  </si>
  <si>
    <t>-1683965610</t>
  </si>
  <si>
    <t>https://podminky.urs.cz/item/CS_URS_2023_01/977211111</t>
  </si>
  <si>
    <t xml:space="preserve">"B17"  1,04*19</t>
  </si>
  <si>
    <t>977211131R</t>
  </si>
  <si>
    <t>Řezání okružní pilou kcí z kamene hl do 30 mm</t>
  </si>
  <si>
    <t>-2111959806</t>
  </si>
  <si>
    <t xml:space="preserve">"B19"  (3,59+3,66+3,755+3,635+4,24+4,03)+(1,43+3,54+4,12+3,85+2,50+3,71)</t>
  </si>
  <si>
    <t>977332111</t>
  </si>
  <si>
    <t>Frézování drážek pro vodiče ve stěnách z cihel, rozměru do 30x30 mm</t>
  </si>
  <si>
    <t>560041934</t>
  </si>
  <si>
    <t>https://podminky.urs.cz/item/CS_URS_2023_01/977332111</t>
  </si>
  <si>
    <t xml:space="preserve">"El"  22</t>
  </si>
  <si>
    <t>977332112</t>
  </si>
  <si>
    <t>Frézování drážek pro vodiče ve stěnách z cihel, rozměru do 50x50 mm</t>
  </si>
  <si>
    <t>364764067</t>
  </si>
  <si>
    <t>https://podminky.urs.cz/item/CS_URS_2023_01/977332112</t>
  </si>
  <si>
    <t xml:space="preserve">"El"  3</t>
  </si>
  <si>
    <t>997013212</t>
  </si>
  <si>
    <t>Vnitrostaveništní doprava suti a vybouraných hmot vodorovně do 50 m svisle ručně pro budovy a haly výšky přes 6 do 9 m</t>
  </si>
  <si>
    <t>922727993</t>
  </si>
  <si>
    <t>https://podminky.urs.cz/item/CS_URS_2023_01/997013212</t>
  </si>
  <si>
    <t>1032071722</t>
  </si>
  <si>
    <t>226016162</t>
  </si>
  <si>
    <t>35,923*20 'Přepočtené koeficientem množství</t>
  </si>
  <si>
    <t>1596965712</t>
  </si>
  <si>
    <t>36,249-0,258-5,453-0,325-0,537</t>
  </si>
  <si>
    <t>143106267</t>
  </si>
  <si>
    <t>997013812</t>
  </si>
  <si>
    <t>Poplatek za uložení stavebního odpadu na skládce (skládkovné) z materiálů na bázi sádry zatříděného do Katalogu odpadů pod kódem 17 08 02</t>
  </si>
  <si>
    <t>1858636643</t>
  </si>
  <si>
    <t>https://podminky.urs.cz/item/CS_URS_2023_01/997013812</t>
  </si>
  <si>
    <t>997013813</t>
  </si>
  <si>
    <t>Poplatek za uložení stavebního odpadu na skládce (skládkovné) z plastických hmot zatříděného do Katalogu odpadů pod kódem 17 02 03</t>
  </si>
  <si>
    <t>1639571427</t>
  </si>
  <si>
    <t>https://podminky.urs.cz/item/CS_URS_2023_01/997013813</t>
  </si>
  <si>
    <t>997013814</t>
  </si>
  <si>
    <t>Poplatek za uložení stavebního odpadu na skládce (skládkovné) z izolačních materiálů zatříděného do Katalogu odpadů pod kódem 17 06 04</t>
  </si>
  <si>
    <t>220119069</t>
  </si>
  <si>
    <t>https://podminky.urs.cz/item/CS_URS_2023_01/997013814</t>
  </si>
  <si>
    <t>998018002</t>
  </si>
  <si>
    <t>Přesun hmot pro budovy občanské výstavby, bydlení, výrobu a služby ruční - bez užití mechanizace vodorovná dopravní vzdálenost do 100 m pro budovy s jakoukoliv nosnou konstrukcí výšky přes 6 do 12 m</t>
  </si>
  <si>
    <t>1935077811</t>
  </si>
  <si>
    <t>https://podminky.urs.cz/item/CS_URS_2023_01/998018002</t>
  </si>
  <si>
    <t>713110813</t>
  </si>
  <si>
    <t>Odstranění tepelné izolace stropů nebo podhledů z rohoží, pásů, dílců, desek, bloků volně kladených z vláknitých materiálů suchých, tloušťka izolace přes 100 mm</t>
  </si>
  <si>
    <t>746545597</t>
  </si>
  <si>
    <t>https://podminky.urs.cz/item/CS_URS_2023_01/713110813</t>
  </si>
  <si>
    <t>***1. NP_B14</t>
  </si>
  <si>
    <t>**prodejna 1</t>
  </si>
  <si>
    <t xml:space="preserve">"prodejna"  22,62</t>
  </si>
  <si>
    <t xml:space="preserve">"sklad"  4,6</t>
  </si>
  <si>
    <t xml:space="preserve">"umývárna"  1,49</t>
  </si>
  <si>
    <t xml:space="preserve">"WC"  1,43</t>
  </si>
  <si>
    <t>**restaurace 1</t>
  </si>
  <si>
    <t xml:space="preserve">"restaurace"  38,25</t>
  </si>
  <si>
    <t xml:space="preserve">"WC"  1,4</t>
  </si>
  <si>
    <t xml:space="preserve">"umývárna"  2,45</t>
  </si>
  <si>
    <t xml:space="preserve">"kuchyň"  7,42</t>
  </si>
  <si>
    <t xml:space="preserve">"umývárna"  1,23</t>
  </si>
  <si>
    <t xml:space="preserve">"WC"  1,31</t>
  </si>
  <si>
    <t>**restaurace 2</t>
  </si>
  <si>
    <t xml:space="preserve">"chodba"  13,86</t>
  </si>
  <si>
    <t xml:space="preserve">"umývárna"  1,03</t>
  </si>
  <si>
    <t xml:space="preserve">"WC"  1,15</t>
  </si>
  <si>
    <t xml:space="preserve">"umývárna"  1,19</t>
  </si>
  <si>
    <t xml:space="preserve">"chodba"  4,92</t>
  </si>
  <si>
    <t xml:space="preserve">"sprcha"  1,47</t>
  </si>
  <si>
    <t xml:space="preserve">"sprcha"  1,48</t>
  </si>
  <si>
    <t xml:space="preserve">"šatny"  7,09</t>
  </si>
  <si>
    <t xml:space="preserve">"úklid komora"  1,48</t>
  </si>
  <si>
    <t xml:space="preserve">"restaurace"   109,37</t>
  </si>
  <si>
    <t xml:space="preserve">"kuchyň"  20,67</t>
  </si>
  <si>
    <t xml:space="preserve">"sklad"  1,78</t>
  </si>
  <si>
    <t xml:space="preserve">"chodba"  7,52</t>
  </si>
  <si>
    <t xml:space="preserve">"WC"  2,01</t>
  </si>
  <si>
    <t xml:space="preserve">"šatna"  3,43</t>
  </si>
  <si>
    <t xml:space="preserve">"WC"  0,94</t>
  </si>
  <si>
    <t xml:space="preserve">"umývárna"  2,91</t>
  </si>
  <si>
    <t xml:space="preserve">"umývárna"  3,09</t>
  </si>
  <si>
    <t xml:space="preserve">"WC"  1,24</t>
  </si>
  <si>
    <t xml:space="preserve">"umývárna"  1,87</t>
  </si>
  <si>
    <t>**prodejna 2</t>
  </si>
  <si>
    <t xml:space="preserve">"prodejna"  17,36</t>
  </si>
  <si>
    <t xml:space="preserve">"sklad"  8,33</t>
  </si>
  <si>
    <t xml:space="preserve">"WC"  1,37</t>
  </si>
  <si>
    <t xml:space="preserve">"umývárna"  1,93</t>
  </si>
  <si>
    <t xml:space="preserve">"sklad"  3,69</t>
  </si>
  <si>
    <t>713131141</t>
  </si>
  <si>
    <t>Montáž tepelné izolace stěn rohožemi, pásy, deskami, dílci, bloky (izolační materiál ve specifikaci) lepením celoplošně</t>
  </si>
  <si>
    <t>1799583015</t>
  </si>
  <si>
    <t>https://podminky.urs.cz/item/CS_URS_2023_01/713131141</t>
  </si>
  <si>
    <t xml:space="preserve">"úprava parapetu výkladce"  ((3,53+3,66+3,635+4,24+4,03+2,325+1,43+4,12+3,85+2,5+3,71)-(1,04*17))*0,14</t>
  </si>
  <si>
    <t>28376414</t>
  </si>
  <si>
    <t>deska XPS hrana polodrážková a hladký povrch 300kPA tl 20mm</t>
  </si>
  <si>
    <t>-781985981</t>
  </si>
  <si>
    <t>2,709*1,1 'Přepočtené koeficientem množství</t>
  </si>
  <si>
    <t>998713102</t>
  </si>
  <si>
    <t>Přesun hmot pro izolace tepelné stanovený z hmotnosti přesunovaného materiálu vodorovná dopravní vzdálenost do 50 m v objektech výšky přes 6 m do 12 m</t>
  </si>
  <si>
    <t>-2123513335</t>
  </si>
  <si>
    <t>https://podminky.urs.cz/item/CS_URS_2023_01/998713102</t>
  </si>
  <si>
    <t>-107545223</t>
  </si>
  <si>
    <t>762081150</t>
  </si>
  <si>
    <t>Hoblování hraněného řeziva přímo na staveništi ve staveništní dílně</t>
  </si>
  <si>
    <t>-295680074</t>
  </si>
  <si>
    <t>https://podminky.urs.cz/item/CS_URS_2023_01/762081150</t>
  </si>
  <si>
    <t>762083111</t>
  </si>
  <si>
    <t>Impregnace řeziva máčením proti dřevokaznému hmyzu a houbám, třída ohrožení 1 a 2 (dřevo v interiéru)</t>
  </si>
  <si>
    <t>-328316744</t>
  </si>
  <si>
    <t>https://podminky.urs.cz/item/CS_URS_2023_01/762083111</t>
  </si>
  <si>
    <t>762085103</t>
  </si>
  <si>
    <t>Montáž ocelových spojovacích prostředků (materiál ve specifikaci) kotevních želez příložek, patek, táhel</t>
  </si>
  <si>
    <t>-1848448804</t>
  </si>
  <si>
    <t>https://podminky.urs.cz/item/CS_URS_2023_01/762085103</t>
  </si>
  <si>
    <t>762085811</t>
  </si>
  <si>
    <t>Demontáž kotevních želez hmotnosti do 5 kg</t>
  </si>
  <si>
    <t>-589248518</t>
  </si>
  <si>
    <t>https://podminky.urs.cz/item/CS_URS_2023_01/762085811</t>
  </si>
  <si>
    <t>-990779517</t>
  </si>
  <si>
    <t xml:space="preserve">"dřevěný stáv. záklop"  </t>
  </si>
  <si>
    <t xml:space="preserve">"stěny"  (1,1*0,17)*19</t>
  </si>
  <si>
    <t>762132137</t>
  </si>
  <si>
    <t>Montáž bednění stěn z hoblovaných prken tl. do 32 mm na sraz s olištováním</t>
  </si>
  <si>
    <t>-1880413062</t>
  </si>
  <si>
    <t>https://podminky.urs.cz/item/CS_URS_2023_01/762132137</t>
  </si>
  <si>
    <t>60516100</t>
  </si>
  <si>
    <t>řezivo smrkové sušené tl 30mm</t>
  </si>
  <si>
    <t>-1579807069</t>
  </si>
  <si>
    <t xml:space="preserve">"zpětný dřevěný záklop"  </t>
  </si>
  <si>
    <t xml:space="preserve">"stěny"  (1,1*0,17)*19*0,03*1,15</t>
  </si>
  <si>
    <t>762195000</t>
  </si>
  <si>
    <t>Spojovací prostředky stěn a příček hřebíky, svory, fixační prkna</t>
  </si>
  <si>
    <t>577317672</t>
  </si>
  <si>
    <t>https://podminky.urs.cz/item/CS_URS_2023_01/762195000</t>
  </si>
  <si>
    <t>998762102</t>
  </si>
  <si>
    <t>Přesun hmot pro konstrukce tesařské stanovený z hmotnosti přesunovaného materiálu vodorovná dopravní vzdálenost do 50 m v objektech výšky přes 6 do 12 m</t>
  </si>
  <si>
    <t>404097183</t>
  </si>
  <si>
    <t>https://podminky.urs.cz/item/CS_URS_2023_01/998762102</t>
  </si>
  <si>
    <t>998762181</t>
  </si>
  <si>
    <t>Přesun hmot pro konstrukce tesařské stanovený z hmotnosti přesunovaného materiálu Příplatek k cenám za přesun prováděný bez použití mechanizace pro jakoukoliv výšku objektu</t>
  </si>
  <si>
    <t>-979738102</t>
  </si>
  <si>
    <t>https://podminky.urs.cz/item/CS_URS_2023_01/998762181</t>
  </si>
  <si>
    <t>763101853</t>
  </si>
  <si>
    <t>Vyřezání otvoru v sádrokartonové desce v podhledech nebo podkrovích s jednoduchým opláštěním velikosti otvoru přes 0,02 do 0,05 m2</t>
  </si>
  <si>
    <t>684656150</t>
  </si>
  <si>
    <t>https://podminky.urs.cz/item/CS_URS_2023_01/763101853</t>
  </si>
  <si>
    <t xml:space="preserve">"VZT"  28</t>
  </si>
  <si>
    <t xml:space="preserve">"ESI"  50</t>
  </si>
  <si>
    <t>763101855</t>
  </si>
  <si>
    <t>Vyřezání otvoru v sádrokartonové desce v podhledech nebo podkrovích s jednoduchým opláštěním velikosti otvoru přes 0,10 do 0,25 m2</t>
  </si>
  <si>
    <t>-524724693</t>
  </si>
  <si>
    <t>https://podminky.urs.cz/item/CS_URS_2023_01/763101855</t>
  </si>
  <si>
    <t xml:space="preserve">"VZT pásová mřížka 1,45x0,115"  1</t>
  </si>
  <si>
    <t xml:space="preserve">"VZT pásová mřížka 1,225x0,115"  1</t>
  </si>
  <si>
    <t xml:space="preserve">"VZT regulovatelná mřížka 1,02x0,1_3ks"  3</t>
  </si>
  <si>
    <t xml:space="preserve">"VZT mřížka 0,725x0,165_2ks"  2</t>
  </si>
  <si>
    <t xml:space="preserve">"VZT anemostat 2ks"  2</t>
  </si>
  <si>
    <t>763101856</t>
  </si>
  <si>
    <t>Vyřezání otvoru v sádrokartonové desce v podhledech nebo podkrovích s jednoduchým opláštěním velikosti otvoru přes 0,25 do 0,50 m2</t>
  </si>
  <si>
    <t>-1062591068</t>
  </si>
  <si>
    <t>https://podminky.urs.cz/item/CS_URS_2023_01/763101856</t>
  </si>
  <si>
    <t xml:space="preserve">"VZT pásová mřížka 3,15x0,115"  1</t>
  </si>
  <si>
    <t xml:space="preserve">"VZT pásová mřížka 9,7x0,215:3=3ks"  3</t>
  </si>
  <si>
    <t>763121712</t>
  </si>
  <si>
    <t>Stěna předsazená ze sádrokartonových desek ostatní konstrukce a práce na předsazených stěnách ze sádrokartonových desek zalomení stěny</t>
  </si>
  <si>
    <t>1588784465</t>
  </si>
  <si>
    <t>https://podminky.urs.cz/item/CS_URS_2023_01/763121712</t>
  </si>
  <si>
    <t xml:space="preserve">"prodejna"  2,82</t>
  </si>
  <si>
    <t xml:space="preserve">"restaurace"  2,82</t>
  </si>
  <si>
    <t xml:space="preserve">"kuchyň"  2,82</t>
  </si>
  <si>
    <t xml:space="preserve">"sklad"  2,82</t>
  </si>
  <si>
    <t xml:space="preserve">"umývárna"  2,82</t>
  </si>
  <si>
    <t>763121714</t>
  </si>
  <si>
    <t>Stěna předsazená ze sádrokartonových desek ostatní konstrukce a práce na předsazených stěnách ze sádrokartonových desek základní penetrační nátěr</t>
  </si>
  <si>
    <t>620568512</t>
  </si>
  <si>
    <t>https://podminky.urs.cz/item/CS_URS_2023_01/763121714</t>
  </si>
  <si>
    <t>763121751</t>
  </si>
  <si>
    <t>Stěna předsazená ze sádrokartonových desek Příplatek k cenám za plochu do 6 m2 jednotlivě</t>
  </si>
  <si>
    <t>-1425538931</t>
  </si>
  <si>
    <t>https://podminky.urs.cz/item/CS_URS_2023_01/763121751</t>
  </si>
  <si>
    <t xml:space="preserve">"prodejna"  (0,75+0,5)*2,82</t>
  </si>
  <si>
    <t xml:space="preserve">"restaurace"  (0,765+1,1)*2,82</t>
  </si>
  <si>
    <t xml:space="preserve">"kuchyň"  (0,64*2+0,62)*2,82</t>
  </si>
  <si>
    <t xml:space="preserve">"sklad"  (1,6+0,31)*2,82</t>
  </si>
  <si>
    <t xml:space="preserve">"kuchyň"  (0,275+1,22)*2,82</t>
  </si>
  <si>
    <t xml:space="preserve">"restaurace"  (0,405+0,635)*2,82</t>
  </si>
  <si>
    <t xml:space="preserve">"umývárna"  (0,65+0,25)*2,82</t>
  </si>
  <si>
    <t>763122523R1</t>
  </si>
  <si>
    <t>Stěna šachtová ze sádrokartonových desek s nosnou konstrukcí ze zdvojených ocelových profilů UW, CW dvojitě opláštěná deskami DF tl. 2 x 12,5 mm s izolací, EI 45, stěna tl. 100 mm, profil 75, Rw do 37 dB</t>
  </si>
  <si>
    <t>358827118</t>
  </si>
  <si>
    <t>763122523R2</t>
  </si>
  <si>
    <t>Stěna šachtová ze sádrokartonových desek s nosnou konstrukcí ze zdvojených ocelových profilů UW, CW dvojitě opláštěná deskami DFH2 tl. 2 x 12,5 mm s izolací, EI 45, stěna tl. 100 mm, profil 75, Rw do 37 dB</t>
  </si>
  <si>
    <t>-1515198498</t>
  </si>
  <si>
    <t xml:space="preserve">"prodejna"  (0,75+0,5)*2,82*</t>
  </si>
  <si>
    <t xml:space="preserve">"restaurace"  (0,765+1,1)*2,82*</t>
  </si>
  <si>
    <t xml:space="preserve">"restaurace"  (0,405+0,635)*2,82*</t>
  </si>
  <si>
    <t>763131431R</t>
  </si>
  <si>
    <t>Podhled ze kalciumsilikátových desek spodní konstrukce z ocelových profilů UD jednoduše opláštěná deskou protipožární tl. 12 mm, bez izolace REI 60 DP1</t>
  </si>
  <si>
    <t>1419165620</t>
  </si>
  <si>
    <t>***1 NP</t>
  </si>
  <si>
    <t xml:space="preserve">"spodní zákryt lůžka podlahového konvertoru"  (1,1*0,21)*19</t>
  </si>
  <si>
    <t>763131511R1</t>
  </si>
  <si>
    <t>Podhled ze sádrokartonových desek jednovrstvá zavěšená spodní konstrukce z ocelových profilů CD, UD jednoduše opláštěná deskou standardní A, tl. 15 mm, bez izolace</t>
  </si>
  <si>
    <t>967738832</t>
  </si>
  <si>
    <t xml:space="preserve">"prodejna"  23,02-(0,75*0,5)+(4,6*0,36)</t>
  </si>
  <si>
    <t xml:space="preserve">"umývárna"  1,49*</t>
  </si>
  <si>
    <t xml:space="preserve">"restaurace"  39,0-(1,1*0,765)+(4,0+5,0+1,1)*0,36</t>
  </si>
  <si>
    <t xml:space="preserve">"kuchyň"  7,60*</t>
  </si>
  <si>
    <t xml:space="preserve">"umývárna"  2,45*</t>
  </si>
  <si>
    <t xml:space="preserve">"sprcha 1"  1,47*</t>
  </si>
  <si>
    <t xml:space="preserve">"sprcha 2"  1,48*</t>
  </si>
  <si>
    <t xml:space="preserve">"umývárna 1"  1,03*</t>
  </si>
  <si>
    <t xml:space="preserve">"WC1"  1,15</t>
  </si>
  <si>
    <t xml:space="preserve">"WC2"  1,15</t>
  </si>
  <si>
    <t xml:space="preserve">"umývárna 2"  1,19*</t>
  </si>
  <si>
    <t xml:space="preserve">"úklid"  1,48*</t>
  </si>
  <si>
    <t xml:space="preserve">"sklad"  3,28-(1,6*0,31)</t>
  </si>
  <si>
    <t xml:space="preserve">"sklad"  2,42</t>
  </si>
  <si>
    <t xml:space="preserve">"kuchyň"  20,15*</t>
  </si>
  <si>
    <t xml:space="preserve">"restaurace"   112,39-(0,635*0,405)+(1,24+0,14+1,12+3,47)*(2,5-2,46)+(2,48*2+1,52)*0,36</t>
  </si>
  <si>
    <t xml:space="preserve">"chodba"  7,36</t>
  </si>
  <si>
    <t xml:space="preserve">"umývárna"  2,01*</t>
  </si>
  <si>
    <t xml:space="preserve">"umývárna"  2,9*</t>
  </si>
  <si>
    <t xml:space="preserve">"umývárna"  3,09*</t>
  </si>
  <si>
    <t xml:space="preserve">"umývárna"  1,86*</t>
  </si>
  <si>
    <t xml:space="preserve">"prodejna"  18,03</t>
  </si>
  <si>
    <t xml:space="preserve">"umývárna"  1,93*</t>
  </si>
  <si>
    <t>763131511R2</t>
  </si>
  <si>
    <t>Podhled ze sádrokartonových desek jednovrstvá zavěšená spodní konstrukce z ocelových profilů CD, UD jednoduše opláštěná deskou H2, tl. 15 mm, bez izolace</t>
  </si>
  <si>
    <t>-739829560</t>
  </si>
  <si>
    <t xml:space="preserve">"kuchyň"  7,60-(0,62*0,215)</t>
  </si>
  <si>
    <t xml:space="preserve">"sprcha 1"  1,47</t>
  </si>
  <si>
    <t xml:space="preserve">"sprcha 2"  1,48</t>
  </si>
  <si>
    <t xml:space="preserve">"umývárna 1"  1,03</t>
  </si>
  <si>
    <t xml:space="preserve">"umývárna 2"  1,19</t>
  </si>
  <si>
    <t xml:space="preserve">"úklid"  1,48</t>
  </si>
  <si>
    <t xml:space="preserve">"kuchyň"  20,15-(0,49)</t>
  </si>
  <si>
    <t xml:space="preserve">"umývárna"  2,01</t>
  </si>
  <si>
    <t xml:space="preserve">"umývárna"  2,9</t>
  </si>
  <si>
    <t xml:space="preserve">"umývárna"  1,86</t>
  </si>
  <si>
    <t>763131714</t>
  </si>
  <si>
    <t>Podhled ze sádrokartonových desek ostatní práce a konstrukce na podhledech ze sádrokartonových desek základní penetrační nátěr</t>
  </si>
  <si>
    <t>-1158754606</t>
  </si>
  <si>
    <t>https://podminky.urs.cz/item/CS_URS_2023_01/763131714</t>
  </si>
  <si>
    <t>763131721</t>
  </si>
  <si>
    <t>Podhled ze sádrokartonových desek ostatní práce a konstrukce na podhledech ze sádrokartonových desek skokové změny výšky podhledu do 0,5 m</t>
  </si>
  <si>
    <t>1077152442</t>
  </si>
  <si>
    <t>https://podminky.urs.cz/item/CS_URS_2023_01/763131721</t>
  </si>
  <si>
    <t xml:space="preserve">"prodejna"  4,6</t>
  </si>
  <si>
    <t xml:space="preserve">"restaurace"  (4,0+5,0+1,1)</t>
  </si>
  <si>
    <t xml:space="preserve">"restaurace"   (1,24+0,14+1,12+3,47)+(2,48*2+1,52)</t>
  </si>
  <si>
    <t>763131751</t>
  </si>
  <si>
    <t>Podhled ze sádrokartonových desek ostatní práce a konstrukce na podhledech ze sádrokartonových desek montáž parotěsné zábrany</t>
  </si>
  <si>
    <t>-544396110</t>
  </si>
  <si>
    <t>https://podminky.urs.cz/item/CS_URS_2023_01/763131751</t>
  </si>
  <si>
    <t xml:space="preserve">"umývárna"  1,86-(0,65*0,25)</t>
  </si>
  <si>
    <t>28329276</t>
  </si>
  <si>
    <t>fólie PE vyztužená pro parotěsnou vrstvu (reakce na oheň - třída E) 140g/m2</t>
  </si>
  <si>
    <t>-1250784591</t>
  </si>
  <si>
    <t>49,345*1,1235 'Přepočtené koeficientem množství</t>
  </si>
  <si>
    <t>763131752</t>
  </si>
  <si>
    <t>Podhled ze sádrokartonových desek ostatní práce a konstrukce na podhledech ze sádrokartonových desek montáž jedné vrstvy tepelné izolace</t>
  </si>
  <si>
    <t>633464618</t>
  </si>
  <si>
    <t>https://podminky.urs.cz/item/CS_URS_2023_01/763131752</t>
  </si>
  <si>
    <t xml:space="preserve">"kuchyň"  7,60-(0,62*0,15)</t>
  </si>
  <si>
    <t xml:space="preserve">"sklad"  3,25-(1,6*0,31)</t>
  </si>
  <si>
    <t xml:space="preserve">"restaurace"   112,39-(0,635*0,405)</t>
  </si>
  <si>
    <t>63152106</t>
  </si>
  <si>
    <t>pás tepelně izolační univerzální λ=0,032-0,033 tl 180mm</t>
  </si>
  <si>
    <t>-1236825245</t>
  </si>
  <si>
    <t>308,448*1,02 'Přepočtené koeficientem množství</t>
  </si>
  <si>
    <t>763131761</t>
  </si>
  <si>
    <t>Podhled ze sádrokartonových desek Příplatek k cenám za plochu do 3 m2 jednotlivě</t>
  </si>
  <si>
    <t>-1929306648</t>
  </si>
  <si>
    <t>https://podminky.urs.cz/item/CS_URS_2023_01/763131761</t>
  </si>
  <si>
    <t xml:space="preserve">"prodejna"  23,02*</t>
  </si>
  <si>
    <t xml:space="preserve">"sklad"  4,6*</t>
  </si>
  <si>
    <t xml:space="preserve">"restaurace"  39,0*</t>
  </si>
  <si>
    <t xml:space="preserve">"šatny"  7,09*</t>
  </si>
  <si>
    <t xml:space="preserve">"chodba"  4,92*</t>
  </si>
  <si>
    <t xml:space="preserve">"chodba"  13,86*</t>
  </si>
  <si>
    <t xml:space="preserve">"restaurace"   112,39*</t>
  </si>
  <si>
    <t xml:space="preserve">"chodba"  7,36*</t>
  </si>
  <si>
    <t xml:space="preserve">"šatna"  3,43*</t>
  </si>
  <si>
    <t xml:space="preserve">"prodejna"  18,03*</t>
  </si>
  <si>
    <t xml:space="preserve">"sklad"  8,33*</t>
  </si>
  <si>
    <t>763131771</t>
  </si>
  <si>
    <t>Podhled ze sádrokartonových desek Příplatek k cenám za rovinnost kvality speciální tmelení kvality Q3</t>
  </si>
  <si>
    <t>1936159380</t>
  </si>
  <si>
    <t>https://podminky.urs.cz/item/CS_URS_2023_01/763131771</t>
  </si>
  <si>
    <t>763131831</t>
  </si>
  <si>
    <t>Demontáž podhledu nebo samostatného požárního předělu ze sádrokartonových desek s nosnou konstrukcí jednovrstvou z ocelových profilů, opláštění jednoduché</t>
  </si>
  <si>
    <t>1305664507</t>
  </si>
  <si>
    <t>https://podminky.urs.cz/item/CS_URS_2023_01/763131831</t>
  </si>
  <si>
    <t xml:space="preserve">"prodejna"  23,02</t>
  </si>
  <si>
    <t xml:space="preserve">"restaurace"  39,0</t>
  </si>
  <si>
    <t xml:space="preserve">"kuchyň"  7,60</t>
  </si>
  <si>
    <t xml:space="preserve">"sklad"  3,25</t>
  </si>
  <si>
    <t xml:space="preserve">"kuchyň"  20,15</t>
  </si>
  <si>
    <t xml:space="preserve">"restaurace"   112,39</t>
  </si>
  <si>
    <t>763164619R</t>
  </si>
  <si>
    <t>Obklad konstrukcí kalciumsilikátovými deskami ve tvaru U rozvinuté šíře do 0,6 m, opláštěný deskou protipožární tl. 12,5 mm, bez izolace REI 60 DP1</t>
  </si>
  <si>
    <t>482904700</t>
  </si>
  <si>
    <t>-381309413</t>
  </si>
  <si>
    <t xml:space="preserve">"B04_1xIPN120_l=1,48m"  1,48*1,05</t>
  </si>
  <si>
    <t xml:space="preserve">"B04_1xIPN120_l=1,50m"  1,50*1,05</t>
  </si>
  <si>
    <t xml:space="preserve">"B04_1xIPN120_l=1,37m"  1,37*1,05</t>
  </si>
  <si>
    <t xml:space="preserve">"B04_1xIPN120_l=1,40m"  1,40*1,05</t>
  </si>
  <si>
    <t xml:space="preserve">"B04_1xIPN120_l=1,46m"  1,46*1,05</t>
  </si>
  <si>
    <t xml:space="preserve">"B04_1xIPN120_l=1,54m"  1,54*1,05</t>
  </si>
  <si>
    <t xml:space="preserve">"B04_1xIPN120_l=1,53m"  1,53*1,05</t>
  </si>
  <si>
    <t xml:space="preserve">"B04_1xIPN120_l=1,47m"  1,47*1,05</t>
  </si>
  <si>
    <t xml:space="preserve">"B04_1xIPN120_l=1,36m"  1,36*1,05</t>
  </si>
  <si>
    <t xml:space="preserve">"B04_1xIPN120_l=1,38m"  1,38*1,05</t>
  </si>
  <si>
    <t xml:space="preserve">"B04_1xIPN120_l=1,11m"  1,11*1,05</t>
  </si>
  <si>
    <t xml:space="preserve">"B04_1xIPN120_l=1,70m"  1,70*1,05</t>
  </si>
  <si>
    <t xml:space="preserve">"B04_1xIPN120_l=1,35m"  1,35*1,05</t>
  </si>
  <si>
    <t xml:space="preserve">"B04_1xIPN120_l=1,10m"  1,10*1,05</t>
  </si>
  <si>
    <t xml:space="preserve">"B04_1xIPN120_l=1,09m"  1,09*1,05</t>
  </si>
  <si>
    <t xml:space="preserve">"B04_2xIPN140_l=1,10+1,40m"  (1,10+1,40)*1,05</t>
  </si>
  <si>
    <t xml:space="preserve">"B04_2xIPN140_l=1,38+1,40m"  (1,38+1,40)*1,05</t>
  </si>
  <si>
    <t xml:space="preserve">"B04_2xIPN140_l=1,52+1,60m"  (1,52+1,60)*1,05</t>
  </si>
  <si>
    <t xml:space="preserve">"B04_3xIPN140_l=1,46*2+0,80m"  (1,46*2+0,80)*1,05</t>
  </si>
  <si>
    <t>763172321</t>
  </si>
  <si>
    <t>Montáž dvířek pro konstrukce ze sádrokartonových desek revizních jednoplášťových pro příčky a předsazené stěny velikost (šxv) 200 x 200 mm</t>
  </si>
  <si>
    <t>-1170218753</t>
  </si>
  <si>
    <t>https://podminky.urs.cz/item/CS_URS_2023_01/763172321</t>
  </si>
  <si>
    <t>590307101</t>
  </si>
  <si>
    <t>dvířka revizní jednokřídlá s automatickým zámkem 150x150mm</t>
  </si>
  <si>
    <t>990192714</t>
  </si>
  <si>
    <t>763172322</t>
  </si>
  <si>
    <t>Montáž dvířek pro konstrukce ze sádrokartonových desek revizních jednoplášťových pro příčky a předsazené stěny velikost (šxv) 300 x 300 mm</t>
  </si>
  <si>
    <t>278621452</t>
  </si>
  <si>
    <t>https://podminky.urs.cz/item/CS_URS_2023_01/763172322</t>
  </si>
  <si>
    <t>59030711</t>
  </si>
  <si>
    <t>dvířka revizní jednokřídlá s automatickým zámkem 300x150mm</t>
  </si>
  <si>
    <t>-1635368985</t>
  </si>
  <si>
    <t>763172352</t>
  </si>
  <si>
    <t>Montáž dvířek pro konstrukce ze sádrokartonových desek revizních jednoplášťových pro podhledy velikost (šxv) 300 x 300 mm</t>
  </si>
  <si>
    <t>-2071575991</t>
  </si>
  <si>
    <t>https://podminky.urs.cz/item/CS_URS_2023_01/763172352</t>
  </si>
  <si>
    <t>1909367053</t>
  </si>
  <si>
    <t>763172353</t>
  </si>
  <si>
    <t>Montáž dvířek pro konstrukce ze sádrokartonových desek revizních jednoplášťových pro podhledy velikost (šxv) 400 x 400 mm</t>
  </si>
  <si>
    <t>-1306192179</t>
  </si>
  <si>
    <t>https://podminky.urs.cz/item/CS_URS_2023_01/763172353</t>
  </si>
  <si>
    <t>59030751</t>
  </si>
  <si>
    <t>dvířka revizní jednokřídlá s automatickým zámkem 300x400mm</t>
  </si>
  <si>
    <t>-122349848</t>
  </si>
  <si>
    <t>763920001</t>
  </si>
  <si>
    <t>Vyplnění dutiny požární pěnou odolnost EI 60</t>
  </si>
  <si>
    <t>732560017</t>
  </si>
  <si>
    <t xml:space="preserve">"konstrukce pro konvertor_19ks"  19</t>
  </si>
  <si>
    <t>998763302</t>
  </si>
  <si>
    <t>Přesun hmot pro konstrukce montované z desek sádrokartonových, sádrovláknitých, cementovláknitých nebo cementových stanovený z hmotnosti přesunovaného materiálu vodorovná dopravní vzdálenost do 50 m v objektech výšky přes 6 do 12 m</t>
  </si>
  <si>
    <t>971877469</t>
  </si>
  <si>
    <t>https://podminky.urs.cz/item/CS_URS_2023_01/998763302</t>
  </si>
  <si>
    <t>630256754</t>
  </si>
  <si>
    <t>766414233</t>
  </si>
  <si>
    <t>Montáž obložení stěn panely obkladovými plochy do 5 m2 dýhovanými, plochy přes 1,50 m2</t>
  </si>
  <si>
    <t>-1238780426</t>
  </si>
  <si>
    <t>https://podminky.urs.cz/item/CS_URS_2023_01/766414233</t>
  </si>
  <si>
    <t>60621120</t>
  </si>
  <si>
    <t>překližka truhlářská buk tl 10mm jakost B,C</t>
  </si>
  <si>
    <t>-1387858468</t>
  </si>
  <si>
    <t>Poznámka k položce:_x000d_
shodný se stávajícím</t>
  </si>
  <si>
    <t xml:space="preserve">"restaurace_kapotáž VZT"  (0,635+0,405)*2,46</t>
  </si>
  <si>
    <t>2,558*1,1 'Přepočtené koeficientem množství</t>
  </si>
  <si>
    <t>766660001</t>
  </si>
  <si>
    <t>Montáž dveřních křídel dřevěných nebo plastových otevíravých do ocelové zárubně povrchově upravených jednokřídlových, šířky do 800 mm</t>
  </si>
  <si>
    <t>-471802175</t>
  </si>
  <si>
    <t>https://podminky.urs.cz/item/CS_URS_2023_01/766660001</t>
  </si>
  <si>
    <t xml:space="preserve">"kuchyň přemístění"  1</t>
  </si>
  <si>
    <t>766660720</t>
  </si>
  <si>
    <t>Montáž dveřních doplňků větrací mřížky s vyříznutím otvoru</t>
  </si>
  <si>
    <t>1278110090</t>
  </si>
  <si>
    <t>https://podminky.urs.cz/item/CS_URS_2023_01/766660720</t>
  </si>
  <si>
    <t xml:space="preserve">"prodejna"  1</t>
  </si>
  <si>
    <t>55341431</t>
  </si>
  <si>
    <t>mřížka větrací nerezová kruhová se síťovinou 100mm</t>
  </si>
  <si>
    <t>1679110644</t>
  </si>
  <si>
    <t>1*2 'Přepočtené koeficientem množství</t>
  </si>
  <si>
    <t>766691914</t>
  </si>
  <si>
    <t>Ostatní práce vyvěšení nebo zavěšení křídel dřevěných dveřních, plochy do 2 m2</t>
  </si>
  <si>
    <t>512951472</t>
  </si>
  <si>
    <t>https://podminky.urs.cz/item/CS_URS_2023_01/766691914</t>
  </si>
  <si>
    <t>998766102</t>
  </si>
  <si>
    <t>Přesun hmot pro konstrukce truhlářské stanovený z hmotnosti přesunovaného materiálu vodorovná dopravní vzdálenost do 50 m v objektech výšky přes 6 do 12 m</t>
  </si>
  <si>
    <t>-1249327667</t>
  </si>
  <si>
    <t>https://podminky.urs.cz/item/CS_URS_2023_01/998766102</t>
  </si>
  <si>
    <t>1624407161</t>
  </si>
  <si>
    <t>767426201</t>
  </si>
  <si>
    <t>Demontáž a zpětná montáž kovových větracích lamel v nadpraží výkladců</t>
  </si>
  <si>
    <t>-1332021534</t>
  </si>
  <si>
    <t>https://podminky.urs.cz/item/CS_URS_2023_01/767426201</t>
  </si>
  <si>
    <t>(3,59+3,78+3,755+4,355+4,09+3,9+3,63)</t>
  </si>
  <si>
    <t>-279559587</t>
  </si>
  <si>
    <t xml:space="preserve">"konstrukce pro konvertor_19x2_Ja40x25"  (0,15*0,001772)*2*19*1000</t>
  </si>
  <si>
    <t xml:space="preserve">"konstrukce pro konvertor_19x2_L 45x35"  (0,18*0,0025)*2*19*1000</t>
  </si>
  <si>
    <t xml:space="preserve">"úprava parapetu výkladce"  </t>
  </si>
  <si>
    <t xml:space="preserve">"hmotnost"  3,349*0,008*1000</t>
  </si>
  <si>
    <t>14550126</t>
  </si>
  <si>
    <t>profil ocelový svařovaný jakost S235 průřez obdelníkový 40x25x2mm</t>
  </si>
  <si>
    <t>179225866</t>
  </si>
  <si>
    <t xml:space="preserve">"konstrukce pro konvertor_19x2"  (0,15*0,001772)*2*19*1,09</t>
  </si>
  <si>
    <t>130105041</t>
  </si>
  <si>
    <t>úhelník ocelový nerovnostranný jakost S235JR (11 375) 40x35x4mm</t>
  </si>
  <si>
    <t>-431261819</t>
  </si>
  <si>
    <t xml:space="preserve">"konstrukce pro konvertor_19x2"  (0,18*0,0025)*2*19*1,09</t>
  </si>
  <si>
    <t>13756626</t>
  </si>
  <si>
    <t>plech nerezový tl 1mm tabule</t>
  </si>
  <si>
    <t>-1185310347</t>
  </si>
  <si>
    <t>Poznámka k položce:_x000d_
Hmotnost 16 kg/kus</t>
  </si>
  <si>
    <t>(0,46+0,49+0,5+0,525+0,53+0,525+0,52+0,515+0,52+4,24+0,52+0,515+0,915+2,325+0,39+3,54+0,47+0,48+1,09+1,07+0,48+0,21+0,79+0,67+0,94+0,48+0,21)*0,14***</t>
  </si>
  <si>
    <t xml:space="preserve">"hmotnost/t"  3,349*0,008*1,09</t>
  </si>
  <si>
    <t>1934468221</t>
  </si>
  <si>
    <t xml:space="preserve">"B04_1xIPN120_l=1,48m"  1,48*0,0111*1000</t>
  </si>
  <si>
    <t xml:space="preserve">"B04_1xIPN120_l=1,50m"  1,50*0,0111*1000</t>
  </si>
  <si>
    <t xml:space="preserve">"B04_1xIPN120_l=1,37m"  1,37*0,0111*1000</t>
  </si>
  <si>
    <t xml:space="preserve">"B04_1xIPN120_l=1,40m"  1,40*0,0111*1000</t>
  </si>
  <si>
    <t xml:space="preserve">"B04_1xIPN120_l=1,46m"  1,46*0,0111*1000</t>
  </si>
  <si>
    <t xml:space="preserve">"B04_1xIPN120_l=1,54m"  1,54*0,0111*1000</t>
  </si>
  <si>
    <t xml:space="preserve">"B04_1xIPN120_l=1,53m"  1,53*0,0111*1000</t>
  </si>
  <si>
    <t xml:space="preserve">"B04_1xIPN120_l=1,47m"  1,47*0,0111*1000</t>
  </si>
  <si>
    <t xml:space="preserve">"B04_1xIPN120_l=1,36m"  1,36*0,0111*1000</t>
  </si>
  <si>
    <t xml:space="preserve">"B04_1xIPN120_l=1,38m"  1,38*0,0111*1000</t>
  </si>
  <si>
    <t xml:space="preserve">"B04_1xIPN120_l=1,11m"  1,11*0,0111*1000</t>
  </si>
  <si>
    <t xml:space="preserve">"B04_1xIPN120_l=1,70m"  1,70*0,0111*1000</t>
  </si>
  <si>
    <t xml:space="preserve">"B04_1xIPN120_l=1,35m"  1,35*0,0111*1000</t>
  </si>
  <si>
    <t xml:space="preserve">"B04_1xIPN120_l=1,10m"  1,10*0,0111*1000</t>
  </si>
  <si>
    <t>****</t>
  </si>
  <si>
    <t xml:space="preserve">"B04_1xIPN120_l=1,09m"  1,09*0,0111*1000</t>
  </si>
  <si>
    <t xml:space="preserve">"B04_pl10_0,15*0,16"  (0,14*0,16*0,0785)*(19*2)*1000</t>
  </si>
  <si>
    <t>13010714</t>
  </si>
  <si>
    <t>ocel profilová jakost S235JR (11 375) průřez I (IPN) 120</t>
  </si>
  <si>
    <t>-280228974</t>
  </si>
  <si>
    <t xml:space="preserve">"B04_1xIPN120_l=1,48m"  1,48*0,0111*1,09</t>
  </si>
  <si>
    <t xml:space="preserve">"B04_1xIPN120_l=1,50m"  1,50*0,0111*1,09</t>
  </si>
  <si>
    <t xml:space="preserve">"B04_1xIPN120_l=1,37m"  1,37*0,0111*1,09</t>
  </si>
  <si>
    <t xml:space="preserve">"B04_1xIPN120_l=1,40m"  1,40*0,0111*1,09</t>
  </si>
  <si>
    <t xml:space="preserve">"B04_1xIPN120_l=1,46m"  1,46*0,0111*1,09</t>
  </si>
  <si>
    <t xml:space="preserve">"B04_1xIPN120_l=1,54m"  1,54*0,0111*1,09</t>
  </si>
  <si>
    <t xml:space="preserve">"B04_1xIPN120_l=1,53m"  1,53*0,0111*1,09</t>
  </si>
  <si>
    <t xml:space="preserve">"B04_1xIPN120_l=1,47m"  1,47*0,0111*1,09</t>
  </si>
  <si>
    <t xml:space="preserve">"B04_1xIPN120_l=1,36m"  1,36*0,0111*1,09</t>
  </si>
  <si>
    <t xml:space="preserve">"B04_1xIPN120_l=1,38m"  1,38*0,0111*1,09</t>
  </si>
  <si>
    <t xml:space="preserve">"B04_1xIPN120_l=1,11m"  1,11*0,0111*1,09</t>
  </si>
  <si>
    <t xml:space="preserve">"B04_1xIPN120_l=1,70m"  1,70*0,0111*1,09</t>
  </si>
  <si>
    <t xml:space="preserve">"B04_1xIPN120_l=1,35m"  1,35*0,0111*1,09</t>
  </si>
  <si>
    <t xml:space="preserve">"B04_1xIPN120_l=1,10m"  1,10*0,0111*1,09</t>
  </si>
  <si>
    <t xml:space="preserve">"B04_1xIPN120_l=1,09m"  1,09*0,0111*1,09</t>
  </si>
  <si>
    <t>767995114</t>
  </si>
  <si>
    <t>Montáž ostatních atypických zámečnických konstrukcí hmotnosti přes 20 do 50 kg</t>
  </si>
  <si>
    <t>-1481107040</t>
  </si>
  <si>
    <t>https://podminky.urs.cz/item/CS_URS_2023_01/767995114</t>
  </si>
  <si>
    <t xml:space="preserve">"B04_2xIPN140_l=1,10+1,40m"  (1,10+1,40)*0,0144*1000</t>
  </si>
  <si>
    <t xml:space="preserve">"B04_2xIPN140_l=1,38+1,40m"  (1,38+1,40)*0,0144*1000</t>
  </si>
  <si>
    <t xml:space="preserve">"B04_pl10_0,15*0,16"  (0,14*0,16*0,0785)*(3*2+2*2)*1000</t>
  </si>
  <si>
    <t>767995115</t>
  </si>
  <si>
    <t>Montáž ostatních atypických zámečnických konstrukcí hmotnosti přes 50 do 100 kg</t>
  </si>
  <si>
    <t>1765558720</t>
  </si>
  <si>
    <t>https://podminky.urs.cz/item/CS_URS_2023_01/767995115</t>
  </si>
  <si>
    <t xml:space="preserve">"B04_2xIPN140_l=1,52+1,60m"  (1,52+1,60)*0,0144*1000</t>
  </si>
  <si>
    <t xml:space="preserve">"B04_3xIPN140_l=1,46*2+0,80m"  (1,46*2+0,80)*0,0144*1000</t>
  </si>
  <si>
    <t xml:space="preserve">"B04_pl10_0,15*0,16"  (0,14*0,16*0,0785)*(2*2)*1000</t>
  </si>
  <si>
    <t>1235697590</t>
  </si>
  <si>
    <t xml:space="preserve">"B04_2xIPN140_l=1,10+1,40m"  (1,10+1,40)*0,0144*1,09</t>
  </si>
  <si>
    <t xml:space="preserve">"B04_2xIPN140_l=1,38+1,40m"  (1,38+1,40)*0,0144*1,09</t>
  </si>
  <si>
    <t xml:space="preserve">"B04_2xIPN140_l=1,52+1,60m"  (1,52+1,60)*0,0144*1,09</t>
  </si>
  <si>
    <t xml:space="preserve">"B04_3xIPN140_l=1,46*2+0,80m"  (1,46*2+0,80)*0,0144*1,09</t>
  </si>
  <si>
    <t>187025506</t>
  </si>
  <si>
    <t xml:space="preserve">"B04_pl10_0,15*0,16"  (0,14*0,16*0,0785)*(19*2+3*2+4+2*2)*1,09</t>
  </si>
  <si>
    <t>771</t>
  </si>
  <si>
    <t>Podlahy z dlaždic</t>
  </si>
  <si>
    <t>771111011</t>
  </si>
  <si>
    <t>Příprava podkladu před provedením dlažby vysátí podlah</t>
  </si>
  <si>
    <t>384040051</t>
  </si>
  <si>
    <t>https://podminky.urs.cz/item/CS_URS_2023_01/771111011</t>
  </si>
  <si>
    <t>771121011</t>
  </si>
  <si>
    <t>Příprava podkladu před provedením dlažby nátěr penetrační na podlahu</t>
  </si>
  <si>
    <t>372073772</t>
  </si>
  <si>
    <t>https://podminky.urs.cz/item/CS_URS_2023_01/771121011</t>
  </si>
  <si>
    <t>771151011</t>
  </si>
  <si>
    <t>Příprava podkladu před provedením dlažby samonivelační stěrka min.pevnosti 20 MPa, tloušťky do 3 mm</t>
  </si>
  <si>
    <t>-1492727054</t>
  </si>
  <si>
    <t>https://podminky.urs.cz/item/CS_URS_2023_01/771151011</t>
  </si>
  <si>
    <t>771571810</t>
  </si>
  <si>
    <t>Demontáž podlah z dlaždic keramických kladených do malty</t>
  </si>
  <si>
    <t>-317927589</t>
  </si>
  <si>
    <t>https://podminky.urs.cz/item/CS_URS_2023_01/771571810</t>
  </si>
  <si>
    <t>771574153</t>
  </si>
  <si>
    <t>Montáž podlah z dlaždic keramických lepených flexibilním lepidlem velkoformátových hladkých přes 2 do 4 ks/m2</t>
  </si>
  <si>
    <t>1955900278</t>
  </si>
  <si>
    <t>https://podminky.urs.cz/item/CS_URS_2023_01/771574153</t>
  </si>
  <si>
    <t>59761008</t>
  </si>
  <si>
    <t>dlažba velkoformátová keramická slinutá hladká do interiéru i exteriéru přes 2 do 4ks/m2</t>
  </si>
  <si>
    <t>-559288105</t>
  </si>
  <si>
    <t>Poznámka k položce:_x000d_
600x600</t>
  </si>
  <si>
    <t>17,88*1,15 'Přepočtené koeficientem množství</t>
  </si>
  <si>
    <t>771574263</t>
  </si>
  <si>
    <t>Montáž podlah z dlaždic keramických lepených flexibilním lepidlem maloformátových pro vysoké mechanické zatížení protiskluzných nebo reliéfních (bezbariérových) přes 9 do 12 ks/m2</t>
  </si>
  <si>
    <t>-1923850884</t>
  </si>
  <si>
    <t>https://podminky.urs.cz/item/CS_URS_2023_01/771574263</t>
  </si>
  <si>
    <t>***1. NP_300x300</t>
  </si>
  <si>
    <t xml:space="preserve">"kuchyň"  7,6</t>
  </si>
  <si>
    <t>59761409</t>
  </si>
  <si>
    <t>dlažba keramická slinutá protiskluzná do interiéru i exteriéru pro vysoké mechanické namáhání přes 9 do 12ks/m2</t>
  </si>
  <si>
    <t>-860647781</t>
  </si>
  <si>
    <t>Poznámka k položce:_x000d_
300x300mm</t>
  </si>
  <si>
    <t>34,84*1,1 'Přepočtené koeficientem množství</t>
  </si>
  <si>
    <t>771574268</t>
  </si>
  <si>
    <t>Montáž podlah z dlaždic keramických lepených flexibilním lepidlem maloformátových pro vysoké mechanické zatížení protiskluzných nebo reliéfních (bezbariérových) přes 35 do 45 ks/m2</t>
  </si>
  <si>
    <t>219712950</t>
  </si>
  <si>
    <t>https://podminky.urs.cz/item/CS_URS_2023_01/771574268</t>
  </si>
  <si>
    <t xml:space="preserve">"umývárna P"  1,27</t>
  </si>
  <si>
    <t>59761444</t>
  </si>
  <si>
    <t>dlažba keramická slinutá protiskluzná do interiéru i exteriéru pro vysoké mechanické namáhání přes 35 do 45ks/m2</t>
  </si>
  <si>
    <t>-1922837406</t>
  </si>
  <si>
    <t>2,64*1,1 'Přepočtené koeficientem množství</t>
  </si>
  <si>
    <t>771592011</t>
  </si>
  <si>
    <t>Čištění vnitřních ploch po položení dlažby podlah nebo schodišť chemickými prostředky</t>
  </si>
  <si>
    <t>-1119099456</t>
  </si>
  <si>
    <t>https://podminky.urs.cz/item/CS_URS_2023_01/771592011</t>
  </si>
  <si>
    <t>771592011R</t>
  </si>
  <si>
    <t>Čištění vnitřních ploch stávající dlažby podlah nebo schodišť chemickými prostředky</t>
  </si>
  <si>
    <t>-483348297</t>
  </si>
  <si>
    <t xml:space="preserve">"WC Ž"  0,94</t>
  </si>
  <si>
    <t xml:space="preserve">"umývárna Ž"  2,9</t>
  </si>
  <si>
    <t xml:space="preserve">"umývárna M"  3,09</t>
  </si>
  <si>
    <t xml:space="preserve">"WC M"  1,24</t>
  </si>
  <si>
    <t>"šatna P" 3,43</t>
  </si>
  <si>
    <t xml:space="preserve">"WC P"  1,24</t>
  </si>
  <si>
    <t>998771102</t>
  </si>
  <si>
    <t>Přesun hmot pro podlahy z dlaždic stanovený z hmotnosti přesunovaného materiálu vodorovná dopravní vzdálenost do 50 m v objektech výšky přes 6 do 12 m</t>
  </si>
  <si>
    <t>1941846984</t>
  </si>
  <si>
    <t>https://podminky.urs.cz/item/CS_URS_2023_01/998771102</t>
  </si>
  <si>
    <t>998771181</t>
  </si>
  <si>
    <t>Přesun hmot pro podlahy z dlaždic stanovený z hmotnosti přesunovaného materiálu Příplatek k ceně za přesun prováděný bez použití mechanizace pro jakoukoliv výšku objektu</t>
  </si>
  <si>
    <t>2040956066</t>
  </si>
  <si>
    <t>https://podminky.urs.cz/item/CS_URS_2023_01/998771181</t>
  </si>
  <si>
    <t>781</t>
  </si>
  <si>
    <t>Dokončovací práce - obklady</t>
  </si>
  <si>
    <t>781111011</t>
  </si>
  <si>
    <t>Příprava podkladu před provedením obkladu oprášení (ometení) stěny</t>
  </si>
  <si>
    <t>1704241057</t>
  </si>
  <si>
    <t>https://podminky.urs.cz/item/CS_URS_2023_01/781111011</t>
  </si>
  <si>
    <t xml:space="preserve">"prodejna"  (0,75+0,5)*2,46</t>
  </si>
  <si>
    <t xml:space="preserve">"restaurace_200x80"  (0,765+1,1)*2,46</t>
  </si>
  <si>
    <t xml:space="preserve">"kuchyň"  (0,64*2+0,62)*2,46</t>
  </si>
  <si>
    <t xml:space="preserve">"sklad"  (1,6+0,31)*2,46</t>
  </si>
  <si>
    <t xml:space="preserve">"kuchyň"  (0,275+1,22)*2,46</t>
  </si>
  <si>
    <t xml:space="preserve">"umývárna"  (0,65+0,25)*2,46</t>
  </si>
  <si>
    <t>781121011</t>
  </si>
  <si>
    <t>Příprava podkladu před provedením obkladu nátěr penetrační na stěnu</t>
  </si>
  <si>
    <t>-1154275477</t>
  </si>
  <si>
    <t>https://podminky.urs.cz/item/CS_URS_2023_01/781121011</t>
  </si>
  <si>
    <t>781474119</t>
  </si>
  <si>
    <t>Montáž obkladů vnitřních stěn z dlaždic keramických lepených flexibilním lepidlem maloformátových hladkých přes 50 do 85 ks/m2</t>
  </si>
  <si>
    <t>118967832</t>
  </si>
  <si>
    <t>https://podminky.urs.cz/item/CS_URS_2023_01/781474119</t>
  </si>
  <si>
    <t>59761626</t>
  </si>
  <si>
    <t>obklad keramický hladký přes 50 do 85ks/m2</t>
  </si>
  <si>
    <t>-1885018891</t>
  </si>
  <si>
    <t>Poznámka k položce:_x000d_
200x80_bílý</t>
  </si>
  <si>
    <t>4,588*1,1 'Přepočtené koeficientem množství</t>
  </si>
  <si>
    <t>781474120</t>
  </si>
  <si>
    <t>Montáž obkladů vnitřních stěn z dlaždic keramických lepených flexibilním lepidlem maloformátových hladkých přes 85 do 100 ks/m2</t>
  </si>
  <si>
    <t>337315203</t>
  </si>
  <si>
    <t>https://podminky.urs.cz/item/CS_URS_2023_01/781474120</t>
  </si>
  <si>
    <t xml:space="preserve">"restaurace_200x80"  (0,765+1,1)*2,46*</t>
  </si>
  <si>
    <t>59761627</t>
  </si>
  <si>
    <t>obklad keramický hladký přes 85 do 100ks/m2</t>
  </si>
  <si>
    <t>-1350756006</t>
  </si>
  <si>
    <t>Poznámka k položce:_x000d_
150x150_bílý</t>
  </si>
  <si>
    <t>18,34*1,1 'Přepočtené koeficientem množství</t>
  </si>
  <si>
    <t>781493611</t>
  </si>
  <si>
    <t>Obklad - dokončující práce montáž vanových dvířek plastových lepených s rámem</t>
  </si>
  <si>
    <t>728882409</t>
  </si>
  <si>
    <t>https://podminky.urs.cz/item/CS_URS_2023_01/781493611</t>
  </si>
  <si>
    <t>55347204</t>
  </si>
  <si>
    <t>dvířka vanová nerezová 150x150mm</t>
  </si>
  <si>
    <t>242057973</t>
  </si>
  <si>
    <t xml:space="preserve">"prodejna"  2</t>
  </si>
  <si>
    <t xml:space="preserve">"restaurace"  2</t>
  </si>
  <si>
    <t xml:space="preserve">"sklad"  2</t>
  </si>
  <si>
    <t xml:space="preserve">"umývárna"  1</t>
  </si>
  <si>
    <t>55347201</t>
  </si>
  <si>
    <t>dvířka vanová nerezová 150x300mm</t>
  </si>
  <si>
    <t>1021104817</t>
  </si>
  <si>
    <t xml:space="preserve">"restaurace"  1</t>
  </si>
  <si>
    <t xml:space="preserve">"sklad"  1</t>
  </si>
  <si>
    <t xml:space="preserve">"kuchyň"  0</t>
  </si>
  <si>
    <t>781494111</t>
  </si>
  <si>
    <t>Obklad - dokončující práce profily ukončovací plastové lepené flexibilním lepidlem rohové</t>
  </si>
  <si>
    <t>-283553162</t>
  </si>
  <si>
    <t>https://podminky.urs.cz/item/CS_URS_2023_01/781494111</t>
  </si>
  <si>
    <t xml:space="preserve">"prodejna"  2,46</t>
  </si>
  <si>
    <t xml:space="preserve">"restaurace"  2,46</t>
  </si>
  <si>
    <t xml:space="preserve">"kuchyň"  2,46</t>
  </si>
  <si>
    <t xml:space="preserve">"sklad"  2,46</t>
  </si>
  <si>
    <t xml:space="preserve">"umývárna"  2,46</t>
  </si>
  <si>
    <t>781495211</t>
  </si>
  <si>
    <t>Čištění vnitřních ploch po provedení obkladu stěn chemickými prostředky</t>
  </si>
  <si>
    <t>180185483</t>
  </si>
  <si>
    <t>https://podminky.urs.cz/item/CS_URS_2023_01/781495211</t>
  </si>
  <si>
    <t>998781102</t>
  </si>
  <si>
    <t>Přesun hmot pro obklady keramické stanovený z hmotnosti přesunovaného materiálu vodorovná dopravní vzdálenost do 50 m v objektech výšky přes 6 do 12 m</t>
  </si>
  <si>
    <t>-1821033999</t>
  </si>
  <si>
    <t>https://podminky.urs.cz/item/CS_URS_2023_01/998781102</t>
  </si>
  <si>
    <t>998781181</t>
  </si>
  <si>
    <t>Přesun hmot pro obklady keramické stanovený z hmotnosti přesunovaného materiálu Příplatek k cenám za přesun prováděný bez použití mechanizace pro jakoukoliv výšku objektu</t>
  </si>
  <si>
    <t>1325568018</t>
  </si>
  <si>
    <t>https://podminky.urs.cz/item/CS_URS_2023_01/998781181</t>
  </si>
  <si>
    <t>782</t>
  </si>
  <si>
    <t>Dokončovací práce - obklady z kamene</t>
  </si>
  <si>
    <t>782111111</t>
  </si>
  <si>
    <t>Montáž obkladů stěn z měkkých kamenů kladených do malty z nejvýše dvou rozdílných druhů pravoúhlých desek ve skladbě se pravidelně opakujících tl. do 25 mm</t>
  </si>
  <si>
    <t>-1156001471</t>
  </si>
  <si>
    <t>https://podminky.urs.cz/item/CS_URS_2023_01/782111111</t>
  </si>
  <si>
    <t>583822149</t>
  </si>
  <si>
    <t>deska obkladová mramor leštěná tl 30mm nad 1m2</t>
  </si>
  <si>
    <t>1146468095</t>
  </si>
  <si>
    <t>Poznámka k položce:_x000d_
shodné provedení se stávajícím obkladem</t>
  </si>
  <si>
    <t>44,605*1,05 'Přepočtené koeficientem množství</t>
  </si>
  <si>
    <t>782991111</t>
  </si>
  <si>
    <t>Obklady z kamene - ostatní práce penetrace podkladu</t>
  </si>
  <si>
    <t>-1865818808</t>
  </si>
  <si>
    <t>https://podminky.urs.cz/item/CS_URS_2023_01/782991111</t>
  </si>
  <si>
    <t>782991301</t>
  </si>
  <si>
    <t>Obklady z kamene - ostatní práce montáž profilů ukončovacích</t>
  </si>
  <si>
    <t>-735268638</t>
  </si>
  <si>
    <t>https://podminky.urs.cz/item/CS_URS_2023_01/782991301</t>
  </si>
  <si>
    <t>13232091</t>
  </si>
  <si>
    <t>úhelník leštěná nerez ocel nerovnostranný 40x20mm</t>
  </si>
  <si>
    <t>-9454059</t>
  </si>
  <si>
    <t xml:space="preserve">"B19"  ((3,59+3,66+3,755+3,635+4,24+4,03)+(1,43+3,54+4,12+3,85+2,50+3,71))*1,09</t>
  </si>
  <si>
    <t>782991411</t>
  </si>
  <si>
    <t>Obklady z kamene - ostatní práce čištění nových obkladů základní</t>
  </si>
  <si>
    <t>-766782696</t>
  </si>
  <si>
    <t>https://podminky.urs.cz/item/CS_URS_2023_01/782991411</t>
  </si>
  <si>
    <t>782991421</t>
  </si>
  <si>
    <t>Obklady z kamene - ostatní práce impregnační nátěr včetně základního čištění jednovrstvý</t>
  </si>
  <si>
    <t>1878098128</t>
  </si>
  <si>
    <t>https://podminky.urs.cz/item/CS_URS_2023_01/782991421</t>
  </si>
  <si>
    <t>998782102</t>
  </si>
  <si>
    <t>Přesun hmot pro obklady kamenné stanovený z hmotnosti přesunovaného materiálu vodorovná dopravní vzdálenost do 50 m v objektech výšky přes 6 do 12 m</t>
  </si>
  <si>
    <t>22812789</t>
  </si>
  <si>
    <t>https://podminky.urs.cz/item/CS_URS_2023_01/998782102</t>
  </si>
  <si>
    <t>998782181</t>
  </si>
  <si>
    <t>Přesun hmot pro obklady kamenné stanovený z hmotnosti přesunovaného materiálu Příplatek k ceně za přesun prováděný bez použití mechanizace pro jakoukoliv výšku objektu</t>
  </si>
  <si>
    <t>1487713936</t>
  </si>
  <si>
    <t>https://podminky.urs.cz/item/CS_URS_2023_01/998782181</t>
  </si>
  <si>
    <t>854898780</t>
  </si>
  <si>
    <t xml:space="preserve">"konstrukce pro konvertor_19x2_Ja40x25"  (0,15*0,13)*2*19</t>
  </si>
  <si>
    <t xml:space="preserve">"konstrukce pro konvertor_19x2_L 45x35"  (0,18*0,16)*2*19</t>
  </si>
  <si>
    <t>-1126416669</t>
  </si>
  <si>
    <t>784111001</t>
  </si>
  <si>
    <t>Oprášení (ometení) podkladu v místnostech výšky do 3,80 m</t>
  </si>
  <si>
    <t>-618600033</t>
  </si>
  <si>
    <t>https://podminky.urs.cz/item/CS_URS_2023_01/784111001</t>
  </si>
  <si>
    <t xml:space="preserve">"prodejna_strop"  (23,02+3,1)-(0,75*0,5)+(4,6*0,36)</t>
  </si>
  <si>
    <t xml:space="preserve">"prodejna_stěny"  (20,35)*2,46</t>
  </si>
  <si>
    <t xml:space="preserve">"otvory"  (3,53*2,5)*-1+4,0</t>
  </si>
  <si>
    <t xml:space="preserve">"umývárna_strop"  1,49</t>
  </si>
  <si>
    <t xml:space="preserve">"stěny_ker. obklad"  0</t>
  </si>
  <si>
    <t xml:space="preserve">"WC_strop"  1,43</t>
  </si>
  <si>
    <t xml:space="preserve">"restaurace_strop"  (39,0+3,1+3,1)-(1,1*0,765)+(4,0+5,0+1,1)*0,36</t>
  </si>
  <si>
    <t xml:space="preserve">"stěny"  (26,67)*2,46</t>
  </si>
  <si>
    <t xml:space="preserve">"otvory"  (3,66+0,93+3,635)*2,5*-1+4,0</t>
  </si>
  <si>
    <t xml:space="preserve">"kuchyň_strop"  7,60-(0,62*0,15)</t>
  </si>
  <si>
    <t xml:space="preserve">"WC_strop"  1,4</t>
  </si>
  <si>
    <t xml:space="preserve">"umývárna_strop"  2,46</t>
  </si>
  <si>
    <t xml:space="preserve">"sprcha 1_strop"  1,47</t>
  </si>
  <si>
    <t xml:space="preserve">"sprcha 2_strop"  1,48</t>
  </si>
  <si>
    <t xml:space="preserve">"šatny_strop"  7,09</t>
  </si>
  <si>
    <t xml:space="preserve">"stěny"  (11,363)*2,46</t>
  </si>
  <si>
    <t xml:space="preserve">"otvory"  ((0,6*1,98)*2+(0,8*1,98)+(0,8*2,6)*2)*-1+4,0</t>
  </si>
  <si>
    <t xml:space="preserve">"umývárna 1_strop"  1,03</t>
  </si>
  <si>
    <t xml:space="preserve">"WC1_strop"  1,15</t>
  </si>
  <si>
    <t xml:space="preserve">"WC2_strop"  1,15</t>
  </si>
  <si>
    <t xml:space="preserve">"umývárna 2_strop"  1,19</t>
  </si>
  <si>
    <t xml:space="preserve">"úklid_strop"  1,48</t>
  </si>
  <si>
    <t xml:space="preserve">"chodba_strop"  4,92</t>
  </si>
  <si>
    <t xml:space="preserve">"stěny"  (9,72)*2,82</t>
  </si>
  <si>
    <t xml:space="preserve">"otvory"  ((0,8*1,98)+(0,8*2,1))*-1</t>
  </si>
  <si>
    <t xml:space="preserve">"chodba_strop"  13,86</t>
  </si>
  <si>
    <t xml:space="preserve">"stěny"  (21,92)*2,82</t>
  </si>
  <si>
    <t xml:space="preserve">"otvory"  ((0,82*2,11)+(0,6*1,96)+(0,85*2,01)+(0,8*1,95)+(0,8*1,96)*2)*-1+4,0</t>
  </si>
  <si>
    <t xml:space="preserve">"sklad_strop"  3,25-(1,6*0,31)</t>
  </si>
  <si>
    <t xml:space="preserve">"stěny"  (7,45)*2,46</t>
  </si>
  <si>
    <t xml:space="preserve">"otvory"  ((0,8*1,96)+(1,33*2,5))*-1+4,0</t>
  </si>
  <si>
    <t xml:space="preserve">"sklad_strop"  2,42</t>
  </si>
  <si>
    <t xml:space="preserve">"stěny"  (6,45)*2,46</t>
  </si>
  <si>
    <t xml:space="preserve">"otvory"  (0,8*1,96)*-1***</t>
  </si>
  <si>
    <t xml:space="preserve">"kuchyň_strop"  20,15-(0,49)</t>
  </si>
  <si>
    <t xml:space="preserve">"restaurace_strop"   (112,39+3,62+6,17+3,03+3,36+3,23+2,1)-(0,635*0,405)</t>
  </si>
  <si>
    <t xml:space="preserve">"stěny"  (74,48)*2,46</t>
  </si>
  <si>
    <t xml:space="preserve">"otvory"  ((4,03+2,325+1,43+3,54+0,84*2)*2,5+(0,6*2,06)+(0,85+2,05))*-1+4,0</t>
  </si>
  <si>
    <t xml:space="preserve">"sklad_strop"  1,78</t>
  </si>
  <si>
    <t xml:space="preserve">"stěny"  (5,34)*2,46</t>
  </si>
  <si>
    <t xml:space="preserve">"otvory"  ((0,85*2,0)+(0,6*2,06))*-1***</t>
  </si>
  <si>
    <t xml:space="preserve">"chodba_strop"  7,36</t>
  </si>
  <si>
    <t xml:space="preserve">"stěny"  (13,48)*2,46</t>
  </si>
  <si>
    <t xml:space="preserve">"otvory"  ((0,85*2,05)+(0,65*1,93)*2+(0,75*1,92))*-1+4,0</t>
  </si>
  <si>
    <t xml:space="preserve">"umývárna_strop"  2,01</t>
  </si>
  <si>
    <t xml:space="preserve">"šatna_strop"  3,43</t>
  </si>
  <si>
    <t xml:space="preserve">"stěny"  (7,74)*2,46</t>
  </si>
  <si>
    <t xml:space="preserve">"otvory"  ((0,65*1,94)+(0,6*1,97))*-1***</t>
  </si>
  <si>
    <t xml:space="preserve">"WC_strop"  0,94</t>
  </si>
  <si>
    <t xml:space="preserve">"umývárna_strop"  2,9</t>
  </si>
  <si>
    <t xml:space="preserve">"umývárna_strop"  3,09</t>
  </si>
  <si>
    <t xml:space="preserve">"WC_strop"  1,24</t>
  </si>
  <si>
    <t xml:space="preserve">"umývárna_strop"  1,86-(0,65*0,25)</t>
  </si>
  <si>
    <t xml:space="preserve">"prodejna_strop"  18,03+3,1</t>
  </si>
  <si>
    <t xml:space="preserve">"stěny"  (19,49-0,69)*2,46</t>
  </si>
  <si>
    <t xml:space="preserve">"otvory"  ((3,71+0,88)*2,5)*-1+4,0</t>
  </si>
  <si>
    <t xml:space="preserve">"sklad_strop"  8,33</t>
  </si>
  <si>
    <t xml:space="preserve">"stěny"  (13,59-0,69)*2,46</t>
  </si>
  <si>
    <t xml:space="preserve">"otvory"  (0,6*1,96)*-1***</t>
  </si>
  <si>
    <t xml:space="preserve">"WC_strop"  1,37</t>
  </si>
  <si>
    <t xml:space="preserve">"umývárna_strop"  1,93</t>
  </si>
  <si>
    <t>784121001</t>
  </si>
  <si>
    <t>Oškrabání malby v místnostech výšky do 3,80 m</t>
  </si>
  <si>
    <t>1991923624</t>
  </si>
  <si>
    <t>https://podminky.urs.cz/item/CS_URS_2023_01/784121001</t>
  </si>
  <si>
    <t xml:space="preserve">"prodejna_strop"  (23,02+3,1)-(0,75*0,5)+(4,6*0,36)***</t>
  </si>
  <si>
    <t xml:space="preserve">"umývárna_strop"  1,49***</t>
  </si>
  <si>
    <t xml:space="preserve">"WC_strop"  1,43***</t>
  </si>
  <si>
    <t xml:space="preserve">"restaurace_strop"  (39,0+3,1+3,1)-(1,1*0,765)+(4,0+5,0+1,1)*0,36***</t>
  </si>
  <si>
    <t xml:space="preserve">"kuchyň_strop"  7,60-(0,62*0,15)***</t>
  </si>
  <si>
    <t xml:space="preserve">"WC_strop"  1,4***</t>
  </si>
  <si>
    <t xml:space="preserve">"umývárna_strop"  2,46***</t>
  </si>
  <si>
    <t xml:space="preserve">"sprcha 1_strop"  1,47***</t>
  </si>
  <si>
    <t xml:space="preserve">"sprcha 2_strop"  1,48***</t>
  </si>
  <si>
    <t xml:space="preserve">"šatny_strop"  7,09***</t>
  </si>
  <si>
    <t xml:space="preserve">"umývárna 1_strop"  1,03***</t>
  </si>
  <si>
    <t xml:space="preserve">"WC1_strop"  1,15***</t>
  </si>
  <si>
    <t xml:space="preserve">"WC2_strop"  1,15***</t>
  </si>
  <si>
    <t xml:space="preserve">"umývárna 2_strop"  1,19***</t>
  </si>
  <si>
    <t xml:space="preserve">"úklid_strop"  1,48***</t>
  </si>
  <si>
    <t xml:space="preserve">"chodba_strop"  4,92***</t>
  </si>
  <si>
    <t xml:space="preserve">"chodba_strop"  13,86***</t>
  </si>
  <si>
    <t xml:space="preserve">"sklad_strop"  3,25-(1,6*0,31)***</t>
  </si>
  <si>
    <t xml:space="preserve">"sklad_strop"  2,42***</t>
  </si>
  <si>
    <t xml:space="preserve">"kuchyň_strop"  20,15-(0,49)***</t>
  </si>
  <si>
    <t xml:space="preserve">"restaurace_strop"   (112,39+3,62+6,17+3,03+3,36+3,23+2,1)-(0,635*0,405)***</t>
  </si>
  <si>
    <t xml:space="preserve">"sklad_strop"  1,78***</t>
  </si>
  <si>
    <t xml:space="preserve">"chodba_strop"  7,36***</t>
  </si>
  <si>
    <t xml:space="preserve">"umývárna_strop"  2,01***</t>
  </si>
  <si>
    <t xml:space="preserve">"šatna_strop"  3,43***</t>
  </si>
  <si>
    <t xml:space="preserve">"WC_strop"  0,94***</t>
  </si>
  <si>
    <t xml:space="preserve">"umývárna_strop"  2,9***</t>
  </si>
  <si>
    <t xml:space="preserve">"umývárna_strop"  3,09***</t>
  </si>
  <si>
    <t xml:space="preserve">"WC_strop"  1,24***</t>
  </si>
  <si>
    <t xml:space="preserve">"umývárna_strop"  1,86-(0,65*0,25)***</t>
  </si>
  <si>
    <t xml:space="preserve">"prodejna_strop"  18,03+3,1***</t>
  </si>
  <si>
    <t xml:space="preserve">"sklad_strop"  8,33***</t>
  </si>
  <si>
    <t xml:space="preserve">"WC_strop"  1,37***</t>
  </si>
  <si>
    <t xml:space="preserve">"umývárna_strop"  1,93***</t>
  </si>
  <si>
    <t>784121011</t>
  </si>
  <si>
    <t>Rozmývání podkladu po oškrabání malby v místnostech výšky do 3,80 m</t>
  </si>
  <si>
    <t>-100820160</t>
  </si>
  <si>
    <t>https://podminky.urs.cz/item/CS_URS_2023_01/784121011</t>
  </si>
  <si>
    <t>784181111</t>
  </si>
  <si>
    <t>Penetrace podkladu jednonásobná základní silikátová bezbarvá v místnostech výšky do 3,80 m</t>
  </si>
  <si>
    <t>-539362710</t>
  </si>
  <si>
    <t>https://podminky.urs.cz/item/CS_URS_2023_01/784181111</t>
  </si>
  <si>
    <t>-402645023</t>
  </si>
  <si>
    <t>784211141</t>
  </si>
  <si>
    <t>Malby z malířských směsí oděruvzdorných za mokra Příplatek k cenám dvojnásobných maleb za zvýšenou pracnost při provádění malého rozsahu plochy do 5 m2</t>
  </si>
  <si>
    <t>-1608489777</t>
  </si>
  <si>
    <t>https://podminky.urs.cz/item/CS_URS_2023_01/784211141</t>
  </si>
  <si>
    <t xml:space="preserve">"prodejna_stěny"  (20,35)*2,46***</t>
  </si>
  <si>
    <t xml:space="preserve">"otvory"  (3,53*2,5)*-1+4,0***</t>
  </si>
  <si>
    <t xml:space="preserve">"stěny"  (26,67)*2,46***</t>
  </si>
  <si>
    <t xml:space="preserve">"otvory"  (3,66+0,93+3,635)*2,5*-1+4,0***</t>
  </si>
  <si>
    <t xml:space="preserve">"stěny"  (11,363)*2,46***</t>
  </si>
  <si>
    <t xml:space="preserve">"otvory"  ((0,6*1,98)*2+(0,8*1,98)+(0,8*2,6)*2)*-1+4,0***</t>
  </si>
  <si>
    <t xml:space="preserve">"stěny"  (9,72)*2,82***</t>
  </si>
  <si>
    <t xml:space="preserve">"otvory"  ((0,8*1,98)+(0,8*2,1))*-1***</t>
  </si>
  <si>
    <t xml:space="preserve">"stěny"  (21,92)*2,82***</t>
  </si>
  <si>
    <t xml:space="preserve">"otvory"  ((0,82*2,11)+(0,6*1,96)+(0,85*2,01)+(0,8*1,95)+(0,8*1,96)*2)*-1+4,0***</t>
  </si>
  <si>
    <t xml:space="preserve">"stěny"  (7,45)*2,46***</t>
  </si>
  <si>
    <t xml:space="preserve">"otvory"  ((0,8*1,96)+(1,33*2,5))*-1+4,0***</t>
  </si>
  <si>
    <t xml:space="preserve">"stěny"  (6,45)*2,46***</t>
  </si>
  <si>
    <t xml:space="preserve">"stěny"  (74,48)*2,46***</t>
  </si>
  <si>
    <t xml:space="preserve">"otvory"  ((4,03+2,325+1,43+3,54+0,84*2)*2,5+(0,6*2,06)+(0,85+2,05))*-1+4,0***</t>
  </si>
  <si>
    <t xml:space="preserve">"stěny"  (5,34)*2,46***</t>
  </si>
  <si>
    <t xml:space="preserve">"stěny"  (13,48)*2,46***</t>
  </si>
  <si>
    <t xml:space="preserve">"otvory"  ((0,85*2,05)+(0,65*1,93)*2+(0,75*1,92))*-1+4,0***</t>
  </si>
  <si>
    <t xml:space="preserve">"stěny"  (7,74)*2,46***</t>
  </si>
  <si>
    <t xml:space="preserve">"stěny"  (19,49-0,69)*2,46***</t>
  </si>
  <si>
    <t xml:space="preserve">"otvory"  ((3,71+0,88)*2,5)*-1+4,0***</t>
  </si>
  <si>
    <t xml:space="preserve">"stěny"  (13,59-0,69)*2,46***</t>
  </si>
  <si>
    <t>784211167</t>
  </si>
  <si>
    <t>Malby z malířských směsí oděruvzdorných za mokra Příplatek k cenám dvojnásobných maleb za provádění barevné malby tónované na tónovacích automatech, v odstínu náročném</t>
  </si>
  <si>
    <t>-1672287399</t>
  </si>
  <si>
    <t>https://podminky.urs.cz/item/CS_URS_2023_01/784211167</t>
  </si>
  <si>
    <t>Poznámka k položce:_x000d_
Výběr barevného odstínu určí objednatel.</t>
  </si>
  <si>
    <t>SO 102 D1.4.1_ÚT - Ústřední vytápění</t>
  </si>
  <si>
    <t xml:space="preserve">    735 - Ústřední vytápění - otopná tělesa</t>
  </si>
  <si>
    <t>-2025717907</t>
  </si>
  <si>
    <t>1435392088</t>
  </si>
  <si>
    <t>1641032552</t>
  </si>
  <si>
    <t>1114443004</t>
  </si>
  <si>
    <t>861290094</t>
  </si>
  <si>
    <t>0,229*20 'Přepočtené koeficientem množství</t>
  </si>
  <si>
    <t>-846960152</t>
  </si>
  <si>
    <t>878700758</t>
  </si>
  <si>
    <t>-2035400050</t>
  </si>
  <si>
    <t>28377096</t>
  </si>
  <si>
    <t>pouzdro izolační potrubní z pěnového polyetylenu 15/20mm</t>
  </si>
  <si>
    <t>-1705892003</t>
  </si>
  <si>
    <t>28377106</t>
  </si>
  <si>
    <t>pouzdro izolační potrubní z pěnového polyetylenu 18/20mm</t>
  </si>
  <si>
    <t>-961820728</t>
  </si>
  <si>
    <t>28377046</t>
  </si>
  <si>
    <t>pouzdro izolační potrubní z pěnového polyetylenu 22/25mm</t>
  </si>
  <si>
    <t>801989055</t>
  </si>
  <si>
    <t>28377049</t>
  </si>
  <si>
    <t>pouzdro izolační potrubní z pěnového polyetylenu 28/25mm</t>
  </si>
  <si>
    <t>1244347675</t>
  </si>
  <si>
    <t>283770561</t>
  </si>
  <si>
    <t>pouzdro izolační potrubní z pěnového polyetylenu 35/30mm</t>
  </si>
  <si>
    <t>1641469904</t>
  </si>
  <si>
    <t>-20412062</t>
  </si>
  <si>
    <t>1779552016</t>
  </si>
  <si>
    <t>733223301</t>
  </si>
  <si>
    <t>Potrubí z trubek měděných tvrdých spojovaných lisováním PN 16, T= +110°C Ø 15/1</t>
  </si>
  <si>
    <t>-384812933</t>
  </si>
  <si>
    <t>https://podminky.urs.cz/item/CS_URS_2023_01/733223301</t>
  </si>
  <si>
    <t>-307000470</t>
  </si>
  <si>
    <t>733231113</t>
  </si>
  <si>
    <t>Kompenzátory pro měděné potrubí tvaru U s hladkými ohyby s konci na vnitřní pájení D 22</t>
  </si>
  <si>
    <t>-1085569156</t>
  </si>
  <si>
    <t>https://podminky.urs.cz/item/CS_URS_2023_01/733231113</t>
  </si>
  <si>
    <t>733231116</t>
  </si>
  <si>
    <t>Kompenzátory pro měděné potrubí tvaru U s hladkými ohyby s konci na vnitřní pájení D 35</t>
  </si>
  <si>
    <t>-1202391972</t>
  </si>
  <si>
    <t>https://podminky.urs.cz/item/CS_URS_2023_01/733231116</t>
  </si>
  <si>
    <t>2041741791</t>
  </si>
  <si>
    <t>733290802</t>
  </si>
  <si>
    <t>Demontáž potrubí z trubek měděných Ø přes 35/1,5 do 64/2,0</t>
  </si>
  <si>
    <t>-1500624394</t>
  </si>
  <si>
    <t>https://podminky.urs.cz/item/CS_URS_2023_01/733290802</t>
  </si>
  <si>
    <t>551280096</t>
  </si>
  <si>
    <t>ultrazvukový subkompaktní měřič energie tepla a chladu DN20 2,5m3/h, l=130mm</t>
  </si>
  <si>
    <t>593008713</t>
  </si>
  <si>
    <t>-285194851</t>
  </si>
  <si>
    <t xml:space="preserve">"FCU2.1"  2</t>
  </si>
  <si>
    <t xml:space="preserve">"FCU1.3"  2</t>
  </si>
  <si>
    <t xml:space="preserve">"FCU1.1"  4</t>
  </si>
  <si>
    <t xml:space="preserve">"FCU1.2"  6</t>
  </si>
  <si>
    <t xml:space="preserve">"FCU1.4L"  2</t>
  </si>
  <si>
    <t xml:space="preserve">"FCU1.4P"  2</t>
  </si>
  <si>
    <t>55121901</t>
  </si>
  <si>
    <t xml:space="preserve">ventil dvojcestný pro FCU </t>
  </si>
  <si>
    <t>1762459030</t>
  </si>
  <si>
    <t>734211120</t>
  </si>
  <si>
    <t>Ventily odvzdušňovací závitové automatické PN 14 do 120°C G 1/2</t>
  </si>
  <si>
    <t>860100037</t>
  </si>
  <si>
    <t>https://podminky.urs.cz/item/CS_URS_2023_01/734211120</t>
  </si>
  <si>
    <t>734221413</t>
  </si>
  <si>
    <t>Ventily regulační závitové s nastavitelnou regulací PN 10 do 120°C přímé G 1/2</t>
  </si>
  <si>
    <t>1165469323</t>
  </si>
  <si>
    <t>https://podminky.urs.cz/item/CS_URS_2023_01/734221413</t>
  </si>
  <si>
    <t>734292724</t>
  </si>
  <si>
    <t>Ostatní armatury kulové kohouty PN 42 do 185°C přímé vnitřní závit s vypouštěním G 3/4</t>
  </si>
  <si>
    <t>1212695540</t>
  </si>
  <si>
    <t>https://podminky.urs.cz/item/CS_URS_2023_01/734292724</t>
  </si>
  <si>
    <t>735</t>
  </si>
  <si>
    <t>Ústřední vytápění - otopná tělesa</t>
  </si>
  <si>
    <t>735411201RA</t>
  </si>
  <si>
    <t xml:space="preserve">Konvektory podlahové s ventilátorem hloubky tělesa 125 mm šířky tělesa 109 mm stavební délky 1000 mm </t>
  </si>
  <si>
    <t>1724483441</t>
  </si>
  <si>
    <t>7354112021B</t>
  </si>
  <si>
    <t xml:space="preserve">Konvektory podlahové s ventilátorem hloubky tělesa 125 mm šířky tělesa 109 mm stavební délky 1250 mm </t>
  </si>
  <si>
    <t>783665475</t>
  </si>
  <si>
    <t>735419115R</t>
  </si>
  <si>
    <t>Montáž konvektoru s osazením na antivibrační pryžovou podložku</t>
  </si>
  <si>
    <t>-1171657099</t>
  </si>
  <si>
    <t>735531044R</t>
  </si>
  <si>
    <t>Montáž, instalace a napojení tepelného čidla</t>
  </si>
  <si>
    <t>-2069113965</t>
  </si>
  <si>
    <t xml:space="preserve">"FCU"  1</t>
  </si>
  <si>
    <t>405110601</t>
  </si>
  <si>
    <t>čidlo teplotní prostorové</t>
  </si>
  <si>
    <t>855460689</t>
  </si>
  <si>
    <t>735531045R</t>
  </si>
  <si>
    <t>Montáž a zapojení termostatu na zeď</t>
  </si>
  <si>
    <t>279611334</t>
  </si>
  <si>
    <t xml:space="preserve">"podlahové konvektory"  4</t>
  </si>
  <si>
    <t xml:space="preserve">"FCU"  4</t>
  </si>
  <si>
    <t>286163361</t>
  </si>
  <si>
    <t>termostat prostorový s týdenním programm</t>
  </si>
  <si>
    <t>-650387906</t>
  </si>
  <si>
    <t>998735102</t>
  </si>
  <si>
    <t>Přesun hmot pro otopná tělesa stanovený z hmotnosti přesunovaného materiálu vodorovná dopravní vzdálenost do 50 m v objektech výšky přes 6 do 12 m</t>
  </si>
  <si>
    <t>-1521002546</t>
  </si>
  <si>
    <t>https://podminky.urs.cz/item/CS_URS_2023_01/998735102</t>
  </si>
  <si>
    <t>998735181</t>
  </si>
  <si>
    <t>Přesun hmot pro otopná tělesa stanovený z hmotnosti přesunovaného materiálu Příplatek k cenám za přesun prováděný bez použití mechanizace pro jakoukoliv výšku objektu</t>
  </si>
  <si>
    <t>1144694363</t>
  </si>
  <si>
    <t>https://podminky.urs.cz/item/CS_URS_2023_01/998735181</t>
  </si>
  <si>
    <t>751311092</t>
  </si>
  <si>
    <t>Montáž vyústi čtyřhranné do čtyřhranného potrubí, průřezu přes 0,040 do 0,080 m2</t>
  </si>
  <si>
    <t>782375569</t>
  </si>
  <si>
    <t>https://podminky.urs.cz/item/CS_URS_2023_01/751311092</t>
  </si>
  <si>
    <t xml:space="preserve">"FCU2.1"  1</t>
  </si>
  <si>
    <t xml:space="preserve">"FCU1.1"  2</t>
  </si>
  <si>
    <t xml:space="preserve">"FCU1.2"  3</t>
  </si>
  <si>
    <t>429726691</t>
  </si>
  <si>
    <t>panel výdechu pro čtyřhranné potrubí izolovaná</t>
  </si>
  <si>
    <t>444090740</t>
  </si>
  <si>
    <t>751311111</t>
  </si>
  <si>
    <t>Montáž vyústi čtyřhranné do kruhového potrubí, průřezu do 0,040 m2</t>
  </si>
  <si>
    <t>985548902</t>
  </si>
  <si>
    <t>https://podminky.urs.cz/item/CS_URS_2023_01/751311111</t>
  </si>
  <si>
    <t xml:space="preserve">"FCU1.3"  1</t>
  </si>
  <si>
    <t>429730091</t>
  </si>
  <si>
    <t>výdechová komora FCU d200</t>
  </si>
  <si>
    <t>-956261404</t>
  </si>
  <si>
    <t>751731141R</t>
  </si>
  <si>
    <t xml:space="preserve">Montáž fan-coilu podstropního čtyřtrubního </t>
  </si>
  <si>
    <t>1579731091</t>
  </si>
  <si>
    <t>429520351.1</t>
  </si>
  <si>
    <t>fan-coil podstropní FCU1.1</t>
  </si>
  <si>
    <t>-496247379</t>
  </si>
  <si>
    <t>Poznámka k položce:_x000d_
cirkulační, podstropní, 4-trubka, topení a chlazení, EC motorventilátor 230 V, včetně čerpadla kondenzátu, filtr G1</t>
  </si>
  <si>
    <t>429520351.2</t>
  </si>
  <si>
    <t>fan-coil podstropní FCU1.2</t>
  </si>
  <si>
    <t>-756051390</t>
  </si>
  <si>
    <t>429520351.3</t>
  </si>
  <si>
    <t>fan-coil podstropní FCU1.3</t>
  </si>
  <si>
    <t>886597674</t>
  </si>
  <si>
    <t>429520351.4L</t>
  </si>
  <si>
    <t>fan-coil podstropní FCU1.4L</t>
  </si>
  <si>
    <t>-281152521</t>
  </si>
  <si>
    <t>Poznámka k položce:_x000d_
cirkulační, podstropní, 4-trubka, topení a chlazení, EC motorventilátor 230 V, včetně čerpadla kondenzátu, filtr G1_x000d_
vč. opláštění</t>
  </si>
  <si>
    <t>429520351.4P</t>
  </si>
  <si>
    <t>fan-coil podstropní FCU1.4P</t>
  </si>
  <si>
    <t>223886832</t>
  </si>
  <si>
    <t>429520352.1</t>
  </si>
  <si>
    <t>fan-coil podstropní FCU2.1</t>
  </si>
  <si>
    <t>-692637602</t>
  </si>
  <si>
    <t>4295203589</t>
  </si>
  <si>
    <t>elektroskříň pro FCU včetně modulu AC-EC</t>
  </si>
  <si>
    <t>730929926</t>
  </si>
  <si>
    <t xml:space="preserve">"FCU1.4P"  1</t>
  </si>
  <si>
    <t xml:space="preserve">"FCU1.4L"  1</t>
  </si>
  <si>
    <t>-943794393</t>
  </si>
  <si>
    <t>-498018213</t>
  </si>
  <si>
    <t>998751101</t>
  </si>
  <si>
    <t>Přesun hmot pro vzduchotechniku stanovený z hmotnosti přesunovaného materiálu vodorovná dopravní vzdálenost do 100 m v objektech výšky do 12 m</t>
  </si>
  <si>
    <t>-479329790</t>
  </si>
  <si>
    <t>https://podminky.urs.cz/item/CS_URS_2023_01/998751101</t>
  </si>
  <si>
    <t>-1510489781</t>
  </si>
  <si>
    <t>766663916</t>
  </si>
  <si>
    <t>Oprava dveřních křídel dřevěných ruční seříznutí dveřních křídel z tvrdého dřeva</t>
  </si>
  <si>
    <t>326144976</t>
  </si>
  <si>
    <t>https://podminky.urs.cz/item/CS_URS_2023_01/766663916</t>
  </si>
  <si>
    <t xml:space="preserve">" v návaznosti na VZT"  15</t>
  </si>
  <si>
    <t>-805678779</t>
  </si>
  <si>
    <t xml:space="preserve">"krycí mřížky"  114,0</t>
  </si>
  <si>
    <t>484557509</t>
  </si>
  <si>
    <t>mřížka krycí podlahového konvektoru š 109mm dl 1000mm</t>
  </si>
  <si>
    <t>-1906046732</t>
  </si>
  <si>
    <t xml:space="preserve">" mřížka dlouhá cca 1,3 m"  1,3*3</t>
  </si>
  <si>
    <t xml:space="preserve">" mřížka dlouhá cca 2,5 m"  2,5*1</t>
  </si>
  <si>
    <t xml:space="preserve">" mřížka dlouhá cca 3,6 m"  3,6*6</t>
  </si>
  <si>
    <t xml:space="preserve">" mřížka dlouhá cca 4,2 m"  4,2*3</t>
  </si>
  <si>
    <t>767995111.1</t>
  </si>
  <si>
    <t>992079390</t>
  </si>
  <si>
    <t>https://podminky.urs.cz/item/CS_URS_2023_01/767995111.1</t>
  </si>
  <si>
    <t>1620384873</t>
  </si>
  <si>
    <t>-1399137040</t>
  </si>
  <si>
    <t>-214753503</t>
  </si>
  <si>
    <t>-2110236507</t>
  </si>
  <si>
    <t>-1151068071</t>
  </si>
  <si>
    <t>-268436477</t>
  </si>
  <si>
    <t>2110651184</t>
  </si>
  <si>
    <t>584563499</t>
  </si>
  <si>
    <t>SO 102 D1.4.2_CHL - Chlazení</t>
  </si>
  <si>
    <t>1289187082</t>
  </si>
  <si>
    <t>1733164072</t>
  </si>
  <si>
    <t>997104957</t>
  </si>
  <si>
    <t>4460379</t>
  </si>
  <si>
    <t>283001902</t>
  </si>
  <si>
    <t>chlorkaučuková tepelná návleková izolace 18/19 mm</t>
  </si>
  <si>
    <t>-1922873095</t>
  </si>
  <si>
    <t>1250762382</t>
  </si>
  <si>
    <t>231289216</t>
  </si>
  <si>
    <t>2116639046</t>
  </si>
  <si>
    <t>-1123389047</t>
  </si>
  <si>
    <t>423001902</t>
  </si>
  <si>
    <t>termoizolační objímka potrubí 18/35mm</t>
  </si>
  <si>
    <t>-830501926</t>
  </si>
  <si>
    <t>-1396419713</t>
  </si>
  <si>
    <t>-595941535</t>
  </si>
  <si>
    <t>770103590</t>
  </si>
  <si>
    <t>-1916663563</t>
  </si>
  <si>
    <t>-1294481163</t>
  </si>
  <si>
    <t>589509534</t>
  </si>
  <si>
    <t>-419540338</t>
  </si>
  <si>
    <t>981516434</t>
  </si>
  <si>
    <t>-2083353348</t>
  </si>
  <si>
    <t>1365659076</t>
  </si>
  <si>
    <t>-2115471404</t>
  </si>
  <si>
    <t>733231115</t>
  </si>
  <si>
    <t>Kompenzátory pro měděné potrubí tvaru U s hladkými ohyby s konci na vnitřní pájení D 28</t>
  </si>
  <si>
    <t>1999714298</t>
  </si>
  <si>
    <t>https://podminky.urs.cz/item/CS_URS_2023_01/733231115</t>
  </si>
  <si>
    <t>733231117</t>
  </si>
  <si>
    <t>Kompenzátory pro měděné potrubí tvaru U s hladkými ohyby s konci na vnitřní pájení D 42</t>
  </si>
  <si>
    <t>-467356132</t>
  </si>
  <si>
    <t>https://podminky.urs.cz/item/CS_URS_2023_01/733231117</t>
  </si>
  <si>
    <t>-908708414</t>
  </si>
  <si>
    <t>1989975485</t>
  </si>
  <si>
    <t>733390304R</t>
  </si>
  <si>
    <t>Napouštění potrubíl nemrznoucí směsí do D 32x3,0 mm</t>
  </si>
  <si>
    <t>-780149394</t>
  </si>
  <si>
    <t>733390305R</t>
  </si>
  <si>
    <t>Napouštění potrubí nemrznoucí směsí D 63x3,7 mm</t>
  </si>
  <si>
    <t>-1612413979</t>
  </si>
  <si>
    <t>46543234</t>
  </si>
  <si>
    <t>-1965749996</t>
  </si>
  <si>
    <t>-1634471553</t>
  </si>
  <si>
    <t>-1983398698</t>
  </si>
  <si>
    <t>-1484450443</t>
  </si>
  <si>
    <t>-1613710873</t>
  </si>
  <si>
    <t>-44828687</t>
  </si>
  <si>
    <t>1514496930</t>
  </si>
  <si>
    <t>734292714</t>
  </si>
  <si>
    <t>Ostatní armatury kulové kohouty PN 42 do 185°C přímé vnitřní závit G 3/4</t>
  </si>
  <si>
    <t>-2087332507</t>
  </si>
  <si>
    <t>https://podminky.urs.cz/item/CS_URS_2023_01/734292714</t>
  </si>
  <si>
    <t>734292715</t>
  </si>
  <si>
    <t>Ostatní armatury kulové kohouty PN 42 do 185°C přímé vnitřní závit G 1</t>
  </si>
  <si>
    <t>620906198</t>
  </si>
  <si>
    <t>https://podminky.urs.cz/item/CS_URS_2023_01/734292715</t>
  </si>
  <si>
    <t>734292717</t>
  </si>
  <si>
    <t>Ostatní armatury kulové kohouty PN 42 do 185°C přímé vnitřní závit G 1 1/2</t>
  </si>
  <si>
    <t>-1150694622</t>
  </si>
  <si>
    <t>https://podminky.urs.cz/item/CS_URS_2023_01/734292717</t>
  </si>
  <si>
    <t>-1239736992</t>
  </si>
  <si>
    <t>1145186491</t>
  </si>
  <si>
    <t>1296820127</t>
  </si>
  <si>
    <t>-1692770268</t>
  </si>
  <si>
    <t>1125071581</t>
  </si>
  <si>
    <t>-1367188871</t>
  </si>
  <si>
    <t>-1287373354</t>
  </si>
  <si>
    <t>1220132060</t>
  </si>
  <si>
    <t>1009766856</t>
  </si>
  <si>
    <t>-1510382856</t>
  </si>
  <si>
    <t>452469567</t>
  </si>
  <si>
    <t>SO 102 D1.4.3_VZT - Vzduchotechnika</t>
  </si>
  <si>
    <t>-1978553389</t>
  </si>
  <si>
    <t>-1337212512</t>
  </si>
  <si>
    <t>-1468024215</t>
  </si>
  <si>
    <t>2,407*20 'Přepočtené koeficientem množství</t>
  </si>
  <si>
    <t>91533055</t>
  </si>
  <si>
    <t>670280335</t>
  </si>
  <si>
    <t>429171011</t>
  </si>
  <si>
    <t>ventilátor radiální potrubní izolovaný skříň z Pz plechu průtok 460m3/h IP44 D 160mm 111W</t>
  </si>
  <si>
    <t>-486162173</t>
  </si>
  <si>
    <t>751123811</t>
  </si>
  <si>
    <t>Demontáž ventilátoru radiálního nízkotlakého kruhové potrubí, průměru do 300 mm</t>
  </si>
  <si>
    <t>441387987</t>
  </si>
  <si>
    <t>https://podminky.urs.cz/item/CS_URS_2023_01/751123811</t>
  </si>
  <si>
    <t>-412511143</t>
  </si>
  <si>
    <t>429723391</t>
  </si>
  <si>
    <t>nastavitelná mřížka 320x140mm</t>
  </si>
  <si>
    <t>763410927</t>
  </si>
  <si>
    <t>429723431</t>
  </si>
  <si>
    <t>stěnová mřížka pásová krajní 725x115mm</t>
  </si>
  <si>
    <t>-395958517</t>
  </si>
  <si>
    <t>429723432</t>
  </si>
  <si>
    <t>stěnová mřížka pásová středová 700x115mm</t>
  </si>
  <si>
    <t>-402062270</t>
  </si>
  <si>
    <t>751311093</t>
  </si>
  <si>
    <t>Montáž vyústi čtyřhranné do čtyřhranného potrubí, průřezu přes 0,080 do 0,150 m2</t>
  </si>
  <si>
    <t>542563348</t>
  </si>
  <si>
    <t>https://podminky.urs.cz/item/CS_URS_2023_01/751311093</t>
  </si>
  <si>
    <t>429723392</t>
  </si>
  <si>
    <t>nastavitelná mřížka 1020x100mm</t>
  </si>
  <si>
    <t>181077791</t>
  </si>
  <si>
    <t>429727371</t>
  </si>
  <si>
    <t>stěnová mřížka pásová krajní 1225x115mm</t>
  </si>
  <si>
    <t>-535651083</t>
  </si>
  <si>
    <t>429727281</t>
  </si>
  <si>
    <t>stěnová mřížka pásová krajní 725x165mm</t>
  </si>
  <si>
    <t>-381201240</t>
  </si>
  <si>
    <t>429727291</t>
  </si>
  <si>
    <t>stěnová mřížka pásová středová 700x215mm</t>
  </si>
  <si>
    <t>-1432848734</t>
  </si>
  <si>
    <t>-608671019</t>
  </si>
  <si>
    <t>429727391</t>
  </si>
  <si>
    <t>stěnová mřížka 930x200mm</t>
  </si>
  <si>
    <t>420783195</t>
  </si>
  <si>
    <t>751311095</t>
  </si>
  <si>
    <t>Montáž vyústi čtyřhranné do čtyřhranného potrubí, průřezu přes 0,200 do 0,250 m2</t>
  </si>
  <si>
    <t>1747258803</t>
  </si>
  <si>
    <t>https://podminky.urs.cz/item/CS_URS_2023_01/751311095</t>
  </si>
  <si>
    <t>429727392</t>
  </si>
  <si>
    <t>stěnová mřížka pásová středová 1000x215mm</t>
  </si>
  <si>
    <t>559020338</t>
  </si>
  <si>
    <t>751311096</t>
  </si>
  <si>
    <t>Montáž vyústi čtyřhranné do čtyřhranného potrubí, průřezu přes 0,250 m2</t>
  </si>
  <si>
    <t>705719905</t>
  </si>
  <si>
    <t>https://podminky.urs.cz/item/CS_URS_2023_01/751311096</t>
  </si>
  <si>
    <t>429727372</t>
  </si>
  <si>
    <t>stěnová mřížka pásová krajní 1225x215mm</t>
  </si>
  <si>
    <t>1303354933</t>
  </si>
  <si>
    <t>429727411</t>
  </si>
  <si>
    <t>stěnová mřížka 1470x200mm</t>
  </si>
  <si>
    <t>-787000026</t>
  </si>
  <si>
    <t>751311801</t>
  </si>
  <si>
    <t>Demontáž vyústi lineární podhledové, průřezu do 0,200 m2</t>
  </si>
  <si>
    <t>-1752519298</t>
  </si>
  <si>
    <t>https://podminky.urs.cz/item/CS_URS_2023_01/751311801</t>
  </si>
  <si>
    <t xml:space="preserve">"Vyústka 325x225 dvouřadá, vč. regulace, pozink"  3</t>
  </si>
  <si>
    <t xml:space="preserve">"Vyústka 225x225 jednořadá, vč. regulace, pozink"  1</t>
  </si>
  <si>
    <t xml:space="preserve">"Vyústka 325x125 jednořadá, vč. regulace, pozink"  1</t>
  </si>
  <si>
    <t xml:space="preserve">"Vyústka 525x125 jednořadá, vč. regulace, elox"  1</t>
  </si>
  <si>
    <t>751311802</t>
  </si>
  <si>
    <t>Demontáž vyústi lineární podhledové, průřezu přes 0,200 do 0,300 m2</t>
  </si>
  <si>
    <t>-1565403230</t>
  </si>
  <si>
    <t>https://podminky.urs.cz/item/CS_URS_2023_01/751311802</t>
  </si>
  <si>
    <t xml:space="preserve">"Vyústka 1025x225 dvouřadá, vč. regulace, pozink"  1</t>
  </si>
  <si>
    <t xml:space="preserve">"Vyústka 1225x225, dvouřadá, bez regulace, elox"  8</t>
  </si>
  <si>
    <t>751322012</t>
  </si>
  <si>
    <t>Montáž talířových ventilů, anemostatů, dýz talířového ventilu, průměru přes 100 do 200 mm</t>
  </si>
  <si>
    <t>1179931181</t>
  </si>
  <si>
    <t>https://podminky.urs.cz/item/CS_URS_2023_01/751322012</t>
  </si>
  <si>
    <t>42972213</t>
  </si>
  <si>
    <t>ventil talířový pro odvod vzduchu kovový D 125mm</t>
  </si>
  <si>
    <t>-1076938665</t>
  </si>
  <si>
    <t>42972215</t>
  </si>
  <si>
    <t>ventil talířový pro odvod vzduchu kovový D 160mm</t>
  </si>
  <si>
    <t>-96174643</t>
  </si>
  <si>
    <t>751322132</t>
  </si>
  <si>
    <t>Montáž talířových ventilů, anemostatů, dýz anemostatu čtvercového vířivého se skříní, průřezu přes 0,100 do 0,200 m2</t>
  </si>
  <si>
    <t>761811622</t>
  </si>
  <si>
    <t>https://podminky.urs.cz/item/CS_URS_2023_01/751322132</t>
  </si>
  <si>
    <t>4297221711</t>
  </si>
  <si>
    <t>vířivý anemostat s plenumboxem 420 m3/h, DN 200</t>
  </si>
  <si>
    <t>-1678615056</t>
  </si>
  <si>
    <t>751322811</t>
  </si>
  <si>
    <t>Demontáž talířových ventilů, anemostatů, dýz talířového ventilu, průměru do 200 mm</t>
  </si>
  <si>
    <t>937768047</t>
  </si>
  <si>
    <t>https://podminky.urs.cz/item/CS_URS_2023_01/751322811</t>
  </si>
  <si>
    <t xml:space="preserve">"Kruhový ventil kovový vč. rámečku O125"  20</t>
  </si>
  <si>
    <t xml:space="preserve">"Kruhový ventil kovový vč. rámečku O160"  8</t>
  </si>
  <si>
    <t>751322831</t>
  </si>
  <si>
    <t>Demontáž talířových ventilů, anemostatů, dýz anemostatu čtvercového vířivého se skříní, průřezu přes 0,200 do 0,500 m2</t>
  </si>
  <si>
    <t>275374048</t>
  </si>
  <si>
    <t>https://podminky.urs.cz/item/CS_URS_2023_01/751322831</t>
  </si>
  <si>
    <t xml:space="preserve">"Vířivý anemostat, spodní deska čtvercová, vel. 500, RAL 9010"  2</t>
  </si>
  <si>
    <t>751344812</t>
  </si>
  <si>
    <t>Demontáž tlumičů hluku pro kruhové potrubí, průměru přes 100 do 200 mm</t>
  </si>
  <si>
    <t>1563750934</t>
  </si>
  <si>
    <t>https://podminky.urs.cz/item/CS_URS_2023_01/751344812</t>
  </si>
  <si>
    <t xml:space="preserve">"Tlumič hluku kruhový, l = 600 mm, přip. rozměr O160"  4</t>
  </si>
  <si>
    <t>751344821</t>
  </si>
  <si>
    <t>Demontáž tlumičů hluku pro čtyřhranné potrubí, průřezu do 0,150 m2</t>
  </si>
  <si>
    <t>-189166250</t>
  </si>
  <si>
    <t>https://podminky.urs.cz/item/CS_URS_2023_01/751344821</t>
  </si>
  <si>
    <t xml:space="preserve">"Tlumič hluku, G*500*250*1000"  6</t>
  </si>
  <si>
    <t xml:space="preserve">"Tlumič hluku, G*500*250*500"  1</t>
  </si>
  <si>
    <t xml:space="preserve">"Tlumič hluku, G*500*250*1500"  1</t>
  </si>
  <si>
    <t>751377001</t>
  </si>
  <si>
    <t>Montáž odsávacích stropů, zákrytů odsávacího stropu</t>
  </si>
  <si>
    <t>-1133358993</t>
  </si>
  <si>
    <t>https://podminky.urs.cz/item/CS_URS_2023_01/751377001</t>
  </si>
  <si>
    <t>429580951</t>
  </si>
  <si>
    <t xml:space="preserve">odsavač par 2600x950x360mm, 2x lamelový lamelový filtr 400x400 </t>
  </si>
  <si>
    <t>969689936</t>
  </si>
  <si>
    <t>42958994R</t>
  </si>
  <si>
    <t xml:space="preserve">Oprava odsavače par 1600x950x360mm, 2x lamelový filtr 400x400 </t>
  </si>
  <si>
    <t>-1505243703</t>
  </si>
  <si>
    <t xml:space="preserve">"stávající vyčistit, vyměnit filtry a změřit průtok"  1</t>
  </si>
  <si>
    <t>42958093R</t>
  </si>
  <si>
    <t>Oprava odsavače par 2100x950x360mm, 2x tukový filtr 400x400</t>
  </si>
  <si>
    <t>-1654797312</t>
  </si>
  <si>
    <t>42958094R</t>
  </si>
  <si>
    <t xml:space="preserve">Oprava odsavače par 2500x950x360mm, 2x lamelový filtr 400x400 </t>
  </si>
  <si>
    <t>-932961451</t>
  </si>
  <si>
    <t>751398902</t>
  </si>
  <si>
    <t>Demontáž ostatních zařízení uzavírací klapky z kruhového potrubí bez příruny, průměru přes 100 do 200 mm</t>
  </si>
  <si>
    <t>1913995242</t>
  </si>
  <si>
    <t>https://podminky.urs.cz/item/CS_URS_2023_01/751398902</t>
  </si>
  <si>
    <t xml:space="preserve">"Uzavírací klapka servo O160"  3</t>
  </si>
  <si>
    <t>751510012</t>
  </si>
  <si>
    <t>Vzduchotechnické potrubí z pozinkovaného plechu čtyřhranné s přírubou, průřezu přes 0,03 do 0,07 m2</t>
  </si>
  <si>
    <t>948035658</t>
  </si>
  <si>
    <t>https://podminky.urs.cz/item/CS_URS_2023_01/751510012</t>
  </si>
  <si>
    <t>38842030</t>
  </si>
  <si>
    <t>1859703230</t>
  </si>
  <si>
    <t>139468042</t>
  </si>
  <si>
    <t>-518966819</t>
  </si>
  <si>
    <t>751511802</t>
  </si>
  <si>
    <t>Demontáž potrubí plechového skupiny I čtyřhranného s přírubou nebo bez příruby tloušťky plechu 0,6 mm, průřezu přes 0,07 do 0,13 m2</t>
  </si>
  <si>
    <t>925121842</t>
  </si>
  <si>
    <t>https://podminky.urs.cz/item/CS_URS_2023_01/751511802</t>
  </si>
  <si>
    <t xml:space="preserve">"Potrubí čtyřhranné pozinkované sk.I  do 0,13 m2"  55</t>
  </si>
  <si>
    <t>751511803</t>
  </si>
  <si>
    <t>Demontáž potrubí plechového skupiny I čtyřhranného s přírubou nebo bez příruby tloušťky plechu 0,6 mm, průřezu přes 0,13 m2</t>
  </si>
  <si>
    <t>-1791544294</t>
  </si>
  <si>
    <t>https://podminky.urs.cz/item/CS_URS_2023_01/751511803</t>
  </si>
  <si>
    <t xml:space="preserve">"Potrubí čtyřhranné pozinkované sk.I  do 0,20 m2"  40</t>
  </si>
  <si>
    <t>751511815</t>
  </si>
  <si>
    <t>Demontáž potrubí plechového skupiny I kruhového s přírubou nebo bez příruby tloušťky plechu 0,6 mm, průměru do 200 mm</t>
  </si>
  <si>
    <t>1072859751</t>
  </si>
  <si>
    <t>https://podminky.urs.cz/item/CS_URS_2023_01/751511815</t>
  </si>
  <si>
    <t xml:space="preserve">"Potrubí kruhové SPIRO O100"  12</t>
  </si>
  <si>
    <t xml:space="preserve">"Potrubí kruhové SPIRO O125"  25</t>
  </si>
  <si>
    <t xml:space="preserve">"Potrubí kruhové SPIRO O160"  96</t>
  </si>
  <si>
    <t xml:space="preserve">"Potrubí kruhové SPIRO O200"  35</t>
  </si>
  <si>
    <t>751511817</t>
  </si>
  <si>
    <t>Demontáž potrubí plechového skupiny I kruhového s přírubou nebo bez příruby tloušťky plechu 0,6 mm, průměru přes 300 do 400 mm</t>
  </si>
  <si>
    <t>-956297754</t>
  </si>
  <si>
    <t>https://podminky.urs.cz/item/CS_URS_2023_01/751511817</t>
  </si>
  <si>
    <t xml:space="preserve">"Potrubí kruhové SPIRO O315"  5</t>
  </si>
  <si>
    <t xml:space="preserve">"Potrubí kruhové SPIRO O400"  5</t>
  </si>
  <si>
    <t>751513860</t>
  </si>
  <si>
    <t>Demontáž protidešťové stříšky nebo výfukové hlavice z plechového potrubí kruhové s přírubou nebo bez příruby, průměru přes 200 do 500 mm</t>
  </si>
  <si>
    <t>-239554137</t>
  </si>
  <si>
    <t>https://podminky.urs.cz/item/CS_URS_2023_01/751513860</t>
  </si>
  <si>
    <t xml:space="preserve">"Výfuková hlavice O225"  2</t>
  </si>
  <si>
    <t>751537147</t>
  </si>
  <si>
    <t>Montáž potrubí ohebného kruhového izolovaného minerální vatou Al hadice (izolace tepelná i hluková), průměru přes 150 do 200 mm</t>
  </si>
  <si>
    <t>1441317679</t>
  </si>
  <si>
    <t>https://podminky.urs.cz/item/CS_URS_2023_01/751537147</t>
  </si>
  <si>
    <t>42981732</t>
  </si>
  <si>
    <t>hadice ohebná z Al s tepelnou a hlukovou izolací 25mm, délka 10m D 160mm</t>
  </si>
  <si>
    <t>553842695</t>
  </si>
  <si>
    <t>5*1,2 'Přepočtené koeficientem množství</t>
  </si>
  <si>
    <t>42981734</t>
  </si>
  <si>
    <t>hadice ohebná z Al s tepelnou a hlukovou izolací 25mm, délka 10m D 203mm</t>
  </si>
  <si>
    <t>-1668048775</t>
  </si>
  <si>
    <t>751537831</t>
  </si>
  <si>
    <t>Demontáž vzduchotechnického potrubí ohebného kruhového izolovaného minerální vatou z Al laminátu nebo Al folie nebo PE nebo PE antibakteriálního, průměru do 200 mm</t>
  </si>
  <si>
    <t>-1882607745</t>
  </si>
  <si>
    <t>https://podminky.urs.cz/item/CS_URS_2023_01/751537831</t>
  </si>
  <si>
    <t xml:space="preserve">"Potrubí kruhové ohebné s útlumem hluku O100"  3</t>
  </si>
  <si>
    <t xml:space="preserve">"Potrubí kruhové ohebné s útlumem hluku O125"  32</t>
  </si>
  <si>
    <t xml:space="preserve">"Potrubí kruhové ohebné s útlumem hluku O160"  23</t>
  </si>
  <si>
    <t xml:space="preserve">"Potrubí kruhové ohebné s útlumem hluku O200"  15</t>
  </si>
  <si>
    <t>751537832</t>
  </si>
  <si>
    <t>Demontáž vzduchotechnického potrubí ohebného kruhového izolovaného minerální vatou z Al laminátu nebo Al folie nebo PE nebo PE antibakteriálního, průměru přes 200 do 400 mm</t>
  </si>
  <si>
    <t>1040012674</t>
  </si>
  <si>
    <t>https://podminky.urs.cz/item/CS_URS_2023_01/751537832</t>
  </si>
  <si>
    <t xml:space="preserve">"Potrubí kruhové ohebné s útlumem hluku O225"  5</t>
  </si>
  <si>
    <t xml:space="preserve">"Potrubí kruhové ohebné s útlumem hluku O315"  3</t>
  </si>
  <si>
    <t xml:space="preserve">"Potrubí kruhové ohebné s útlumem hluku O400"  2</t>
  </si>
  <si>
    <t>1662108886</t>
  </si>
  <si>
    <t>1762447851</t>
  </si>
  <si>
    <t>1363485691</t>
  </si>
  <si>
    <t>-942080184</t>
  </si>
  <si>
    <t>751572141</t>
  </si>
  <si>
    <t>Závěs kruhového potrubí upevněného na potrubí, kotveného do betonu</t>
  </si>
  <si>
    <t>-1394442293</t>
  </si>
  <si>
    <t>https://podminky.urs.cz/item/CS_URS_2023_01/751572141</t>
  </si>
  <si>
    <t>103462408</t>
  </si>
  <si>
    <t>751711142R</t>
  </si>
  <si>
    <t>Montáž chladící jednotky s protiproudým rekuperačním výměníkem – stojaté</t>
  </si>
  <si>
    <t>-1636060916</t>
  </si>
  <si>
    <t>429520241</t>
  </si>
  <si>
    <t>universální chladicí jednotka s protiproudým rekuperačním výměníkem stojatá</t>
  </si>
  <si>
    <t>-88316560</t>
  </si>
  <si>
    <t>Poznámka k položce:_x000d_
vč. příslušenství.</t>
  </si>
  <si>
    <t>751731821</t>
  </si>
  <si>
    <t>Demontáž fan-coilu kazetového čtyřtrubního čtyřcestného</t>
  </si>
  <si>
    <t>-1682553807</t>
  </si>
  <si>
    <t>https://podminky.urs.cz/item/CS_URS_2023_01/751731821</t>
  </si>
  <si>
    <t xml:space="preserve">"FCU , mezistropní, čtyřtrubková, vč směšovací komory"  10</t>
  </si>
  <si>
    <t>751711858</t>
  </si>
  <si>
    <t>Demontáž klimatizační jednotky vnitřní podstropní o výkonu (pro objem místnosti) přes 43 do 54 kW (přes 430 do 540 m3)</t>
  </si>
  <si>
    <t>-6758546</t>
  </si>
  <si>
    <t>https://podminky.urs.cz/item/CS_URS_2023_01/751711858</t>
  </si>
  <si>
    <t xml:space="preserve">"VZT jednotka podstropní vnitřní, 1200 m3/h, 200 Pa"  1</t>
  </si>
  <si>
    <t>833293607</t>
  </si>
  <si>
    <t>-2080468115</t>
  </si>
  <si>
    <t>767995116</t>
  </si>
  <si>
    <t>Montáž ostatních atypických zámečnických konstrukcí hmotnosti přes 100 do 250 kg</t>
  </si>
  <si>
    <t>-154709407</t>
  </si>
  <si>
    <t>https://podminky.urs.cz/item/CS_URS_2023_01/767995116</t>
  </si>
  <si>
    <t>konstrukce pod chladící zařízení na střeše</t>
  </si>
  <si>
    <t>SO 102 D1.4.4_ZTI - Zdravotechnika</t>
  </si>
  <si>
    <t>-2049419988</t>
  </si>
  <si>
    <t>***35 ks jednoduchých závěsů pro rozvody potrubí</t>
  </si>
  <si>
    <t>35*2</t>
  </si>
  <si>
    <t>1258641125</t>
  </si>
  <si>
    <t>242948591</t>
  </si>
  <si>
    <t>874322955</t>
  </si>
  <si>
    <t>1740712436</t>
  </si>
  <si>
    <t xml:space="preserve">"napojení na stáv. sifony"  5</t>
  </si>
  <si>
    <t>721229111</t>
  </si>
  <si>
    <t>Zápachové uzávěrky montáž zápachových uzávěrek ostatních typů do DN 50</t>
  </si>
  <si>
    <t>1117812403</t>
  </si>
  <si>
    <t>https://podminky.urs.cz/item/CS_URS_2023_01/721229111</t>
  </si>
  <si>
    <t>657374511</t>
  </si>
  <si>
    <t>998721102</t>
  </si>
  <si>
    <t>Přesun hmot pro vnitřní kanalizace stanovený z hmotnosti přesunovaného materiálu vodorovná dopravní vzdálenost do 50 m v objektech výšky přes 6 do 12 m</t>
  </si>
  <si>
    <t>1548873927</t>
  </si>
  <si>
    <t>https://podminky.urs.cz/item/CS_URS_2023_01/998721102</t>
  </si>
  <si>
    <t>-1578611924</t>
  </si>
  <si>
    <t>751792008</t>
  </si>
  <si>
    <t>Montáž ostatních zařízení pro odvod kondenzátu klimatizace hadice</t>
  </si>
  <si>
    <t>-967484004</t>
  </si>
  <si>
    <t>https://podminky.urs.cz/item/CS_URS_2023_01/751792008</t>
  </si>
  <si>
    <t>48481004</t>
  </si>
  <si>
    <t>hadice pro odvod kondenzátu</t>
  </si>
  <si>
    <t>240210064</t>
  </si>
  <si>
    <t>1696707617</t>
  </si>
  <si>
    <t>2082092507</t>
  </si>
  <si>
    <t>1052557131</t>
  </si>
  <si>
    <t xml:space="preserve">"l=0,6 m x 2ks_35 ks"  (0,6*2*0,617)*35</t>
  </si>
  <si>
    <t xml:space="preserve">"L35/35/4_l=0,45 m_35 ks"  (0,45*2,09)*35</t>
  </si>
  <si>
    <t>497110341</t>
  </si>
  <si>
    <t xml:space="preserve">"l=0,6 m x 2ks_35 ks"  (0,6*2)*35*1,09</t>
  </si>
  <si>
    <t>-1467842423</t>
  </si>
  <si>
    <t xml:space="preserve">"L35/35/4_l=0,45 m_35 ks"  (0,45*2,09)*35/1000*1,09</t>
  </si>
  <si>
    <t>-418427404</t>
  </si>
  <si>
    <t>35*4/100</t>
  </si>
  <si>
    <t>-2039318670</t>
  </si>
  <si>
    <t>558857034</t>
  </si>
  <si>
    <t>-2090176263</t>
  </si>
  <si>
    <t>843594823</t>
  </si>
  <si>
    <t>-510021776</t>
  </si>
  <si>
    <t xml:space="preserve">"l=0,6 m x 2ks_35 ks"  (2*PI*0,05*0,05+2*PI*0,005*0,6)*35</t>
  </si>
  <si>
    <t xml:space="preserve">"L35/35/4_l=0,45 m_35 ks"  0,14*35</t>
  </si>
  <si>
    <t>SO 102 D1.4.5_ESI - Elektroinstalace</t>
  </si>
  <si>
    <t>140974124</t>
  </si>
  <si>
    <t>34571091</t>
  </si>
  <si>
    <t>trubka elektroinstalační tuhá z PVC D 13,7/16mm</t>
  </si>
  <si>
    <t>-560333268</t>
  </si>
  <si>
    <t>134*1,05 'Přepočtené koeficientem množství</t>
  </si>
  <si>
    <t>34571172</t>
  </si>
  <si>
    <t>koleno pro trubky elektroinstalační pancéřové pevné z PH D 16mm, poloměr oblouku 55mm</t>
  </si>
  <si>
    <t>-784646376</t>
  </si>
  <si>
    <t>741110511</t>
  </si>
  <si>
    <t>Montáž lišt a kanálků elektroinstalačních se spojkami, ohyby a rohy a s nasunutím do krabic vkládacích s víčkem, šířky do 60 mm</t>
  </si>
  <si>
    <t>87395219</t>
  </si>
  <si>
    <t>https://podminky.urs.cz/item/CS_URS_2023_01/741110511</t>
  </si>
  <si>
    <t>34571004</t>
  </si>
  <si>
    <t>lišta elektroinstalační hranatá PVC 20x20mm</t>
  </si>
  <si>
    <t>-429627581</t>
  </si>
  <si>
    <t>4*1,05 'Přepočtené koeficientem množství</t>
  </si>
  <si>
    <t>741112061</t>
  </si>
  <si>
    <t>Montáž krabic elektroinstalačních bez napojení na trubky a lišty, demontáže a montáže víčka a přístroje přístrojových zapuštěných plastových kruhových</t>
  </si>
  <si>
    <t>501924180</t>
  </si>
  <si>
    <t>https://podminky.urs.cz/item/CS_URS_2023_01/741112061</t>
  </si>
  <si>
    <t>34571451</t>
  </si>
  <si>
    <t>krabice pod omítku PVC přístrojová kruhová D 70mm hluboká</t>
  </si>
  <si>
    <t>912489024</t>
  </si>
  <si>
    <t>741112101</t>
  </si>
  <si>
    <t>Montáž krabic elektroinstalačních bez napojení na trubky a lišty, demontáže a montáže víčka a přístroje rozvodek se zapojením vodičů na svorkovnici zapuštěných plastových kruhových</t>
  </si>
  <si>
    <t>-1760320815</t>
  </si>
  <si>
    <t>https://podminky.urs.cz/item/CS_URS_2023_01/741112101</t>
  </si>
  <si>
    <t>34571521</t>
  </si>
  <si>
    <t>krabice pod omítku PVC odbočná kruhová D 70mm s víčkem a svorkovnicí</t>
  </si>
  <si>
    <t>-1169318844</t>
  </si>
  <si>
    <t>741112111</t>
  </si>
  <si>
    <t>Montáž krabic elektroinstalačních bez napojení na trubky a lišty, demontáže a montáže víčka a přístroje rozvodek se zapojením vodičů na svorkovnici nástěnných plastových čtyřhranných pro vodiče Ø do 4 mm2</t>
  </si>
  <si>
    <t>-1183607345</t>
  </si>
  <si>
    <t>https://podminky.urs.cz/item/CS_URS_2023_01/741112111</t>
  </si>
  <si>
    <t>34571485</t>
  </si>
  <si>
    <t>krabice v uzavřeném provedení PVC s krytím IP 40 čtvercová 80x80mm</t>
  </si>
  <si>
    <t>496970832</t>
  </si>
  <si>
    <t>-1533980738</t>
  </si>
  <si>
    <t>1247879969</t>
  </si>
  <si>
    <t>109*1,15 'Přepočtené koeficientem množství</t>
  </si>
  <si>
    <t>-585172531</t>
  </si>
  <si>
    <t>341410416</t>
  </si>
  <si>
    <t>vodič propojovací jádro Cu plné izolace PVC 450/750V (H07V-U) 1x16mm2</t>
  </si>
  <si>
    <t>704189869</t>
  </si>
  <si>
    <t>67*1,15 'Přepočtené koeficientem množství</t>
  </si>
  <si>
    <t>741122015</t>
  </si>
  <si>
    <t>Montáž kabelů měděných bez ukončení uložených pod omítku plných kulatých (např. CYKY), počtu a průřezu žil 3x1,5 mm2</t>
  </si>
  <si>
    <t>-288801567</t>
  </si>
  <si>
    <t>https://podminky.urs.cz/item/CS_URS_2023_01/741122015</t>
  </si>
  <si>
    <t>2053096633</t>
  </si>
  <si>
    <t>148*1,15 'Přepočtené koeficientem množství</t>
  </si>
  <si>
    <t>741122024</t>
  </si>
  <si>
    <t>Montáž kabelů měděných bez ukončení uložených pod omítku plných kulatých (např. CYKY), počtu a průřezu žil 4x10 mm2</t>
  </si>
  <si>
    <t>875380017</t>
  </si>
  <si>
    <t>https://podminky.urs.cz/item/CS_URS_2023_01/741122024</t>
  </si>
  <si>
    <t>34111076</t>
  </si>
  <si>
    <t>kabel instalační jádro Cu plné izolace PVC plášť PVC 450/750V (CYKY) 4x10mm2</t>
  </si>
  <si>
    <t>-1609177654</t>
  </si>
  <si>
    <t>8*1,15 'Přepočtené koeficientem množství</t>
  </si>
  <si>
    <t>741122041</t>
  </si>
  <si>
    <t>Montáž kabelů měděných bez ukončení uložených pod omítku plných kulatých (např. CYKY), počtu a průřezu žil 7x1,5 až 2,5 mm2</t>
  </si>
  <si>
    <t>-1080548168</t>
  </si>
  <si>
    <t>https://podminky.urs.cz/item/CS_URS_2023_01/741122041</t>
  </si>
  <si>
    <t>34111110</t>
  </si>
  <si>
    <t>kabel instalační jádro Cu plné izolace PVC plášť PVC 450/750V (CYKY) 7x1,5mm2</t>
  </si>
  <si>
    <t>-67884219</t>
  </si>
  <si>
    <t>485072961</t>
  </si>
  <si>
    <t>-585165960</t>
  </si>
  <si>
    <t>739*1,15 'Přepočtené koeficientem množství</t>
  </si>
  <si>
    <t>-506409389</t>
  </si>
  <si>
    <t>34111090</t>
  </si>
  <si>
    <t>kabel instalační jádro Cu plné izolace PVC plášť PVC 450/750V (CYKY) 5x1,5mm2</t>
  </si>
  <si>
    <t>-1851182806</t>
  </si>
  <si>
    <t>76*1,15 'Přepočtené koeficientem množství</t>
  </si>
  <si>
    <t>741122237</t>
  </si>
  <si>
    <t>Montáž kabelů měděných bez ukončení uložených volně nebo v liště plných kulatých (např. CYKY) počtu a průřezu žil 7x1,5 až 2,5 mm2</t>
  </si>
  <si>
    <t>1380913995</t>
  </si>
  <si>
    <t>https://podminky.urs.cz/item/CS_URS_2023_01/741122237</t>
  </si>
  <si>
    <t>-61925848</t>
  </si>
  <si>
    <t>58*1,15 'Přepočtené koeficientem množství</t>
  </si>
  <si>
    <t>741124701</t>
  </si>
  <si>
    <t>Montáž kabelů měděných ovládacích bez ukončení uložených volně stíněných ovládacích s plným jádrem (např. JYTY) počtu a průměru žil 2 až 19x0,8 mm2</t>
  </si>
  <si>
    <t>-1672854202</t>
  </si>
  <si>
    <t>https://podminky.urs.cz/item/CS_URS_2023_01/741124701</t>
  </si>
  <si>
    <t>-93561492</t>
  </si>
  <si>
    <t>38*1,15 'Přepočtené koeficientem množství</t>
  </si>
  <si>
    <t>-972569370</t>
  </si>
  <si>
    <t>741130004</t>
  </si>
  <si>
    <t>Ukončení vodičů izolovaných s označením a zapojením v rozváděči nebo na přístroji, průřezu žíly do 6 mm2</t>
  </si>
  <si>
    <t>376226372</t>
  </si>
  <si>
    <t>https://podminky.urs.cz/item/CS_URS_2023_01/741130004</t>
  </si>
  <si>
    <t>3*14</t>
  </si>
  <si>
    <t>741130005</t>
  </si>
  <si>
    <t>Ukončení vodičů izolovaných s označením a zapojením v rozváděči nebo na přístroji, průřezu žíly do 10 mm2</t>
  </si>
  <si>
    <t>-309766663</t>
  </si>
  <si>
    <t>https://podminky.urs.cz/item/CS_URS_2023_01/741130005</t>
  </si>
  <si>
    <t>741130006</t>
  </si>
  <si>
    <t>Ukončení vodičů izolovaných s označením a zapojením v rozváděči nebo na přístroji, průřezu žíly do 16 mm2</t>
  </si>
  <si>
    <t>1072112709</t>
  </si>
  <si>
    <t>https://podminky.urs.cz/item/CS_URS_2023_01/741130006</t>
  </si>
  <si>
    <t>741130021</t>
  </si>
  <si>
    <t>Ukončení vodičů izolovaných s označením a zapojením na svorkovnici s otevřením a uzavřením krytu, průřezu žíly do 2,5 mm2</t>
  </si>
  <si>
    <t>2125579924</t>
  </si>
  <si>
    <t>https://podminky.urs.cz/item/CS_URS_2023_01/741130021</t>
  </si>
  <si>
    <t xml:space="preserve">"termostat Q/FC"  3*5</t>
  </si>
  <si>
    <t xml:space="preserve">"termostat Q/Pk"  3*5</t>
  </si>
  <si>
    <t xml:space="preserve">"externí čidlo"  3*2</t>
  </si>
  <si>
    <t xml:space="preserve">"termostat příložný"  3*4</t>
  </si>
  <si>
    <t xml:space="preserve">"připojení podlah. konvek"  3*19+2*19</t>
  </si>
  <si>
    <t xml:space="preserve">"připojení FanCoilu"  3*9+2*9</t>
  </si>
  <si>
    <t xml:space="preserve">"připojení TT transf."  3*5+2*5</t>
  </si>
  <si>
    <t>405611112</t>
  </si>
  <si>
    <t>příložný termostat</t>
  </si>
  <si>
    <t>-902238895</t>
  </si>
  <si>
    <t>741210002</t>
  </si>
  <si>
    <t>Montáž rozvodnic oceloplechových nebo plastových bez zapojení vodičů běžných, hmotnosti do 50 kg</t>
  </si>
  <si>
    <t>-633391044</t>
  </si>
  <si>
    <t>https://podminky.urs.cz/item/CS_URS_2023_01/741210002</t>
  </si>
  <si>
    <t>35711006</t>
  </si>
  <si>
    <t>rozvodnice zapuštěná, plné dveře, IP41, 12 modulárních jednotek, vč. N/pE</t>
  </si>
  <si>
    <t>-1534033941</t>
  </si>
  <si>
    <t xml:space="preserve">"Rozvaděč RD2.1"  1</t>
  </si>
  <si>
    <t>35711008</t>
  </si>
  <si>
    <t>rozvodnice zapuštěná, plné dveře, IP41, 24 modulárních jednotek, vč. N/pE</t>
  </si>
  <si>
    <t>739231454</t>
  </si>
  <si>
    <t xml:space="preserve">"Rozvaděč RD5.1"  1</t>
  </si>
  <si>
    <t xml:space="preserve">"Rozvaděč RD6.1P"  1</t>
  </si>
  <si>
    <t>35711010</t>
  </si>
  <si>
    <t>rozvodnice zapuštěná, plné dveře, IP41, 36 modulárních jednotek (12x3), vč. N/pE</t>
  </si>
  <si>
    <t>-1598015360</t>
  </si>
  <si>
    <t xml:space="preserve">"Rozvaděč RD4.1"  1</t>
  </si>
  <si>
    <t>741231002</t>
  </si>
  <si>
    <t>Montáž svorkovnic do rozváděčů s popisnými štítky se zapojením vodičů na jedné straně řadových, průřezové plochy vodičů do 6 mm2</t>
  </si>
  <si>
    <t>-1313121851</t>
  </si>
  <si>
    <t>https://podminky.urs.cz/item/CS_URS_2023_01/741231002</t>
  </si>
  <si>
    <t>34561660</t>
  </si>
  <si>
    <t>svorka řadová šroubovací RSA s nosnou lištou a průřezem vodiče 4mm2</t>
  </si>
  <si>
    <t>-370949306</t>
  </si>
  <si>
    <t xml:space="preserve">"Rozvaděč RD2.1"  6</t>
  </si>
  <si>
    <t xml:space="preserve">"Rozvaděč RD4.1"  21</t>
  </si>
  <si>
    <t xml:space="preserve">"Rozvaděč RD5.1"  9</t>
  </si>
  <si>
    <t xml:space="preserve">"Rozvaděč RD6.1P"  9</t>
  </si>
  <si>
    <t>-649046227</t>
  </si>
  <si>
    <t>358221186</t>
  </si>
  <si>
    <t xml:space="preserve">jistič 1-pólový 6 A vypínací charakteristika D </t>
  </si>
  <si>
    <t>2121621163</t>
  </si>
  <si>
    <t>358221163</t>
  </si>
  <si>
    <t xml:space="preserve">jistič 1-pólový 3 A vypínací charakteristika C </t>
  </si>
  <si>
    <t>113524480</t>
  </si>
  <si>
    <t xml:space="preserve">"Rozvaděč RD4.1"  6</t>
  </si>
  <si>
    <t xml:space="preserve">"Rozvaděč RD5.1"  2</t>
  </si>
  <si>
    <t xml:space="preserve">"Rozvaděč RD6.1P"  2</t>
  </si>
  <si>
    <t>596436589</t>
  </si>
  <si>
    <t>3582217325</t>
  </si>
  <si>
    <t xml:space="preserve">vypinač 3-pólový 25 A </t>
  </si>
  <si>
    <t>47126217</t>
  </si>
  <si>
    <t>741370002</t>
  </si>
  <si>
    <t>Montáž svítidel žárovkových se zapojením vodičů bytových nebo společenských místností stropních přisazených 1 zdroj se sklem</t>
  </si>
  <si>
    <t>1158873282</t>
  </si>
  <si>
    <t>https://podminky.urs.cz/item/CS_URS_2023_01/741370002</t>
  </si>
  <si>
    <t>-71103916</t>
  </si>
  <si>
    <t>34140846</t>
  </si>
  <si>
    <t>vodič propojovací jádro Cu lanované izolace PVC 450/750V (H07V-R) 1x10mm2</t>
  </si>
  <si>
    <t>618877111</t>
  </si>
  <si>
    <t>26*1,15 'Přepočtené koeficientem množství</t>
  </si>
  <si>
    <t>1220508564</t>
  </si>
  <si>
    <t>-118974416</t>
  </si>
  <si>
    <t>-500825647</t>
  </si>
  <si>
    <t>741911992</t>
  </si>
  <si>
    <t>-1337127222</t>
  </si>
  <si>
    <t>998741102</t>
  </si>
  <si>
    <t>Přesun hmot pro silnoproud stanovený z hmotnosti přesunovaného materiálu vodorovná dopravní vzdálenost do 50 m v objektech výšky přes 6 do 12 m</t>
  </si>
  <si>
    <t>-1129913602</t>
  </si>
  <si>
    <t>https://podminky.urs.cz/item/CS_URS_2023_01/998741102</t>
  </si>
  <si>
    <t>-1670171042</t>
  </si>
  <si>
    <t>SO 102 D1.4.6_SLP - Slaboproudé instalace</t>
  </si>
  <si>
    <t xml:space="preserve">      742.1 - Úpravy stávajích rozvodů v 1.NP._x000d_
</t>
  </si>
  <si>
    <t xml:space="preserve">Úpravy stávajích rozvodů v 1.NP._x000d_
</t>
  </si>
  <si>
    <t>2001</t>
  </si>
  <si>
    <t>Revize SK (data + telefon) před a po montážích 7x zásuvka</t>
  </si>
  <si>
    <t>859593737</t>
  </si>
  <si>
    <t>2002</t>
  </si>
  <si>
    <t>Úprava tras kabelů</t>
  </si>
  <si>
    <t>628171629</t>
  </si>
  <si>
    <t>M2002</t>
  </si>
  <si>
    <t>322920534</t>
  </si>
  <si>
    <t>2003</t>
  </si>
  <si>
    <t>Spojka UTP 8/8</t>
  </si>
  <si>
    <t>-1337933085</t>
  </si>
  <si>
    <t>M2003</t>
  </si>
  <si>
    <t>-2044693111</t>
  </si>
  <si>
    <t>2004</t>
  </si>
  <si>
    <t>Revize PZTS (EZS) nájemců před a po montáží (1x=2ks)</t>
  </si>
  <si>
    <t>-19719710</t>
  </si>
  <si>
    <t>2005</t>
  </si>
  <si>
    <t>Revize VSS (CCTV) před a po montážích (1x=2ks)</t>
  </si>
  <si>
    <t>668262928</t>
  </si>
  <si>
    <t>2006</t>
  </si>
  <si>
    <t>Revize OZVUČENÍ před a po montážích (1x=2ks)</t>
  </si>
  <si>
    <t>1980095258</t>
  </si>
  <si>
    <t>2007</t>
  </si>
  <si>
    <t>Demontáž prvků z podhledu - reproduktory, kamery, pož.hlásiče (EZS) do skladu</t>
  </si>
  <si>
    <t>189204552</t>
  </si>
  <si>
    <t>2008</t>
  </si>
  <si>
    <t>Opětovná montáž prvků z podhledu - reproduktory, kamery, pož.hlásiče (EZS) ze skladu</t>
  </si>
  <si>
    <t>459704619</t>
  </si>
  <si>
    <t>M2008</t>
  </si>
  <si>
    <t>-1123196034</t>
  </si>
  <si>
    <t>2009</t>
  </si>
  <si>
    <t>-959369628</t>
  </si>
  <si>
    <t>M2009</t>
  </si>
  <si>
    <t>1620620090</t>
  </si>
  <si>
    <t>2010</t>
  </si>
  <si>
    <t>Spojka UTP pro kabely od kamer</t>
  </si>
  <si>
    <t>-1366079825</t>
  </si>
  <si>
    <t>M2010</t>
  </si>
  <si>
    <t>-142362207</t>
  </si>
  <si>
    <t>2011</t>
  </si>
  <si>
    <t>Krabička s tamperem 12 svorek</t>
  </si>
  <si>
    <t>-781662710</t>
  </si>
  <si>
    <t>M2011</t>
  </si>
  <si>
    <t>-796754741</t>
  </si>
  <si>
    <t>2012</t>
  </si>
  <si>
    <t>Krabička s tamperem 24 svorek</t>
  </si>
  <si>
    <t>791888769</t>
  </si>
  <si>
    <t>M2012</t>
  </si>
  <si>
    <t>1979666955</t>
  </si>
  <si>
    <t>2013</t>
  </si>
  <si>
    <t>Zakrytí kamer</t>
  </si>
  <si>
    <t>1478123556</t>
  </si>
  <si>
    <t>2014</t>
  </si>
  <si>
    <t>Zakrytí prvků PZTS</t>
  </si>
  <si>
    <t>-83119972</t>
  </si>
  <si>
    <t>2015</t>
  </si>
  <si>
    <t>Kabel FTP 8x0,55 pro úpravu tras PZTS</t>
  </si>
  <si>
    <t>940543054</t>
  </si>
  <si>
    <t>M2015</t>
  </si>
  <si>
    <t xml:space="preserve">Kabel  FTP 8x0,55 pro úpravu tras PZTS</t>
  </si>
  <si>
    <t>-2121790010</t>
  </si>
  <si>
    <t>2016</t>
  </si>
  <si>
    <t>Kabel 2x1,5 reproduktrory</t>
  </si>
  <si>
    <t>-152491623</t>
  </si>
  <si>
    <t>M2016</t>
  </si>
  <si>
    <t>1192107015</t>
  </si>
  <si>
    <t>2017</t>
  </si>
  <si>
    <t>Kabel ke kamerám UTP</t>
  </si>
  <si>
    <t>-984245065</t>
  </si>
  <si>
    <t>M2017</t>
  </si>
  <si>
    <t>2107051477</t>
  </si>
  <si>
    <t>2018</t>
  </si>
  <si>
    <t>Kabel požárním hlásičům</t>
  </si>
  <si>
    <t>2014390856</t>
  </si>
  <si>
    <t>M2018</t>
  </si>
  <si>
    <t>-1542091123</t>
  </si>
  <si>
    <t>2019</t>
  </si>
  <si>
    <t xml:space="preserve">Kabelové příchytky </t>
  </si>
  <si>
    <t>-495774895</t>
  </si>
  <si>
    <t>M2019</t>
  </si>
  <si>
    <t>-254523259</t>
  </si>
  <si>
    <t>-1709651855</t>
  </si>
  <si>
    <t>468.3 - Etapa č. 3 (SO.103)</t>
  </si>
  <si>
    <t>SO 103 D1.1_ARS - Stavební práce</t>
  </si>
  <si>
    <t xml:space="preserve">    776 - Podlahy povlakové</t>
  </si>
  <si>
    <t>N00 - Nepojmenované práce</t>
  </si>
  <si>
    <t>-1728909538</t>
  </si>
  <si>
    <t>***1. NP_B12</t>
  </si>
  <si>
    <t xml:space="preserve">"parapety výkladce"  (5,63+3,97+4,33+3,47+2,61+2,835+3,905+3,685+3,67)*1,1</t>
  </si>
  <si>
    <t xml:space="preserve">"parapety_OS"  (2,825+2,865+2,835+0,93)*0,6</t>
  </si>
  <si>
    <t xml:space="preserve">"WC"  2,69</t>
  </si>
  <si>
    <t xml:space="preserve">"šatna"  8,0</t>
  </si>
  <si>
    <t xml:space="preserve">"WC"  1,26</t>
  </si>
  <si>
    <t xml:space="preserve">"WC"  1,28</t>
  </si>
  <si>
    <t xml:space="preserve">"umývárna"  3,18</t>
  </si>
  <si>
    <t xml:space="preserve">"chodba"  2,25</t>
  </si>
  <si>
    <t xml:space="preserve">"umývárna"  5,17</t>
  </si>
  <si>
    <t xml:space="preserve">"WC"  1,25</t>
  </si>
  <si>
    <t xml:space="preserve">"úklid"  1,89</t>
  </si>
  <si>
    <t xml:space="preserve">"chodba"  17,75</t>
  </si>
  <si>
    <t>***************</t>
  </si>
  <si>
    <t xml:space="preserve">"umývárna"  3,42</t>
  </si>
  <si>
    <t xml:space="preserve">"OS"  (67,08+72,87)</t>
  </si>
  <si>
    <t xml:space="preserve">"kancelář"  14,68</t>
  </si>
  <si>
    <t xml:space="preserve">"kancelář"  22,08</t>
  </si>
  <si>
    <t xml:space="preserve">"kuchyň"  14,41</t>
  </si>
  <si>
    <t>572507833</t>
  </si>
  <si>
    <t>***1. NP_B11</t>
  </si>
  <si>
    <t xml:space="preserve">"cca"  150</t>
  </si>
  <si>
    <t>-1550509363</t>
  </si>
  <si>
    <t>207066718</t>
  </si>
  <si>
    <t>***1. NP_B10</t>
  </si>
  <si>
    <t xml:space="preserve">"obklad stěny"  (19,95+6,0*2)*2,6</t>
  </si>
  <si>
    <t xml:space="preserve">"obklad stěny"  (12,95)*0,6</t>
  </si>
  <si>
    <t xml:space="preserve">"obklad stěny"  (19,05+4,4)*0,6</t>
  </si>
  <si>
    <t xml:space="preserve">"obklad stěny"  (5,4)*2,21</t>
  </si>
  <si>
    <t xml:space="preserve">"výkladce"  (5,63+3,97+4,33+3,47+2,61+2,835+3,905+3,685+3,67)*2,65</t>
  </si>
  <si>
    <t>-2026172574</t>
  </si>
  <si>
    <t>-1855297781</t>
  </si>
  <si>
    <t>-1713351844</t>
  </si>
  <si>
    <t>1721532650</t>
  </si>
  <si>
    <t>-624463412</t>
  </si>
  <si>
    <t>-2139524666</t>
  </si>
  <si>
    <t>971033541</t>
  </si>
  <si>
    <t>Vybourání otvorů ve zdivu základovém nebo nadzákladovém z cihel, tvárnic, příčkovek z cihel pálených na maltu vápennou nebo vápenocementovou plochy do 1 m2, tl. do 300 mm</t>
  </si>
  <si>
    <t>1689173893</t>
  </si>
  <si>
    <t>https://podminky.urs.cz/item/CS_URS_2023_01/971033541</t>
  </si>
  <si>
    <t>(0,845*0,5*0,3)+(1,6*0,5*0,3)+(1,225*0,5*0,175)</t>
  </si>
  <si>
    <t>1999321649</t>
  </si>
  <si>
    <t>573554655</t>
  </si>
  <si>
    <t xml:space="preserve">"El"  15</t>
  </si>
  <si>
    <t>1014267658</t>
  </si>
  <si>
    <t>-1528354830</t>
  </si>
  <si>
    <t>-926265045</t>
  </si>
  <si>
    <t>-850279786</t>
  </si>
  <si>
    <t>17,259*20 'Přepočtené koeficientem množství</t>
  </si>
  <si>
    <t>264155349</t>
  </si>
  <si>
    <t>17,678-3,425-0,567-0,34</t>
  </si>
  <si>
    <t>-45804225</t>
  </si>
  <si>
    <t>-216494707</t>
  </si>
  <si>
    <t>1823762368</t>
  </si>
  <si>
    <t>-1008616995</t>
  </si>
  <si>
    <t>-1871849661</t>
  </si>
  <si>
    <t>1838984212</t>
  </si>
  <si>
    <t xml:space="preserve">"VZT"  1</t>
  </si>
  <si>
    <t xml:space="preserve">"ESI"  19</t>
  </si>
  <si>
    <t>-1378154047</t>
  </si>
  <si>
    <t>"VZT štěrbina" 17</t>
  </si>
  <si>
    <t>-144645341</t>
  </si>
  <si>
    <t>1898774060</t>
  </si>
  <si>
    <t>-66877389</t>
  </si>
  <si>
    <t>970561568</t>
  </si>
  <si>
    <t>194,5*1,02 'Přepočtené koeficientem množství</t>
  </si>
  <si>
    <t>-1545874002</t>
  </si>
  <si>
    <t>-1399113922</t>
  </si>
  <si>
    <t>851439247</t>
  </si>
  <si>
    <t>-303538944</t>
  </si>
  <si>
    <t>942853188</t>
  </si>
  <si>
    <t xml:space="preserve">"codba"  7,06</t>
  </si>
  <si>
    <t>776</t>
  </si>
  <si>
    <t>Podlahy povlakové</t>
  </si>
  <si>
    <t>776111116</t>
  </si>
  <si>
    <t>Příprava podkladu broušení podlah stávajícího podkladu pro odstranění lepidla (po starých krytinách)</t>
  </si>
  <si>
    <t>956212384</t>
  </si>
  <si>
    <t>https://podminky.urs.cz/item/CS_URS_2023_01/776111116</t>
  </si>
  <si>
    <t>776121112</t>
  </si>
  <si>
    <t>Příprava podkladu penetrace vodou ředitelná podlah</t>
  </si>
  <si>
    <t>-1071172549</t>
  </si>
  <si>
    <t>https://podminky.urs.cz/item/CS_URS_2023_01/776121112</t>
  </si>
  <si>
    <t>776141111</t>
  </si>
  <si>
    <t>Příprava podkladu vyrovnání samonivelační stěrkou podlah min.pevnosti 20 MPa, tloušťky do 3 mm</t>
  </si>
  <si>
    <t>2112058781</t>
  </si>
  <si>
    <t>https://podminky.urs.cz/item/CS_URS_2023_01/776141111</t>
  </si>
  <si>
    <t>776201812</t>
  </si>
  <si>
    <t>Demontáž povlakových podlahovin lepených ručně s podložkou</t>
  </si>
  <si>
    <t>1179108985</t>
  </si>
  <si>
    <t>https://podminky.urs.cz/item/CS_URS_2023_01/776201812</t>
  </si>
  <si>
    <t xml:space="preserve">"OS"  (67,08+72,87)***</t>
  </si>
  <si>
    <t xml:space="preserve">"kancelář"  9,22</t>
  </si>
  <si>
    <t>776251111</t>
  </si>
  <si>
    <t>Montáž podlahovin z přírodního linolea (marmolea) lepením standardním lepidlem z pásů standardních</t>
  </si>
  <si>
    <t>972661765</t>
  </si>
  <si>
    <t>https://podminky.urs.cz/item/CS_URS_2023_01/776251111</t>
  </si>
  <si>
    <t xml:space="preserve">"OS"  67,08</t>
  </si>
  <si>
    <t>60756111</t>
  </si>
  <si>
    <t>linoleum přírodní tl 2.5mm, hořlavost Cfl-s1, smykové tření µ ≥0.3, třída zátěže 34/43</t>
  </si>
  <si>
    <t>-877982742</t>
  </si>
  <si>
    <t>116,21*1,1 'Přepočtené koeficientem množství</t>
  </si>
  <si>
    <t>998776102</t>
  </si>
  <si>
    <t>Přesun hmot pro podlahy povlakové stanovený z hmotnosti přesunovaného materiálu vodorovná dopravní vzdálenost do 50 m v objektech výšky přes 6 do 12 m</t>
  </si>
  <si>
    <t>994298896</t>
  </si>
  <si>
    <t>https://podminky.urs.cz/item/CS_URS_2023_01/998776102</t>
  </si>
  <si>
    <t>998776181</t>
  </si>
  <si>
    <t>Přesun hmot pro podlahy povlakové stanovený z hmotnosti přesunovaného materiálu Příplatek k cenám za přesun prováděný bez použití mechanizace pro jakoukoliv výšku objektu</t>
  </si>
  <si>
    <t>-1358190103</t>
  </si>
  <si>
    <t>https://podminky.urs.cz/item/CS_URS_2023_01/998776181</t>
  </si>
  <si>
    <t>-800715550</t>
  </si>
  <si>
    <t>-245746451</t>
  </si>
  <si>
    <t>-1322383224</t>
  </si>
  <si>
    <t>-1281856284</t>
  </si>
  <si>
    <t>1333112344</t>
  </si>
  <si>
    <t xml:space="preserve">"umývárna_strop"  3,42</t>
  </si>
  <si>
    <t>"stěny_obklad"</t>
  </si>
  <si>
    <t xml:space="preserve">"OS_strop"  201,2</t>
  </si>
  <si>
    <t xml:space="preserve">"stěny"  (1,9+(2,3*4)+4,05)*2,21</t>
  </si>
  <si>
    <t xml:space="preserve">"stěny"  (49,5+(2,3*5))*2,61</t>
  </si>
  <si>
    <t xml:space="preserve">"kancelář_strop"  9,22</t>
  </si>
  <si>
    <t xml:space="preserve">"kancelář"  31,7</t>
  </si>
  <si>
    <t xml:space="preserve">"stěny"  (5,72+5,41)*2,61</t>
  </si>
  <si>
    <t xml:space="preserve">"stěny"  (10,33)*(2,61-0,81)</t>
  </si>
  <si>
    <t xml:space="preserve">"kuchyň_strop"  14,41</t>
  </si>
  <si>
    <t xml:space="preserve">"stěny"  (16,67)*2,21</t>
  </si>
  <si>
    <t>-608171284</t>
  </si>
  <si>
    <t xml:space="preserve">"umývárna_strop"  3,42***</t>
  </si>
  <si>
    <t xml:space="preserve">"OS_strop"  201,2***</t>
  </si>
  <si>
    <t xml:space="preserve">"kancelář_strop"  9,22***</t>
  </si>
  <si>
    <t xml:space="preserve">"kuchyň_strop"  14,41***</t>
  </si>
  <si>
    <t>-68593157</t>
  </si>
  <si>
    <t>-426385288</t>
  </si>
  <si>
    <t>-2111531566</t>
  </si>
  <si>
    <t>N00</t>
  </si>
  <si>
    <t>Nepojmenované práce</t>
  </si>
  <si>
    <t>NOO001</t>
  </si>
  <si>
    <t xml:space="preserve">Vnitřní vybavení </t>
  </si>
  <si>
    <t>512</t>
  </si>
  <si>
    <t>-922035174</t>
  </si>
  <si>
    <t>Poznámka k položce:_x000d_
Přemístění a odvoz vniřního vybavení v uvažovaném prostoru stavby do depozitáře a zpětné navrácecní na původní pozice. Součástí plnění je i zajištění vhodného prostoru a úhrada nákladů s tím spojených. Dodavatel je odpovědný za bezpečné uložení, případnou ztrátu, nebo poškození převzatého majetku.</t>
  </si>
  <si>
    <t>SO 103 D1.4.1_ÚT - Ústřední vytápění</t>
  </si>
  <si>
    <t>-1274847245</t>
  </si>
  <si>
    <t>-1412631981</t>
  </si>
  <si>
    <t>-2053529927</t>
  </si>
  <si>
    <t>1893815124</t>
  </si>
  <si>
    <t>1241728113</t>
  </si>
  <si>
    <t>0,196*20 'Přepočtené koeficientem množství</t>
  </si>
  <si>
    <t>1990375395</t>
  </si>
  <si>
    <t>0,186+0,01</t>
  </si>
  <si>
    <t>-880420694</t>
  </si>
  <si>
    <t>1303587399</t>
  </si>
  <si>
    <t>1937001242</t>
  </si>
  <si>
    <t>-1528875838</t>
  </si>
  <si>
    <t>-81201038</t>
  </si>
  <si>
    <t>-1537973259</t>
  </si>
  <si>
    <t>283770631</t>
  </si>
  <si>
    <t>pouzdro izolační potrubní z pěnového polyetylenu 45/30mm</t>
  </si>
  <si>
    <t>-2114186134</t>
  </si>
  <si>
    <t>117407117</t>
  </si>
  <si>
    <t>-928297107</t>
  </si>
  <si>
    <t>1744316192</t>
  </si>
  <si>
    <t>-868590267</t>
  </si>
  <si>
    <t>473827133</t>
  </si>
  <si>
    <t>-1098974236</t>
  </si>
  <si>
    <t>472556624</t>
  </si>
  <si>
    <t>733231111</t>
  </si>
  <si>
    <t>Kompenzátory pro měděné potrubí tvaru U s hladkými ohyby s konci na vnitřní pájení D 15</t>
  </si>
  <si>
    <t>194480920</t>
  </si>
  <si>
    <t>https://podminky.urs.cz/item/CS_URS_2023_01/733231111</t>
  </si>
  <si>
    <t>-271025939</t>
  </si>
  <si>
    <t>-153944778</t>
  </si>
  <si>
    <t>-1872270477</t>
  </si>
  <si>
    <t>1831275451</t>
  </si>
  <si>
    <t>-1174302431</t>
  </si>
  <si>
    <t>-2119384621</t>
  </si>
  <si>
    <t>-759378430</t>
  </si>
  <si>
    <t>734200821</t>
  </si>
  <si>
    <t>Demontáž armatur závitových se dvěma závity do G 1/2</t>
  </si>
  <si>
    <t>-1122875066</t>
  </si>
  <si>
    <t>https://podminky.urs.cz/item/CS_URS_2023_01/734200821</t>
  </si>
  <si>
    <t>2096465644</t>
  </si>
  <si>
    <t>-745584278</t>
  </si>
  <si>
    <t>728692373</t>
  </si>
  <si>
    <t>-1842452112</t>
  </si>
  <si>
    <t>382824412</t>
  </si>
  <si>
    <t>-1641627572</t>
  </si>
  <si>
    <t xml:space="preserve">"FCU"  2</t>
  </si>
  <si>
    <t>-57541154</t>
  </si>
  <si>
    <t>1652559528</t>
  </si>
  <si>
    <t xml:space="preserve">"FCU"  3</t>
  </si>
  <si>
    <t>964280807</t>
  </si>
  <si>
    <t>2012105156</t>
  </si>
  <si>
    <t>1136597241</t>
  </si>
  <si>
    <t>728018214</t>
  </si>
  <si>
    <t xml:space="preserve">"FCU3.1"  2</t>
  </si>
  <si>
    <t>646325379</t>
  </si>
  <si>
    <t>-1227133416</t>
  </si>
  <si>
    <t xml:space="preserve">"FCU1.3"  6</t>
  </si>
  <si>
    <t>-1799930150</t>
  </si>
  <si>
    <t>1301689310</t>
  </si>
  <si>
    <t>1148165562</t>
  </si>
  <si>
    <t>429520353.1</t>
  </si>
  <si>
    <t>fan-coil podstropní FCU3.1</t>
  </si>
  <si>
    <t>-706382984</t>
  </si>
  <si>
    <t>1722060712</t>
  </si>
  <si>
    <t>-1118610073</t>
  </si>
  <si>
    <t>1202840744</t>
  </si>
  <si>
    <t>723620274</t>
  </si>
  <si>
    <t>-1541372687</t>
  </si>
  <si>
    <t>-1516564927</t>
  </si>
  <si>
    <t>2044576875</t>
  </si>
  <si>
    <t>966181165</t>
  </si>
  <si>
    <t>-779063816</t>
  </si>
  <si>
    <t>415324934</t>
  </si>
  <si>
    <t>-1715332016</t>
  </si>
  <si>
    <t>1066794800</t>
  </si>
  <si>
    <t>427738461</t>
  </si>
  <si>
    <t>2071308249</t>
  </si>
  <si>
    <t>SO 103 D1.4.2_CHL - Chlazení</t>
  </si>
  <si>
    <t>-1889102564</t>
  </si>
  <si>
    <t>-289106804</t>
  </si>
  <si>
    <t>1559980393</t>
  </si>
  <si>
    <t>2009599928</t>
  </si>
  <si>
    <t>1883026426</t>
  </si>
  <si>
    <t>1408724819</t>
  </si>
  <si>
    <t>1998310250</t>
  </si>
  <si>
    <t>723705861</t>
  </si>
  <si>
    <t>-1262567621</t>
  </si>
  <si>
    <t>1866524305</t>
  </si>
  <si>
    <t>781834463</t>
  </si>
  <si>
    <t>-1060951902</t>
  </si>
  <si>
    <t>-1315647882</t>
  </si>
  <si>
    <t>334483816</t>
  </si>
  <si>
    <t>-1592736351</t>
  </si>
  <si>
    <t>-1625608054</t>
  </si>
  <si>
    <t>1063064526</t>
  </si>
  <si>
    <t>1351735918</t>
  </si>
  <si>
    <t>291233864</t>
  </si>
  <si>
    <t>65406268</t>
  </si>
  <si>
    <t>-33653180</t>
  </si>
  <si>
    <t>-2126088381</t>
  </si>
  <si>
    <t>-1395364371</t>
  </si>
  <si>
    <t>2005282457</t>
  </si>
  <si>
    <t>-227692968</t>
  </si>
  <si>
    <t>-1657191613</t>
  </si>
  <si>
    <t>1913425988</t>
  </si>
  <si>
    <t>-137060688</t>
  </si>
  <si>
    <t>-580738815</t>
  </si>
  <si>
    <t>-1117145349</t>
  </si>
  <si>
    <t>1895176681</t>
  </si>
  <si>
    <t>-1860278493</t>
  </si>
  <si>
    <t>-1102733613</t>
  </si>
  <si>
    <t>1425960709</t>
  </si>
  <si>
    <t>-1899535997</t>
  </si>
  <si>
    <t>1390233704</t>
  </si>
  <si>
    <t>734292718</t>
  </si>
  <si>
    <t>Ostatní armatury kulové kohouty PN 42 do 185°C přímé vnitřní závit G 2</t>
  </si>
  <si>
    <t>-570038860</t>
  </si>
  <si>
    <t>https://podminky.urs.cz/item/CS_URS_2023_01/734292718</t>
  </si>
  <si>
    <t>636675045</t>
  </si>
  <si>
    <t>2053282704</t>
  </si>
  <si>
    <t>-23275174</t>
  </si>
  <si>
    <t>1857643559</t>
  </si>
  <si>
    <t>192261388</t>
  </si>
  <si>
    <t>-1758042104</t>
  </si>
  <si>
    <t>464248394</t>
  </si>
  <si>
    <t>871678512</t>
  </si>
  <si>
    <t>-64304421</t>
  </si>
  <si>
    <t>-2142473430</t>
  </si>
  <si>
    <t>-1427685761</t>
  </si>
  <si>
    <t>SO 103 D1.4.3_VZT - Vzduchotechnika</t>
  </si>
  <si>
    <t>-271326678</t>
  </si>
  <si>
    <t>-2013452052</t>
  </si>
  <si>
    <t>1227939400</t>
  </si>
  <si>
    <t>1,567*20 'Přepočtené koeficientem množství</t>
  </si>
  <si>
    <t>-157774138</t>
  </si>
  <si>
    <t>751123822</t>
  </si>
  <si>
    <t>Demontáž ventilátoru radiálního nízkotlakého čtyřhranné potrubí, průřezu přes 0,070 do 0,140 m²</t>
  </si>
  <si>
    <t>-1907749165</t>
  </si>
  <si>
    <t>https://podminky.urs.cz/item/CS_URS_2023_01/751123822</t>
  </si>
  <si>
    <t>751311014</t>
  </si>
  <si>
    <t>Montáž vyústi lineární podhledové, průřezu přes 0,300 m2</t>
  </si>
  <si>
    <t>1098680427</t>
  </si>
  <si>
    <t>https://podminky.urs.cz/item/CS_URS_2023_01/751311014</t>
  </si>
  <si>
    <t>42972512105</t>
  </si>
  <si>
    <t>výusť stropní lineární tříštěrbinová pro přívod i odvod, s deflektorem, hliník, délka 1,05m</t>
  </si>
  <si>
    <t>1705959663</t>
  </si>
  <si>
    <t>42972512115</t>
  </si>
  <si>
    <t>výusť stropní lineární tříštěrbinová pro přívod i odvod, s deflektorem, hliník, délka 1,55m</t>
  </si>
  <si>
    <t>1375736751</t>
  </si>
  <si>
    <t>1349556167</t>
  </si>
  <si>
    <t xml:space="preserve">"Vyústka 325x125 jednořadá, vč. regulace, elox"  2</t>
  </si>
  <si>
    <t>1924832491</t>
  </si>
  <si>
    <t xml:space="preserve">"Štěrbina dvouřadá, l = 1500 mm"  9</t>
  </si>
  <si>
    <t xml:space="preserve">"Štěrbina dvouřadá, l = 1000 mm"  7</t>
  </si>
  <si>
    <t>751311803</t>
  </si>
  <si>
    <t>Demontáž vyústi lineární podhledové, průřezu přes 0,300 m2</t>
  </si>
  <si>
    <t>780623261</t>
  </si>
  <si>
    <t>https://podminky.urs.cz/item/CS_URS_2023_01/751311803</t>
  </si>
  <si>
    <t>973897407</t>
  </si>
  <si>
    <t>-1878887667</t>
  </si>
  <si>
    <t>-609573400</t>
  </si>
  <si>
    <t>999001981</t>
  </si>
  <si>
    <t>429722171</t>
  </si>
  <si>
    <t>vířivý anemostat s plenumboxem 525 m3/h, DN 200</t>
  </si>
  <si>
    <t>-324003655</t>
  </si>
  <si>
    <t>1427196377</t>
  </si>
  <si>
    <t>-360164482</t>
  </si>
  <si>
    <t xml:space="preserve">"Kruhový ventil kovový vč. rámečku O160"  9</t>
  </si>
  <si>
    <t>2133512370</t>
  </si>
  <si>
    <t xml:space="preserve">"Vířivý anemostat, spodní deska čtvercová, vel. 300, RAL 9010"  2</t>
  </si>
  <si>
    <t>630181365</t>
  </si>
  <si>
    <t xml:space="preserve">"Tlumič hluku, G*500*250*1000"  2</t>
  </si>
  <si>
    <t>-650999026</t>
  </si>
  <si>
    <t xml:space="preserve">"Regulační klapka ruční O200"  2</t>
  </si>
  <si>
    <t>751398902R</t>
  </si>
  <si>
    <t>Demontáž uzavírací klapky z čtvercového potrubí bez příruby do 0,13</t>
  </si>
  <si>
    <t>-1725630039</t>
  </si>
  <si>
    <t xml:space="preserve">"Uzavírací klapka servo 500x250"  1</t>
  </si>
  <si>
    <t>751510001</t>
  </si>
  <si>
    <t>Vyčištění stávajícího potrubí a distribučních jednotek</t>
  </si>
  <si>
    <t>1328174342</t>
  </si>
  <si>
    <t>1336136218</t>
  </si>
  <si>
    <t>-1732738217</t>
  </si>
  <si>
    <t>1251868625</t>
  </si>
  <si>
    <t>-1134144778</t>
  </si>
  <si>
    <t xml:space="preserve">"Potrubí čtyřhranné pozinkované sk.I  do 0,13 m2"  50</t>
  </si>
  <si>
    <t>751511804</t>
  </si>
  <si>
    <t>Demontáž potrubí plechového skupiny I čtyřhranného s přírubou nebo bez příruby tloušťky plechu 0,8 mm, průřezu do 0,13 m2</t>
  </si>
  <si>
    <t>644481816</t>
  </si>
  <si>
    <t>https://podminky.urs.cz/item/CS_URS_2023_01/751511804</t>
  </si>
  <si>
    <t>2136310938</t>
  </si>
  <si>
    <t xml:space="preserve">"Potrubí kruhové SPIRO O125"  10</t>
  </si>
  <si>
    <t xml:space="preserve">"Potrubí kruhové SPIRO O160"  15</t>
  </si>
  <si>
    <t>751511819</t>
  </si>
  <si>
    <t>Demontáž potrubí plechového skupiny I kruhového s přírubou nebo bez příruby tloušťky plechu 0,8 mm, průměru do 400 mm</t>
  </si>
  <si>
    <t>-570914237</t>
  </si>
  <si>
    <t>https://podminky.urs.cz/item/CS_URS_2023_01/751511819</t>
  </si>
  <si>
    <t>-1973071172</t>
  </si>
  <si>
    <t xml:space="preserve">"Výfuková hlavice O200"  1</t>
  </si>
  <si>
    <t xml:space="preserve">"Výfuková hlavice O315"  1</t>
  </si>
  <si>
    <t>751525015</t>
  </si>
  <si>
    <t>-88129008</t>
  </si>
  <si>
    <t>https://podminky.urs.cz/item/CS_URS_2023_01/751525015</t>
  </si>
  <si>
    <t>-121715676</t>
  </si>
  <si>
    <t>751537146</t>
  </si>
  <si>
    <t>Montáž potrubí ohebného kruhového izolovaného minerální vatou Al hadice (izolace tepelná i hluková), průměru přes 100 do 150 mm</t>
  </si>
  <si>
    <t>1755845619</t>
  </si>
  <si>
    <t>https://podminky.urs.cz/item/CS_URS_2023_01/751537146</t>
  </si>
  <si>
    <t>42981730</t>
  </si>
  <si>
    <t>hadice ohebná z Al s tepelnou a hlukovou izolací 25mm, délka 10m D 127mm</t>
  </si>
  <si>
    <t>794391540</t>
  </si>
  <si>
    <t>-560175733</t>
  </si>
  <si>
    <t>592700208</t>
  </si>
  <si>
    <t>286293046</t>
  </si>
  <si>
    <t>30*1,2 'Přepočtené koeficientem množství</t>
  </si>
  <si>
    <t>215916808</t>
  </si>
  <si>
    <t xml:space="preserve">"Potrubí kruhové ohebné s útlumem hluku O125"  5</t>
  </si>
  <si>
    <t xml:space="preserve">"Potrubí kruhové ohebné s útlumem hluku O160"  15</t>
  </si>
  <si>
    <t xml:space="preserve">"Potrubí kruhové ohebné s útlumem hluku O200"  25</t>
  </si>
  <si>
    <t>1722741932</t>
  </si>
  <si>
    <t xml:space="preserve">"Potrubí kruhové ohebné s útlumem hluku O250"  10</t>
  </si>
  <si>
    <t>-915874066</t>
  </si>
  <si>
    <t>-2014051276</t>
  </si>
  <si>
    <t>-2097630174</t>
  </si>
  <si>
    <t>-487167076</t>
  </si>
  <si>
    <t>-1620678363</t>
  </si>
  <si>
    <t>923815620</t>
  </si>
  <si>
    <t xml:space="preserve">"FCU , mezistropní, čtyřtrubková, vč směšovací komory"  8</t>
  </si>
  <si>
    <t>466037358</t>
  </si>
  <si>
    <t>425567536</t>
  </si>
  <si>
    <t>SO 103 D1.4.4_ZTI - Zdravotechnika</t>
  </si>
  <si>
    <t>2044207917</t>
  </si>
  <si>
    <t>***44 ks jednoduchých závěsů pro rozvody potrubí</t>
  </si>
  <si>
    <t>44*2</t>
  </si>
  <si>
    <t>-886606238</t>
  </si>
  <si>
    <t>-1732812021</t>
  </si>
  <si>
    <t>-533796730</t>
  </si>
  <si>
    <t>1923104833</t>
  </si>
  <si>
    <t xml:space="preserve">"napojení na stáv. sifony"  3</t>
  </si>
  <si>
    <t>1403413896</t>
  </si>
  <si>
    <t>-284023017</t>
  </si>
  <si>
    <t>719911674</t>
  </si>
  <si>
    <t>-377181917</t>
  </si>
  <si>
    <t>1917124499</t>
  </si>
  <si>
    <t>2041567328</t>
  </si>
  <si>
    <t>514192503</t>
  </si>
  <si>
    <t>501655429</t>
  </si>
  <si>
    <t>-573201158</t>
  </si>
  <si>
    <t xml:space="preserve">"l=0,6 m x 2ks_44 ks"  (0,6*2*0,617)*44</t>
  </si>
  <si>
    <t xml:space="preserve">"L35/35/4_l=0,45 m_44 ks"  (0,45*2,09)*44</t>
  </si>
  <si>
    <t>-2140394614</t>
  </si>
  <si>
    <t xml:space="preserve">"l=0,6 m x 2ks_44 ks"  (0,6*2)*44*1,09</t>
  </si>
  <si>
    <t>302389692</t>
  </si>
  <si>
    <t xml:space="preserve">"L35/35/4_l=0,45 m_44 ks"  (0,45*2,09)*44/1000*1,09</t>
  </si>
  <si>
    <t>27452663</t>
  </si>
  <si>
    <t>44*4/100</t>
  </si>
  <si>
    <t>529404730</t>
  </si>
  <si>
    <t>-1308335788</t>
  </si>
  <si>
    <t>-1891870819</t>
  </si>
  <si>
    <t>-1838398036</t>
  </si>
  <si>
    <t>-298731003</t>
  </si>
  <si>
    <t xml:space="preserve">"l=0,6 m x 2ks_44 ks"  (2*PI*0,05*0,05+2*PI*0,005*0,6)*44</t>
  </si>
  <si>
    <t xml:space="preserve">"L35/35/4_l=0,45 m_44 ks"  0,14*44</t>
  </si>
  <si>
    <t>SO 103 D1.4.5_ESI - Elektroinstalace</t>
  </si>
  <si>
    <t>1935279243</t>
  </si>
  <si>
    <t>84874885</t>
  </si>
  <si>
    <t>313349760</t>
  </si>
  <si>
    <t>23285331</t>
  </si>
  <si>
    <t>741112102</t>
  </si>
  <si>
    <t>Montáž krabic elektroinstalačních bez napojení na trubky a lišty, demontáže a montáže víčka a přístroje rozvodek se zapojením vodičů na svorkovnici zapuštěných plastových kruhových pro sádrokartonové příčky s montáží svorkovnic</t>
  </si>
  <si>
    <t>-66702260</t>
  </si>
  <si>
    <t>https://podminky.urs.cz/item/CS_URS_2023_01/741112102</t>
  </si>
  <si>
    <t>34571470</t>
  </si>
  <si>
    <t>krabice do dutých stěn PVC odbočná kruhová D 70mm s víčkem</t>
  </si>
  <si>
    <t>-1195162436</t>
  </si>
  <si>
    <t>142489142</t>
  </si>
  <si>
    <t>-1013206300</t>
  </si>
  <si>
    <t>437*1,15 'Přepočtené koeficientem množství</t>
  </si>
  <si>
    <t>741122016</t>
  </si>
  <si>
    <t>Montáž kabelů měděných bez ukončení uložených pod omítku plných kulatých (např. CYKY), počtu a průřezu žil 3x2,5 až 6 mm2</t>
  </si>
  <si>
    <t>437442998</t>
  </si>
  <si>
    <t>https://podminky.urs.cz/item/CS_URS_2023_01/741122016</t>
  </si>
  <si>
    <t>-734237368</t>
  </si>
  <si>
    <t>4*1,15 'Přepočtené koeficientem množství</t>
  </si>
  <si>
    <t>670944671</t>
  </si>
  <si>
    <t>732135966</t>
  </si>
  <si>
    <t>7*1,15 'Přepočtené koeficientem množství</t>
  </si>
  <si>
    <t>741122031</t>
  </si>
  <si>
    <t>Montáž kabelů měděných bez ukončení uložených pod omítku plných kulatých (např. CYKY), počtu a průřezu žil 5x1,5 až 2,5 mm2</t>
  </si>
  <si>
    <t>-1352617211</t>
  </si>
  <si>
    <t>https://podminky.urs.cz/item/CS_URS_2023_01/741122031</t>
  </si>
  <si>
    <t>-1496040798</t>
  </si>
  <si>
    <t>156*1,15 'Přepočtené koeficientem množství</t>
  </si>
  <si>
    <t>-60090288</t>
  </si>
  <si>
    <t>1156244547</t>
  </si>
  <si>
    <t>-2091479520</t>
  </si>
  <si>
    <t>-1892025854</t>
  </si>
  <si>
    <t>245*1,15 'Přepočtené koeficientem množství</t>
  </si>
  <si>
    <t>-1595686301</t>
  </si>
  <si>
    <t>786377763</t>
  </si>
  <si>
    <t>24*1,15 'Přepočtené koeficientem množství</t>
  </si>
  <si>
    <t>-1671864330</t>
  </si>
  <si>
    <t>262794890</t>
  </si>
  <si>
    <t>130*1,15 'Přepočtené koeficientem množství</t>
  </si>
  <si>
    <t>1756333508</t>
  </si>
  <si>
    <t>-2107871459</t>
  </si>
  <si>
    <t>77*1,15 'Přepočtené koeficientem množství</t>
  </si>
  <si>
    <t>-1919122247</t>
  </si>
  <si>
    <t>1429908688</t>
  </si>
  <si>
    <t>3*8</t>
  </si>
  <si>
    <t>1663859556</t>
  </si>
  <si>
    <t>5*1</t>
  </si>
  <si>
    <t>1744707999</t>
  </si>
  <si>
    <t xml:space="preserve">"termostat Q/FC"  3*4</t>
  </si>
  <si>
    <t>-644554025</t>
  </si>
  <si>
    <t>1275927504</t>
  </si>
  <si>
    <t xml:space="preserve">"Rozvaděč RD1.1"  1</t>
  </si>
  <si>
    <t>-1899871690</t>
  </si>
  <si>
    <t>-662087000</t>
  </si>
  <si>
    <t>741310024</t>
  </si>
  <si>
    <t>Montáž spínačů jedno nebo dvoupólových nástěnných se zapojením vodičů, pro prostředí normální přepínačů, řazení 6+6 dvojitých střídavých</t>
  </si>
  <si>
    <t>-1836095380</t>
  </si>
  <si>
    <t>https://podminky.urs.cz/item/CS_URS_2023_01/741310024</t>
  </si>
  <si>
    <t>34539072</t>
  </si>
  <si>
    <t>přepínač střídavý dvojitý, řazení 6+6(6+1), s krytem, bez rámečku, šroubové svorky</t>
  </si>
  <si>
    <t>-809234163</t>
  </si>
  <si>
    <t>34539059</t>
  </si>
  <si>
    <t>rámeček jednonásobný</t>
  </si>
  <si>
    <t>1093496522</t>
  </si>
  <si>
    <t>741313004</t>
  </si>
  <si>
    <t>Montáž zásuvek domovních se zapojením vodičů bezšroubové připojení polozapuštěných nebo zapuštěných 10/16 A, provedení 2x (2P + PE) dvojnásobná šikmá</t>
  </si>
  <si>
    <t>-1173690675</t>
  </si>
  <si>
    <t>https://podminky.urs.cz/item/CS_URS_2023_01/741313004</t>
  </si>
  <si>
    <t>34555242</t>
  </si>
  <si>
    <t>zásuvka zápustná dvojnásobná, šikmá, s clonkami, bezšroubové svorky</t>
  </si>
  <si>
    <t>-1162821318</t>
  </si>
  <si>
    <t>1672640395</t>
  </si>
  <si>
    <t>1034279851</t>
  </si>
  <si>
    <t>-1135548440</t>
  </si>
  <si>
    <t xml:space="preserve">jistič 3-pólový 16 A vypínací charakteristika B </t>
  </si>
  <si>
    <t>-92428223</t>
  </si>
  <si>
    <t>1450605241</t>
  </si>
  <si>
    <t>-1270769828</t>
  </si>
  <si>
    <t>-165503069</t>
  </si>
  <si>
    <t>-1602676551</t>
  </si>
  <si>
    <t>-2024696328</t>
  </si>
  <si>
    <t>1455304409</t>
  </si>
  <si>
    <t>741911993</t>
  </si>
  <si>
    <t>-1799464029</t>
  </si>
  <si>
    <t>1572022958</t>
  </si>
  <si>
    <t>1595981465</t>
  </si>
  <si>
    <t>SO 103 D1.4.6_SLP - Slaboproudé instalace</t>
  </si>
  <si>
    <t>3001</t>
  </si>
  <si>
    <t>Revize PZTS (EZS) před a po montážích</t>
  </si>
  <si>
    <t>-2101373910</t>
  </si>
  <si>
    <t>3002</t>
  </si>
  <si>
    <t>Revize VSS (CCTV) před a po montážích</t>
  </si>
  <si>
    <t>1142082326</t>
  </si>
  <si>
    <t>3003</t>
  </si>
  <si>
    <t>Revize OZVUČENÍ před a po montážích</t>
  </si>
  <si>
    <t>479293128</t>
  </si>
  <si>
    <t>3004</t>
  </si>
  <si>
    <t>Revize SK (data + telefon) před a po montážích 7 x zásuvka</t>
  </si>
  <si>
    <t>-1674323207</t>
  </si>
  <si>
    <t>3005</t>
  </si>
  <si>
    <t>Demontáž prvků z podhledu - reproduktory do skladu</t>
  </si>
  <si>
    <t>-1436560660</t>
  </si>
  <si>
    <t>3006</t>
  </si>
  <si>
    <t xml:space="preserve">Opětovná montáž prvků z podhledu - reproduktory </t>
  </si>
  <si>
    <t>-627234282</t>
  </si>
  <si>
    <t>M3006</t>
  </si>
  <si>
    <t>758314286</t>
  </si>
  <si>
    <t>3007</t>
  </si>
  <si>
    <t>1960177263</t>
  </si>
  <si>
    <t>M3007</t>
  </si>
  <si>
    <t>590669120</t>
  </si>
  <si>
    <t>3008</t>
  </si>
  <si>
    <t>1582338629</t>
  </si>
  <si>
    <t>M3008</t>
  </si>
  <si>
    <t>-1517627982</t>
  </si>
  <si>
    <t>3009</t>
  </si>
  <si>
    <t>-301162879</t>
  </si>
  <si>
    <t>M3009</t>
  </si>
  <si>
    <t>1235504898</t>
  </si>
  <si>
    <t>3010</t>
  </si>
  <si>
    <t>1744073465</t>
  </si>
  <si>
    <t>M3010</t>
  </si>
  <si>
    <t>224956529</t>
  </si>
  <si>
    <t>3011</t>
  </si>
  <si>
    <t>-1657895314</t>
  </si>
  <si>
    <t>3012</t>
  </si>
  <si>
    <t>-289092740</t>
  </si>
  <si>
    <t>3013</t>
  </si>
  <si>
    <t>Demontáž dataprojektoru do skladu</t>
  </si>
  <si>
    <t>-121838381</t>
  </si>
  <si>
    <t>3014</t>
  </si>
  <si>
    <t xml:space="preserve">Opětovná montáž dataprojektoru </t>
  </si>
  <si>
    <t>-1074011278</t>
  </si>
  <si>
    <t>49315790</t>
  </si>
  <si>
    <t>468.4 - VRN SO101+102+103</t>
  </si>
  <si>
    <t>VRN - Vedlejší rozpočtové náklady</t>
  </si>
  <si>
    <t xml:space="preserve">    VRN1 - Průzkumné, geodetické a projektové práce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</si>
  <si>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</si>
  <si>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</si>
  <si>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</si>
  <si>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</si>
  <si>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</si>
  <si>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 xml:space="preserve">    VRN8 - Přesun stavebních kapacit</t>
  </si>
  <si>
    <t xml:space="preserve">    VRN9 - Ostatní náklady</t>
  </si>
  <si>
    <t>VRN</t>
  </si>
  <si>
    <t>Vedlejší rozpočtové náklady</t>
  </si>
  <si>
    <t>VRN1</t>
  </si>
  <si>
    <t>Průzkumné, geodetické a projektové práce</t>
  </si>
  <si>
    <t>010001000</t>
  </si>
  <si>
    <t>soub.</t>
  </si>
  <si>
    <t>1024</t>
  </si>
  <si>
    <t>2063256031</t>
  </si>
  <si>
    <t>https://podminky.urs.cz/item/CS_URS_2023_01/010001000</t>
  </si>
  <si>
    <t xml:space="preserve">Poznámka k položce:_x000d_
Předpokládaný rozsah plnění:_x000d_
Práce prováděné po výstavbě_x000d_
Pasportizace objektu před započetím prací_x000d_
Ostatní dokumentace (DIO, DIR)_x000d_
Dokumentace pro provádění stavby (dodavatelská dokumentace VZT, UT, CHL, atypické stavební výrobky)_x000d_
Dokumentace skutečného provedení stavby_x000d_
_x000d_
</t>
  </si>
  <si>
    <t>VRN2</t>
  </si>
  <si>
    <t>Příprava staveniště</t>
  </si>
  <si>
    <t>023103000</t>
  </si>
  <si>
    <t>Neočekávané vyklizení objektů</t>
  </si>
  <si>
    <t>472077859</t>
  </si>
  <si>
    <t>https://podminky.urs.cz/item/CS_URS_2023_01/023103000</t>
  </si>
  <si>
    <t>VRN3</t>
  </si>
  <si>
    <t>Zařízení staveniště</t>
  </si>
  <si>
    <t>030001000</t>
  </si>
  <si>
    <t>-819434083</t>
  </si>
  <si>
    <t>https://podminky.urs.cz/item/CS_URS_2023_01/030001000</t>
  </si>
  <si>
    <t xml:space="preserve">Poznámka k položce:_x000d_
Předpokládaný rozsah plnění:_x000d_
Související (přípravné) práce_x000d_
Vybavení staveniště_x000d_
Připojení a spotřeba energie pro zařízení staveniště_x000d_
Zabezpečení staveniště_x000d_
Pronájem ploch, objektů_x000d_
Zrušení zařízení staveniště_x000d_
</t>
  </si>
  <si>
    <t>VRN4</t>
  </si>
  <si>
    <t>Inženýrská činnost</t>
  </si>
  <si>
    <t>040001000</t>
  </si>
  <si>
    <t>-712421276</t>
  </si>
  <si>
    <t>https://podminky.urs.cz/item/CS_URS_2023_01/040001000</t>
  </si>
  <si>
    <t xml:space="preserve">Poznámka k položce:_x000d_
Předpokládaný rozsah plnění:_x000d_
Státní stavební dozor (kontrolní prohlídka stavby)_x000d_
Technik BOZP_x000d_
Dozor jiné osoby (památková péče)_x000d_
Plán BOZP na staveništi_x000d_
Plán zkoušek_x000d_
Technické požadavky na výrobky_x000d_
Individuální zkoušky prováděné dodavatelem (tlakové, zátěžové, zkoušky těsnosti, ostatní měření, monitoring rozbory) - zkoušky po provedení díla_x000d_
Kompletační činnost_x000d_
Koordinační činnost_x000d_
Náklady vzniklé v souvislosti s realizací stavby_x000d_
</t>
  </si>
  <si>
    <t>VRN6</t>
  </si>
  <si>
    <t>Územní vlivy</t>
  </si>
  <si>
    <t>060001000</t>
  </si>
  <si>
    <t>oub.…</t>
  </si>
  <si>
    <t>-1063592331</t>
  </si>
  <si>
    <t>https://podminky.urs.cz/item/CS_URS_2023_01/060001000</t>
  </si>
  <si>
    <t xml:space="preserve">Poznámka k položce:_x000d_
Předpokládaný rozsah plnění:_x000d_
Vlivy klimatických podmínek_x000d_
Ztížené dopravní podmínky_x000d_
Práce na těžce přístupných místech_x000d_
Práce ve zdraví škodlivém prostředí_x000d_
Mimostaveništní doprava materiálů a výrobků_x000d_
</t>
  </si>
  <si>
    <t>VRN7</t>
  </si>
  <si>
    <t>Provozní vlivy</t>
  </si>
  <si>
    <t>070001000</t>
  </si>
  <si>
    <t>658258313</t>
  </si>
  <si>
    <t>https://podminky.urs.cz/item/CS_URS_2023_01/070001000</t>
  </si>
  <si>
    <t xml:space="preserve">Poznámka k položce:_x000d_
Předpokládaný rozsah plnění:_x000d_
Provoz investora, případně třetích osob_x000d_
Silniční provoz_x000d_
Ztížený pohyb vozidel v centrech měst_x000d_
Železniční provoz, městský kolejový provoz_x000d_
Ochranná pásma_x000d_
Ostatní provozní vlivy_x000d_
</t>
  </si>
  <si>
    <t>VRN8</t>
  </si>
  <si>
    <t>Přesun stavebních kapacit</t>
  </si>
  <si>
    <t>080001000</t>
  </si>
  <si>
    <t>Další náklady na pracovníky</t>
  </si>
  <si>
    <t>-1032319224</t>
  </si>
  <si>
    <t>https://podminky.urs.cz/item/CS_URS_2023_01/080001000</t>
  </si>
  <si>
    <t xml:space="preserve">Poznámka k položce:_x000d_
Předpokládaný rozsah plnění:_x000d_
Doprava zaměstnanců na staveniště_x000d_
Stravné, nocležné_x000d_
Pracovní pohotovost_x000d_
Zákonné příplatky ke mzdě_x000d_
</t>
  </si>
  <si>
    <t>VRN9</t>
  </si>
  <si>
    <t>Ostatní náklady</t>
  </si>
  <si>
    <t>090001000</t>
  </si>
  <si>
    <t>-243998121</t>
  </si>
  <si>
    <t>https://podminky.urs.cz/item/CS_URS_2023_01/090001000</t>
  </si>
  <si>
    <t xml:space="preserve">Poznámka k položce:_x000d_
Předpokládaný rozsah plnění:_x000d_
Ostatní náklady související s objektem_x000d_
Ostatní náklady související s provozem_x000d_
Ostatní náklady související s výstavbou_x000d_
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</si>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</sst>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49" fillId="0" borderId="0" applyNumberFormat="0" applyFill="0" applyBorder="0" applyAlignment="0" applyProtection="0"/>
  </cellStyleXfs>
  <cellXfs count="36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7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8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0" fillId="0" borderId="15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1" fillId="4" borderId="8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right" vertical="center"/>
    </xf>
    <xf numFmtId="0" fontId="21" fillId="4" borderId="9" xfId="0" applyFont="1" applyFill="1" applyBorder="1" applyAlignment="1" applyProtection="1">
      <alignment horizontal="center" vertical="center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22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19" fillId="0" borderId="15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7" fillId="0" borderId="15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166" fontId="27" fillId="0" borderId="21" xfId="0" applyNumberFormat="1" applyFont="1" applyBorder="1" applyAlignment="1" applyProtection="1">
      <alignment vertical="center"/>
    </xf>
    <xf numFmtId="4" fontId="27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19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2" fillId="0" borderId="13" xfId="0" applyNumberFormat="1" applyFont="1" applyBorder="1" applyAlignment="1" applyProtection="1"/>
    <xf numFmtId="166" fontId="32" fillId="0" borderId="14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3" xfId="0" applyFont="1" applyBorder="1" applyAlignment="1" applyProtection="1">
      <alignment horizontal="center" vertical="center"/>
    </xf>
    <xf numFmtId="49" fontId="21" fillId="0" borderId="23" xfId="0" applyNumberFormat="1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center" vertical="center" wrapText="1"/>
    </xf>
    <xf numFmtId="167" fontId="21" fillId="0" borderId="23" xfId="0" applyNumberFormat="1" applyFont="1" applyBorder="1" applyAlignment="1" applyProtection="1">
      <alignment vertical="center"/>
    </xf>
    <xf numFmtId="4" fontId="21" fillId="2" borderId="23" xfId="0" applyNumberFormat="1" applyFont="1" applyFill="1" applyBorder="1" applyAlignment="1" applyProtection="1">
      <alignment vertical="center"/>
      <protection locked="0"/>
    </xf>
    <xf numFmtId="4" fontId="21" fillId="0" borderId="23" xfId="0" applyNumberFormat="1" applyFont="1" applyBorder="1" applyAlignment="1" applyProtection="1">
      <alignment vertical="center"/>
    </xf>
    <xf numFmtId="0" fontId="0" fillId="0" borderId="23" xfId="0" applyFont="1" applyBorder="1" applyAlignment="1" applyProtection="1">
      <alignment vertical="center"/>
    </xf>
    <xf numFmtId="0" fontId="22" fillId="2" borderId="15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6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7" fillId="0" borderId="23" xfId="0" applyFont="1" applyBorder="1" applyAlignment="1" applyProtection="1">
      <alignment horizontal="center" vertical="center"/>
    </xf>
    <xf numFmtId="49" fontId="37" fillId="0" borderId="23" xfId="0" applyNumberFormat="1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center" vertical="center" wrapText="1"/>
    </xf>
    <xf numFmtId="167" fontId="37" fillId="0" borderId="23" xfId="0" applyNumberFormat="1" applyFont="1" applyBorder="1" applyAlignment="1" applyProtection="1">
      <alignment vertical="center"/>
    </xf>
    <xf numFmtId="4" fontId="37" fillId="2" borderId="23" xfId="0" applyNumberFormat="1" applyFont="1" applyFill="1" applyBorder="1" applyAlignment="1" applyProtection="1">
      <alignment vertical="center"/>
      <protection locked="0"/>
    </xf>
    <xf numFmtId="4" fontId="37" fillId="0" borderId="23" xfId="0" applyNumberFormat="1" applyFont="1" applyBorder="1" applyAlignment="1" applyProtection="1">
      <alignment vertical="center"/>
    </xf>
    <xf numFmtId="0" fontId="38" fillId="0" borderId="23" xfId="0" applyFont="1" applyBorder="1" applyAlignment="1" applyProtection="1">
      <alignment vertical="center"/>
    </xf>
    <xf numFmtId="0" fontId="38" fillId="0" borderId="4" xfId="0" applyFont="1" applyBorder="1" applyAlignment="1">
      <alignment vertical="center"/>
    </xf>
    <xf numFmtId="0" fontId="37" fillId="2" borderId="15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39" fillId="0" borderId="0" xfId="0" applyFont="1" applyAlignment="1" applyProtection="1">
      <alignment vertical="center" wrapText="1"/>
    </xf>
    <xf numFmtId="167" fontId="21" fillId="2" borderId="23" xfId="0" applyNumberFormat="1" applyFont="1" applyFill="1" applyBorder="1" applyAlignment="1" applyProtection="1">
      <alignment vertical="center"/>
      <protection locked="0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0" fillId="0" borderId="24" xfId="0" applyFont="1" applyBorder="1" applyAlignment="1">
      <alignment vertical="center" wrapText="1"/>
    </xf>
    <xf numFmtId="0" fontId="40" fillId="0" borderId="25" xfId="0" applyFont="1" applyBorder="1" applyAlignment="1">
      <alignment vertical="center" wrapText="1"/>
    </xf>
    <xf numFmtId="0" fontId="40" fillId="0" borderId="26" xfId="0" applyFont="1" applyBorder="1" applyAlignment="1">
      <alignment vertical="center" wrapText="1"/>
    </xf>
    <xf numFmtId="0" fontId="40" fillId="0" borderId="27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 wrapText="1"/>
    </xf>
    <xf numFmtId="0" fontId="40" fillId="0" borderId="27" xfId="0" applyFont="1" applyBorder="1" applyAlignment="1">
      <alignment vertical="center" wrapText="1"/>
    </xf>
    <xf numFmtId="0" fontId="42" fillId="0" borderId="29" xfId="0" applyFont="1" applyBorder="1" applyAlignment="1">
      <alignment horizontal="left" wrapText="1"/>
    </xf>
    <xf numFmtId="0" fontId="40" fillId="0" borderId="28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 wrapText="1"/>
    </xf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vertical="center"/>
    </xf>
    <xf numFmtId="49" fontId="43" fillId="0" borderId="1" xfId="0" applyNumberFormat="1" applyFont="1" applyBorder="1" applyAlignment="1">
      <alignment horizontal="left" vertical="center" wrapText="1"/>
    </xf>
    <xf numFmtId="49" fontId="43" fillId="0" borderId="1" xfId="0" applyNumberFormat="1" applyFont="1" applyBorder="1" applyAlignment="1">
      <alignment vertical="center" wrapText="1"/>
    </xf>
    <xf numFmtId="0" fontId="40" fillId="0" borderId="30" xfId="0" applyFont="1" applyBorder="1" applyAlignment="1">
      <alignment vertical="center" wrapText="1"/>
    </xf>
    <xf numFmtId="0" fontId="45" fillId="0" borderId="29" xfId="0" applyFont="1" applyBorder="1" applyAlignment="1">
      <alignment vertical="center" wrapText="1"/>
    </xf>
    <xf numFmtId="0" fontId="40" fillId="0" borderId="31" xfId="0" applyFont="1" applyBorder="1" applyAlignment="1">
      <alignment vertical="center" wrapText="1"/>
    </xf>
    <xf numFmtId="0" fontId="40" fillId="0" borderId="1" xfId="0" applyFont="1" applyBorder="1" applyAlignment="1">
      <alignment vertical="top"/>
    </xf>
    <xf numFmtId="0" fontId="40" fillId="0" borderId="0" xfId="0" applyFont="1" applyAlignment="1">
      <alignment vertical="top"/>
    </xf>
    <xf numFmtId="0" fontId="40" fillId="0" borderId="24" xfId="0" applyFont="1" applyBorder="1" applyAlignment="1">
      <alignment horizontal="left" vertical="center"/>
    </xf>
    <xf numFmtId="0" fontId="40" fillId="0" borderId="25" xfId="0" applyFont="1" applyBorder="1" applyAlignment="1">
      <alignment horizontal="left" vertical="center"/>
    </xf>
    <xf numFmtId="0" fontId="40" fillId="0" borderId="26" xfId="0" applyFont="1" applyBorder="1" applyAlignment="1">
      <alignment horizontal="left" vertical="center"/>
    </xf>
    <xf numFmtId="0" fontId="40" fillId="0" borderId="27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40" fillId="0" borderId="28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42" fillId="0" borderId="29" xfId="0" applyFont="1" applyBorder="1" applyAlignment="1">
      <alignment horizontal="center" vertical="center"/>
    </xf>
    <xf numFmtId="0" fontId="46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3" fillId="0" borderId="1" xfId="0" applyFont="1" applyFill="1" applyBorder="1" applyAlignment="1">
      <alignment horizontal="left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30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left" vertical="center" wrapText="1"/>
    </xf>
    <xf numFmtId="0" fontId="40" fillId="0" borderId="25" xfId="0" applyFont="1" applyBorder="1" applyAlignment="1">
      <alignment horizontal="left" vertical="center" wrapText="1"/>
    </xf>
    <xf numFmtId="0" fontId="40" fillId="0" borderId="26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44" fillId="0" borderId="28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/>
    </xf>
    <xf numFmtId="0" fontId="44" fillId="0" borderId="30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vertical="center" wrapText="1"/>
    </xf>
    <xf numFmtId="0" fontId="44" fillId="0" borderId="3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top"/>
    </xf>
    <xf numFmtId="0" fontId="43" fillId="0" borderId="1" xfId="0" applyFont="1" applyBorder="1" applyAlignment="1">
      <alignment horizontal="center" vertical="top"/>
    </xf>
    <xf numFmtId="0" fontId="44" fillId="0" borderId="30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2" fillId="0" borderId="1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43" fillId="0" borderId="1" xfId="0" applyFont="1" applyBorder="1" applyAlignment="1">
      <alignment vertical="top"/>
    </xf>
    <xf numFmtId="49" fontId="43" fillId="0" borderId="1" xfId="0" applyNumberFormat="1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2" fillId="0" borderId="29" xfId="0" applyFont="1" applyBorder="1" applyAlignment="1">
      <alignment horizontal="left"/>
    </xf>
    <xf numFmtId="0" fontId="46" fillId="0" borderId="29" xfId="0" applyFont="1" applyBorder="1" applyAlignment="1"/>
    <xf numFmtId="0" fontId="40" fillId="0" borderId="27" xfId="0" applyFont="1" applyBorder="1" applyAlignment="1">
      <alignment vertical="top"/>
    </xf>
    <xf numFmtId="0" fontId="40" fillId="0" borderId="28" xfId="0" applyFont="1" applyBorder="1" applyAlignment="1">
      <alignment vertical="top"/>
    </xf>
    <xf numFmtId="0" fontId="40" fillId="0" borderId="30" xfId="0" applyFont="1" applyBorder="1" applyAlignment="1">
      <alignment vertical="top"/>
    </xf>
    <xf numFmtId="0" fontId="40" fillId="0" borderId="29" xfId="0" applyFont="1" applyBorder="1" applyAlignment="1">
      <alignment vertical="top"/>
    </xf>
    <xf numFmtId="0" fontId="40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styles" Target="styles.xml" /><Relationship Id="rId26" Type="http://schemas.openxmlformats.org/officeDocument/2006/relationships/theme" Target="theme/theme1.xml" /><Relationship Id="rId27" Type="http://schemas.openxmlformats.org/officeDocument/2006/relationships/calcChain" Target="calcChain.xml" /><Relationship Id="rId28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7013212" TargetMode="External" /><Relationship Id="rId4" Type="http://schemas.openxmlformats.org/officeDocument/2006/relationships/hyperlink" Target="https://podminky.urs.cz/item/CS_URS_2023_01/997013501" TargetMode="External" /><Relationship Id="rId5" Type="http://schemas.openxmlformats.org/officeDocument/2006/relationships/hyperlink" Target="https://podminky.urs.cz/item/CS_URS_2023_01/997013509" TargetMode="External" /><Relationship Id="rId6" Type="http://schemas.openxmlformats.org/officeDocument/2006/relationships/hyperlink" Target="https://podminky.urs.cz/item/CS_URS_2023_01/998018002" TargetMode="External" /><Relationship Id="rId7" Type="http://schemas.openxmlformats.org/officeDocument/2006/relationships/hyperlink" Target="https://podminky.urs.cz/item/CS_URS_2023_01/713463411" TargetMode="External" /><Relationship Id="rId8" Type="http://schemas.openxmlformats.org/officeDocument/2006/relationships/hyperlink" Target="https://podminky.urs.cz/item/CS_URS_2023_01/998713102" TargetMode="External" /><Relationship Id="rId9" Type="http://schemas.openxmlformats.org/officeDocument/2006/relationships/hyperlink" Target="https://podminky.urs.cz/item/CS_URS_2023_01/998713181" TargetMode="External" /><Relationship Id="rId10" Type="http://schemas.openxmlformats.org/officeDocument/2006/relationships/hyperlink" Target="https://podminky.urs.cz/item/CS_URS_2023_01/733223301" TargetMode="External" /><Relationship Id="rId11" Type="http://schemas.openxmlformats.org/officeDocument/2006/relationships/hyperlink" Target="https://podminky.urs.cz/item/CS_URS_2023_01/733223302" TargetMode="External" /><Relationship Id="rId12" Type="http://schemas.openxmlformats.org/officeDocument/2006/relationships/hyperlink" Target="https://podminky.urs.cz/item/CS_URS_2023_01/733223303" TargetMode="External" /><Relationship Id="rId13" Type="http://schemas.openxmlformats.org/officeDocument/2006/relationships/hyperlink" Target="https://podminky.urs.cz/item/CS_URS_2023_01/733223304" TargetMode="External" /><Relationship Id="rId14" Type="http://schemas.openxmlformats.org/officeDocument/2006/relationships/hyperlink" Target="https://podminky.urs.cz/item/CS_URS_2023_01/733223305" TargetMode="External" /><Relationship Id="rId15" Type="http://schemas.openxmlformats.org/officeDocument/2006/relationships/hyperlink" Target="https://podminky.urs.cz/item/CS_URS_2023_01/733231113" TargetMode="External" /><Relationship Id="rId16" Type="http://schemas.openxmlformats.org/officeDocument/2006/relationships/hyperlink" Target="https://podminky.urs.cz/item/CS_URS_2023_01/733231116" TargetMode="External" /><Relationship Id="rId17" Type="http://schemas.openxmlformats.org/officeDocument/2006/relationships/hyperlink" Target="https://podminky.urs.cz/item/CS_URS_2023_01/733290801" TargetMode="External" /><Relationship Id="rId18" Type="http://schemas.openxmlformats.org/officeDocument/2006/relationships/hyperlink" Target="https://podminky.urs.cz/item/CS_URS_2023_01/733290802" TargetMode="External" /><Relationship Id="rId19" Type="http://schemas.openxmlformats.org/officeDocument/2006/relationships/hyperlink" Target="https://podminky.urs.cz/item/CS_URS_2023_01/733291101" TargetMode="External" /><Relationship Id="rId20" Type="http://schemas.openxmlformats.org/officeDocument/2006/relationships/hyperlink" Target="https://podminky.urs.cz/item/CS_URS_2023_01/998733102" TargetMode="External" /><Relationship Id="rId21" Type="http://schemas.openxmlformats.org/officeDocument/2006/relationships/hyperlink" Target="https://podminky.urs.cz/item/CS_URS_2023_01/998733181" TargetMode="External" /><Relationship Id="rId22" Type="http://schemas.openxmlformats.org/officeDocument/2006/relationships/hyperlink" Target="https://podminky.urs.cz/item/CS_URS_2023_01/734209113" TargetMode="External" /><Relationship Id="rId23" Type="http://schemas.openxmlformats.org/officeDocument/2006/relationships/hyperlink" Target="https://podminky.urs.cz/item/CS_URS_2023_01/734209114" TargetMode="External" /><Relationship Id="rId24" Type="http://schemas.openxmlformats.org/officeDocument/2006/relationships/hyperlink" Target="https://podminky.urs.cz/item/CS_URS_2023_01/734209114" TargetMode="External" /><Relationship Id="rId25" Type="http://schemas.openxmlformats.org/officeDocument/2006/relationships/hyperlink" Target="https://podminky.urs.cz/item/CS_URS_2023_01/734211120" TargetMode="External" /><Relationship Id="rId26" Type="http://schemas.openxmlformats.org/officeDocument/2006/relationships/hyperlink" Target="https://podminky.urs.cz/item/CS_URS_2023_01/734221413" TargetMode="External" /><Relationship Id="rId27" Type="http://schemas.openxmlformats.org/officeDocument/2006/relationships/hyperlink" Target="https://podminky.urs.cz/item/CS_URS_2023_01/734292724" TargetMode="External" /><Relationship Id="rId28" Type="http://schemas.openxmlformats.org/officeDocument/2006/relationships/hyperlink" Target="https://podminky.urs.cz/item/CS_URS_2023_01/734292725" TargetMode="External" /><Relationship Id="rId29" Type="http://schemas.openxmlformats.org/officeDocument/2006/relationships/hyperlink" Target="https://podminky.urs.cz/item/CS_URS_2023_01/734292726" TargetMode="External" /><Relationship Id="rId30" Type="http://schemas.openxmlformats.org/officeDocument/2006/relationships/hyperlink" Target="https://podminky.urs.cz/item/CS_URS_2023_01/998734102" TargetMode="External" /><Relationship Id="rId31" Type="http://schemas.openxmlformats.org/officeDocument/2006/relationships/hyperlink" Target="https://podminky.urs.cz/item/CS_URS_2023_01/998734181" TargetMode="External" /><Relationship Id="rId32" Type="http://schemas.openxmlformats.org/officeDocument/2006/relationships/hyperlink" Target="https://podminky.urs.cz/item/CS_URS_2023_01/998735102" TargetMode="External" /><Relationship Id="rId33" Type="http://schemas.openxmlformats.org/officeDocument/2006/relationships/hyperlink" Target="https://podminky.urs.cz/item/CS_URS_2023_01/998735181" TargetMode="External" /><Relationship Id="rId34" Type="http://schemas.openxmlformats.org/officeDocument/2006/relationships/hyperlink" Target="https://podminky.urs.cz/item/CS_URS_2023_01/751311092" TargetMode="External" /><Relationship Id="rId35" Type="http://schemas.openxmlformats.org/officeDocument/2006/relationships/hyperlink" Target="https://podminky.urs.cz/item/CS_URS_2023_01/751311111" TargetMode="External" /><Relationship Id="rId36" Type="http://schemas.openxmlformats.org/officeDocument/2006/relationships/hyperlink" Target="https://podminky.urs.cz/item/CS_URS_2023_01/751793001" TargetMode="External" /><Relationship Id="rId37" Type="http://schemas.openxmlformats.org/officeDocument/2006/relationships/hyperlink" Target="https://podminky.urs.cz/item/CS_URS_2023_01/998751101" TargetMode="External" /><Relationship Id="rId38" Type="http://schemas.openxmlformats.org/officeDocument/2006/relationships/hyperlink" Target="https://podminky.urs.cz/item/CS_URS_2023_01/998751181" TargetMode="External" /><Relationship Id="rId39" Type="http://schemas.openxmlformats.org/officeDocument/2006/relationships/hyperlink" Target="https://podminky.urs.cz/item/CS_URS_2023_01/766663916" TargetMode="External" /><Relationship Id="rId40" Type="http://schemas.openxmlformats.org/officeDocument/2006/relationships/hyperlink" Target="https://podminky.urs.cz/item/CS_URS_2023_01/767995111" TargetMode="External" /><Relationship Id="rId41" Type="http://schemas.openxmlformats.org/officeDocument/2006/relationships/hyperlink" Target="https://podminky.urs.cz/item/CS_URS_2023_01/767995111.1" TargetMode="External" /><Relationship Id="rId42" Type="http://schemas.openxmlformats.org/officeDocument/2006/relationships/hyperlink" Target="https://podminky.urs.cz/item/CS_URS_2023_01/998767102" TargetMode="External" /><Relationship Id="rId43" Type="http://schemas.openxmlformats.org/officeDocument/2006/relationships/hyperlink" Target="https://podminky.urs.cz/item/CS_URS_2023_01/998767181" TargetMode="External" /><Relationship Id="rId44" Type="http://schemas.openxmlformats.org/officeDocument/2006/relationships/hyperlink" Target="https://podminky.urs.cz/item/CS_URS_2023_01/783301313" TargetMode="External" /><Relationship Id="rId45" Type="http://schemas.openxmlformats.org/officeDocument/2006/relationships/hyperlink" Target="https://podminky.urs.cz/item/CS_URS_2023_01/783314203" TargetMode="External" /><Relationship Id="rId46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8018002" TargetMode="External" /><Relationship Id="rId4" Type="http://schemas.openxmlformats.org/officeDocument/2006/relationships/hyperlink" Target="https://podminky.urs.cz/item/CS_URS_2023_01/713463411" TargetMode="External" /><Relationship Id="rId5" Type="http://schemas.openxmlformats.org/officeDocument/2006/relationships/hyperlink" Target="https://podminky.urs.cz/item/CS_URS_2023_01/998713102" TargetMode="External" /><Relationship Id="rId6" Type="http://schemas.openxmlformats.org/officeDocument/2006/relationships/hyperlink" Target="https://podminky.urs.cz/item/CS_URS_2023_01/998713181" TargetMode="External" /><Relationship Id="rId7" Type="http://schemas.openxmlformats.org/officeDocument/2006/relationships/hyperlink" Target="https://podminky.urs.cz/item/CS_URS_2023_01/733223302" TargetMode="External" /><Relationship Id="rId8" Type="http://schemas.openxmlformats.org/officeDocument/2006/relationships/hyperlink" Target="https://podminky.urs.cz/item/CS_URS_2023_01/733223303" TargetMode="External" /><Relationship Id="rId9" Type="http://schemas.openxmlformats.org/officeDocument/2006/relationships/hyperlink" Target="https://podminky.urs.cz/item/CS_URS_2023_01/733223304" TargetMode="External" /><Relationship Id="rId10" Type="http://schemas.openxmlformats.org/officeDocument/2006/relationships/hyperlink" Target="https://podminky.urs.cz/item/CS_URS_2023_01/733223305" TargetMode="External" /><Relationship Id="rId11" Type="http://schemas.openxmlformats.org/officeDocument/2006/relationships/hyperlink" Target="https://podminky.urs.cz/item/CS_URS_2023_01/733223306" TargetMode="External" /><Relationship Id="rId12" Type="http://schemas.openxmlformats.org/officeDocument/2006/relationships/hyperlink" Target="https://podminky.urs.cz/item/CS_URS_2023_01/733231115" TargetMode="External" /><Relationship Id="rId13" Type="http://schemas.openxmlformats.org/officeDocument/2006/relationships/hyperlink" Target="https://podminky.urs.cz/item/CS_URS_2023_01/733231117" TargetMode="External" /><Relationship Id="rId14" Type="http://schemas.openxmlformats.org/officeDocument/2006/relationships/hyperlink" Target="https://podminky.urs.cz/item/CS_URS_2023_01/733291101" TargetMode="External" /><Relationship Id="rId15" Type="http://schemas.openxmlformats.org/officeDocument/2006/relationships/hyperlink" Target="https://podminky.urs.cz/item/CS_URS_2023_01/733291102" TargetMode="External" /><Relationship Id="rId16" Type="http://schemas.openxmlformats.org/officeDocument/2006/relationships/hyperlink" Target="https://podminky.urs.cz/item/CS_URS_2023_01/998733102" TargetMode="External" /><Relationship Id="rId17" Type="http://schemas.openxmlformats.org/officeDocument/2006/relationships/hyperlink" Target="https://podminky.urs.cz/item/CS_URS_2023_01/998733181" TargetMode="External" /><Relationship Id="rId18" Type="http://schemas.openxmlformats.org/officeDocument/2006/relationships/hyperlink" Target="https://podminky.urs.cz/item/CS_URS_2023_01/734209113" TargetMode="External" /><Relationship Id="rId19" Type="http://schemas.openxmlformats.org/officeDocument/2006/relationships/hyperlink" Target="https://podminky.urs.cz/item/CS_URS_2023_01/734209115" TargetMode="External" /><Relationship Id="rId20" Type="http://schemas.openxmlformats.org/officeDocument/2006/relationships/hyperlink" Target="https://podminky.urs.cz/item/CS_URS_2023_01/734211120" TargetMode="External" /><Relationship Id="rId21" Type="http://schemas.openxmlformats.org/officeDocument/2006/relationships/hyperlink" Target="https://podminky.urs.cz/item/CS_URS_2023_01/734221413" TargetMode="External" /><Relationship Id="rId22" Type="http://schemas.openxmlformats.org/officeDocument/2006/relationships/hyperlink" Target="https://podminky.urs.cz/item/CS_URS_2023_01/734292714" TargetMode="External" /><Relationship Id="rId23" Type="http://schemas.openxmlformats.org/officeDocument/2006/relationships/hyperlink" Target="https://podminky.urs.cz/item/CS_URS_2023_01/734292715" TargetMode="External" /><Relationship Id="rId24" Type="http://schemas.openxmlformats.org/officeDocument/2006/relationships/hyperlink" Target="https://podminky.urs.cz/item/CS_URS_2023_01/734292717" TargetMode="External" /><Relationship Id="rId25" Type="http://schemas.openxmlformats.org/officeDocument/2006/relationships/hyperlink" Target="https://podminky.urs.cz/item/CS_URS_2023_01/998734102" TargetMode="External" /><Relationship Id="rId26" Type="http://schemas.openxmlformats.org/officeDocument/2006/relationships/hyperlink" Target="https://podminky.urs.cz/item/CS_URS_2023_01/998734181" TargetMode="External" /><Relationship Id="rId27" Type="http://schemas.openxmlformats.org/officeDocument/2006/relationships/hyperlink" Target="https://podminky.urs.cz/item/CS_URS_2022_01/767995111" TargetMode="External" /><Relationship Id="rId28" Type="http://schemas.openxmlformats.org/officeDocument/2006/relationships/hyperlink" Target="https://podminky.urs.cz/item/CS_URS_2023_01/998767102" TargetMode="External" /><Relationship Id="rId29" Type="http://schemas.openxmlformats.org/officeDocument/2006/relationships/hyperlink" Target="https://podminky.urs.cz/item/CS_URS_2022_01/998767181" TargetMode="External" /><Relationship Id="rId30" Type="http://schemas.openxmlformats.org/officeDocument/2006/relationships/hyperlink" Target="https://podminky.urs.cz/item/CS_URS_2022_01/783301313" TargetMode="External" /><Relationship Id="rId31" Type="http://schemas.openxmlformats.org/officeDocument/2006/relationships/hyperlink" Target="https://podminky.urs.cz/item/CS_URS_2022_01/783314203" TargetMode="External" /><Relationship Id="rId32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7013212" TargetMode="External" /><Relationship Id="rId2" Type="http://schemas.openxmlformats.org/officeDocument/2006/relationships/hyperlink" Target="https://podminky.urs.cz/item/CS_URS_2023_01/997013501" TargetMode="External" /><Relationship Id="rId3" Type="http://schemas.openxmlformats.org/officeDocument/2006/relationships/hyperlink" Target="https://podminky.urs.cz/item/CS_URS_2023_01/997013509" TargetMode="External" /><Relationship Id="rId4" Type="http://schemas.openxmlformats.org/officeDocument/2006/relationships/hyperlink" Target="https://podminky.urs.cz/item/CS_URS_2023_01/751122092" TargetMode="External" /><Relationship Id="rId5" Type="http://schemas.openxmlformats.org/officeDocument/2006/relationships/hyperlink" Target="https://podminky.urs.cz/item/CS_URS_2023_01/751123811" TargetMode="External" /><Relationship Id="rId6" Type="http://schemas.openxmlformats.org/officeDocument/2006/relationships/hyperlink" Target="https://podminky.urs.cz/item/CS_URS_2023_01/751311092" TargetMode="External" /><Relationship Id="rId7" Type="http://schemas.openxmlformats.org/officeDocument/2006/relationships/hyperlink" Target="https://podminky.urs.cz/item/CS_URS_2023_01/751311093" TargetMode="External" /><Relationship Id="rId8" Type="http://schemas.openxmlformats.org/officeDocument/2006/relationships/hyperlink" Target="https://podminky.urs.cz/item/CS_URS_2023_01/751311094" TargetMode="External" /><Relationship Id="rId9" Type="http://schemas.openxmlformats.org/officeDocument/2006/relationships/hyperlink" Target="https://podminky.urs.cz/item/CS_URS_2023_01/751311095" TargetMode="External" /><Relationship Id="rId10" Type="http://schemas.openxmlformats.org/officeDocument/2006/relationships/hyperlink" Target="https://podminky.urs.cz/item/CS_URS_2023_01/751311096" TargetMode="External" /><Relationship Id="rId11" Type="http://schemas.openxmlformats.org/officeDocument/2006/relationships/hyperlink" Target="https://podminky.urs.cz/item/CS_URS_2023_01/751311801" TargetMode="External" /><Relationship Id="rId12" Type="http://schemas.openxmlformats.org/officeDocument/2006/relationships/hyperlink" Target="https://podminky.urs.cz/item/CS_URS_2023_01/751311802" TargetMode="External" /><Relationship Id="rId13" Type="http://schemas.openxmlformats.org/officeDocument/2006/relationships/hyperlink" Target="https://podminky.urs.cz/item/CS_URS_2023_01/751322012" TargetMode="External" /><Relationship Id="rId14" Type="http://schemas.openxmlformats.org/officeDocument/2006/relationships/hyperlink" Target="https://podminky.urs.cz/item/CS_URS_2023_01/751322132" TargetMode="External" /><Relationship Id="rId15" Type="http://schemas.openxmlformats.org/officeDocument/2006/relationships/hyperlink" Target="https://podminky.urs.cz/item/CS_URS_2023_01/751322811" TargetMode="External" /><Relationship Id="rId16" Type="http://schemas.openxmlformats.org/officeDocument/2006/relationships/hyperlink" Target="https://podminky.urs.cz/item/CS_URS_2023_01/751322831" TargetMode="External" /><Relationship Id="rId17" Type="http://schemas.openxmlformats.org/officeDocument/2006/relationships/hyperlink" Target="https://podminky.urs.cz/item/CS_URS_2023_01/751344812" TargetMode="External" /><Relationship Id="rId18" Type="http://schemas.openxmlformats.org/officeDocument/2006/relationships/hyperlink" Target="https://podminky.urs.cz/item/CS_URS_2023_01/751344821" TargetMode="External" /><Relationship Id="rId19" Type="http://schemas.openxmlformats.org/officeDocument/2006/relationships/hyperlink" Target="https://podminky.urs.cz/item/CS_URS_2023_01/751377001" TargetMode="External" /><Relationship Id="rId20" Type="http://schemas.openxmlformats.org/officeDocument/2006/relationships/hyperlink" Target="https://podminky.urs.cz/item/CS_URS_2023_01/751398902" TargetMode="External" /><Relationship Id="rId21" Type="http://schemas.openxmlformats.org/officeDocument/2006/relationships/hyperlink" Target="https://podminky.urs.cz/item/CS_URS_2023_01/751510012" TargetMode="External" /><Relationship Id="rId22" Type="http://schemas.openxmlformats.org/officeDocument/2006/relationships/hyperlink" Target="https://podminky.urs.cz/item/CS_URS_2023_01/751510013" TargetMode="External" /><Relationship Id="rId23" Type="http://schemas.openxmlformats.org/officeDocument/2006/relationships/hyperlink" Target="https://podminky.urs.cz/item/CS_URS_2023_01/751510014" TargetMode="External" /><Relationship Id="rId24" Type="http://schemas.openxmlformats.org/officeDocument/2006/relationships/hyperlink" Target="https://podminky.urs.cz/item/CS_URS_2023_01/751510042" TargetMode="External" /><Relationship Id="rId25" Type="http://schemas.openxmlformats.org/officeDocument/2006/relationships/hyperlink" Target="https://podminky.urs.cz/item/CS_URS_2023_01/751510043" TargetMode="External" /><Relationship Id="rId26" Type="http://schemas.openxmlformats.org/officeDocument/2006/relationships/hyperlink" Target="https://podminky.urs.cz/item/CS_URS_2023_01/751511802" TargetMode="External" /><Relationship Id="rId27" Type="http://schemas.openxmlformats.org/officeDocument/2006/relationships/hyperlink" Target="https://podminky.urs.cz/item/CS_URS_2023_01/751511803" TargetMode="External" /><Relationship Id="rId28" Type="http://schemas.openxmlformats.org/officeDocument/2006/relationships/hyperlink" Target="https://podminky.urs.cz/item/CS_URS_2023_01/751511815" TargetMode="External" /><Relationship Id="rId29" Type="http://schemas.openxmlformats.org/officeDocument/2006/relationships/hyperlink" Target="https://podminky.urs.cz/item/CS_URS_2023_01/751511817" TargetMode="External" /><Relationship Id="rId30" Type="http://schemas.openxmlformats.org/officeDocument/2006/relationships/hyperlink" Target="https://podminky.urs.cz/item/CS_URS_2023_01/751513860" TargetMode="External" /><Relationship Id="rId31" Type="http://schemas.openxmlformats.org/officeDocument/2006/relationships/hyperlink" Target="https://podminky.urs.cz/item/CS_URS_2023_01/751537147" TargetMode="External" /><Relationship Id="rId32" Type="http://schemas.openxmlformats.org/officeDocument/2006/relationships/hyperlink" Target="https://podminky.urs.cz/item/CS_URS_2023_01/751537831" TargetMode="External" /><Relationship Id="rId33" Type="http://schemas.openxmlformats.org/officeDocument/2006/relationships/hyperlink" Target="https://podminky.urs.cz/item/CS_URS_2023_01/751537832" TargetMode="External" /><Relationship Id="rId34" Type="http://schemas.openxmlformats.org/officeDocument/2006/relationships/hyperlink" Target="https://podminky.urs.cz/item/CS_URS_2023_01/751571034" TargetMode="External" /><Relationship Id="rId35" Type="http://schemas.openxmlformats.org/officeDocument/2006/relationships/hyperlink" Target="https://podminky.urs.cz/item/CS_URS_2023_01/751571035" TargetMode="External" /><Relationship Id="rId36" Type="http://schemas.openxmlformats.org/officeDocument/2006/relationships/hyperlink" Target="https://podminky.urs.cz/item/CS_URS_2023_01/751572032" TargetMode="External" /><Relationship Id="rId37" Type="http://schemas.openxmlformats.org/officeDocument/2006/relationships/hyperlink" Target="https://podminky.urs.cz/item/CS_URS_2023_01/751572033" TargetMode="External" /><Relationship Id="rId38" Type="http://schemas.openxmlformats.org/officeDocument/2006/relationships/hyperlink" Target="https://podminky.urs.cz/item/CS_URS_2023_01/751572141" TargetMode="External" /><Relationship Id="rId39" Type="http://schemas.openxmlformats.org/officeDocument/2006/relationships/hyperlink" Target="https://podminky.urs.cz/item/CS_URS_2023_01/751691111" TargetMode="External" /><Relationship Id="rId40" Type="http://schemas.openxmlformats.org/officeDocument/2006/relationships/hyperlink" Target="https://podminky.urs.cz/item/CS_URS_2023_01/751731821" TargetMode="External" /><Relationship Id="rId41" Type="http://schemas.openxmlformats.org/officeDocument/2006/relationships/hyperlink" Target="https://podminky.urs.cz/item/CS_URS_2023_01/751711858" TargetMode="External" /><Relationship Id="rId42" Type="http://schemas.openxmlformats.org/officeDocument/2006/relationships/hyperlink" Target="https://podminky.urs.cz/item/CS_URS_2023_01/998751101" TargetMode="External" /><Relationship Id="rId43" Type="http://schemas.openxmlformats.org/officeDocument/2006/relationships/hyperlink" Target="https://podminky.urs.cz/item/CS_URS_2023_01/998751181" TargetMode="External" /><Relationship Id="rId44" Type="http://schemas.openxmlformats.org/officeDocument/2006/relationships/hyperlink" Target="https://podminky.urs.cz/item/CS_URS_2023_01/767995116" TargetMode="External" /><Relationship Id="rId45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8018002" TargetMode="External" /><Relationship Id="rId4" Type="http://schemas.openxmlformats.org/officeDocument/2006/relationships/hyperlink" Target="https://podminky.urs.cz/item/CS_URS_2023_01/721174041" TargetMode="External" /><Relationship Id="rId5" Type="http://schemas.openxmlformats.org/officeDocument/2006/relationships/hyperlink" Target="https://podminky.urs.cz/item/CS_URS_2023_01/721194103" TargetMode="External" /><Relationship Id="rId6" Type="http://schemas.openxmlformats.org/officeDocument/2006/relationships/hyperlink" Target="https://podminky.urs.cz/item/CS_URS_2023_01/721229111" TargetMode="External" /><Relationship Id="rId7" Type="http://schemas.openxmlformats.org/officeDocument/2006/relationships/hyperlink" Target="https://podminky.urs.cz/item/CS_URS_2023_01/721290111" TargetMode="External" /><Relationship Id="rId8" Type="http://schemas.openxmlformats.org/officeDocument/2006/relationships/hyperlink" Target="https://podminky.urs.cz/item/CS_URS_2023_01/998721102" TargetMode="External" /><Relationship Id="rId9" Type="http://schemas.openxmlformats.org/officeDocument/2006/relationships/hyperlink" Target="https://podminky.urs.cz/item/CS_URS_2023_01/998721181" TargetMode="External" /><Relationship Id="rId10" Type="http://schemas.openxmlformats.org/officeDocument/2006/relationships/hyperlink" Target="https://podminky.urs.cz/item/CS_URS_2023_01/751792008" TargetMode="External" /><Relationship Id="rId11" Type="http://schemas.openxmlformats.org/officeDocument/2006/relationships/hyperlink" Target="https://podminky.urs.cz/item/CS_URS_2023_01/998751101" TargetMode="External" /><Relationship Id="rId12" Type="http://schemas.openxmlformats.org/officeDocument/2006/relationships/hyperlink" Target="https://podminky.urs.cz/item/CS_URS_2023_01/998751181" TargetMode="External" /><Relationship Id="rId13" Type="http://schemas.openxmlformats.org/officeDocument/2006/relationships/hyperlink" Target="https://podminky.urs.cz/item/CS_URS_2023_01/767995111" TargetMode="External" /><Relationship Id="rId14" Type="http://schemas.openxmlformats.org/officeDocument/2006/relationships/hyperlink" Target="https://podminky.urs.cz/item/CS_URS_2023_01/998767102" TargetMode="External" /><Relationship Id="rId15" Type="http://schemas.openxmlformats.org/officeDocument/2006/relationships/hyperlink" Target="https://podminky.urs.cz/item/CS_URS_2023_01/998767181" TargetMode="External" /><Relationship Id="rId16" Type="http://schemas.openxmlformats.org/officeDocument/2006/relationships/hyperlink" Target="https://podminky.urs.cz/item/CS_URS_2023_01/783301313" TargetMode="External" /><Relationship Id="rId17" Type="http://schemas.openxmlformats.org/officeDocument/2006/relationships/hyperlink" Target="https://podminky.urs.cz/item/CS_URS_2023_01/783314203" TargetMode="External" /><Relationship Id="rId18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741110001" TargetMode="External" /><Relationship Id="rId2" Type="http://schemas.openxmlformats.org/officeDocument/2006/relationships/hyperlink" Target="https://podminky.urs.cz/item/CS_URS_2023_01/741110511" TargetMode="External" /><Relationship Id="rId3" Type="http://schemas.openxmlformats.org/officeDocument/2006/relationships/hyperlink" Target="https://podminky.urs.cz/item/CS_URS_2023_01/741112061" TargetMode="External" /><Relationship Id="rId4" Type="http://schemas.openxmlformats.org/officeDocument/2006/relationships/hyperlink" Target="https://podminky.urs.cz/item/CS_URS_2023_01/741112101" TargetMode="External" /><Relationship Id="rId5" Type="http://schemas.openxmlformats.org/officeDocument/2006/relationships/hyperlink" Target="https://podminky.urs.cz/item/CS_URS_2023_01/741112111" TargetMode="External" /><Relationship Id="rId6" Type="http://schemas.openxmlformats.org/officeDocument/2006/relationships/hyperlink" Target="https://podminky.urs.cz/item/CS_URS_2023_01/741120201" TargetMode="External" /><Relationship Id="rId7" Type="http://schemas.openxmlformats.org/officeDocument/2006/relationships/hyperlink" Target="https://podminky.urs.cz/item/CS_URS_2023_01/741120201" TargetMode="External" /><Relationship Id="rId8" Type="http://schemas.openxmlformats.org/officeDocument/2006/relationships/hyperlink" Target="https://podminky.urs.cz/item/CS_URS_2023_01/741122015" TargetMode="External" /><Relationship Id="rId9" Type="http://schemas.openxmlformats.org/officeDocument/2006/relationships/hyperlink" Target="https://podminky.urs.cz/item/CS_URS_2023_01/741122024" TargetMode="External" /><Relationship Id="rId10" Type="http://schemas.openxmlformats.org/officeDocument/2006/relationships/hyperlink" Target="https://podminky.urs.cz/item/CS_URS_2023_01/741122041" TargetMode="External" /><Relationship Id="rId11" Type="http://schemas.openxmlformats.org/officeDocument/2006/relationships/hyperlink" Target="https://podminky.urs.cz/item/CS_URS_2023_01/741122211" TargetMode="External" /><Relationship Id="rId12" Type="http://schemas.openxmlformats.org/officeDocument/2006/relationships/hyperlink" Target="https://podminky.urs.cz/item/CS_URS_2023_01/741122231" TargetMode="External" /><Relationship Id="rId13" Type="http://schemas.openxmlformats.org/officeDocument/2006/relationships/hyperlink" Target="https://podminky.urs.cz/item/CS_URS_2023_01/741122237" TargetMode="External" /><Relationship Id="rId14" Type="http://schemas.openxmlformats.org/officeDocument/2006/relationships/hyperlink" Target="https://podminky.urs.cz/item/CS_URS_2023_01/741124701" TargetMode="External" /><Relationship Id="rId15" Type="http://schemas.openxmlformats.org/officeDocument/2006/relationships/hyperlink" Target="https://podminky.urs.cz/item/CS_URS_2023_01/741130001" TargetMode="External" /><Relationship Id="rId16" Type="http://schemas.openxmlformats.org/officeDocument/2006/relationships/hyperlink" Target="https://podminky.urs.cz/item/CS_URS_2023_01/741130004" TargetMode="External" /><Relationship Id="rId17" Type="http://schemas.openxmlformats.org/officeDocument/2006/relationships/hyperlink" Target="https://podminky.urs.cz/item/CS_URS_2023_01/741130005" TargetMode="External" /><Relationship Id="rId18" Type="http://schemas.openxmlformats.org/officeDocument/2006/relationships/hyperlink" Target="https://podminky.urs.cz/item/CS_URS_2023_01/741130006" TargetMode="External" /><Relationship Id="rId19" Type="http://schemas.openxmlformats.org/officeDocument/2006/relationships/hyperlink" Target="https://podminky.urs.cz/item/CS_URS_2023_01/741130021" TargetMode="External" /><Relationship Id="rId20" Type="http://schemas.openxmlformats.org/officeDocument/2006/relationships/hyperlink" Target="https://podminky.urs.cz/item/CS_URS_2023_01/741210002" TargetMode="External" /><Relationship Id="rId21" Type="http://schemas.openxmlformats.org/officeDocument/2006/relationships/hyperlink" Target="https://podminky.urs.cz/item/CS_URS_2023_01/741231002" TargetMode="External" /><Relationship Id="rId22" Type="http://schemas.openxmlformats.org/officeDocument/2006/relationships/hyperlink" Target="https://podminky.urs.cz/item/CS_URS_2023_01/741320101" TargetMode="External" /><Relationship Id="rId23" Type="http://schemas.openxmlformats.org/officeDocument/2006/relationships/hyperlink" Target="https://podminky.urs.cz/item/CS_URS_2023_01/741370002" TargetMode="External" /><Relationship Id="rId24" Type="http://schemas.openxmlformats.org/officeDocument/2006/relationships/hyperlink" Target="https://podminky.urs.cz/item/CS_URS_2023_01/741410071" TargetMode="External" /><Relationship Id="rId25" Type="http://schemas.openxmlformats.org/officeDocument/2006/relationships/hyperlink" Target="https://podminky.urs.cz/item/CS_URS_2023_01/741810002" TargetMode="External" /><Relationship Id="rId26" Type="http://schemas.openxmlformats.org/officeDocument/2006/relationships/hyperlink" Target="https://podminky.urs.cz/item/CS_URS_2023_01/998741102" TargetMode="External" /><Relationship Id="rId27" Type="http://schemas.openxmlformats.org/officeDocument/2006/relationships/hyperlink" Target="https://podminky.urs.cz/item/CS_URS_2023_01/998741181" TargetMode="External" /><Relationship Id="rId28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8742202" TargetMode="External" /><Relationship Id="rId2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619991001" TargetMode="External" /><Relationship Id="rId2" Type="http://schemas.openxmlformats.org/officeDocument/2006/relationships/hyperlink" Target="https://podminky.urs.cz/item/CS_URS_2023_01/619991011" TargetMode="External" /><Relationship Id="rId3" Type="http://schemas.openxmlformats.org/officeDocument/2006/relationships/hyperlink" Target="https://podminky.urs.cz/item/CS_URS_2023_01/619996115" TargetMode="External" /><Relationship Id="rId4" Type="http://schemas.openxmlformats.org/officeDocument/2006/relationships/hyperlink" Target="https://podminky.urs.cz/item/CS_URS_2023_01/619996127" TargetMode="External" /><Relationship Id="rId5" Type="http://schemas.openxmlformats.org/officeDocument/2006/relationships/hyperlink" Target="https://podminky.urs.cz/item/CS_URS_2023_01/619996145" TargetMode="External" /><Relationship Id="rId6" Type="http://schemas.openxmlformats.org/officeDocument/2006/relationships/hyperlink" Target="https://podminky.urs.cz/item/CS_URS_2023_01/949101111" TargetMode="External" /><Relationship Id="rId7" Type="http://schemas.openxmlformats.org/officeDocument/2006/relationships/hyperlink" Target="https://podminky.urs.cz/item/CS_URS_2023_01/952901111" TargetMode="External" /><Relationship Id="rId8" Type="http://schemas.openxmlformats.org/officeDocument/2006/relationships/hyperlink" Target="https://podminky.urs.cz/item/CS_URS_2023_01/953943211" TargetMode="External" /><Relationship Id="rId9" Type="http://schemas.openxmlformats.org/officeDocument/2006/relationships/hyperlink" Target="https://podminky.urs.cz/item/CS_URS_2023_01/971033241" TargetMode="External" /><Relationship Id="rId10" Type="http://schemas.openxmlformats.org/officeDocument/2006/relationships/hyperlink" Target="https://podminky.urs.cz/item/CS_URS_2023_01/971033541" TargetMode="External" /><Relationship Id="rId11" Type="http://schemas.openxmlformats.org/officeDocument/2006/relationships/hyperlink" Target="https://podminky.urs.cz/item/CS_URS_2023_01/977132112" TargetMode="External" /><Relationship Id="rId12" Type="http://schemas.openxmlformats.org/officeDocument/2006/relationships/hyperlink" Target="https://podminky.urs.cz/item/CS_URS_2023_01/977332111" TargetMode="External" /><Relationship Id="rId13" Type="http://schemas.openxmlformats.org/officeDocument/2006/relationships/hyperlink" Target="https://podminky.urs.cz/item/CS_URS_2023_01/977332112" TargetMode="External" /><Relationship Id="rId14" Type="http://schemas.openxmlformats.org/officeDocument/2006/relationships/hyperlink" Target="https://podminky.urs.cz/item/CS_URS_2023_01/997013212" TargetMode="External" /><Relationship Id="rId15" Type="http://schemas.openxmlformats.org/officeDocument/2006/relationships/hyperlink" Target="https://podminky.urs.cz/item/CS_URS_2023_01/997013501" TargetMode="External" /><Relationship Id="rId16" Type="http://schemas.openxmlformats.org/officeDocument/2006/relationships/hyperlink" Target="https://podminky.urs.cz/item/CS_URS_2023_01/997013509" TargetMode="External" /><Relationship Id="rId17" Type="http://schemas.openxmlformats.org/officeDocument/2006/relationships/hyperlink" Target="https://podminky.urs.cz/item/CS_URS_2023_01/997013631" TargetMode="External" /><Relationship Id="rId18" Type="http://schemas.openxmlformats.org/officeDocument/2006/relationships/hyperlink" Target="https://podminky.urs.cz/item/CS_URS_2023_01/997013812" TargetMode="External" /><Relationship Id="rId19" Type="http://schemas.openxmlformats.org/officeDocument/2006/relationships/hyperlink" Target="https://podminky.urs.cz/item/CS_URS_2023_01/997013813" TargetMode="External" /><Relationship Id="rId20" Type="http://schemas.openxmlformats.org/officeDocument/2006/relationships/hyperlink" Target="https://podminky.urs.cz/item/CS_URS_2023_01/997013814" TargetMode="External" /><Relationship Id="rId21" Type="http://schemas.openxmlformats.org/officeDocument/2006/relationships/hyperlink" Target="https://podminky.urs.cz/item/CS_URS_2023_01/998018002" TargetMode="External" /><Relationship Id="rId22" Type="http://schemas.openxmlformats.org/officeDocument/2006/relationships/hyperlink" Target="https://podminky.urs.cz/item/CS_URS_2023_01/713110813" TargetMode="External" /><Relationship Id="rId23" Type="http://schemas.openxmlformats.org/officeDocument/2006/relationships/hyperlink" Target="https://podminky.urs.cz/item/CS_URS_2023_01/763101853" TargetMode="External" /><Relationship Id="rId24" Type="http://schemas.openxmlformats.org/officeDocument/2006/relationships/hyperlink" Target="https://podminky.urs.cz/item/CS_URS_2023_01/763101855" TargetMode="External" /><Relationship Id="rId25" Type="http://schemas.openxmlformats.org/officeDocument/2006/relationships/hyperlink" Target="https://podminky.urs.cz/item/CS_URS_2023_01/763131714" TargetMode="External" /><Relationship Id="rId26" Type="http://schemas.openxmlformats.org/officeDocument/2006/relationships/hyperlink" Target="https://podminky.urs.cz/item/CS_URS_2023_01/763131752" TargetMode="External" /><Relationship Id="rId27" Type="http://schemas.openxmlformats.org/officeDocument/2006/relationships/hyperlink" Target="https://podminky.urs.cz/item/CS_URS_2023_01/763131771" TargetMode="External" /><Relationship Id="rId28" Type="http://schemas.openxmlformats.org/officeDocument/2006/relationships/hyperlink" Target="https://podminky.urs.cz/item/CS_URS_2023_01/763131831" TargetMode="External" /><Relationship Id="rId29" Type="http://schemas.openxmlformats.org/officeDocument/2006/relationships/hyperlink" Target="https://podminky.urs.cz/item/CS_URS_2023_01/998763302" TargetMode="External" /><Relationship Id="rId30" Type="http://schemas.openxmlformats.org/officeDocument/2006/relationships/hyperlink" Target="https://podminky.urs.cz/item/CS_URS_2023_01/998763381" TargetMode="External" /><Relationship Id="rId31" Type="http://schemas.openxmlformats.org/officeDocument/2006/relationships/hyperlink" Target="https://podminky.urs.cz/item/CS_URS_2023_01/776111116" TargetMode="External" /><Relationship Id="rId32" Type="http://schemas.openxmlformats.org/officeDocument/2006/relationships/hyperlink" Target="https://podminky.urs.cz/item/CS_URS_2023_01/776121112" TargetMode="External" /><Relationship Id="rId33" Type="http://schemas.openxmlformats.org/officeDocument/2006/relationships/hyperlink" Target="https://podminky.urs.cz/item/CS_URS_2023_01/776141111" TargetMode="External" /><Relationship Id="rId34" Type="http://schemas.openxmlformats.org/officeDocument/2006/relationships/hyperlink" Target="https://podminky.urs.cz/item/CS_URS_2023_01/776201812" TargetMode="External" /><Relationship Id="rId35" Type="http://schemas.openxmlformats.org/officeDocument/2006/relationships/hyperlink" Target="https://podminky.urs.cz/item/CS_URS_2023_01/776251111" TargetMode="External" /><Relationship Id="rId36" Type="http://schemas.openxmlformats.org/officeDocument/2006/relationships/hyperlink" Target="https://podminky.urs.cz/item/CS_URS_2023_01/998776102" TargetMode="External" /><Relationship Id="rId37" Type="http://schemas.openxmlformats.org/officeDocument/2006/relationships/hyperlink" Target="https://podminky.urs.cz/item/CS_URS_2023_01/998776181" TargetMode="External" /><Relationship Id="rId38" Type="http://schemas.openxmlformats.org/officeDocument/2006/relationships/hyperlink" Target="https://podminky.urs.cz/item/CS_URS_2023_01/782991411" TargetMode="External" /><Relationship Id="rId39" Type="http://schemas.openxmlformats.org/officeDocument/2006/relationships/hyperlink" Target="https://podminky.urs.cz/item/CS_URS_2023_01/782991421" TargetMode="External" /><Relationship Id="rId40" Type="http://schemas.openxmlformats.org/officeDocument/2006/relationships/hyperlink" Target="https://podminky.urs.cz/item/CS_URS_2023_01/998782102" TargetMode="External" /><Relationship Id="rId41" Type="http://schemas.openxmlformats.org/officeDocument/2006/relationships/hyperlink" Target="https://podminky.urs.cz/item/CS_URS_2023_01/998782181" TargetMode="External" /><Relationship Id="rId42" Type="http://schemas.openxmlformats.org/officeDocument/2006/relationships/hyperlink" Target="https://podminky.urs.cz/item/CS_URS_2023_01/784111001" TargetMode="External" /><Relationship Id="rId43" Type="http://schemas.openxmlformats.org/officeDocument/2006/relationships/hyperlink" Target="https://podminky.urs.cz/item/CS_URS_2023_01/784121001" TargetMode="External" /><Relationship Id="rId44" Type="http://schemas.openxmlformats.org/officeDocument/2006/relationships/hyperlink" Target="https://podminky.urs.cz/item/CS_URS_2023_01/784121011" TargetMode="External" /><Relationship Id="rId45" Type="http://schemas.openxmlformats.org/officeDocument/2006/relationships/hyperlink" Target="https://podminky.urs.cz/item/CS_URS_2023_01/784181111" TargetMode="External" /><Relationship Id="rId46" Type="http://schemas.openxmlformats.org/officeDocument/2006/relationships/hyperlink" Target="https://podminky.urs.cz/item/CS_URS_2023_01/784211101" TargetMode="External" /><Relationship Id="rId47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7013212" TargetMode="External" /><Relationship Id="rId4" Type="http://schemas.openxmlformats.org/officeDocument/2006/relationships/hyperlink" Target="https://podminky.urs.cz/item/CS_URS_2023_01/997013501" TargetMode="External" /><Relationship Id="rId5" Type="http://schemas.openxmlformats.org/officeDocument/2006/relationships/hyperlink" Target="https://podminky.urs.cz/item/CS_URS_2023_01/997013509" TargetMode="External" /><Relationship Id="rId6" Type="http://schemas.openxmlformats.org/officeDocument/2006/relationships/hyperlink" Target="https://podminky.urs.cz/item/CS_URS_2023_01/998018002" TargetMode="External" /><Relationship Id="rId7" Type="http://schemas.openxmlformats.org/officeDocument/2006/relationships/hyperlink" Target="https://podminky.urs.cz/item/CS_URS_2023_01/713463411" TargetMode="External" /><Relationship Id="rId8" Type="http://schemas.openxmlformats.org/officeDocument/2006/relationships/hyperlink" Target="https://podminky.urs.cz/item/CS_URS_2023_01/998713102" TargetMode="External" /><Relationship Id="rId9" Type="http://schemas.openxmlformats.org/officeDocument/2006/relationships/hyperlink" Target="https://podminky.urs.cz/item/CS_URS_2023_01/998713181" TargetMode="External" /><Relationship Id="rId10" Type="http://schemas.openxmlformats.org/officeDocument/2006/relationships/hyperlink" Target="https://podminky.urs.cz/item/CS_URS_2023_01/733223302" TargetMode="External" /><Relationship Id="rId11" Type="http://schemas.openxmlformats.org/officeDocument/2006/relationships/hyperlink" Target="https://podminky.urs.cz/item/CS_URS_2023_01/733223303" TargetMode="External" /><Relationship Id="rId12" Type="http://schemas.openxmlformats.org/officeDocument/2006/relationships/hyperlink" Target="https://podminky.urs.cz/item/CS_URS_2023_01/733223304" TargetMode="External" /><Relationship Id="rId13" Type="http://schemas.openxmlformats.org/officeDocument/2006/relationships/hyperlink" Target="https://podminky.urs.cz/item/CS_URS_2023_01/733223305" TargetMode="External" /><Relationship Id="rId14" Type="http://schemas.openxmlformats.org/officeDocument/2006/relationships/hyperlink" Target="https://podminky.urs.cz/item/CS_URS_2023_01/733223306" TargetMode="External" /><Relationship Id="rId15" Type="http://schemas.openxmlformats.org/officeDocument/2006/relationships/hyperlink" Target="https://podminky.urs.cz/item/CS_URS_2023_01/733231111" TargetMode="External" /><Relationship Id="rId16" Type="http://schemas.openxmlformats.org/officeDocument/2006/relationships/hyperlink" Target="https://podminky.urs.cz/item/CS_URS_2023_01/733231116" TargetMode="External" /><Relationship Id="rId17" Type="http://schemas.openxmlformats.org/officeDocument/2006/relationships/hyperlink" Target="https://podminky.urs.cz/item/CS_URS_2023_01/733290801" TargetMode="External" /><Relationship Id="rId18" Type="http://schemas.openxmlformats.org/officeDocument/2006/relationships/hyperlink" Target="https://podminky.urs.cz/item/CS_URS_2023_01/733290802" TargetMode="External" /><Relationship Id="rId19" Type="http://schemas.openxmlformats.org/officeDocument/2006/relationships/hyperlink" Target="https://podminky.urs.cz/item/CS_URS_2023_01/733291101" TargetMode="External" /><Relationship Id="rId20" Type="http://schemas.openxmlformats.org/officeDocument/2006/relationships/hyperlink" Target="https://podminky.urs.cz/item/CS_URS_2023_01/733291102" TargetMode="External" /><Relationship Id="rId21" Type="http://schemas.openxmlformats.org/officeDocument/2006/relationships/hyperlink" Target="https://podminky.urs.cz/item/CS_URS_2023_01/998733102" TargetMode="External" /><Relationship Id="rId22" Type="http://schemas.openxmlformats.org/officeDocument/2006/relationships/hyperlink" Target="https://podminky.urs.cz/item/CS_URS_2023_01/998733181" TargetMode="External" /><Relationship Id="rId23" Type="http://schemas.openxmlformats.org/officeDocument/2006/relationships/hyperlink" Target="https://podminky.urs.cz/item/CS_URS_2023_01/734200821" TargetMode="External" /><Relationship Id="rId24" Type="http://schemas.openxmlformats.org/officeDocument/2006/relationships/hyperlink" Target="https://podminky.urs.cz/item/CS_URS_2023_01/734209114" TargetMode="External" /><Relationship Id="rId25" Type="http://schemas.openxmlformats.org/officeDocument/2006/relationships/hyperlink" Target="https://podminky.urs.cz/item/CS_URS_2023_01/734211120" TargetMode="External" /><Relationship Id="rId26" Type="http://schemas.openxmlformats.org/officeDocument/2006/relationships/hyperlink" Target="https://podminky.urs.cz/item/CS_URS_2023_01/998734102" TargetMode="External" /><Relationship Id="rId27" Type="http://schemas.openxmlformats.org/officeDocument/2006/relationships/hyperlink" Target="https://podminky.urs.cz/item/CS_URS_2023_01/998734181" TargetMode="External" /><Relationship Id="rId28" Type="http://schemas.openxmlformats.org/officeDocument/2006/relationships/hyperlink" Target="https://podminky.urs.cz/item/CS_URS_2023_01/998735102" TargetMode="External" /><Relationship Id="rId29" Type="http://schemas.openxmlformats.org/officeDocument/2006/relationships/hyperlink" Target="https://podminky.urs.cz/item/CS_URS_2023_01/998735181" TargetMode="External" /><Relationship Id="rId30" Type="http://schemas.openxmlformats.org/officeDocument/2006/relationships/hyperlink" Target="https://podminky.urs.cz/item/CS_URS_2023_01/751311092" TargetMode="External" /><Relationship Id="rId31" Type="http://schemas.openxmlformats.org/officeDocument/2006/relationships/hyperlink" Target="https://podminky.urs.cz/item/CS_URS_2023_01/751311111" TargetMode="External" /><Relationship Id="rId32" Type="http://schemas.openxmlformats.org/officeDocument/2006/relationships/hyperlink" Target="https://podminky.urs.cz/item/CS_URS_2023_01/751793001" TargetMode="External" /><Relationship Id="rId33" Type="http://schemas.openxmlformats.org/officeDocument/2006/relationships/hyperlink" Target="https://podminky.urs.cz/item/CS_URS_2023_01/998751101" TargetMode="External" /><Relationship Id="rId34" Type="http://schemas.openxmlformats.org/officeDocument/2006/relationships/hyperlink" Target="https://podminky.urs.cz/item/CS_URS_2023_01/998751181" TargetMode="External" /><Relationship Id="rId35" Type="http://schemas.openxmlformats.org/officeDocument/2006/relationships/hyperlink" Target="https://podminky.urs.cz/item/CS_URS_2023_01/767995111" TargetMode="External" /><Relationship Id="rId36" Type="http://schemas.openxmlformats.org/officeDocument/2006/relationships/hyperlink" Target="https://podminky.urs.cz/item/CS_URS_2023_01/998767102" TargetMode="External" /><Relationship Id="rId37" Type="http://schemas.openxmlformats.org/officeDocument/2006/relationships/hyperlink" Target="https://podminky.urs.cz/item/CS_URS_2023_01/998767181" TargetMode="External" /><Relationship Id="rId38" Type="http://schemas.openxmlformats.org/officeDocument/2006/relationships/hyperlink" Target="https://podminky.urs.cz/item/CS_URS_2023_01/783301313" TargetMode="External" /><Relationship Id="rId39" Type="http://schemas.openxmlformats.org/officeDocument/2006/relationships/hyperlink" Target="https://podminky.urs.cz/item/CS_URS_2023_01/783314203" TargetMode="External" /><Relationship Id="rId40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8018002" TargetMode="External" /><Relationship Id="rId4" Type="http://schemas.openxmlformats.org/officeDocument/2006/relationships/hyperlink" Target="https://podminky.urs.cz/item/CS_URS_2023_01/713463411" TargetMode="External" /><Relationship Id="rId5" Type="http://schemas.openxmlformats.org/officeDocument/2006/relationships/hyperlink" Target="https://podminky.urs.cz/item/CS_URS_2023_01/998713102" TargetMode="External" /><Relationship Id="rId6" Type="http://schemas.openxmlformats.org/officeDocument/2006/relationships/hyperlink" Target="https://podminky.urs.cz/item/CS_URS_2023_01/998713181" TargetMode="External" /><Relationship Id="rId7" Type="http://schemas.openxmlformats.org/officeDocument/2006/relationships/hyperlink" Target="https://podminky.urs.cz/item/CS_URS_2023_01/733223302" TargetMode="External" /><Relationship Id="rId8" Type="http://schemas.openxmlformats.org/officeDocument/2006/relationships/hyperlink" Target="https://podminky.urs.cz/item/CS_URS_2023_01/733223303" TargetMode="External" /><Relationship Id="rId9" Type="http://schemas.openxmlformats.org/officeDocument/2006/relationships/hyperlink" Target="https://podminky.urs.cz/item/CS_URS_2023_01/733223304" TargetMode="External" /><Relationship Id="rId10" Type="http://schemas.openxmlformats.org/officeDocument/2006/relationships/hyperlink" Target="https://podminky.urs.cz/item/CS_URS_2023_01/733223305" TargetMode="External" /><Relationship Id="rId11" Type="http://schemas.openxmlformats.org/officeDocument/2006/relationships/hyperlink" Target="https://podminky.urs.cz/item/CS_URS_2023_01/733223306" TargetMode="External" /><Relationship Id="rId12" Type="http://schemas.openxmlformats.org/officeDocument/2006/relationships/hyperlink" Target="https://podminky.urs.cz/item/CS_URS_2023_01/733223307" TargetMode="External" /><Relationship Id="rId13" Type="http://schemas.openxmlformats.org/officeDocument/2006/relationships/hyperlink" Target="https://podminky.urs.cz/item/CS_URS_2023_01/733231115" TargetMode="External" /><Relationship Id="rId14" Type="http://schemas.openxmlformats.org/officeDocument/2006/relationships/hyperlink" Target="https://podminky.urs.cz/item/CS_URS_2023_01/733231117" TargetMode="External" /><Relationship Id="rId15" Type="http://schemas.openxmlformats.org/officeDocument/2006/relationships/hyperlink" Target="https://podminky.urs.cz/item/CS_URS_2023_01/733291101" TargetMode="External" /><Relationship Id="rId16" Type="http://schemas.openxmlformats.org/officeDocument/2006/relationships/hyperlink" Target="https://podminky.urs.cz/item/CS_URS_2023_01/733291102" TargetMode="External" /><Relationship Id="rId17" Type="http://schemas.openxmlformats.org/officeDocument/2006/relationships/hyperlink" Target="https://podminky.urs.cz/item/CS_URS_2023_01/998733102" TargetMode="External" /><Relationship Id="rId18" Type="http://schemas.openxmlformats.org/officeDocument/2006/relationships/hyperlink" Target="https://podminky.urs.cz/item/CS_URS_2023_01/998733181" TargetMode="External" /><Relationship Id="rId19" Type="http://schemas.openxmlformats.org/officeDocument/2006/relationships/hyperlink" Target="https://podminky.urs.cz/item/CS_URS_2023_01/734209115" TargetMode="External" /><Relationship Id="rId20" Type="http://schemas.openxmlformats.org/officeDocument/2006/relationships/hyperlink" Target="https://podminky.urs.cz/item/CS_URS_2023_01/734211120" TargetMode="External" /><Relationship Id="rId21" Type="http://schemas.openxmlformats.org/officeDocument/2006/relationships/hyperlink" Target="https://podminky.urs.cz/item/CS_URS_2023_01/734221413" TargetMode="External" /><Relationship Id="rId22" Type="http://schemas.openxmlformats.org/officeDocument/2006/relationships/hyperlink" Target="https://podminky.urs.cz/item/CS_URS_2023_01/734292718" TargetMode="External" /><Relationship Id="rId23" Type="http://schemas.openxmlformats.org/officeDocument/2006/relationships/hyperlink" Target="https://podminky.urs.cz/item/CS_URS_2023_01/998734102" TargetMode="External" /><Relationship Id="rId24" Type="http://schemas.openxmlformats.org/officeDocument/2006/relationships/hyperlink" Target="https://podminky.urs.cz/item/CS_URS_2023_01/998734181" TargetMode="External" /><Relationship Id="rId25" Type="http://schemas.openxmlformats.org/officeDocument/2006/relationships/hyperlink" Target="https://podminky.urs.cz/item/CS_URS_2022_01/767995111" TargetMode="External" /><Relationship Id="rId26" Type="http://schemas.openxmlformats.org/officeDocument/2006/relationships/hyperlink" Target="https://podminky.urs.cz/item/CS_URS_2023_01/998767102" TargetMode="External" /><Relationship Id="rId27" Type="http://schemas.openxmlformats.org/officeDocument/2006/relationships/hyperlink" Target="https://podminky.urs.cz/item/CS_URS_2022_01/998767181" TargetMode="External" /><Relationship Id="rId28" Type="http://schemas.openxmlformats.org/officeDocument/2006/relationships/hyperlink" Target="https://podminky.urs.cz/item/CS_URS_2022_01/783301313" TargetMode="External" /><Relationship Id="rId29" Type="http://schemas.openxmlformats.org/officeDocument/2006/relationships/hyperlink" Target="https://podminky.urs.cz/item/CS_URS_2022_01/783314203" TargetMode="External" /><Relationship Id="rId30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7013216" TargetMode="External" /><Relationship Id="rId2" Type="http://schemas.openxmlformats.org/officeDocument/2006/relationships/hyperlink" Target="https://podminky.urs.cz/item/CS_URS_2023_01/997013501" TargetMode="External" /><Relationship Id="rId3" Type="http://schemas.openxmlformats.org/officeDocument/2006/relationships/hyperlink" Target="https://podminky.urs.cz/item/CS_URS_2023_01/997013509" TargetMode="External" /><Relationship Id="rId4" Type="http://schemas.openxmlformats.org/officeDocument/2006/relationships/hyperlink" Target="https://podminky.urs.cz/item/CS_URS_2023_01/751123822" TargetMode="External" /><Relationship Id="rId5" Type="http://schemas.openxmlformats.org/officeDocument/2006/relationships/hyperlink" Target="https://podminky.urs.cz/item/CS_URS_2023_01/751311014" TargetMode="External" /><Relationship Id="rId6" Type="http://schemas.openxmlformats.org/officeDocument/2006/relationships/hyperlink" Target="https://podminky.urs.cz/item/CS_URS_2023_01/751311801" TargetMode="External" /><Relationship Id="rId7" Type="http://schemas.openxmlformats.org/officeDocument/2006/relationships/hyperlink" Target="https://podminky.urs.cz/item/CS_URS_2023_01/751311802" TargetMode="External" /><Relationship Id="rId8" Type="http://schemas.openxmlformats.org/officeDocument/2006/relationships/hyperlink" Target="https://podminky.urs.cz/item/CS_URS_2023_01/751311803" TargetMode="External" /><Relationship Id="rId9" Type="http://schemas.openxmlformats.org/officeDocument/2006/relationships/hyperlink" Target="https://podminky.urs.cz/item/CS_URS_2023_01/751322012" TargetMode="External" /><Relationship Id="rId10" Type="http://schemas.openxmlformats.org/officeDocument/2006/relationships/hyperlink" Target="https://podminky.urs.cz/item/CS_URS_2023_01/751322132" TargetMode="External" /><Relationship Id="rId11" Type="http://schemas.openxmlformats.org/officeDocument/2006/relationships/hyperlink" Target="https://podminky.urs.cz/item/CS_URS_2023_01/751322811" TargetMode="External" /><Relationship Id="rId12" Type="http://schemas.openxmlformats.org/officeDocument/2006/relationships/hyperlink" Target="https://podminky.urs.cz/item/CS_URS_2023_01/751322811" TargetMode="External" /><Relationship Id="rId13" Type="http://schemas.openxmlformats.org/officeDocument/2006/relationships/hyperlink" Target="https://podminky.urs.cz/item/CS_URS_2023_01/751322831" TargetMode="External" /><Relationship Id="rId14" Type="http://schemas.openxmlformats.org/officeDocument/2006/relationships/hyperlink" Target="https://podminky.urs.cz/item/CS_URS_2023_01/751344821" TargetMode="External" /><Relationship Id="rId15" Type="http://schemas.openxmlformats.org/officeDocument/2006/relationships/hyperlink" Target="https://podminky.urs.cz/item/CS_URS_2023_01/751398902" TargetMode="External" /><Relationship Id="rId16" Type="http://schemas.openxmlformats.org/officeDocument/2006/relationships/hyperlink" Target="https://podminky.urs.cz/item/CS_URS_2023_01/751510013" TargetMode="External" /><Relationship Id="rId17" Type="http://schemas.openxmlformats.org/officeDocument/2006/relationships/hyperlink" Target="https://podminky.urs.cz/item/CS_URS_2023_01/751510014" TargetMode="External" /><Relationship Id="rId18" Type="http://schemas.openxmlformats.org/officeDocument/2006/relationships/hyperlink" Target="https://podminky.urs.cz/item/CS_URS_2023_01/751510042" TargetMode="External" /><Relationship Id="rId19" Type="http://schemas.openxmlformats.org/officeDocument/2006/relationships/hyperlink" Target="https://podminky.urs.cz/item/CS_URS_2023_01/751511802" TargetMode="External" /><Relationship Id="rId20" Type="http://schemas.openxmlformats.org/officeDocument/2006/relationships/hyperlink" Target="https://podminky.urs.cz/item/CS_URS_2023_01/751511804" TargetMode="External" /><Relationship Id="rId21" Type="http://schemas.openxmlformats.org/officeDocument/2006/relationships/hyperlink" Target="https://podminky.urs.cz/item/CS_URS_2023_01/751511815" TargetMode="External" /><Relationship Id="rId22" Type="http://schemas.openxmlformats.org/officeDocument/2006/relationships/hyperlink" Target="https://podminky.urs.cz/item/CS_URS_2023_01/751511819" TargetMode="External" /><Relationship Id="rId23" Type="http://schemas.openxmlformats.org/officeDocument/2006/relationships/hyperlink" Target="https://podminky.urs.cz/item/CS_URS_2023_01/751513860" TargetMode="External" /><Relationship Id="rId24" Type="http://schemas.openxmlformats.org/officeDocument/2006/relationships/hyperlink" Target="https://podminky.urs.cz/item/CS_URS_2023_01/751525015" TargetMode="External" /><Relationship Id="rId25" Type="http://schemas.openxmlformats.org/officeDocument/2006/relationships/hyperlink" Target="https://podminky.urs.cz/item/CS_URS_2023_01/751537146" TargetMode="External" /><Relationship Id="rId26" Type="http://schemas.openxmlformats.org/officeDocument/2006/relationships/hyperlink" Target="https://podminky.urs.cz/item/CS_URS_2023_01/751537147" TargetMode="External" /><Relationship Id="rId27" Type="http://schemas.openxmlformats.org/officeDocument/2006/relationships/hyperlink" Target="https://podminky.urs.cz/item/CS_URS_2023_01/751537831" TargetMode="External" /><Relationship Id="rId28" Type="http://schemas.openxmlformats.org/officeDocument/2006/relationships/hyperlink" Target="https://podminky.urs.cz/item/CS_URS_2023_01/751537832" TargetMode="External" /><Relationship Id="rId29" Type="http://schemas.openxmlformats.org/officeDocument/2006/relationships/hyperlink" Target="https://podminky.urs.cz/item/CS_URS_2023_01/751571034" TargetMode="External" /><Relationship Id="rId30" Type="http://schemas.openxmlformats.org/officeDocument/2006/relationships/hyperlink" Target="https://podminky.urs.cz/item/CS_URS_2023_01/751571035" TargetMode="External" /><Relationship Id="rId31" Type="http://schemas.openxmlformats.org/officeDocument/2006/relationships/hyperlink" Target="https://podminky.urs.cz/item/CS_URS_2023_01/751572032" TargetMode="External" /><Relationship Id="rId32" Type="http://schemas.openxmlformats.org/officeDocument/2006/relationships/hyperlink" Target="https://podminky.urs.cz/item/CS_URS_2023_01/751572141" TargetMode="External" /><Relationship Id="rId33" Type="http://schemas.openxmlformats.org/officeDocument/2006/relationships/hyperlink" Target="https://podminky.urs.cz/item/CS_URS_2023_01/751691111" TargetMode="External" /><Relationship Id="rId34" Type="http://schemas.openxmlformats.org/officeDocument/2006/relationships/hyperlink" Target="https://podminky.urs.cz/item/CS_URS_2023_01/751731821" TargetMode="External" /><Relationship Id="rId35" Type="http://schemas.openxmlformats.org/officeDocument/2006/relationships/hyperlink" Target="https://podminky.urs.cz/item/CS_URS_2023_01/998751101" TargetMode="External" /><Relationship Id="rId36" Type="http://schemas.openxmlformats.org/officeDocument/2006/relationships/hyperlink" Target="https://podminky.urs.cz/item/CS_URS_2023_01/998751181" TargetMode="External" /><Relationship Id="rId37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278382543" TargetMode="External" /><Relationship Id="rId2" Type="http://schemas.openxmlformats.org/officeDocument/2006/relationships/hyperlink" Target="https://podminky.urs.cz/item/CS_URS_2023_01/310238211" TargetMode="External" /><Relationship Id="rId3" Type="http://schemas.openxmlformats.org/officeDocument/2006/relationships/hyperlink" Target="https://podminky.urs.cz/item/CS_URS_2023_01/310239411" TargetMode="External" /><Relationship Id="rId4" Type="http://schemas.openxmlformats.org/officeDocument/2006/relationships/hyperlink" Target="https://podminky.urs.cz/item/CS_URS_2023_01/317234410" TargetMode="External" /><Relationship Id="rId5" Type="http://schemas.openxmlformats.org/officeDocument/2006/relationships/hyperlink" Target="https://podminky.urs.cz/item/CS_URS_2023_01/317941121" TargetMode="External" /><Relationship Id="rId6" Type="http://schemas.openxmlformats.org/officeDocument/2006/relationships/hyperlink" Target="https://podminky.urs.cz/item/CS_URS_2023_01/342244121" TargetMode="External" /><Relationship Id="rId7" Type="http://schemas.openxmlformats.org/officeDocument/2006/relationships/hyperlink" Target="https://podminky.urs.cz/item/CS_URS_2023_01/411321414" TargetMode="External" /><Relationship Id="rId8" Type="http://schemas.openxmlformats.org/officeDocument/2006/relationships/hyperlink" Target="https://podminky.urs.cz/item/CS_URS_2023_01/411354239" TargetMode="External" /><Relationship Id="rId9" Type="http://schemas.openxmlformats.org/officeDocument/2006/relationships/hyperlink" Target="https://podminky.urs.cz/item/CS_URS_2023_01/411361821" TargetMode="External" /><Relationship Id="rId10" Type="http://schemas.openxmlformats.org/officeDocument/2006/relationships/hyperlink" Target="https://podminky.urs.cz/item/CS_URS_2023_01/611325223" TargetMode="External" /><Relationship Id="rId11" Type="http://schemas.openxmlformats.org/officeDocument/2006/relationships/hyperlink" Target="https://podminky.urs.cz/item/CS_URS_2023_01/612321141" TargetMode="External" /><Relationship Id="rId12" Type="http://schemas.openxmlformats.org/officeDocument/2006/relationships/hyperlink" Target="https://podminky.urs.cz/item/CS_URS_2023_01/612325221" TargetMode="External" /><Relationship Id="rId13" Type="http://schemas.openxmlformats.org/officeDocument/2006/relationships/hyperlink" Target="https://podminky.urs.cz/item/CS_URS_2023_01/612325223" TargetMode="External" /><Relationship Id="rId14" Type="http://schemas.openxmlformats.org/officeDocument/2006/relationships/hyperlink" Target="https://podminky.urs.cz/item/CS_URS_2023_01/622321141" TargetMode="External" /><Relationship Id="rId15" Type="http://schemas.openxmlformats.org/officeDocument/2006/relationships/hyperlink" Target="https://podminky.urs.cz/item/CS_URS_2023_01/622321191" TargetMode="External" /><Relationship Id="rId16" Type="http://schemas.openxmlformats.org/officeDocument/2006/relationships/hyperlink" Target="https://podminky.urs.cz/item/CS_URS_2023_01/629991011" TargetMode="External" /><Relationship Id="rId17" Type="http://schemas.openxmlformats.org/officeDocument/2006/relationships/hyperlink" Target="https://podminky.urs.cz/item/CS_URS_2023_01/631311116" TargetMode="External" /><Relationship Id="rId18" Type="http://schemas.openxmlformats.org/officeDocument/2006/relationships/hyperlink" Target="https://podminky.urs.cz/item/CS_URS_2023_01/636311111" TargetMode="External" /><Relationship Id="rId19" Type="http://schemas.openxmlformats.org/officeDocument/2006/relationships/hyperlink" Target="https://podminky.urs.cz/item/CS_URS_2023_01/642945111" TargetMode="External" /><Relationship Id="rId20" Type="http://schemas.openxmlformats.org/officeDocument/2006/relationships/hyperlink" Target="https://podminky.urs.cz/item/CS_URS_2023_01/943111111" TargetMode="External" /><Relationship Id="rId21" Type="http://schemas.openxmlformats.org/officeDocument/2006/relationships/hyperlink" Target="https://podminky.urs.cz/item/CS_URS_2023_01/943111211" TargetMode="External" /><Relationship Id="rId22" Type="http://schemas.openxmlformats.org/officeDocument/2006/relationships/hyperlink" Target="https://podminky.urs.cz/item/CS_URS_2023_01/943111811" TargetMode="External" /><Relationship Id="rId23" Type="http://schemas.openxmlformats.org/officeDocument/2006/relationships/hyperlink" Target="https://podminky.urs.cz/item/CS_URS_2023_01/943121311" TargetMode="External" /><Relationship Id="rId24" Type="http://schemas.openxmlformats.org/officeDocument/2006/relationships/hyperlink" Target="https://podminky.urs.cz/item/CS_URS_2023_01/949101111" TargetMode="External" /><Relationship Id="rId25" Type="http://schemas.openxmlformats.org/officeDocument/2006/relationships/hyperlink" Target="https://podminky.urs.cz/item/CS_URS_2023_01/949111114" TargetMode="External" /><Relationship Id="rId26" Type="http://schemas.openxmlformats.org/officeDocument/2006/relationships/hyperlink" Target="https://podminky.urs.cz/item/CS_URS_2023_01/949211111" TargetMode="External" /><Relationship Id="rId27" Type="http://schemas.openxmlformats.org/officeDocument/2006/relationships/hyperlink" Target="https://podminky.urs.cz/item/CS_URS_2023_01/949211211" TargetMode="External" /><Relationship Id="rId28" Type="http://schemas.openxmlformats.org/officeDocument/2006/relationships/hyperlink" Target="https://podminky.urs.cz/item/CS_URS_2023_01/949211811" TargetMode="External" /><Relationship Id="rId29" Type="http://schemas.openxmlformats.org/officeDocument/2006/relationships/hyperlink" Target="https://podminky.urs.cz/item/CS_URS_2023_01/952901411" TargetMode="External" /><Relationship Id="rId30" Type="http://schemas.openxmlformats.org/officeDocument/2006/relationships/hyperlink" Target="https://podminky.urs.cz/item/CS_URS_2023_01/952902501" TargetMode="External" /><Relationship Id="rId31" Type="http://schemas.openxmlformats.org/officeDocument/2006/relationships/hyperlink" Target="https://podminky.urs.cz/item/CS_URS_2023_01/953943114" TargetMode="External" /><Relationship Id="rId32" Type="http://schemas.openxmlformats.org/officeDocument/2006/relationships/hyperlink" Target="https://podminky.urs.cz/item/CS_URS_2023_01/953943211" TargetMode="External" /><Relationship Id="rId33" Type="http://schemas.openxmlformats.org/officeDocument/2006/relationships/hyperlink" Target="https://podminky.urs.cz/item/CS_URS_2023_01/953961112" TargetMode="External" /><Relationship Id="rId34" Type="http://schemas.openxmlformats.org/officeDocument/2006/relationships/hyperlink" Target="https://podminky.urs.cz/item/CS_URS_2023_01/953965115" TargetMode="External" /><Relationship Id="rId35" Type="http://schemas.openxmlformats.org/officeDocument/2006/relationships/hyperlink" Target="https://podminky.urs.cz/item/CS_URS_2023_01/962052210" TargetMode="External" /><Relationship Id="rId36" Type="http://schemas.openxmlformats.org/officeDocument/2006/relationships/hyperlink" Target="https://podminky.urs.cz/item/CS_URS_2023_01/965081421" TargetMode="External" /><Relationship Id="rId37" Type="http://schemas.openxmlformats.org/officeDocument/2006/relationships/hyperlink" Target="https://podminky.urs.cz/item/CS_URS_2023_01/968072455" TargetMode="External" /><Relationship Id="rId38" Type="http://schemas.openxmlformats.org/officeDocument/2006/relationships/hyperlink" Target="https://podminky.urs.cz/item/CS_URS_2023_01/971033231" TargetMode="External" /><Relationship Id="rId39" Type="http://schemas.openxmlformats.org/officeDocument/2006/relationships/hyperlink" Target="https://podminky.urs.cz/item/CS_URS_2023_01/971033331" TargetMode="External" /><Relationship Id="rId40" Type="http://schemas.openxmlformats.org/officeDocument/2006/relationships/hyperlink" Target="https://podminky.urs.cz/item/CS_URS_2023_01/971033351" TargetMode="External" /><Relationship Id="rId41" Type="http://schemas.openxmlformats.org/officeDocument/2006/relationships/hyperlink" Target="https://podminky.urs.cz/item/CS_URS_2023_01/971033531" TargetMode="External" /><Relationship Id="rId42" Type="http://schemas.openxmlformats.org/officeDocument/2006/relationships/hyperlink" Target="https://podminky.urs.cz/item/CS_URS_2023_01/971033631" TargetMode="External" /><Relationship Id="rId43" Type="http://schemas.openxmlformats.org/officeDocument/2006/relationships/hyperlink" Target="https://podminky.urs.cz/item/CS_URS_2023_01/971035351" TargetMode="External" /><Relationship Id="rId44" Type="http://schemas.openxmlformats.org/officeDocument/2006/relationships/hyperlink" Target="https://podminky.urs.cz/item/CS_URS_2023_01/971035451" TargetMode="External" /><Relationship Id="rId45" Type="http://schemas.openxmlformats.org/officeDocument/2006/relationships/hyperlink" Target="https://podminky.urs.cz/item/CS_URS_2023_01/971035561" TargetMode="External" /><Relationship Id="rId46" Type="http://schemas.openxmlformats.org/officeDocument/2006/relationships/hyperlink" Target="https://podminky.urs.cz/item/CS_URS_2023_01/971035641" TargetMode="External" /><Relationship Id="rId47" Type="http://schemas.openxmlformats.org/officeDocument/2006/relationships/hyperlink" Target="https://podminky.urs.cz/item/CS_URS_2023_01/971035661" TargetMode="External" /><Relationship Id="rId48" Type="http://schemas.openxmlformats.org/officeDocument/2006/relationships/hyperlink" Target="https://podminky.urs.cz/item/CS_URS_2023_01/972054211" TargetMode="External" /><Relationship Id="rId49" Type="http://schemas.openxmlformats.org/officeDocument/2006/relationships/hyperlink" Target="https://podminky.urs.cz/item/CS_URS_2023_01/972054311" TargetMode="External" /><Relationship Id="rId50" Type="http://schemas.openxmlformats.org/officeDocument/2006/relationships/hyperlink" Target="https://podminky.urs.cz/item/CS_URS_2023_01/972054411" TargetMode="External" /><Relationship Id="rId51" Type="http://schemas.openxmlformats.org/officeDocument/2006/relationships/hyperlink" Target="https://podminky.urs.cz/item/CS_URS_2023_01/974031664" TargetMode="External" /><Relationship Id="rId52" Type="http://schemas.openxmlformats.org/officeDocument/2006/relationships/hyperlink" Target="https://podminky.urs.cz/item/CS_URS_2023_01/978015391" TargetMode="External" /><Relationship Id="rId53" Type="http://schemas.openxmlformats.org/officeDocument/2006/relationships/hyperlink" Target="https://podminky.urs.cz/item/CS_URS_2023_01/985112122" TargetMode="External" /><Relationship Id="rId54" Type="http://schemas.openxmlformats.org/officeDocument/2006/relationships/hyperlink" Target="https://podminky.urs.cz/item/CS_URS_2023_01/985112193" TargetMode="External" /><Relationship Id="rId55" Type="http://schemas.openxmlformats.org/officeDocument/2006/relationships/hyperlink" Target="https://podminky.urs.cz/item/CS_URS_2023_01/985121201" TargetMode="External" /><Relationship Id="rId56" Type="http://schemas.openxmlformats.org/officeDocument/2006/relationships/hyperlink" Target="https://podminky.urs.cz/item/CS_URS_2023_01/985121912" TargetMode="External" /><Relationship Id="rId57" Type="http://schemas.openxmlformats.org/officeDocument/2006/relationships/hyperlink" Target="https://podminky.urs.cz/item/CS_URS_2023_01/985312121" TargetMode="External" /><Relationship Id="rId58" Type="http://schemas.openxmlformats.org/officeDocument/2006/relationships/hyperlink" Target="https://podminky.urs.cz/item/CS_URS_2023_01/985312192" TargetMode="External" /><Relationship Id="rId59" Type="http://schemas.openxmlformats.org/officeDocument/2006/relationships/hyperlink" Target="https://podminky.urs.cz/item/CS_URS_2023_01/985323111" TargetMode="External" /><Relationship Id="rId60" Type="http://schemas.openxmlformats.org/officeDocument/2006/relationships/hyperlink" Target="https://podminky.urs.cz/item/CS_URS_2023_01/985323912" TargetMode="External" /><Relationship Id="rId61" Type="http://schemas.openxmlformats.org/officeDocument/2006/relationships/hyperlink" Target="https://podminky.urs.cz/item/CS_URS_2023_01/993121111" TargetMode="External" /><Relationship Id="rId62" Type="http://schemas.openxmlformats.org/officeDocument/2006/relationships/hyperlink" Target="https://podminky.urs.cz/item/CS_URS_2023_01/993121119" TargetMode="External" /><Relationship Id="rId63" Type="http://schemas.openxmlformats.org/officeDocument/2006/relationships/hyperlink" Target="https://podminky.urs.cz/item/CS_URS_2023_01/997013217" TargetMode="External" /><Relationship Id="rId64" Type="http://schemas.openxmlformats.org/officeDocument/2006/relationships/hyperlink" Target="https://podminky.urs.cz/item/CS_URS_2023_01/997013501" TargetMode="External" /><Relationship Id="rId65" Type="http://schemas.openxmlformats.org/officeDocument/2006/relationships/hyperlink" Target="https://podminky.urs.cz/item/CS_URS_2023_01/997013509" TargetMode="External" /><Relationship Id="rId66" Type="http://schemas.openxmlformats.org/officeDocument/2006/relationships/hyperlink" Target="https://podminky.urs.cz/item/CS_URS_2023_01/997013631" TargetMode="External" /><Relationship Id="rId67" Type="http://schemas.openxmlformats.org/officeDocument/2006/relationships/hyperlink" Target="https://podminky.urs.cz/item/CS_URS_2023_01/997013804" TargetMode="External" /><Relationship Id="rId68" Type="http://schemas.openxmlformats.org/officeDocument/2006/relationships/hyperlink" Target="https://podminky.urs.cz/item/CS_URS_2023_01/997013811" TargetMode="External" /><Relationship Id="rId69" Type="http://schemas.openxmlformats.org/officeDocument/2006/relationships/hyperlink" Target="https://podminky.urs.cz/item/CS_URS_2023_01/997013847" TargetMode="External" /><Relationship Id="rId70" Type="http://schemas.openxmlformats.org/officeDocument/2006/relationships/hyperlink" Target="https://podminky.urs.cz/item/CS_URS_2023_01/998018003" TargetMode="External" /><Relationship Id="rId71" Type="http://schemas.openxmlformats.org/officeDocument/2006/relationships/hyperlink" Target="https://podminky.urs.cz/item/CS_URS_2023_01/712311101" TargetMode="External" /><Relationship Id="rId72" Type="http://schemas.openxmlformats.org/officeDocument/2006/relationships/hyperlink" Target="https://podminky.urs.cz/item/CS_URS_2023_01/712331111" TargetMode="External" /><Relationship Id="rId73" Type="http://schemas.openxmlformats.org/officeDocument/2006/relationships/hyperlink" Target="https://podminky.urs.cz/item/CS_URS_2023_01/712361701" TargetMode="External" /><Relationship Id="rId74" Type="http://schemas.openxmlformats.org/officeDocument/2006/relationships/hyperlink" Target="https://podminky.urs.cz/item/CS_URS_2023_01/712363803" TargetMode="External" /><Relationship Id="rId75" Type="http://schemas.openxmlformats.org/officeDocument/2006/relationships/hyperlink" Target="https://podminky.urs.cz/item/CS_URS_2023_01/712391171" TargetMode="External" /><Relationship Id="rId76" Type="http://schemas.openxmlformats.org/officeDocument/2006/relationships/hyperlink" Target="https://podminky.urs.cz/item/CS_URS_2023_01/998712103" TargetMode="External" /><Relationship Id="rId77" Type="http://schemas.openxmlformats.org/officeDocument/2006/relationships/hyperlink" Target="https://podminky.urs.cz/item/CS_URS_2023_01/998712181" TargetMode="External" /><Relationship Id="rId78" Type="http://schemas.openxmlformats.org/officeDocument/2006/relationships/hyperlink" Target="https://podminky.urs.cz/item/CS_URS_2023_01/713110821" TargetMode="External" /><Relationship Id="rId79" Type="http://schemas.openxmlformats.org/officeDocument/2006/relationships/hyperlink" Target="https://podminky.urs.cz/item/CS_URS_2023_01/713141136" TargetMode="External" /><Relationship Id="rId80" Type="http://schemas.openxmlformats.org/officeDocument/2006/relationships/hyperlink" Target="https://podminky.urs.cz/item/CS_URS_2023_01/998713103" TargetMode="External" /><Relationship Id="rId81" Type="http://schemas.openxmlformats.org/officeDocument/2006/relationships/hyperlink" Target="https://podminky.urs.cz/item/CS_URS_2023_01/998713181" TargetMode="External" /><Relationship Id="rId82" Type="http://schemas.openxmlformats.org/officeDocument/2006/relationships/hyperlink" Target="https://podminky.urs.cz/item/CS_URS_2023_01/762101931" TargetMode="External" /><Relationship Id="rId83" Type="http://schemas.openxmlformats.org/officeDocument/2006/relationships/hyperlink" Target="https://podminky.urs.cz/item/CS_URS_2023_01/762111811" TargetMode="External" /><Relationship Id="rId84" Type="http://schemas.openxmlformats.org/officeDocument/2006/relationships/hyperlink" Target="https://podminky.urs.cz/item/CS_URS_2023_01/763111414" TargetMode="External" /><Relationship Id="rId85" Type="http://schemas.openxmlformats.org/officeDocument/2006/relationships/hyperlink" Target="https://podminky.urs.cz/item/CS_URS_2023_01/763111714" TargetMode="External" /><Relationship Id="rId86" Type="http://schemas.openxmlformats.org/officeDocument/2006/relationships/hyperlink" Target="https://podminky.urs.cz/item/CS_URS_2023_01/763111717" TargetMode="External" /><Relationship Id="rId87" Type="http://schemas.openxmlformats.org/officeDocument/2006/relationships/hyperlink" Target="https://podminky.urs.cz/item/CS_URS_2023_01/763181311" TargetMode="External" /><Relationship Id="rId88" Type="http://schemas.openxmlformats.org/officeDocument/2006/relationships/hyperlink" Target="https://podminky.urs.cz/item/CS_URS_2023_01/998763303" TargetMode="External" /><Relationship Id="rId89" Type="http://schemas.openxmlformats.org/officeDocument/2006/relationships/hyperlink" Target="https://podminky.urs.cz/item/CS_URS_2023_01/998763381" TargetMode="External" /><Relationship Id="rId90" Type="http://schemas.openxmlformats.org/officeDocument/2006/relationships/hyperlink" Target="https://podminky.urs.cz/item/CS_URS_2023_01/764002414" TargetMode="External" /><Relationship Id="rId91" Type="http://schemas.openxmlformats.org/officeDocument/2006/relationships/hyperlink" Target="https://podminky.urs.cz/item/CS_URS_2023_01/764131431" TargetMode="External" /><Relationship Id="rId92" Type="http://schemas.openxmlformats.org/officeDocument/2006/relationships/hyperlink" Target="https://podminky.urs.cz/item/CS_URS_2023_01/998764103" TargetMode="External" /><Relationship Id="rId93" Type="http://schemas.openxmlformats.org/officeDocument/2006/relationships/hyperlink" Target="https://podminky.urs.cz/item/CS_URS_2023_01/998764181" TargetMode="External" /><Relationship Id="rId94" Type="http://schemas.openxmlformats.org/officeDocument/2006/relationships/hyperlink" Target="https://podminky.urs.cz/item/CS_URS_2023_01/766660731" TargetMode="External" /><Relationship Id="rId95" Type="http://schemas.openxmlformats.org/officeDocument/2006/relationships/hyperlink" Target="https://podminky.urs.cz/item/CS_URS_2023_01/766660733" TargetMode="External" /><Relationship Id="rId96" Type="http://schemas.openxmlformats.org/officeDocument/2006/relationships/hyperlink" Target="https://podminky.urs.cz/item/CS_URS_2023_01/766695213" TargetMode="External" /><Relationship Id="rId97" Type="http://schemas.openxmlformats.org/officeDocument/2006/relationships/hyperlink" Target="https://podminky.urs.cz/item/CS_URS_2023_01/998766103" TargetMode="External" /><Relationship Id="rId98" Type="http://schemas.openxmlformats.org/officeDocument/2006/relationships/hyperlink" Target="https://podminky.urs.cz/item/CS_URS_2023_01/998766181" TargetMode="External" /><Relationship Id="rId99" Type="http://schemas.openxmlformats.org/officeDocument/2006/relationships/hyperlink" Target="https://podminky.urs.cz/item/CS_URS_2023_01/767610121" TargetMode="External" /><Relationship Id="rId100" Type="http://schemas.openxmlformats.org/officeDocument/2006/relationships/hyperlink" Target="https://podminky.urs.cz/item/CS_URS_2023_01/767612911" TargetMode="External" /><Relationship Id="rId101" Type="http://schemas.openxmlformats.org/officeDocument/2006/relationships/hyperlink" Target="https://podminky.urs.cz/item/CS_URS_2023_01/767612912" TargetMode="External" /><Relationship Id="rId102" Type="http://schemas.openxmlformats.org/officeDocument/2006/relationships/hyperlink" Target="https://podminky.urs.cz/item/CS_URS_2023_01/767631800" TargetMode="External" /><Relationship Id="rId103" Type="http://schemas.openxmlformats.org/officeDocument/2006/relationships/hyperlink" Target="https://podminky.urs.cz/item/CS_URS_2023_01/767646510" TargetMode="External" /><Relationship Id="rId104" Type="http://schemas.openxmlformats.org/officeDocument/2006/relationships/hyperlink" Target="https://podminky.urs.cz/item/CS_URS_2023_01/767649191" TargetMode="External" /><Relationship Id="rId105" Type="http://schemas.openxmlformats.org/officeDocument/2006/relationships/hyperlink" Target="https://podminky.urs.cz/item/CS_URS_2023_01/767995113" TargetMode="External" /><Relationship Id="rId106" Type="http://schemas.openxmlformats.org/officeDocument/2006/relationships/hyperlink" Target="https://podminky.urs.cz/item/CS_URS_2023_01/767996801" TargetMode="External" /><Relationship Id="rId107" Type="http://schemas.openxmlformats.org/officeDocument/2006/relationships/hyperlink" Target="https://podminky.urs.cz/item/CS_URS_2023_01/998767103" TargetMode="External" /><Relationship Id="rId108" Type="http://schemas.openxmlformats.org/officeDocument/2006/relationships/hyperlink" Target="https://podminky.urs.cz/item/CS_URS_2023_01/998767181" TargetMode="External" /><Relationship Id="rId109" Type="http://schemas.openxmlformats.org/officeDocument/2006/relationships/hyperlink" Target="https://podminky.urs.cz/item/CS_URS_2023_01/777111111" TargetMode="External" /><Relationship Id="rId110" Type="http://schemas.openxmlformats.org/officeDocument/2006/relationships/hyperlink" Target="https://podminky.urs.cz/item/CS_URS_2023_01/777111121" TargetMode="External" /><Relationship Id="rId111" Type="http://schemas.openxmlformats.org/officeDocument/2006/relationships/hyperlink" Target="https://podminky.urs.cz/item/CS_URS_2023_01/777111123" TargetMode="External" /><Relationship Id="rId112" Type="http://schemas.openxmlformats.org/officeDocument/2006/relationships/hyperlink" Target="https://podminky.urs.cz/item/CS_URS_2023_01/777121105" TargetMode="External" /><Relationship Id="rId113" Type="http://schemas.openxmlformats.org/officeDocument/2006/relationships/hyperlink" Target="https://podminky.urs.cz/item/CS_URS_2023_01/777131105" TargetMode="External" /><Relationship Id="rId114" Type="http://schemas.openxmlformats.org/officeDocument/2006/relationships/hyperlink" Target="https://podminky.urs.cz/item/CS_URS_2023_01/777131121" TargetMode="External" /><Relationship Id="rId115" Type="http://schemas.openxmlformats.org/officeDocument/2006/relationships/hyperlink" Target="https://podminky.urs.cz/item/CS_URS_2023_01/777511105" TargetMode="External" /><Relationship Id="rId116" Type="http://schemas.openxmlformats.org/officeDocument/2006/relationships/hyperlink" Target="https://podminky.urs.cz/item/CS_URS_2023_01/777511181" TargetMode="External" /><Relationship Id="rId117" Type="http://schemas.openxmlformats.org/officeDocument/2006/relationships/hyperlink" Target="https://podminky.urs.cz/item/CS_URS_2023_01/998777103" TargetMode="External" /><Relationship Id="rId118" Type="http://schemas.openxmlformats.org/officeDocument/2006/relationships/hyperlink" Target="https://podminky.urs.cz/item/CS_URS_2023_01/998777181" TargetMode="External" /><Relationship Id="rId119" Type="http://schemas.openxmlformats.org/officeDocument/2006/relationships/hyperlink" Target="https://podminky.urs.cz/item/CS_URS_2023_01/783301313" TargetMode="External" /><Relationship Id="rId120" Type="http://schemas.openxmlformats.org/officeDocument/2006/relationships/hyperlink" Target="https://podminky.urs.cz/item/CS_URS_2023_01/783314203" TargetMode="External" /><Relationship Id="rId121" Type="http://schemas.openxmlformats.org/officeDocument/2006/relationships/hyperlink" Target="https://podminky.urs.cz/item/CS_URS_2023_01/783315101" TargetMode="External" /><Relationship Id="rId122" Type="http://schemas.openxmlformats.org/officeDocument/2006/relationships/hyperlink" Target="https://podminky.urs.cz/item/CS_URS_2023_01/783317101" TargetMode="External" /><Relationship Id="rId123" Type="http://schemas.openxmlformats.org/officeDocument/2006/relationships/hyperlink" Target="https://podminky.urs.cz/item/CS_URS_2023_01/783827123" TargetMode="External" /><Relationship Id="rId124" Type="http://schemas.openxmlformats.org/officeDocument/2006/relationships/hyperlink" Target="https://podminky.urs.cz/item/CS_URS_2023_01/783901453" TargetMode="External" /><Relationship Id="rId125" Type="http://schemas.openxmlformats.org/officeDocument/2006/relationships/hyperlink" Target="https://podminky.urs.cz/item/CS_URS_2023_01/783943171" TargetMode="External" /><Relationship Id="rId126" Type="http://schemas.openxmlformats.org/officeDocument/2006/relationships/hyperlink" Target="https://podminky.urs.cz/item/CS_URS_2023_01/783947163" TargetMode="External" /><Relationship Id="rId127" Type="http://schemas.openxmlformats.org/officeDocument/2006/relationships/hyperlink" Target="https://podminky.urs.cz/item/CS_URS_2023_01/783997151" TargetMode="External" /><Relationship Id="rId128" Type="http://schemas.openxmlformats.org/officeDocument/2006/relationships/hyperlink" Target="https://podminky.urs.cz/item/CS_URS_2023_01/783997165" TargetMode="External" /><Relationship Id="rId129" Type="http://schemas.openxmlformats.org/officeDocument/2006/relationships/hyperlink" Target="https://podminky.urs.cz/item/CS_URS_2023_01/784111011" TargetMode="External" /><Relationship Id="rId130" Type="http://schemas.openxmlformats.org/officeDocument/2006/relationships/hyperlink" Target="https://podminky.urs.cz/item/CS_URS_2023_01/784181101" TargetMode="External" /><Relationship Id="rId131" Type="http://schemas.openxmlformats.org/officeDocument/2006/relationships/hyperlink" Target="https://podminky.urs.cz/item/CS_URS_2023_01/784211101" TargetMode="External" /><Relationship Id="rId132" Type="http://schemas.openxmlformats.org/officeDocument/2006/relationships/hyperlink" Target="https://podminky.urs.cz/item/CS_URS_2023_01/787600802" TargetMode="External" /><Relationship Id="rId133" Type="http://schemas.openxmlformats.org/officeDocument/2006/relationships/hyperlink" Target="https://podminky.urs.cz/item/CS_URS_2023_01/787613526" TargetMode="External" /><Relationship Id="rId134" Type="http://schemas.openxmlformats.org/officeDocument/2006/relationships/hyperlink" Target="https://podminky.urs.cz/item/CS_URS_2023_01/998787103" TargetMode="External" /><Relationship Id="rId135" Type="http://schemas.openxmlformats.org/officeDocument/2006/relationships/hyperlink" Target="https://podminky.urs.cz/item/CS_URS_2023_01/998787181" TargetMode="External" /><Relationship Id="rId136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8018002" TargetMode="External" /><Relationship Id="rId4" Type="http://schemas.openxmlformats.org/officeDocument/2006/relationships/hyperlink" Target="https://podminky.urs.cz/item/CS_URS_2023_01/721174041" TargetMode="External" /><Relationship Id="rId5" Type="http://schemas.openxmlformats.org/officeDocument/2006/relationships/hyperlink" Target="https://podminky.urs.cz/item/CS_URS_2023_01/721194103" TargetMode="External" /><Relationship Id="rId6" Type="http://schemas.openxmlformats.org/officeDocument/2006/relationships/hyperlink" Target="https://podminky.urs.cz/item/CS_URS_2023_01/721229111" TargetMode="External" /><Relationship Id="rId7" Type="http://schemas.openxmlformats.org/officeDocument/2006/relationships/hyperlink" Target="https://podminky.urs.cz/item/CS_URS_2023_01/721290111" TargetMode="External" /><Relationship Id="rId8" Type="http://schemas.openxmlformats.org/officeDocument/2006/relationships/hyperlink" Target="https://podminky.urs.cz/item/CS_URS_2023_01/998721102" TargetMode="External" /><Relationship Id="rId9" Type="http://schemas.openxmlformats.org/officeDocument/2006/relationships/hyperlink" Target="https://podminky.urs.cz/item/CS_URS_2023_01/998721181" TargetMode="External" /><Relationship Id="rId10" Type="http://schemas.openxmlformats.org/officeDocument/2006/relationships/hyperlink" Target="https://podminky.urs.cz/item/CS_URS_2023_01/751792008" TargetMode="External" /><Relationship Id="rId11" Type="http://schemas.openxmlformats.org/officeDocument/2006/relationships/hyperlink" Target="https://podminky.urs.cz/item/CS_URS_2023_01/998751101" TargetMode="External" /><Relationship Id="rId12" Type="http://schemas.openxmlformats.org/officeDocument/2006/relationships/hyperlink" Target="https://podminky.urs.cz/item/CS_URS_2023_01/998751181" TargetMode="External" /><Relationship Id="rId13" Type="http://schemas.openxmlformats.org/officeDocument/2006/relationships/hyperlink" Target="https://podminky.urs.cz/item/CS_URS_2023_01/767995111" TargetMode="External" /><Relationship Id="rId14" Type="http://schemas.openxmlformats.org/officeDocument/2006/relationships/hyperlink" Target="https://podminky.urs.cz/item/CS_URS_2023_01/998767102" TargetMode="External" /><Relationship Id="rId15" Type="http://schemas.openxmlformats.org/officeDocument/2006/relationships/hyperlink" Target="https://podminky.urs.cz/item/CS_URS_2023_01/998767181" TargetMode="External" /><Relationship Id="rId16" Type="http://schemas.openxmlformats.org/officeDocument/2006/relationships/hyperlink" Target="https://podminky.urs.cz/item/CS_URS_2023_01/783301313" TargetMode="External" /><Relationship Id="rId17" Type="http://schemas.openxmlformats.org/officeDocument/2006/relationships/hyperlink" Target="https://podminky.urs.cz/item/CS_URS_2023_01/783314203" TargetMode="External" /><Relationship Id="rId18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741112061" TargetMode="External" /><Relationship Id="rId2" Type="http://schemas.openxmlformats.org/officeDocument/2006/relationships/hyperlink" Target="https://podminky.urs.cz/item/CS_URS_2023_01/741112101" TargetMode="External" /><Relationship Id="rId3" Type="http://schemas.openxmlformats.org/officeDocument/2006/relationships/hyperlink" Target="https://podminky.urs.cz/item/CS_URS_2023_01/741112102" TargetMode="External" /><Relationship Id="rId4" Type="http://schemas.openxmlformats.org/officeDocument/2006/relationships/hyperlink" Target="https://podminky.urs.cz/item/CS_URS_2023_01/741122015" TargetMode="External" /><Relationship Id="rId5" Type="http://schemas.openxmlformats.org/officeDocument/2006/relationships/hyperlink" Target="https://podminky.urs.cz/item/CS_URS_2023_01/741122016" TargetMode="External" /><Relationship Id="rId6" Type="http://schemas.openxmlformats.org/officeDocument/2006/relationships/hyperlink" Target="https://podminky.urs.cz/item/CS_URS_2023_01/741122024" TargetMode="External" /><Relationship Id="rId7" Type="http://schemas.openxmlformats.org/officeDocument/2006/relationships/hyperlink" Target="https://podminky.urs.cz/item/CS_URS_2023_01/741122031" TargetMode="External" /><Relationship Id="rId8" Type="http://schemas.openxmlformats.org/officeDocument/2006/relationships/hyperlink" Target="https://podminky.urs.cz/item/CS_URS_2023_01/741122041" TargetMode="External" /><Relationship Id="rId9" Type="http://schemas.openxmlformats.org/officeDocument/2006/relationships/hyperlink" Target="https://podminky.urs.cz/item/CS_URS_2023_01/741122211" TargetMode="External" /><Relationship Id="rId10" Type="http://schemas.openxmlformats.org/officeDocument/2006/relationships/hyperlink" Target="https://podminky.urs.cz/item/CS_URS_2023_01/741122211" TargetMode="External" /><Relationship Id="rId11" Type="http://schemas.openxmlformats.org/officeDocument/2006/relationships/hyperlink" Target="https://podminky.urs.cz/item/CS_URS_2023_01/741122237" TargetMode="External" /><Relationship Id="rId12" Type="http://schemas.openxmlformats.org/officeDocument/2006/relationships/hyperlink" Target="https://podminky.urs.cz/item/CS_URS_2023_01/741124701" TargetMode="External" /><Relationship Id="rId13" Type="http://schemas.openxmlformats.org/officeDocument/2006/relationships/hyperlink" Target="https://podminky.urs.cz/item/CS_URS_2023_01/741130001" TargetMode="External" /><Relationship Id="rId14" Type="http://schemas.openxmlformats.org/officeDocument/2006/relationships/hyperlink" Target="https://podminky.urs.cz/item/CS_URS_2023_01/741130004" TargetMode="External" /><Relationship Id="rId15" Type="http://schemas.openxmlformats.org/officeDocument/2006/relationships/hyperlink" Target="https://podminky.urs.cz/item/CS_URS_2023_01/741130005" TargetMode="External" /><Relationship Id="rId16" Type="http://schemas.openxmlformats.org/officeDocument/2006/relationships/hyperlink" Target="https://podminky.urs.cz/item/CS_URS_2023_01/741130021" TargetMode="External" /><Relationship Id="rId17" Type="http://schemas.openxmlformats.org/officeDocument/2006/relationships/hyperlink" Target="https://podminky.urs.cz/item/CS_URS_2023_01/741210002" TargetMode="External" /><Relationship Id="rId18" Type="http://schemas.openxmlformats.org/officeDocument/2006/relationships/hyperlink" Target="https://podminky.urs.cz/item/CS_URS_2023_01/741231002" TargetMode="External" /><Relationship Id="rId19" Type="http://schemas.openxmlformats.org/officeDocument/2006/relationships/hyperlink" Target="https://podminky.urs.cz/item/CS_URS_2023_01/741310024" TargetMode="External" /><Relationship Id="rId20" Type="http://schemas.openxmlformats.org/officeDocument/2006/relationships/hyperlink" Target="https://podminky.urs.cz/item/CS_URS_2023_01/741313004" TargetMode="External" /><Relationship Id="rId21" Type="http://schemas.openxmlformats.org/officeDocument/2006/relationships/hyperlink" Target="https://podminky.urs.cz/item/CS_URS_2023_01/741320101" TargetMode="External" /><Relationship Id="rId22" Type="http://schemas.openxmlformats.org/officeDocument/2006/relationships/hyperlink" Target="https://podminky.urs.cz/item/CS_URS_2023_01/741320161" TargetMode="External" /><Relationship Id="rId23" Type="http://schemas.openxmlformats.org/officeDocument/2006/relationships/hyperlink" Target="https://podminky.urs.cz/item/CS_URS_2023_01/741321001" TargetMode="External" /><Relationship Id="rId24" Type="http://schemas.openxmlformats.org/officeDocument/2006/relationships/hyperlink" Target="https://podminky.urs.cz/item/CS_URS_2023_01/741370002" TargetMode="External" /><Relationship Id="rId25" Type="http://schemas.openxmlformats.org/officeDocument/2006/relationships/hyperlink" Target="https://podminky.urs.cz/item/CS_URS_2023_01/741810002" TargetMode="External" /><Relationship Id="rId26" Type="http://schemas.openxmlformats.org/officeDocument/2006/relationships/hyperlink" Target="https://podminky.urs.cz/item/CS_URS_2023_01/998741102" TargetMode="External" /><Relationship Id="rId27" Type="http://schemas.openxmlformats.org/officeDocument/2006/relationships/hyperlink" Target="https://podminky.urs.cz/item/CS_URS_2023_01/998741181" TargetMode="External" /><Relationship Id="rId28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8742202" TargetMode="External" /><Relationship Id="rId2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010001000" TargetMode="External" /><Relationship Id="rId2" Type="http://schemas.openxmlformats.org/officeDocument/2006/relationships/hyperlink" Target="https://podminky.urs.cz/item/CS_URS_2023_01/023103000" TargetMode="External" /><Relationship Id="rId3" Type="http://schemas.openxmlformats.org/officeDocument/2006/relationships/hyperlink" Target="https://podminky.urs.cz/item/CS_URS_2023_01/030001000" TargetMode="External" /><Relationship Id="rId4" Type="http://schemas.openxmlformats.org/officeDocument/2006/relationships/hyperlink" Target="https://podminky.urs.cz/item/CS_URS_2023_01/040001000" TargetMode="External" /><Relationship Id="rId5" Type="http://schemas.openxmlformats.org/officeDocument/2006/relationships/hyperlink" Target="https://podminky.urs.cz/item/CS_URS_2023_01/060001000" TargetMode="External" /><Relationship Id="rId6" Type="http://schemas.openxmlformats.org/officeDocument/2006/relationships/hyperlink" Target="https://podminky.urs.cz/item/CS_URS_2023_01/070001000" TargetMode="External" /><Relationship Id="rId7" Type="http://schemas.openxmlformats.org/officeDocument/2006/relationships/hyperlink" Target="https://podminky.urs.cz/item/CS_URS_2023_01/080001000" TargetMode="External" /><Relationship Id="rId8" Type="http://schemas.openxmlformats.org/officeDocument/2006/relationships/hyperlink" Target="https://podminky.urs.cz/item/CS_URS_2023_01/090001000" TargetMode="External" /><Relationship Id="rId9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7013217" TargetMode="External" /><Relationship Id="rId4" Type="http://schemas.openxmlformats.org/officeDocument/2006/relationships/hyperlink" Target="https://podminky.urs.cz/item/CS_URS_2023_01/997013501" TargetMode="External" /><Relationship Id="rId5" Type="http://schemas.openxmlformats.org/officeDocument/2006/relationships/hyperlink" Target="https://podminky.urs.cz/item/CS_URS_2023_01/997013509" TargetMode="External" /><Relationship Id="rId6" Type="http://schemas.openxmlformats.org/officeDocument/2006/relationships/hyperlink" Target="https://podminky.urs.cz/item/CS_URS_2023_01/998018003" TargetMode="External" /><Relationship Id="rId7" Type="http://schemas.openxmlformats.org/officeDocument/2006/relationships/hyperlink" Target="https://podminky.urs.cz/item/CS_URS_2023_01/727112041" TargetMode="External" /><Relationship Id="rId8" Type="http://schemas.openxmlformats.org/officeDocument/2006/relationships/hyperlink" Target="https://podminky.urs.cz/item/CS_URS_2023_01/727112042" TargetMode="External" /><Relationship Id="rId9" Type="http://schemas.openxmlformats.org/officeDocument/2006/relationships/hyperlink" Target="https://podminky.urs.cz/item/CS_URS_2023_01/727112043" TargetMode="External" /><Relationship Id="rId10" Type="http://schemas.openxmlformats.org/officeDocument/2006/relationships/hyperlink" Target="https://podminky.urs.cz/item/CS_URS_2023_01/733110808" TargetMode="External" /><Relationship Id="rId11" Type="http://schemas.openxmlformats.org/officeDocument/2006/relationships/hyperlink" Target="https://podminky.urs.cz/item/CS_URS_2023_01/733191908" TargetMode="External" /><Relationship Id="rId12" Type="http://schemas.openxmlformats.org/officeDocument/2006/relationships/hyperlink" Target="https://podminky.urs.cz/item/CS_URS_2023_01/733191928" TargetMode="External" /><Relationship Id="rId13" Type="http://schemas.openxmlformats.org/officeDocument/2006/relationships/hyperlink" Target="https://podminky.urs.cz/item/CS_URS_2023_01/733223302" TargetMode="External" /><Relationship Id="rId14" Type="http://schemas.openxmlformats.org/officeDocument/2006/relationships/hyperlink" Target="https://podminky.urs.cz/item/CS_URS_2023_01/733223304" TargetMode="External" /><Relationship Id="rId15" Type="http://schemas.openxmlformats.org/officeDocument/2006/relationships/hyperlink" Target="https://podminky.urs.cz/item/CS_URS_2023_01/733223305" TargetMode="External" /><Relationship Id="rId16" Type="http://schemas.openxmlformats.org/officeDocument/2006/relationships/hyperlink" Target="https://podminky.urs.cz/item/CS_URS_2023_01/733223306" TargetMode="External" /><Relationship Id="rId17" Type="http://schemas.openxmlformats.org/officeDocument/2006/relationships/hyperlink" Target="https://podminky.urs.cz/item/CS_URS_2023_01/733290801" TargetMode="External" /><Relationship Id="rId18" Type="http://schemas.openxmlformats.org/officeDocument/2006/relationships/hyperlink" Target="https://podminky.urs.cz/item/CS_URS_2023_01/733291101" TargetMode="External" /><Relationship Id="rId19" Type="http://schemas.openxmlformats.org/officeDocument/2006/relationships/hyperlink" Target="https://podminky.urs.cz/item/CS_URS_2023_01/733291102" TargetMode="External" /><Relationship Id="rId20" Type="http://schemas.openxmlformats.org/officeDocument/2006/relationships/hyperlink" Target="https://podminky.urs.cz/item/CS_URS_2023_01/733291905" TargetMode="External" /><Relationship Id="rId21" Type="http://schemas.openxmlformats.org/officeDocument/2006/relationships/hyperlink" Target="https://podminky.urs.cz/item/CS_URS_2023_01/733291906" TargetMode="External" /><Relationship Id="rId22" Type="http://schemas.openxmlformats.org/officeDocument/2006/relationships/hyperlink" Target="https://podminky.urs.cz/item/CS_URS_2023_01/733291907" TargetMode="External" /><Relationship Id="rId23" Type="http://schemas.openxmlformats.org/officeDocument/2006/relationships/hyperlink" Target="https://podminky.urs.cz/item/CS_URS_2023_01/733292905" TargetMode="External" /><Relationship Id="rId24" Type="http://schemas.openxmlformats.org/officeDocument/2006/relationships/hyperlink" Target="https://podminky.urs.cz/item/CS_URS_2023_01/733292906" TargetMode="External" /><Relationship Id="rId25" Type="http://schemas.openxmlformats.org/officeDocument/2006/relationships/hyperlink" Target="https://podminky.urs.cz/item/CS_URS_2023_01/733811251" TargetMode="External" /><Relationship Id="rId26" Type="http://schemas.openxmlformats.org/officeDocument/2006/relationships/hyperlink" Target="https://podminky.urs.cz/item/CS_URS_2023_01/733811252" TargetMode="External" /><Relationship Id="rId27" Type="http://schemas.openxmlformats.org/officeDocument/2006/relationships/hyperlink" Target="https://podminky.urs.cz/item/CS_URS_2023_01/727213201" TargetMode="External" /><Relationship Id="rId28" Type="http://schemas.openxmlformats.org/officeDocument/2006/relationships/hyperlink" Target="https://podminky.urs.cz/item/CS_URS_2023_01/727213202" TargetMode="External" /><Relationship Id="rId29" Type="http://schemas.openxmlformats.org/officeDocument/2006/relationships/hyperlink" Target="https://podminky.urs.cz/item/CS_URS_2023_01/727213203" TargetMode="External" /><Relationship Id="rId30" Type="http://schemas.openxmlformats.org/officeDocument/2006/relationships/hyperlink" Target="https://podminky.urs.cz/item/CS_URS_2023_01/727213204" TargetMode="External" /><Relationship Id="rId31" Type="http://schemas.openxmlformats.org/officeDocument/2006/relationships/hyperlink" Target="https://podminky.urs.cz/item/CS_URS_2023_01/998733102" TargetMode="External" /><Relationship Id="rId32" Type="http://schemas.openxmlformats.org/officeDocument/2006/relationships/hyperlink" Target="https://podminky.urs.cz/item/CS_URS_2023_01/998733181" TargetMode="External" /><Relationship Id="rId33" Type="http://schemas.openxmlformats.org/officeDocument/2006/relationships/hyperlink" Target="https://podminky.urs.cz/item/CS_URS_2023_01/734209113" TargetMode="External" /><Relationship Id="rId34" Type="http://schemas.openxmlformats.org/officeDocument/2006/relationships/hyperlink" Target="https://podminky.urs.cz/item/CS_URS_2023_01/734209114" TargetMode="External" /><Relationship Id="rId35" Type="http://schemas.openxmlformats.org/officeDocument/2006/relationships/hyperlink" Target="https://podminky.urs.cz/item/CS_URS_2023_01/734209115" TargetMode="External" /><Relationship Id="rId36" Type="http://schemas.openxmlformats.org/officeDocument/2006/relationships/hyperlink" Target="https://podminky.urs.cz/item/CS_URS_2023_01/734220101R" TargetMode="External" /><Relationship Id="rId37" Type="http://schemas.openxmlformats.org/officeDocument/2006/relationships/hyperlink" Target="https://podminky.urs.cz/item/CS_URS_2023_01/734220101" TargetMode="External" /><Relationship Id="rId38" Type="http://schemas.openxmlformats.org/officeDocument/2006/relationships/hyperlink" Target="https://podminky.urs.cz/item/CS_URS_2023_01/734220102" TargetMode="External" /><Relationship Id="rId39" Type="http://schemas.openxmlformats.org/officeDocument/2006/relationships/hyperlink" Target="https://podminky.urs.cz/item/CS_URS_2023_01/734220103" TargetMode="External" /><Relationship Id="rId40" Type="http://schemas.openxmlformats.org/officeDocument/2006/relationships/hyperlink" Target="https://podminky.urs.cz/item/CS_URS_2023_01/734292723" TargetMode="External" /><Relationship Id="rId41" Type="http://schemas.openxmlformats.org/officeDocument/2006/relationships/hyperlink" Target="https://podminky.urs.cz/item/CS_URS_2023_01/734292725" TargetMode="External" /><Relationship Id="rId42" Type="http://schemas.openxmlformats.org/officeDocument/2006/relationships/hyperlink" Target="https://podminky.urs.cz/item/CS_URS_2023_01/734292726" TargetMode="External" /><Relationship Id="rId43" Type="http://schemas.openxmlformats.org/officeDocument/2006/relationships/hyperlink" Target="https://podminky.urs.cz/item/CS_URS_2023_01/734292727" TargetMode="External" /><Relationship Id="rId44" Type="http://schemas.openxmlformats.org/officeDocument/2006/relationships/hyperlink" Target="https://podminky.urs.cz/item/CS_URS_2023_01/734419111R" TargetMode="External" /><Relationship Id="rId45" Type="http://schemas.openxmlformats.org/officeDocument/2006/relationships/hyperlink" Target="https://podminky.urs.cz/item/CS_URS_2023_01/734491101R" TargetMode="External" /><Relationship Id="rId46" Type="http://schemas.openxmlformats.org/officeDocument/2006/relationships/hyperlink" Target="https://podminky.urs.cz/item/CS_URS_2023_01/734499211" TargetMode="External" /><Relationship Id="rId47" Type="http://schemas.openxmlformats.org/officeDocument/2006/relationships/hyperlink" Target="https://podminky.urs.cz/item/CS_URS_2023_01/998734102" TargetMode="External" /><Relationship Id="rId48" Type="http://schemas.openxmlformats.org/officeDocument/2006/relationships/hyperlink" Target="https://podminky.urs.cz/item/CS_URS_2023_01/998734181" TargetMode="External" /><Relationship Id="rId49" Type="http://schemas.openxmlformats.org/officeDocument/2006/relationships/hyperlink" Target="https://podminky.urs.cz/item/CS_URS_2023_01/767995111" TargetMode="External" /><Relationship Id="rId50" Type="http://schemas.openxmlformats.org/officeDocument/2006/relationships/hyperlink" Target="https://podminky.urs.cz/item/CS_URS_2023_01/998767102" TargetMode="External" /><Relationship Id="rId51" Type="http://schemas.openxmlformats.org/officeDocument/2006/relationships/hyperlink" Target="https://podminky.urs.cz/item/CS_URS_2023_01/998767181" TargetMode="External" /><Relationship Id="rId52" Type="http://schemas.openxmlformats.org/officeDocument/2006/relationships/hyperlink" Target="https://podminky.urs.cz/item/CS_URS_2023_01/783301313" TargetMode="External" /><Relationship Id="rId53" Type="http://schemas.openxmlformats.org/officeDocument/2006/relationships/hyperlink" Target="https://podminky.urs.cz/item/CS_URS_2023_01/783314203" TargetMode="External" /><Relationship Id="rId54" Type="http://schemas.openxmlformats.org/officeDocument/2006/relationships/hyperlink" Target="https://podminky.urs.cz/item/CS_URS_2023_01/783601715" TargetMode="External" /><Relationship Id="rId55" Type="http://schemas.openxmlformats.org/officeDocument/2006/relationships/hyperlink" Target="https://podminky.urs.cz/item/CS_URS_2023_01/783614551" TargetMode="External" /><Relationship Id="rId56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2_01/997013217" TargetMode="External" /><Relationship Id="rId4" Type="http://schemas.openxmlformats.org/officeDocument/2006/relationships/hyperlink" Target="https://podminky.urs.cz/item/CS_URS_2022_01/997013501" TargetMode="External" /><Relationship Id="rId5" Type="http://schemas.openxmlformats.org/officeDocument/2006/relationships/hyperlink" Target="https://podminky.urs.cz/item/CS_URS_2022_01/997013509" TargetMode="External" /><Relationship Id="rId6" Type="http://schemas.openxmlformats.org/officeDocument/2006/relationships/hyperlink" Target="https://podminky.urs.cz/item/CS_URS_2023_01/998018003" TargetMode="External" /><Relationship Id="rId7" Type="http://schemas.openxmlformats.org/officeDocument/2006/relationships/hyperlink" Target="https://podminky.urs.cz/item/CS_URS_2023_01/713463411" TargetMode="External" /><Relationship Id="rId8" Type="http://schemas.openxmlformats.org/officeDocument/2006/relationships/hyperlink" Target="https://podminky.urs.cz/item/CS_URS_2023_01/998713103" TargetMode="External" /><Relationship Id="rId9" Type="http://schemas.openxmlformats.org/officeDocument/2006/relationships/hyperlink" Target="https://podminky.urs.cz/item/CS_URS_2023_01/998713181" TargetMode="External" /><Relationship Id="rId10" Type="http://schemas.openxmlformats.org/officeDocument/2006/relationships/hyperlink" Target="https://podminky.urs.cz/item/CS_URS_2023_01/732111322" TargetMode="External" /><Relationship Id="rId11" Type="http://schemas.openxmlformats.org/officeDocument/2006/relationships/hyperlink" Target="https://podminky.urs.cz/item/CS_URS_2023_01/732111325" TargetMode="External" /><Relationship Id="rId12" Type="http://schemas.openxmlformats.org/officeDocument/2006/relationships/hyperlink" Target="https://podminky.urs.cz/item/CS_URS_2023_01/732112242" TargetMode="External" /><Relationship Id="rId13" Type="http://schemas.openxmlformats.org/officeDocument/2006/relationships/hyperlink" Target="https://podminky.urs.cz/item/CS_URS_2023_01/732331108" TargetMode="External" /><Relationship Id="rId14" Type="http://schemas.openxmlformats.org/officeDocument/2006/relationships/hyperlink" Target="https://podminky.urs.cz/item/CS_URS_2023_01/732422203" TargetMode="External" /><Relationship Id="rId15" Type="http://schemas.openxmlformats.org/officeDocument/2006/relationships/hyperlink" Target="https://podminky.urs.cz/item/CS_URS_2023_01/732422225" TargetMode="External" /><Relationship Id="rId16" Type="http://schemas.openxmlformats.org/officeDocument/2006/relationships/hyperlink" Target="https://podminky.urs.cz/item/CS_URS_2023_01/732422234" TargetMode="External" /><Relationship Id="rId17" Type="http://schemas.openxmlformats.org/officeDocument/2006/relationships/hyperlink" Target="https://podminky.urs.cz/item/CS_URS_2023_01/998732102" TargetMode="External" /><Relationship Id="rId18" Type="http://schemas.openxmlformats.org/officeDocument/2006/relationships/hyperlink" Target="https://podminky.urs.cz/item/CS_URS_2023_01/998732181" TargetMode="External" /><Relationship Id="rId19" Type="http://schemas.openxmlformats.org/officeDocument/2006/relationships/hyperlink" Target="https://podminky.urs.cz/item/CS_URS_2023_01/727112006" TargetMode="External" /><Relationship Id="rId20" Type="http://schemas.openxmlformats.org/officeDocument/2006/relationships/hyperlink" Target="https://podminky.urs.cz/item/CS_URS_2023_01/727112046" TargetMode="External" /><Relationship Id="rId21" Type="http://schemas.openxmlformats.org/officeDocument/2006/relationships/hyperlink" Target="https://podminky.urs.cz/item/CS_URS_2023_01/733223303" TargetMode="External" /><Relationship Id="rId22" Type="http://schemas.openxmlformats.org/officeDocument/2006/relationships/hyperlink" Target="https://podminky.urs.cz/item/CS_URS_2023_01/733223304" TargetMode="External" /><Relationship Id="rId23" Type="http://schemas.openxmlformats.org/officeDocument/2006/relationships/hyperlink" Target="https://podminky.urs.cz/item/CS_URS_2023_01/733223305" TargetMode="External" /><Relationship Id="rId24" Type="http://schemas.openxmlformats.org/officeDocument/2006/relationships/hyperlink" Target="https://podminky.urs.cz/item/CS_URS_2023_01/733223306" TargetMode="External" /><Relationship Id="rId25" Type="http://schemas.openxmlformats.org/officeDocument/2006/relationships/hyperlink" Target="https://podminky.urs.cz/item/CS_URS_2023_01/733223307" TargetMode="External" /><Relationship Id="rId26" Type="http://schemas.openxmlformats.org/officeDocument/2006/relationships/hyperlink" Target="https://podminky.urs.cz/item/CS_URS_2023_01/733223309" TargetMode="External" /><Relationship Id="rId27" Type="http://schemas.openxmlformats.org/officeDocument/2006/relationships/hyperlink" Target="https://podminky.urs.cz/item/CS_URS_2023_01/733223311" TargetMode="External" /><Relationship Id="rId28" Type="http://schemas.openxmlformats.org/officeDocument/2006/relationships/hyperlink" Target="https://podminky.urs.cz/item/CS_URS_2023_01/733224211" TargetMode="External" /><Relationship Id="rId29" Type="http://schemas.openxmlformats.org/officeDocument/2006/relationships/hyperlink" Target="https://podminky.urs.cz/item/CS_URS_2023_01/733290801" TargetMode="External" /><Relationship Id="rId30" Type="http://schemas.openxmlformats.org/officeDocument/2006/relationships/hyperlink" Target="https://podminky.urs.cz/item/CS_URS_2023_01/733290803" TargetMode="External" /><Relationship Id="rId31" Type="http://schemas.openxmlformats.org/officeDocument/2006/relationships/hyperlink" Target="https://podminky.urs.cz/item/CS_URS_2023_01/733291101" TargetMode="External" /><Relationship Id="rId32" Type="http://schemas.openxmlformats.org/officeDocument/2006/relationships/hyperlink" Target="https://podminky.urs.cz/item/CS_URS_2023_01/733291102" TargetMode="External" /><Relationship Id="rId33" Type="http://schemas.openxmlformats.org/officeDocument/2006/relationships/hyperlink" Target="https://podminky.urs.cz/item/CS_URS_2023_01/733291103" TargetMode="External" /><Relationship Id="rId34" Type="http://schemas.openxmlformats.org/officeDocument/2006/relationships/hyperlink" Target="https://podminky.urs.cz/item/CS_URS_2023_01/733291907" TargetMode="External" /><Relationship Id="rId35" Type="http://schemas.openxmlformats.org/officeDocument/2006/relationships/hyperlink" Target="https://podminky.urs.cz/item/CS_URS_2023_01/733291911" TargetMode="External" /><Relationship Id="rId36" Type="http://schemas.openxmlformats.org/officeDocument/2006/relationships/hyperlink" Target="https://podminky.urs.cz/item/CS_URS_2023_01/733293904" TargetMode="External" /><Relationship Id="rId37" Type="http://schemas.openxmlformats.org/officeDocument/2006/relationships/hyperlink" Target="https://podminky.urs.cz/item/CS_URS_2023_01/733293906" TargetMode="External" /><Relationship Id="rId38" Type="http://schemas.openxmlformats.org/officeDocument/2006/relationships/hyperlink" Target="https://podminky.urs.cz/item/CS_URS_2023_01/733293907" TargetMode="External" /><Relationship Id="rId39" Type="http://schemas.openxmlformats.org/officeDocument/2006/relationships/hyperlink" Target="https://podminky.urs.cz/item/CS_URS_2023_01/733293911" TargetMode="External" /><Relationship Id="rId40" Type="http://schemas.openxmlformats.org/officeDocument/2006/relationships/hyperlink" Target="https://podminky.urs.cz/item/CS_URS_2023_01/998733103" TargetMode="External" /><Relationship Id="rId41" Type="http://schemas.openxmlformats.org/officeDocument/2006/relationships/hyperlink" Target="https://podminky.urs.cz/item/CS_URS_2023_01/998733181" TargetMode="External" /><Relationship Id="rId42" Type="http://schemas.openxmlformats.org/officeDocument/2006/relationships/hyperlink" Target="https://podminky.urs.cz/item/CS_URS_2023_01/734209118" TargetMode="External" /><Relationship Id="rId43" Type="http://schemas.openxmlformats.org/officeDocument/2006/relationships/hyperlink" Target="https://podminky.urs.cz/item/CS_URS_2023_01/734220101R" TargetMode="External" /><Relationship Id="rId44" Type="http://schemas.openxmlformats.org/officeDocument/2006/relationships/hyperlink" Target="https://podminky.urs.cz/item/CS_URS_2023_01/734220101" TargetMode="External" /><Relationship Id="rId45" Type="http://schemas.openxmlformats.org/officeDocument/2006/relationships/hyperlink" Target="https://podminky.urs.cz/item/CS_URS_2023_01/734220103" TargetMode="External" /><Relationship Id="rId46" Type="http://schemas.openxmlformats.org/officeDocument/2006/relationships/hyperlink" Target="https://podminky.urs.cz/item/CS_URS_2023_01/734291248" TargetMode="External" /><Relationship Id="rId47" Type="http://schemas.openxmlformats.org/officeDocument/2006/relationships/hyperlink" Target="https://podminky.urs.cz/item/CS_URS_2023_01/734291251" TargetMode="External" /><Relationship Id="rId48" Type="http://schemas.openxmlformats.org/officeDocument/2006/relationships/hyperlink" Target="https://podminky.urs.cz/item/CS_URS_2023_01/734292719" TargetMode="External" /><Relationship Id="rId49" Type="http://schemas.openxmlformats.org/officeDocument/2006/relationships/hyperlink" Target="https://podminky.urs.cz/item/CS_URS_2023_01/734292721" TargetMode="External" /><Relationship Id="rId50" Type="http://schemas.openxmlformats.org/officeDocument/2006/relationships/hyperlink" Target="https://podminky.urs.cz/item/CS_URS_2023_01/734292723" TargetMode="External" /><Relationship Id="rId51" Type="http://schemas.openxmlformats.org/officeDocument/2006/relationships/hyperlink" Target="https://podminky.urs.cz/item/CS_URS_2023_01/734411101" TargetMode="External" /><Relationship Id="rId52" Type="http://schemas.openxmlformats.org/officeDocument/2006/relationships/hyperlink" Target="https://podminky.urs.cz/item/CS_URS_2023_01/998734103" TargetMode="External" /><Relationship Id="rId53" Type="http://schemas.openxmlformats.org/officeDocument/2006/relationships/hyperlink" Target="https://podminky.urs.cz/item/CS_URS_2023_01/998734181" TargetMode="External" /><Relationship Id="rId54" Type="http://schemas.openxmlformats.org/officeDocument/2006/relationships/hyperlink" Target="https://podminky.urs.cz/item/CS_URS_2023_01/751721123" TargetMode="External" /><Relationship Id="rId55" Type="http://schemas.openxmlformats.org/officeDocument/2006/relationships/hyperlink" Target="https://podminky.urs.cz/item/CS_URS_2023_01/751741812" TargetMode="External" /><Relationship Id="rId56" Type="http://schemas.openxmlformats.org/officeDocument/2006/relationships/hyperlink" Target="https://podminky.urs.cz/item/CS_URS_2023_01/751793001" TargetMode="External" /><Relationship Id="rId57" Type="http://schemas.openxmlformats.org/officeDocument/2006/relationships/hyperlink" Target="https://podminky.urs.cz/item/CS_URS_2023_01/998751102" TargetMode="External" /><Relationship Id="rId58" Type="http://schemas.openxmlformats.org/officeDocument/2006/relationships/hyperlink" Target="https://podminky.urs.cz/item/CS_URS_2023_01/998751181" TargetMode="External" /><Relationship Id="rId59" Type="http://schemas.openxmlformats.org/officeDocument/2006/relationships/hyperlink" Target="https://podminky.urs.cz/item/CS_URS_2022_01/767995111" TargetMode="External" /><Relationship Id="rId60" Type="http://schemas.openxmlformats.org/officeDocument/2006/relationships/hyperlink" Target="https://podminky.urs.cz/item/CS_URS_2022_01/998767103" TargetMode="External" /><Relationship Id="rId61" Type="http://schemas.openxmlformats.org/officeDocument/2006/relationships/hyperlink" Target="https://podminky.urs.cz/item/CS_URS_2022_01/998767181" TargetMode="External" /><Relationship Id="rId62" Type="http://schemas.openxmlformats.org/officeDocument/2006/relationships/hyperlink" Target="https://podminky.urs.cz/item/CS_URS_2022_01/783301313" TargetMode="External" /><Relationship Id="rId63" Type="http://schemas.openxmlformats.org/officeDocument/2006/relationships/hyperlink" Target="https://podminky.urs.cz/item/CS_URS_2022_01/783314203" TargetMode="External" /><Relationship Id="rId6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7013217" TargetMode="External" /><Relationship Id="rId2" Type="http://schemas.openxmlformats.org/officeDocument/2006/relationships/hyperlink" Target="https://podminky.urs.cz/item/CS_URS_2023_01/997013501" TargetMode="External" /><Relationship Id="rId3" Type="http://schemas.openxmlformats.org/officeDocument/2006/relationships/hyperlink" Target="https://podminky.urs.cz/item/CS_URS_2023_01/997013509" TargetMode="External" /><Relationship Id="rId4" Type="http://schemas.openxmlformats.org/officeDocument/2006/relationships/hyperlink" Target="https://podminky.urs.cz/item/CS_URS_2023_01/713411121" TargetMode="External" /><Relationship Id="rId5" Type="http://schemas.openxmlformats.org/officeDocument/2006/relationships/hyperlink" Target="https://podminky.urs.cz/item/CS_URS_2023_01/998713103" TargetMode="External" /><Relationship Id="rId6" Type="http://schemas.openxmlformats.org/officeDocument/2006/relationships/hyperlink" Target="https://podminky.urs.cz/item/CS_URS_2023_01/998713181" TargetMode="External" /><Relationship Id="rId7" Type="http://schemas.openxmlformats.org/officeDocument/2006/relationships/hyperlink" Target="https://podminky.urs.cz/item/CS_URS_2023_01/751122092" TargetMode="External" /><Relationship Id="rId8" Type="http://schemas.openxmlformats.org/officeDocument/2006/relationships/hyperlink" Target="https://podminky.urs.cz/item/CS_URS_2023_01/751311094" TargetMode="External" /><Relationship Id="rId9" Type="http://schemas.openxmlformats.org/officeDocument/2006/relationships/hyperlink" Target="https://podminky.urs.cz/item/CS_URS_2023_01/751344113" TargetMode="External" /><Relationship Id="rId10" Type="http://schemas.openxmlformats.org/officeDocument/2006/relationships/hyperlink" Target="https://podminky.urs.cz/item/CS_URS_2023_01/751344114" TargetMode="External" /><Relationship Id="rId11" Type="http://schemas.openxmlformats.org/officeDocument/2006/relationships/hyperlink" Target="https://podminky.urs.cz/item/CS_URS_2023_01/751344121" TargetMode="External" /><Relationship Id="rId12" Type="http://schemas.openxmlformats.org/officeDocument/2006/relationships/hyperlink" Target="https://podminky.urs.cz/item/CS_URS_2023_01/751344122" TargetMode="External" /><Relationship Id="rId13" Type="http://schemas.openxmlformats.org/officeDocument/2006/relationships/hyperlink" Target="https://podminky.urs.cz/item/CS_URS_2023_01/751344123" TargetMode="External" /><Relationship Id="rId14" Type="http://schemas.openxmlformats.org/officeDocument/2006/relationships/hyperlink" Target="https://podminky.urs.cz/item/CS_URS_2023_01/751398056" TargetMode="External" /><Relationship Id="rId15" Type="http://schemas.openxmlformats.org/officeDocument/2006/relationships/hyperlink" Target="https://podminky.urs.cz/item/CS_URS_2023_01/751510013" TargetMode="External" /><Relationship Id="rId16" Type="http://schemas.openxmlformats.org/officeDocument/2006/relationships/hyperlink" Target="https://podminky.urs.cz/item/CS_URS_2023_01/751510014" TargetMode="External" /><Relationship Id="rId17" Type="http://schemas.openxmlformats.org/officeDocument/2006/relationships/hyperlink" Target="https://podminky.urs.cz/item/CS_URS_2023_01/751510015" TargetMode="External" /><Relationship Id="rId18" Type="http://schemas.openxmlformats.org/officeDocument/2006/relationships/hyperlink" Target="https://podminky.urs.cz/item/CS_URS_2023_01/751510042" TargetMode="External" /><Relationship Id="rId19" Type="http://schemas.openxmlformats.org/officeDocument/2006/relationships/hyperlink" Target="https://podminky.urs.cz/item/CS_URS_2023_01/751510043" TargetMode="External" /><Relationship Id="rId20" Type="http://schemas.openxmlformats.org/officeDocument/2006/relationships/hyperlink" Target="https://podminky.urs.cz/item/CS_URS_2023_01/751510044" TargetMode="External" /><Relationship Id="rId21" Type="http://schemas.openxmlformats.org/officeDocument/2006/relationships/hyperlink" Target="https://podminky.urs.cz/item/CS_URS_2023_01/751510862" TargetMode="External" /><Relationship Id="rId22" Type="http://schemas.openxmlformats.org/officeDocument/2006/relationships/hyperlink" Target="https://podminky.urs.cz/item/CS_URS_2023_01/751511814" TargetMode="External" /><Relationship Id="rId23" Type="http://schemas.openxmlformats.org/officeDocument/2006/relationships/hyperlink" Target="https://podminky.urs.cz/item/CS_URS_2023_01/751514612" TargetMode="External" /><Relationship Id="rId24" Type="http://schemas.openxmlformats.org/officeDocument/2006/relationships/hyperlink" Target="https://podminky.urs.cz/item/CS_URS_2023_01/751514613" TargetMode="External" /><Relationship Id="rId25" Type="http://schemas.openxmlformats.org/officeDocument/2006/relationships/hyperlink" Target="https://podminky.urs.cz/item/CS_URS_2023_01/751514614" TargetMode="External" /><Relationship Id="rId26" Type="http://schemas.openxmlformats.org/officeDocument/2006/relationships/hyperlink" Target="https://podminky.urs.cz/item/CS_URS_2023_01/751514615" TargetMode="External" /><Relationship Id="rId27" Type="http://schemas.openxmlformats.org/officeDocument/2006/relationships/hyperlink" Target="https://podminky.urs.cz/item/CS_URS_2023_01/751514662" TargetMode="External" /><Relationship Id="rId28" Type="http://schemas.openxmlformats.org/officeDocument/2006/relationships/hyperlink" Target="https://podminky.urs.cz/item/CS_URS_2023_01/751514662" TargetMode="External" /><Relationship Id="rId29" Type="http://schemas.openxmlformats.org/officeDocument/2006/relationships/hyperlink" Target="https://podminky.urs.cz/item/CS_URS_2023_01/751514663" TargetMode="External" /><Relationship Id="rId30" Type="http://schemas.openxmlformats.org/officeDocument/2006/relationships/hyperlink" Target="https://podminky.urs.cz/item/CS_URS_2023_01/751514664" TargetMode="External" /><Relationship Id="rId31" Type="http://schemas.openxmlformats.org/officeDocument/2006/relationships/hyperlink" Target="https://podminky.urs.cz/item/CS_URS_2023_01/751525013" TargetMode="External" /><Relationship Id="rId32" Type="http://schemas.openxmlformats.org/officeDocument/2006/relationships/hyperlink" Target="https://podminky.urs.cz/item/CS_URS_2023_01/751525014" TargetMode="External" /><Relationship Id="rId33" Type="http://schemas.openxmlformats.org/officeDocument/2006/relationships/hyperlink" Target="https://podminky.urs.cz/item/CS_URS_2023_01/751571034" TargetMode="External" /><Relationship Id="rId34" Type="http://schemas.openxmlformats.org/officeDocument/2006/relationships/hyperlink" Target="https://podminky.urs.cz/item/CS_URS_2023_01/751571035" TargetMode="External" /><Relationship Id="rId35" Type="http://schemas.openxmlformats.org/officeDocument/2006/relationships/hyperlink" Target="https://podminky.urs.cz/item/CS_URS_2023_01/751571036" TargetMode="External" /><Relationship Id="rId36" Type="http://schemas.openxmlformats.org/officeDocument/2006/relationships/hyperlink" Target="https://podminky.urs.cz/item/CS_URS_2023_01/751572032" TargetMode="External" /><Relationship Id="rId37" Type="http://schemas.openxmlformats.org/officeDocument/2006/relationships/hyperlink" Target="https://podminky.urs.cz/item/CS_URS_2023_01/751572033" TargetMode="External" /><Relationship Id="rId38" Type="http://schemas.openxmlformats.org/officeDocument/2006/relationships/hyperlink" Target="https://podminky.urs.cz/item/CS_URS_2023_01/751572034" TargetMode="External" /><Relationship Id="rId39" Type="http://schemas.openxmlformats.org/officeDocument/2006/relationships/hyperlink" Target="https://podminky.urs.cz/item/CS_URS_2023_01/751581212" TargetMode="External" /><Relationship Id="rId40" Type="http://schemas.openxmlformats.org/officeDocument/2006/relationships/hyperlink" Target="https://podminky.urs.cz/item/CS_URS_2023_01/751581314" TargetMode="External" /><Relationship Id="rId41" Type="http://schemas.openxmlformats.org/officeDocument/2006/relationships/hyperlink" Target="https://podminky.urs.cz/item/CS_URS_2023_01/751581315" TargetMode="External" /><Relationship Id="rId42" Type="http://schemas.openxmlformats.org/officeDocument/2006/relationships/hyperlink" Target="https://podminky.urs.cz/item/CS_URS_2023_01/751581316" TargetMode="External" /><Relationship Id="rId43" Type="http://schemas.openxmlformats.org/officeDocument/2006/relationships/hyperlink" Target="https://podminky.urs.cz/item/CS_URS_2023_01/751581334" TargetMode="External" /><Relationship Id="rId44" Type="http://schemas.openxmlformats.org/officeDocument/2006/relationships/hyperlink" Target="https://podminky.urs.cz/item/CS_URS_2023_01/751581335" TargetMode="External" /><Relationship Id="rId45" Type="http://schemas.openxmlformats.org/officeDocument/2006/relationships/hyperlink" Target="https://podminky.urs.cz/item/CS_URS_2023_01/751581352" TargetMode="External" /><Relationship Id="rId46" Type="http://schemas.openxmlformats.org/officeDocument/2006/relationships/hyperlink" Target="https://podminky.urs.cz/item/CS_URS_2023_01/751581356" TargetMode="External" /><Relationship Id="rId47" Type="http://schemas.openxmlformats.org/officeDocument/2006/relationships/hyperlink" Target="https://podminky.urs.cz/item/CS_URS_2023_01/751611122" TargetMode="External" /><Relationship Id="rId48" Type="http://schemas.openxmlformats.org/officeDocument/2006/relationships/hyperlink" Target="https://podminky.urs.cz/item/CS_URS_2023_01/751611123" TargetMode="External" /><Relationship Id="rId49" Type="http://schemas.openxmlformats.org/officeDocument/2006/relationships/hyperlink" Target="https://podminky.urs.cz/item/CS_URS_2023_01/751613140" TargetMode="External" /><Relationship Id="rId50" Type="http://schemas.openxmlformats.org/officeDocument/2006/relationships/hyperlink" Target="https://podminky.urs.cz/item/CS_URS_2023_01/751614122" TargetMode="External" /><Relationship Id="rId51" Type="http://schemas.openxmlformats.org/officeDocument/2006/relationships/hyperlink" Target="https://podminky.urs.cz/item/CS_URS_2023_01/751691111" TargetMode="External" /><Relationship Id="rId52" Type="http://schemas.openxmlformats.org/officeDocument/2006/relationships/hyperlink" Target="https://podminky.urs.cz/item/CS_URS_2023_01/998751102" TargetMode="External" /><Relationship Id="rId53" Type="http://schemas.openxmlformats.org/officeDocument/2006/relationships/hyperlink" Target="https://podminky.urs.cz/item/CS_URS_2023_01/998751181" TargetMode="External" /><Relationship Id="rId5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53961112" TargetMode="External" /><Relationship Id="rId2" Type="http://schemas.openxmlformats.org/officeDocument/2006/relationships/hyperlink" Target="https://podminky.urs.cz/item/CS_URS_2023_01/953965115" TargetMode="External" /><Relationship Id="rId3" Type="http://schemas.openxmlformats.org/officeDocument/2006/relationships/hyperlink" Target="https://podminky.urs.cz/item/CS_URS_2023_01/997013216" TargetMode="External" /><Relationship Id="rId4" Type="http://schemas.openxmlformats.org/officeDocument/2006/relationships/hyperlink" Target="https://podminky.urs.cz/item/CS_URS_2023_01/997013501" TargetMode="External" /><Relationship Id="rId5" Type="http://schemas.openxmlformats.org/officeDocument/2006/relationships/hyperlink" Target="https://podminky.urs.cz/item/CS_URS_2023_01/997013509" TargetMode="External" /><Relationship Id="rId6" Type="http://schemas.openxmlformats.org/officeDocument/2006/relationships/hyperlink" Target="https://podminky.urs.cz/item/CS_URS_2023_01/998018003" TargetMode="External" /><Relationship Id="rId7" Type="http://schemas.openxmlformats.org/officeDocument/2006/relationships/hyperlink" Target="https://podminky.urs.cz/item/CS_URS_2023_01/721140905" TargetMode="External" /><Relationship Id="rId8" Type="http://schemas.openxmlformats.org/officeDocument/2006/relationships/hyperlink" Target="https://podminky.urs.cz/item/CS_URS_2023_01/721173722" TargetMode="External" /><Relationship Id="rId9" Type="http://schemas.openxmlformats.org/officeDocument/2006/relationships/hyperlink" Target="https://podminky.urs.cz/item/CS_URS_2023_01/721174041" TargetMode="External" /><Relationship Id="rId10" Type="http://schemas.openxmlformats.org/officeDocument/2006/relationships/hyperlink" Target="https://podminky.urs.cz/item/CS_URS_2023_01/721194103" TargetMode="External" /><Relationship Id="rId11" Type="http://schemas.openxmlformats.org/officeDocument/2006/relationships/hyperlink" Target="https://podminky.urs.cz/item/CS_URS_2023_01/721194104" TargetMode="External" /><Relationship Id="rId12" Type="http://schemas.openxmlformats.org/officeDocument/2006/relationships/hyperlink" Target="https://podminky.urs.cz/item/CS_URS_2023_01/721290111" TargetMode="External" /><Relationship Id="rId13" Type="http://schemas.openxmlformats.org/officeDocument/2006/relationships/hyperlink" Target="https://podminky.urs.cz/item/CS_URS_2023_01/998721103" TargetMode="External" /><Relationship Id="rId14" Type="http://schemas.openxmlformats.org/officeDocument/2006/relationships/hyperlink" Target="https://podminky.urs.cz/item/CS_URS_2023_01/998721181" TargetMode="External" /><Relationship Id="rId15" Type="http://schemas.openxmlformats.org/officeDocument/2006/relationships/hyperlink" Target="https://podminky.urs.cz/item/CS_URS_2023_01/722130233" TargetMode="External" /><Relationship Id="rId16" Type="http://schemas.openxmlformats.org/officeDocument/2006/relationships/hyperlink" Target="https://podminky.urs.cz/item/CS_URS_2023_01/722130236" TargetMode="External" /><Relationship Id="rId17" Type="http://schemas.openxmlformats.org/officeDocument/2006/relationships/hyperlink" Target="https://podminky.urs.cz/item/CS_URS_2023_01/722130802" TargetMode="External" /><Relationship Id="rId18" Type="http://schemas.openxmlformats.org/officeDocument/2006/relationships/hyperlink" Target="https://podminky.urs.cz/item/CS_URS_2023_01/722130913" TargetMode="External" /><Relationship Id="rId19" Type="http://schemas.openxmlformats.org/officeDocument/2006/relationships/hyperlink" Target="https://podminky.urs.cz/item/CS_URS_2023_01/722130916" TargetMode="External" /><Relationship Id="rId20" Type="http://schemas.openxmlformats.org/officeDocument/2006/relationships/hyperlink" Target="https://podminky.urs.cz/item/CS_URS_2023_01/722131933" TargetMode="External" /><Relationship Id="rId21" Type="http://schemas.openxmlformats.org/officeDocument/2006/relationships/hyperlink" Target="https://podminky.urs.cz/item/CS_URS_2023_01/722131935" TargetMode="External" /><Relationship Id="rId22" Type="http://schemas.openxmlformats.org/officeDocument/2006/relationships/hyperlink" Target="https://podminky.urs.cz/item/CS_URS_2023_01/722181113" TargetMode="External" /><Relationship Id="rId23" Type="http://schemas.openxmlformats.org/officeDocument/2006/relationships/hyperlink" Target="https://podminky.urs.cz/item/CS_URS_2023_01/722181116" TargetMode="External" /><Relationship Id="rId24" Type="http://schemas.openxmlformats.org/officeDocument/2006/relationships/hyperlink" Target="https://podminky.urs.cz/item/CS_URS_2023_01/998722103" TargetMode="External" /><Relationship Id="rId25" Type="http://schemas.openxmlformats.org/officeDocument/2006/relationships/hyperlink" Target="https://podminky.urs.cz/item/CS_URS_2023_01/998722181" TargetMode="External" /><Relationship Id="rId26" Type="http://schemas.openxmlformats.org/officeDocument/2006/relationships/hyperlink" Target="https://podminky.urs.cz/item/CS_URS_2023_01/723111205" TargetMode="External" /><Relationship Id="rId27" Type="http://schemas.openxmlformats.org/officeDocument/2006/relationships/hyperlink" Target="https://podminky.urs.cz/item/CS_URS_2023_01/723120805" TargetMode="External" /><Relationship Id="rId28" Type="http://schemas.openxmlformats.org/officeDocument/2006/relationships/hyperlink" Target="https://podminky.urs.cz/item/CS_URS_2023_01/723190901" TargetMode="External" /><Relationship Id="rId29" Type="http://schemas.openxmlformats.org/officeDocument/2006/relationships/hyperlink" Target="https://podminky.urs.cz/item/CS_URS_2023_01/723190907" TargetMode="External" /><Relationship Id="rId30" Type="http://schemas.openxmlformats.org/officeDocument/2006/relationships/hyperlink" Target="https://podminky.urs.cz/item/CS_URS_2023_01/723190909" TargetMode="External" /><Relationship Id="rId31" Type="http://schemas.openxmlformats.org/officeDocument/2006/relationships/hyperlink" Target="https://podminky.urs.cz/item/CS_URS_2023_01/723190915" TargetMode="External" /><Relationship Id="rId32" Type="http://schemas.openxmlformats.org/officeDocument/2006/relationships/hyperlink" Target="https://podminky.urs.cz/item/CS_URS_2023_01/998723103" TargetMode="External" /><Relationship Id="rId33" Type="http://schemas.openxmlformats.org/officeDocument/2006/relationships/hyperlink" Target="https://podminky.urs.cz/item/CS_URS_2023_01/998723181" TargetMode="External" /><Relationship Id="rId34" Type="http://schemas.openxmlformats.org/officeDocument/2006/relationships/hyperlink" Target="https://podminky.urs.cz/item/CS_URS_2023_01/998724103" TargetMode="External" /><Relationship Id="rId35" Type="http://schemas.openxmlformats.org/officeDocument/2006/relationships/hyperlink" Target="https://podminky.urs.cz/item/CS_URS_2023_01/998724181" TargetMode="External" /><Relationship Id="rId36" Type="http://schemas.openxmlformats.org/officeDocument/2006/relationships/hyperlink" Target="https://podminky.urs.cz/item/CS_URS_2023_01/767995111" TargetMode="External" /><Relationship Id="rId37" Type="http://schemas.openxmlformats.org/officeDocument/2006/relationships/hyperlink" Target="https://podminky.urs.cz/item/CS_URS_2023_01/998767103" TargetMode="External" /><Relationship Id="rId38" Type="http://schemas.openxmlformats.org/officeDocument/2006/relationships/hyperlink" Target="https://podminky.urs.cz/item/CS_URS_2023_01/998767181" TargetMode="External" /><Relationship Id="rId39" Type="http://schemas.openxmlformats.org/officeDocument/2006/relationships/hyperlink" Target="https://podminky.urs.cz/item/CS_URS_2023_01/783301313" TargetMode="External" /><Relationship Id="rId40" Type="http://schemas.openxmlformats.org/officeDocument/2006/relationships/hyperlink" Target="https://podminky.urs.cz/item/CS_URS_2023_01/783314203" TargetMode="External" /><Relationship Id="rId4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741110001" TargetMode="External" /><Relationship Id="rId2" Type="http://schemas.openxmlformats.org/officeDocument/2006/relationships/hyperlink" Target="https://podminky.urs.cz/item/CS_URS_2023_01/741110002" TargetMode="External" /><Relationship Id="rId3" Type="http://schemas.openxmlformats.org/officeDocument/2006/relationships/hyperlink" Target="https://podminky.urs.cz/item/CS_URS_2023_01/741110003" TargetMode="External" /><Relationship Id="rId4" Type="http://schemas.openxmlformats.org/officeDocument/2006/relationships/hyperlink" Target="https://podminky.urs.cz/item/CS_URS_2023_01/741120201" TargetMode="External" /><Relationship Id="rId5" Type="http://schemas.openxmlformats.org/officeDocument/2006/relationships/hyperlink" Target="https://podminky.urs.cz/item/CS_URS_2023_01/741122211" TargetMode="External" /><Relationship Id="rId6" Type="http://schemas.openxmlformats.org/officeDocument/2006/relationships/hyperlink" Target="https://podminky.urs.cz/item/CS_URS_2023_01/741122211" TargetMode="External" /><Relationship Id="rId7" Type="http://schemas.openxmlformats.org/officeDocument/2006/relationships/hyperlink" Target="https://podminky.urs.cz/item/CS_URS_2023_01/741122231" TargetMode="External" /><Relationship Id="rId8" Type="http://schemas.openxmlformats.org/officeDocument/2006/relationships/hyperlink" Target="https://podminky.urs.cz/item/CS_URS_2023_01/741122211" TargetMode="External" /><Relationship Id="rId9" Type="http://schemas.openxmlformats.org/officeDocument/2006/relationships/hyperlink" Target="https://podminky.urs.cz/item/CS_URS_2023_01/741124703" TargetMode="External" /><Relationship Id="rId10" Type="http://schemas.openxmlformats.org/officeDocument/2006/relationships/hyperlink" Target="https://podminky.urs.cz/item/CS_URS_2023_01/741124703" TargetMode="External" /><Relationship Id="rId11" Type="http://schemas.openxmlformats.org/officeDocument/2006/relationships/hyperlink" Target="https://podminky.urs.cz/item/CS_URS_2023_01/741130001" TargetMode="External" /><Relationship Id="rId12" Type="http://schemas.openxmlformats.org/officeDocument/2006/relationships/hyperlink" Target="https://podminky.urs.cz/item/CS_URS_2023_01/741130007" TargetMode="External" /><Relationship Id="rId13" Type="http://schemas.openxmlformats.org/officeDocument/2006/relationships/hyperlink" Target="https://podminky.urs.cz/item/CS_URS_2023_01/741130008" TargetMode="External" /><Relationship Id="rId14" Type="http://schemas.openxmlformats.org/officeDocument/2006/relationships/hyperlink" Target="https://podminky.urs.cz/item/CS_URS_2023_01/741130027" TargetMode="External" /><Relationship Id="rId15" Type="http://schemas.openxmlformats.org/officeDocument/2006/relationships/hyperlink" Target="https://podminky.urs.cz/item/CS_URS_2023_01/741130116" TargetMode="External" /><Relationship Id="rId16" Type="http://schemas.openxmlformats.org/officeDocument/2006/relationships/hyperlink" Target="https://podminky.urs.cz/item/CS_URS_2023_01/741130137" TargetMode="External" /><Relationship Id="rId17" Type="http://schemas.openxmlformats.org/officeDocument/2006/relationships/hyperlink" Target="https://podminky.urs.cz/item/CS_URS_2023_01/741130146" TargetMode="External" /><Relationship Id="rId18" Type="http://schemas.openxmlformats.org/officeDocument/2006/relationships/hyperlink" Target="https://podminky.urs.cz/item/CS_URS_2023_01/741210001" TargetMode="External" /><Relationship Id="rId19" Type="http://schemas.openxmlformats.org/officeDocument/2006/relationships/hyperlink" Target="https://podminky.urs.cz/item/CS_URS_2023_01/741313082" TargetMode="External" /><Relationship Id="rId20" Type="http://schemas.openxmlformats.org/officeDocument/2006/relationships/hyperlink" Target="https://podminky.urs.cz/item/CS_URS_2023_01/741320003" TargetMode="External" /><Relationship Id="rId21" Type="http://schemas.openxmlformats.org/officeDocument/2006/relationships/hyperlink" Target="https://podminky.urs.cz/item/CS_URS_2023_01/741320101" TargetMode="External" /><Relationship Id="rId22" Type="http://schemas.openxmlformats.org/officeDocument/2006/relationships/hyperlink" Target="https://podminky.urs.cz/item/CS_URS_2023_01/741320161" TargetMode="External" /><Relationship Id="rId23" Type="http://schemas.openxmlformats.org/officeDocument/2006/relationships/hyperlink" Target="https://podminky.urs.cz/item/CS_URS_2023_01/741321001" TargetMode="External" /><Relationship Id="rId24" Type="http://schemas.openxmlformats.org/officeDocument/2006/relationships/hyperlink" Target="https://podminky.urs.cz/item/CS_URS_2023_01/741331031" TargetMode="External" /><Relationship Id="rId25" Type="http://schemas.openxmlformats.org/officeDocument/2006/relationships/hyperlink" Target="https://podminky.urs.cz/item/CS_URS_2023_01/741331032" TargetMode="External" /><Relationship Id="rId26" Type="http://schemas.openxmlformats.org/officeDocument/2006/relationships/hyperlink" Target="https://podminky.urs.cz/item/CS_URS_2023_01/741410071" TargetMode="External" /><Relationship Id="rId27" Type="http://schemas.openxmlformats.org/officeDocument/2006/relationships/hyperlink" Target="https://podminky.urs.cz/item/CS_URS_2023_01/741420001" TargetMode="External" /><Relationship Id="rId28" Type="http://schemas.openxmlformats.org/officeDocument/2006/relationships/hyperlink" Target="https://podminky.urs.cz/item/CS_URS_2023_01/741420021" TargetMode="External" /><Relationship Id="rId29" Type="http://schemas.openxmlformats.org/officeDocument/2006/relationships/hyperlink" Target="https://podminky.urs.cz/item/CS_URS_2023_01/741420024" TargetMode="External" /><Relationship Id="rId30" Type="http://schemas.openxmlformats.org/officeDocument/2006/relationships/hyperlink" Target="https://podminky.urs.cz/item/CS_URS_2023_01/741420081" TargetMode="External" /><Relationship Id="rId31" Type="http://schemas.openxmlformats.org/officeDocument/2006/relationships/hyperlink" Target="https://podminky.urs.cz/item/CS_URS_2023_01/741430003" TargetMode="External" /><Relationship Id="rId32" Type="http://schemas.openxmlformats.org/officeDocument/2006/relationships/hyperlink" Target="https://podminky.urs.cz/item/CS_URS_2023_01/741910412" TargetMode="External" /><Relationship Id="rId33" Type="http://schemas.openxmlformats.org/officeDocument/2006/relationships/hyperlink" Target="https://podminky.urs.cz/item/CS_URS_2023_01/741990011" TargetMode="External" /><Relationship Id="rId34" Type="http://schemas.openxmlformats.org/officeDocument/2006/relationships/hyperlink" Target="https://podminky.urs.cz/item/CS_URS_2023_01/741990012" TargetMode="External" /><Relationship Id="rId35" Type="http://schemas.openxmlformats.org/officeDocument/2006/relationships/hyperlink" Target="https://podminky.urs.cz/item/CS_URS_2023_01/741810002" TargetMode="External" /><Relationship Id="rId36" Type="http://schemas.openxmlformats.org/officeDocument/2006/relationships/hyperlink" Target="https://podminky.urs.cz/item/CS_URS_2023_01/998741103" TargetMode="External" /><Relationship Id="rId37" Type="http://schemas.openxmlformats.org/officeDocument/2006/relationships/hyperlink" Target="https://podminky.urs.cz/item/CS_URS_2023_01/998741181" TargetMode="External" /><Relationship Id="rId38" Type="http://schemas.openxmlformats.org/officeDocument/2006/relationships/hyperlink" Target="https://podminky.urs.cz/item/CS_URS_2023_01/742121001" TargetMode="External" /><Relationship Id="rId39" Type="http://schemas.openxmlformats.org/officeDocument/2006/relationships/hyperlink" Target="https://podminky.urs.cz/item/CS_URS_2023_01/998742103" TargetMode="External" /><Relationship Id="rId40" Type="http://schemas.openxmlformats.org/officeDocument/2006/relationships/hyperlink" Target="https://podminky.urs.cz/item/CS_URS_2023_01/998742181" TargetMode="External" /><Relationship Id="rId4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8742202" TargetMode="External" /><Relationship Id="rId2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612325401" TargetMode="External" /><Relationship Id="rId2" Type="http://schemas.openxmlformats.org/officeDocument/2006/relationships/hyperlink" Target="https://podminky.urs.cz/item/CS_URS_2023_01/619991001" TargetMode="External" /><Relationship Id="rId3" Type="http://schemas.openxmlformats.org/officeDocument/2006/relationships/hyperlink" Target="https://podminky.urs.cz/item/CS_URS_2023_01/619991011" TargetMode="External" /><Relationship Id="rId4" Type="http://schemas.openxmlformats.org/officeDocument/2006/relationships/hyperlink" Target="https://podminky.urs.cz/item/CS_URS_2023_01/619996115" TargetMode="External" /><Relationship Id="rId5" Type="http://schemas.openxmlformats.org/officeDocument/2006/relationships/hyperlink" Target="https://podminky.urs.cz/item/CS_URS_2023_01/619996127" TargetMode="External" /><Relationship Id="rId6" Type="http://schemas.openxmlformats.org/officeDocument/2006/relationships/hyperlink" Target="https://podminky.urs.cz/item/CS_URS_2023_01/619996145" TargetMode="External" /><Relationship Id="rId7" Type="http://schemas.openxmlformats.org/officeDocument/2006/relationships/hyperlink" Target="https://podminky.urs.cz/item/CS_URS_2023_01/642944121" TargetMode="External" /><Relationship Id="rId8" Type="http://schemas.openxmlformats.org/officeDocument/2006/relationships/hyperlink" Target="https://podminky.urs.cz/item/CS_URS_2023_01/949101111" TargetMode="External" /><Relationship Id="rId9" Type="http://schemas.openxmlformats.org/officeDocument/2006/relationships/hyperlink" Target="https://podminky.urs.cz/item/CS_URS_2023_01/952901111" TargetMode="External" /><Relationship Id="rId10" Type="http://schemas.openxmlformats.org/officeDocument/2006/relationships/hyperlink" Target="https://podminky.urs.cz/item/CS_URS_2023_01/953943211" TargetMode="External" /><Relationship Id="rId11" Type="http://schemas.openxmlformats.org/officeDocument/2006/relationships/hyperlink" Target="https://podminky.urs.cz/item/CS_URS_2023_01/953961112" TargetMode="External" /><Relationship Id="rId12" Type="http://schemas.openxmlformats.org/officeDocument/2006/relationships/hyperlink" Target="https://podminky.urs.cz/item/CS_URS_2023_01/953965115" TargetMode="External" /><Relationship Id="rId13" Type="http://schemas.openxmlformats.org/officeDocument/2006/relationships/hyperlink" Target="https://podminky.urs.cz/item/CS_URS_2023_01/962031133" TargetMode="External" /><Relationship Id="rId14" Type="http://schemas.openxmlformats.org/officeDocument/2006/relationships/hyperlink" Target="https://podminky.urs.cz/item/CS_URS_2023_01/967023693" TargetMode="External" /><Relationship Id="rId15" Type="http://schemas.openxmlformats.org/officeDocument/2006/relationships/hyperlink" Target="https://podminky.urs.cz/item/CS_URS_2023_01/968072455" TargetMode="External" /><Relationship Id="rId16" Type="http://schemas.openxmlformats.org/officeDocument/2006/relationships/hyperlink" Target="https://podminky.urs.cz/item/CS_URS_2023_01/971033241" TargetMode="External" /><Relationship Id="rId17" Type="http://schemas.openxmlformats.org/officeDocument/2006/relationships/hyperlink" Target="https://podminky.urs.cz/item/CS_URS_2023_01/971033331" TargetMode="External" /><Relationship Id="rId18" Type="http://schemas.openxmlformats.org/officeDocument/2006/relationships/hyperlink" Target="https://podminky.urs.cz/item/CS_URS_2023_01/971033341" TargetMode="External" /><Relationship Id="rId19" Type="http://schemas.openxmlformats.org/officeDocument/2006/relationships/hyperlink" Target="https://podminky.urs.cz/item/CS_URS_2023_01/971033431" TargetMode="External" /><Relationship Id="rId20" Type="http://schemas.openxmlformats.org/officeDocument/2006/relationships/hyperlink" Target="https://podminky.urs.cz/item/CS_URS_2023_01/971033441" TargetMode="External" /><Relationship Id="rId21" Type="http://schemas.openxmlformats.org/officeDocument/2006/relationships/hyperlink" Target="https://podminky.urs.cz/item/CS_URS_2023_01/971033461" TargetMode="External" /><Relationship Id="rId22" Type="http://schemas.openxmlformats.org/officeDocument/2006/relationships/hyperlink" Target="https://podminky.urs.cz/item/CS_URS_2023_01/972054311" TargetMode="External" /><Relationship Id="rId23" Type="http://schemas.openxmlformats.org/officeDocument/2006/relationships/hyperlink" Target="https://podminky.urs.cz/item/CS_URS_2023_01/972054411" TargetMode="External" /><Relationship Id="rId24" Type="http://schemas.openxmlformats.org/officeDocument/2006/relationships/hyperlink" Target="https://podminky.urs.cz/item/CS_URS_2023_01/977132112" TargetMode="External" /><Relationship Id="rId25" Type="http://schemas.openxmlformats.org/officeDocument/2006/relationships/hyperlink" Target="https://podminky.urs.cz/item/CS_URS_2023_01/977211111" TargetMode="External" /><Relationship Id="rId26" Type="http://schemas.openxmlformats.org/officeDocument/2006/relationships/hyperlink" Target="https://podminky.urs.cz/item/CS_URS_2023_01/977332111" TargetMode="External" /><Relationship Id="rId27" Type="http://schemas.openxmlformats.org/officeDocument/2006/relationships/hyperlink" Target="https://podminky.urs.cz/item/CS_URS_2023_01/977332112" TargetMode="External" /><Relationship Id="rId28" Type="http://schemas.openxmlformats.org/officeDocument/2006/relationships/hyperlink" Target="https://podminky.urs.cz/item/CS_URS_2023_01/997013212" TargetMode="External" /><Relationship Id="rId29" Type="http://schemas.openxmlformats.org/officeDocument/2006/relationships/hyperlink" Target="https://podminky.urs.cz/item/CS_URS_2023_01/997013501" TargetMode="External" /><Relationship Id="rId30" Type="http://schemas.openxmlformats.org/officeDocument/2006/relationships/hyperlink" Target="https://podminky.urs.cz/item/CS_URS_2023_01/997013509" TargetMode="External" /><Relationship Id="rId31" Type="http://schemas.openxmlformats.org/officeDocument/2006/relationships/hyperlink" Target="https://podminky.urs.cz/item/CS_URS_2023_01/997013631" TargetMode="External" /><Relationship Id="rId32" Type="http://schemas.openxmlformats.org/officeDocument/2006/relationships/hyperlink" Target="https://podminky.urs.cz/item/CS_URS_2023_01/997013811" TargetMode="External" /><Relationship Id="rId33" Type="http://schemas.openxmlformats.org/officeDocument/2006/relationships/hyperlink" Target="https://podminky.urs.cz/item/CS_URS_2023_01/997013812" TargetMode="External" /><Relationship Id="rId34" Type="http://schemas.openxmlformats.org/officeDocument/2006/relationships/hyperlink" Target="https://podminky.urs.cz/item/CS_URS_2023_01/997013813" TargetMode="External" /><Relationship Id="rId35" Type="http://schemas.openxmlformats.org/officeDocument/2006/relationships/hyperlink" Target="https://podminky.urs.cz/item/CS_URS_2023_01/997013814" TargetMode="External" /><Relationship Id="rId36" Type="http://schemas.openxmlformats.org/officeDocument/2006/relationships/hyperlink" Target="https://podminky.urs.cz/item/CS_URS_2023_01/998018002" TargetMode="External" /><Relationship Id="rId37" Type="http://schemas.openxmlformats.org/officeDocument/2006/relationships/hyperlink" Target="https://podminky.urs.cz/item/CS_URS_2023_01/713110813" TargetMode="External" /><Relationship Id="rId38" Type="http://schemas.openxmlformats.org/officeDocument/2006/relationships/hyperlink" Target="https://podminky.urs.cz/item/CS_URS_2023_01/713131141" TargetMode="External" /><Relationship Id="rId39" Type="http://schemas.openxmlformats.org/officeDocument/2006/relationships/hyperlink" Target="https://podminky.urs.cz/item/CS_URS_2023_01/998713102" TargetMode="External" /><Relationship Id="rId40" Type="http://schemas.openxmlformats.org/officeDocument/2006/relationships/hyperlink" Target="https://podminky.urs.cz/item/CS_URS_2023_01/998713181" TargetMode="External" /><Relationship Id="rId41" Type="http://schemas.openxmlformats.org/officeDocument/2006/relationships/hyperlink" Target="https://podminky.urs.cz/item/CS_URS_2023_01/762081150" TargetMode="External" /><Relationship Id="rId42" Type="http://schemas.openxmlformats.org/officeDocument/2006/relationships/hyperlink" Target="https://podminky.urs.cz/item/CS_URS_2023_01/762083111" TargetMode="External" /><Relationship Id="rId43" Type="http://schemas.openxmlformats.org/officeDocument/2006/relationships/hyperlink" Target="https://podminky.urs.cz/item/CS_URS_2023_01/762085103" TargetMode="External" /><Relationship Id="rId44" Type="http://schemas.openxmlformats.org/officeDocument/2006/relationships/hyperlink" Target="https://podminky.urs.cz/item/CS_URS_2023_01/762085811" TargetMode="External" /><Relationship Id="rId45" Type="http://schemas.openxmlformats.org/officeDocument/2006/relationships/hyperlink" Target="https://podminky.urs.cz/item/CS_URS_2023_01/762111811" TargetMode="External" /><Relationship Id="rId46" Type="http://schemas.openxmlformats.org/officeDocument/2006/relationships/hyperlink" Target="https://podminky.urs.cz/item/CS_URS_2023_01/762132137" TargetMode="External" /><Relationship Id="rId47" Type="http://schemas.openxmlformats.org/officeDocument/2006/relationships/hyperlink" Target="https://podminky.urs.cz/item/CS_URS_2023_01/762195000" TargetMode="External" /><Relationship Id="rId48" Type="http://schemas.openxmlformats.org/officeDocument/2006/relationships/hyperlink" Target="https://podminky.urs.cz/item/CS_URS_2023_01/998762102" TargetMode="External" /><Relationship Id="rId49" Type="http://schemas.openxmlformats.org/officeDocument/2006/relationships/hyperlink" Target="https://podminky.urs.cz/item/CS_URS_2023_01/998762181" TargetMode="External" /><Relationship Id="rId50" Type="http://schemas.openxmlformats.org/officeDocument/2006/relationships/hyperlink" Target="https://podminky.urs.cz/item/CS_URS_2023_01/763101853" TargetMode="External" /><Relationship Id="rId51" Type="http://schemas.openxmlformats.org/officeDocument/2006/relationships/hyperlink" Target="https://podminky.urs.cz/item/CS_URS_2023_01/763101855" TargetMode="External" /><Relationship Id="rId52" Type="http://schemas.openxmlformats.org/officeDocument/2006/relationships/hyperlink" Target="https://podminky.urs.cz/item/CS_URS_2023_01/763101856" TargetMode="External" /><Relationship Id="rId53" Type="http://schemas.openxmlformats.org/officeDocument/2006/relationships/hyperlink" Target="https://podminky.urs.cz/item/CS_URS_2023_01/763121712" TargetMode="External" /><Relationship Id="rId54" Type="http://schemas.openxmlformats.org/officeDocument/2006/relationships/hyperlink" Target="https://podminky.urs.cz/item/CS_URS_2023_01/763121714" TargetMode="External" /><Relationship Id="rId55" Type="http://schemas.openxmlformats.org/officeDocument/2006/relationships/hyperlink" Target="https://podminky.urs.cz/item/CS_URS_2023_01/763121751" TargetMode="External" /><Relationship Id="rId56" Type="http://schemas.openxmlformats.org/officeDocument/2006/relationships/hyperlink" Target="https://podminky.urs.cz/item/CS_URS_2023_01/763131714" TargetMode="External" /><Relationship Id="rId57" Type="http://schemas.openxmlformats.org/officeDocument/2006/relationships/hyperlink" Target="https://podminky.urs.cz/item/CS_URS_2023_01/763131721" TargetMode="External" /><Relationship Id="rId58" Type="http://schemas.openxmlformats.org/officeDocument/2006/relationships/hyperlink" Target="https://podminky.urs.cz/item/CS_URS_2023_01/763131751" TargetMode="External" /><Relationship Id="rId59" Type="http://schemas.openxmlformats.org/officeDocument/2006/relationships/hyperlink" Target="https://podminky.urs.cz/item/CS_URS_2023_01/763131752" TargetMode="External" /><Relationship Id="rId60" Type="http://schemas.openxmlformats.org/officeDocument/2006/relationships/hyperlink" Target="https://podminky.urs.cz/item/CS_URS_2023_01/763131761" TargetMode="External" /><Relationship Id="rId61" Type="http://schemas.openxmlformats.org/officeDocument/2006/relationships/hyperlink" Target="https://podminky.urs.cz/item/CS_URS_2023_01/763131771" TargetMode="External" /><Relationship Id="rId62" Type="http://schemas.openxmlformats.org/officeDocument/2006/relationships/hyperlink" Target="https://podminky.urs.cz/item/CS_URS_2023_01/763131831" TargetMode="External" /><Relationship Id="rId63" Type="http://schemas.openxmlformats.org/officeDocument/2006/relationships/hyperlink" Target="https://podminky.urs.cz/item/CS_URS_2023_01/763172321" TargetMode="External" /><Relationship Id="rId64" Type="http://schemas.openxmlformats.org/officeDocument/2006/relationships/hyperlink" Target="https://podminky.urs.cz/item/CS_URS_2023_01/763172322" TargetMode="External" /><Relationship Id="rId65" Type="http://schemas.openxmlformats.org/officeDocument/2006/relationships/hyperlink" Target="https://podminky.urs.cz/item/CS_URS_2023_01/763172352" TargetMode="External" /><Relationship Id="rId66" Type="http://schemas.openxmlformats.org/officeDocument/2006/relationships/hyperlink" Target="https://podminky.urs.cz/item/CS_URS_2023_01/763172353" TargetMode="External" /><Relationship Id="rId67" Type="http://schemas.openxmlformats.org/officeDocument/2006/relationships/hyperlink" Target="https://podminky.urs.cz/item/CS_URS_2023_01/998763302" TargetMode="External" /><Relationship Id="rId68" Type="http://schemas.openxmlformats.org/officeDocument/2006/relationships/hyperlink" Target="https://podminky.urs.cz/item/CS_URS_2023_01/998763381" TargetMode="External" /><Relationship Id="rId69" Type="http://schemas.openxmlformats.org/officeDocument/2006/relationships/hyperlink" Target="https://podminky.urs.cz/item/CS_URS_2023_01/766414233" TargetMode="External" /><Relationship Id="rId70" Type="http://schemas.openxmlformats.org/officeDocument/2006/relationships/hyperlink" Target="https://podminky.urs.cz/item/CS_URS_2023_01/766660001" TargetMode="External" /><Relationship Id="rId71" Type="http://schemas.openxmlformats.org/officeDocument/2006/relationships/hyperlink" Target="https://podminky.urs.cz/item/CS_URS_2023_01/766660720" TargetMode="External" /><Relationship Id="rId72" Type="http://schemas.openxmlformats.org/officeDocument/2006/relationships/hyperlink" Target="https://podminky.urs.cz/item/CS_URS_2023_01/766691914" TargetMode="External" /><Relationship Id="rId73" Type="http://schemas.openxmlformats.org/officeDocument/2006/relationships/hyperlink" Target="https://podminky.urs.cz/item/CS_URS_2023_01/998766102" TargetMode="External" /><Relationship Id="rId74" Type="http://schemas.openxmlformats.org/officeDocument/2006/relationships/hyperlink" Target="https://podminky.urs.cz/item/CS_URS_2023_01/998766181" TargetMode="External" /><Relationship Id="rId75" Type="http://schemas.openxmlformats.org/officeDocument/2006/relationships/hyperlink" Target="https://podminky.urs.cz/item/CS_URS_2023_01/767426201" TargetMode="External" /><Relationship Id="rId76" Type="http://schemas.openxmlformats.org/officeDocument/2006/relationships/hyperlink" Target="https://podminky.urs.cz/item/CS_URS_2023_01/767995111" TargetMode="External" /><Relationship Id="rId77" Type="http://schemas.openxmlformats.org/officeDocument/2006/relationships/hyperlink" Target="https://podminky.urs.cz/item/CS_URS_2023_01/767995113" TargetMode="External" /><Relationship Id="rId78" Type="http://schemas.openxmlformats.org/officeDocument/2006/relationships/hyperlink" Target="https://podminky.urs.cz/item/CS_URS_2023_01/767995114" TargetMode="External" /><Relationship Id="rId79" Type="http://schemas.openxmlformats.org/officeDocument/2006/relationships/hyperlink" Target="https://podminky.urs.cz/item/CS_URS_2023_01/767995115" TargetMode="External" /><Relationship Id="rId80" Type="http://schemas.openxmlformats.org/officeDocument/2006/relationships/hyperlink" Target="https://podminky.urs.cz/item/CS_URS_2023_01/771111011" TargetMode="External" /><Relationship Id="rId81" Type="http://schemas.openxmlformats.org/officeDocument/2006/relationships/hyperlink" Target="https://podminky.urs.cz/item/CS_URS_2023_01/771121011" TargetMode="External" /><Relationship Id="rId82" Type="http://schemas.openxmlformats.org/officeDocument/2006/relationships/hyperlink" Target="https://podminky.urs.cz/item/CS_URS_2023_01/771151011" TargetMode="External" /><Relationship Id="rId83" Type="http://schemas.openxmlformats.org/officeDocument/2006/relationships/hyperlink" Target="https://podminky.urs.cz/item/CS_URS_2023_01/771571810" TargetMode="External" /><Relationship Id="rId84" Type="http://schemas.openxmlformats.org/officeDocument/2006/relationships/hyperlink" Target="https://podminky.urs.cz/item/CS_URS_2023_01/771574153" TargetMode="External" /><Relationship Id="rId85" Type="http://schemas.openxmlformats.org/officeDocument/2006/relationships/hyperlink" Target="https://podminky.urs.cz/item/CS_URS_2023_01/771574263" TargetMode="External" /><Relationship Id="rId86" Type="http://schemas.openxmlformats.org/officeDocument/2006/relationships/hyperlink" Target="https://podminky.urs.cz/item/CS_URS_2023_01/771574268" TargetMode="External" /><Relationship Id="rId87" Type="http://schemas.openxmlformats.org/officeDocument/2006/relationships/hyperlink" Target="https://podminky.urs.cz/item/CS_URS_2023_01/771592011" TargetMode="External" /><Relationship Id="rId88" Type="http://schemas.openxmlformats.org/officeDocument/2006/relationships/hyperlink" Target="https://podminky.urs.cz/item/CS_URS_2023_01/998771102" TargetMode="External" /><Relationship Id="rId89" Type="http://schemas.openxmlformats.org/officeDocument/2006/relationships/hyperlink" Target="https://podminky.urs.cz/item/CS_URS_2023_01/998771181" TargetMode="External" /><Relationship Id="rId90" Type="http://schemas.openxmlformats.org/officeDocument/2006/relationships/hyperlink" Target="https://podminky.urs.cz/item/CS_URS_2023_01/781111011" TargetMode="External" /><Relationship Id="rId91" Type="http://schemas.openxmlformats.org/officeDocument/2006/relationships/hyperlink" Target="https://podminky.urs.cz/item/CS_URS_2023_01/781121011" TargetMode="External" /><Relationship Id="rId92" Type="http://schemas.openxmlformats.org/officeDocument/2006/relationships/hyperlink" Target="https://podminky.urs.cz/item/CS_URS_2023_01/781474119" TargetMode="External" /><Relationship Id="rId93" Type="http://schemas.openxmlformats.org/officeDocument/2006/relationships/hyperlink" Target="https://podminky.urs.cz/item/CS_URS_2023_01/781474120" TargetMode="External" /><Relationship Id="rId94" Type="http://schemas.openxmlformats.org/officeDocument/2006/relationships/hyperlink" Target="https://podminky.urs.cz/item/CS_URS_2023_01/781493611" TargetMode="External" /><Relationship Id="rId95" Type="http://schemas.openxmlformats.org/officeDocument/2006/relationships/hyperlink" Target="https://podminky.urs.cz/item/CS_URS_2023_01/781494111" TargetMode="External" /><Relationship Id="rId96" Type="http://schemas.openxmlformats.org/officeDocument/2006/relationships/hyperlink" Target="https://podminky.urs.cz/item/CS_URS_2023_01/781495211" TargetMode="External" /><Relationship Id="rId97" Type="http://schemas.openxmlformats.org/officeDocument/2006/relationships/hyperlink" Target="https://podminky.urs.cz/item/CS_URS_2023_01/998781102" TargetMode="External" /><Relationship Id="rId98" Type="http://schemas.openxmlformats.org/officeDocument/2006/relationships/hyperlink" Target="https://podminky.urs.cz/item/CS_URS_2023_01/998781181" TargetMode="External" /><Relationship Id="rId99" Type="http://schemas.openxmlformats.org/officeDocument/2006/relationships/hyperlink" Target="https://podminky.urs.cz/item/CS_URS_2023_01/782111111" TargetMode="External" /><Relationship Id="rId100" Type="http://schemas.openxmlformats.org/officeDocument/2006/relationships/hyperlink" Target="https://podminky.urs.cz/item/CS_URS_2023_01/782991111" TargetMode="External" /><Relationship Id="rId101" Type="http://schemas.openxmlformats.org/officeDocument/2006/relationships/hyperlink" Target="https://podminky.urs.cz/item/CS_URS_2023_01/782991301" TargetMode="External" /><Relationship Id="rId102" Type="http://schemas.openxmlformats.org/officeDocument/2006/relationships/hyperlink" Target="https://podminky.urs.cz/item/CS_URS_2023_01/782991411" TargetMode="External" /><Relationship Id="rId103" Type="http://schemas.openxmlformats.org/officeDocument/2006/relationships/hyperlink" Target="https://podminky.urs.cz/item/CS_URS_2023_01/782991421" TargetMode="External" /><Relationship Id="rId104" Type="http://schemas.openxmlformats.org/officeDocument/2006/relationships/hyperlink" Target="https://podminky.urs.cz/item/CS_URS_2023_01/998782102" TargetMode="External" /><Relationship Id="rId105" Type="http://schemas.openxmlformats.org/officeDocument/2006/relationships/hyperlink" Target="https://podminky.urs.cz/item/CS_URS_2023_01/998782181" TargetMode="External" /><Relationship Id="rId106" Type="http://schemas.openxmlformats.org/officeDocument/2006/relationships/hyperlink" Target="https://podminky.urs.cz/item/CS_URS_2023_01/783301313" TargetMode="External" /><Relationship Id="rId107" Type="http://schemas.openxmlformats.org/officeDocument/2006/relationships/hyperlink" Target="https://podminky.urs.cz/item/CS_URS_2023_01/783314203" TargetMode="External" /><Relationship Id="rId108" Type="http://schemas.openxmlformats.org/officeDocument/2006/relationships/hyperlink" Target="https://podminky.urs.cz/item/CS_URS_2023_01/784111001" TargetMode="External" /><Relationship Id="rId109" Type="http://schemas.openxmlformats.org/officeDocument/2006/relationships/hyperlink" Target="https://podminky.urs.cz/item/CS_URS_2023_01/784121001" TargetMode="External" /><Relationship Id="rId110" Type="http://schemas.openxmlformats.org/officeDocument/2006/relationships/hyperlink" Target="https://podminky.urs.cz/item/CS_URS_2023_01/784121011" TargetMode="External" /><Relationship Id="rId111" Type="http://schemas.openxmlformats.org/officeDocument/2006/relationships/hyperlink" Target="https://podminky.urs.cz/item/CS_URS_2023_01/784181111" TargetMode="External" /><Relationship Id="rId112" Type="http://schemas.openxmlformats.org/officeDocument/2006/relationships/hyperlink" Target="https://podminky.urs.cz/item/CS_URS_2023_01/784211101" TargetMode="External" /><Relationship Id="rId113" Type="http://schemas.openxmlformats.org/officeDocument/2006/relationships/hyperlink" Target="https://podminky.urs.cz/item/CS_URS_2023_01/784211141" TargetMode="External" /><Relationship Id="rId114" Type="http://schemas.openxmlformats.org/officeDocument/2006/relationships/hyperlink" Target="https://podminky.urs.cz/item/CS_URS_2023_01/784211167" TargetMode="External" /><Relationship Id="rId115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7" t="s">
        <v>6</v>
      </c>
      <c r="BT2" s="17" t="s">
        <v>7</v>
      </c>
    </row>
    <row r="3" s="1" customFormat="1" ht="6.96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="1" customFormat="1" ht="24.96" customHeight="1">
      <c r="B4" s="21"/>
      <c r="C4" s="22"/>
      <c r="D4" s="23" t="s">
        <v>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10</v>
      </c>
      <c r="BE4" s="25" t="s">
        <v>11</v>
      </c>
      <c r="BS4" s="17" t="s">
        <v>12</v>
      </c>
    </row>
    <row r="5" s="1" customFormat="1" ht="12" customHeight="1">
      <c r="B5" s="21"/>
      <c r="C5" s="22"/>
      <c r="D5" s="26" t="s">
        <v>13</v>
      </c>
      <c r="E5" s="22"/>
      <c r="F5" s="22"/>
      <c r="G5" s="22"/>
      <c r="H5" s="22"/>
      <c r="I5" s="22"/>
      <c r="J5" s="22"/>
      <c r="K5" s="27" t="s">
        <v>14</v>
      </c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0"/>
      <c r="BE5" s="28" t="s">
        <v>15</v>
      </c>
      <c r="BS5" s="17" t="s">
        <v>6</v>
      </c>
    </row>
    <row r="6" s="1" customFormat="1" ht="36.96" customHeight="1">
      <c r="B6" s="21"/>
      <c r="C6" s="22"/>
      <c r="D6" s="29" t="s">
        <v>16</v>
      </c>
      <c r="E6" s="22"/>
      <c r="F6" s="22"/>
      <c r="G6" s="22"/>
      <c r="H6" s="22"/>
      <c r="I6" s="22"/>
      <c r="J6" s="22"/>
      <c r="K6" s="30" t="s">
        <v>17</v>
      </c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0"/>
      <c r="BE6" s="31"/>
      <c r="BS6" s="17" t="s">
        <v>6</v>
      </c>
    </row>
    <row r="7" s="1" customFormat="1" ht="12" customHeight="1">
      <c r="B7" s="21"/>
      <c r="C7" s="22"/>
      <c r="D7" s="32" t="s">
        <v>18</v>
      </c>
      <c r="E7" s="22"/>
      <c r="F7" s="22"/>
      <c r="G7" s="22"/>
      <c r="H7" s="22"/>
      <c r="I7" s="22"/>
      <c r="J7" s="22"/>
      <c r="K7" s="27" t="s">
        <v>19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32" t="s">
        <v>20</v>
      </c>
      <c r="AL7" s="22"/>
      <c r="AM7" s="22"/>
      <c r="AN7" s="27" t="s">
        <v>19</v>
      </c>
      <c r="AO7" s="22"/>
      <c r="AP7" s="22"/>
      <c r="AQ7" s="22"/>
      <c r="AR7" s="20"/>
      <c r="BE7" s="31"/>
      <c r="BS7" s="17" t="s">
        <v>6</v>
      </c>
    </row>
    <row r="8" s="1" customFormat="1" ht="12" customHeight="1">
      <c r="B8" s="21"/>
      <c r="C8" s="22"/>
      <c r="D8" s="32" t="s">
        <v>21</v>
      </c>
      <c r="E8" s="22"/>
      <c r="F8" s="22"/>
      <c r="G8" s="22"/>
      <c r="H8" s="22"/>
      <c r="I8" s="22"/>
      <c r="J8" s="22"/>
      <c r="K8" s="27" t="s">
        <v>22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32" t="s">
        <v>23</v>
      </c>
      <c r="AL8" s="22"/>
      <c r="AM8" s="22"/>
      <c r="AN8" s="33" t="s">
        <v>24</v>
      </c>
      <c r="AO8" s="22"/>
      <c r="AP8" s="22"/>
      <c r="AQ8" s="22"/>
      <c r="AR8" s="20"/>
      <c r="BE8" s="31"/>
      <c r="BS8" s="17" t="s">
        <v>6</v>
      </c>
    </row>
    <row r="9" s="1" customFormat="1" ht="14.4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31"/>
      <c r="BS9" s="17" t="s">
        <v>6</v>
      </c>
    </row>
    <row r="10" s="1" customFormat="1" ht="12" customHeight="1">
      <c r="B10" s="21"/>
      <c r="C10" s="22"/>
      <c r="D10" s="32" t="s">
        <v>25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32" t="s">
        <v>26</v>
      </c>
      <c r="AL10" s="22"/>
      <c r="AM10" s="22"/>
      <c r="AN10" s="27" t="s">
        <v>19</v>
      </c>
      <c r="AO10" s="22"/>
      <c r="AP10" s="22"/>
      <c r="AQ10" s="22"/>
      <c r="AR10" s="20"/>
      <c r="BE10" s="31"/>
      <c r="BS10" s="17" t="s">
        <v>6</v>
      </c>
    </row>
    <row r="11" s="1" customFormat="1" ht="18.48" customHeight="1">
      <c r="B11" s="21"/>
      <c r="C11" s="22"/>
      <c r="D11" s="22"/>
      <c r="E11" s="27" t="s">
        <v>27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32" t="s">
        <v>28</v>
      </c>
      <c r="AL11" s="22"/>
      <c r="AM11" s="22"/>
      <c r="AN11" s="27" t="s">
        <v>19</v>
      </c>
      <c r="AO11" s="22"/>
      <c r="AP11" s="22"/>
      <c r="AQ11" s="22"/>
      <c r="AR11" s="20"/>
      <c r="BE11" s="31"/>
      <c r="BS11" s="17" t="s">
        <v>6</v>
      </c>
    </row>
    <row r="12" s="1" customFormat="1" ht="6.96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31"/>
      <c r="BS12" s="17" t="s">
        <v>6</v>
      </c>
    </row>
    <row r="13" s="1" customFormat="1" ht="12" customHeight="1">
      <c r="B13" s="21"/>
      <c r="C13" s="22"/>
      <c r="D13" s="32" t="s">
        <v>29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32" t="s">
        <v>26</v>
      </c>
      <c r="AL13" s="22"/>
      <c r="AM13" s="22"/>
      <c r="AN13" s="34" t="s">
        <v>30</v>
      </c>
      <c r="AO13" s="22"/>
      <c r="AP13" s="22"/>
      <c r="AQ13" s="22"/>
      <c r="AR13" s="20"/>
      <c r="BE13" s="31"/>
      <c r="BS13" s="17" t="s">
        <v>6</v>
      </c>
    </row>
    <row r="14">
      <c r="B14" s="21"/>
      <c r="C14" s="22"/>
      <c r="D14" s="22"/>
      <c r="E14" s="34" t="s">
        <v>30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2" t="s">
        <v>28</v>
      </c>
      <c r="AL14" s="22"/>
      <c r="AM14" s="22"/>
      <c r="AN14" s="34" t="s">
        <v>30</v>
      </c>
      <c r="AO14" s="22"/>
      <c r="AP14" s="22"/>
      <c r="AQ14" s="22"/>
      <c r="AR14" s="20"/>
      <c r="BE14" s="31"/>
      <c r="BS14" s="17" t="s">
        <v>6</v>
      </c>
    </row>
    <row r="15" s="1" customFormat="1" ht="6.96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31"/>
      <c r="BS15" s="17" t="s">
        <v>4</v>
      </c>
    </row>
    <row r="16" s="1" customFormat="1" ht="12" customHeight="1">
      <c r="B16" s="21"/>
      <c r="C16" s="22"/>
      <c r="D16" s="32" t="s">
        <v>31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32" t="s">
        <v>26</v>
      </c>
      <c r="AL16" s="22"/>
      <c r="AM16" s="22"/>
      <c r="AN16" s="27" t="s">
        <v>19</v>
      </c>
      <c r="AO16" s="22"/>
      <c r="AP16" s="22"/>
      <c r="AQ16" s="22"/>
      <c r="AR16" s="20"/>
      <c r="BE16" s="31"/>
      <c r="BS16" s="17" t="s">
        <v>4</v>
      </c>
    </row>
    <row r="17" s="1" customFormat="1" ht="18.48" customHeight="1">
      <c r="B17" s="21"/>
      <c r="C17" s="22"/>
      <c r="D17" s="22"/>
      <c r="E17" s="27" t="s">
        <v>32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32" t="s">
        <v>28</v>
      </c>
      <c r="AL17" s="22"/>
      <c r="AM17" s="22"/>
      <c r="AN17" s="27" t="s">
        <v>19</v>
      </c>
      <c r="AO17" s="22"/>
      <c r="AP17" s="22"/>
      <c r="AQ17" s="22"/>
      <c r="AR17" s="20"/>
      <c r="BE17" s="31"/>
      <c r="BS17" s="17" t="s">
        <v>33</v>
      </c>
    </row>
    <row r="18" s="1" customFormat="1" ht="6.96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31"/>
      <c r="BS18" s="17" t="s">
        <v>6</v>
      </c>
    </row>
    <row r="19" s="1" customFormat="1" ht="12" customHeight="1">
      <c r="B19" s="21"/>
      <c r="C19" s="22"/>
      <c r="D19" s="32" t="s">
        <v>34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32" t="s">
        <v>26</v>
      </c>
      <c r="AL19" s="22"/>
      <c r="AM19" s="22"/>
      <c r="AN19" s="27" t="s">
        <v>19</v>
      </c>
      <c r="AO19" s="22"/>
      <c r="AP19" s="22"/>
      <c r="AQ19" s="22"/>
      <c r="AR19" s="20"/>
      <c r="BE19" s="31"/>
      <c r="BS19" s="17" t="s">
        <v>6</v>
      </c>
    </row>
    <row r="20" s="1" customFormat="1" ht="18.48" customHeight="1">
      <c r="B20" s="21"/>
      <c r="C20" s="22"/>
      <c r="D20" s="22"/>
      <c r="E20" s="27" t="s">
        <v>35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32" t="s">
        <v>28</v>
      </c>
      <c r="AL20" s="22"/>
      <c r="AM20" s="22"/>
      <c r="AN20" s="27" t="s">
        <v>19</v>
      </c>
      <c r="AO20" s="22"/>
      <c r="AP20" s="22"/>
      <c r="AQ20" s="22"/>
      <c r="AR20" s="20"/>
      <c r="BE20" s="31"/>
      <c r="BS20" s="17" t="s">
        <v>4</v>
      </c>
    </row>
    <row r="21" s="1" customFormat="1" ht="6.96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31"/>
    </row>
    <row r="22" s="1" customFormat="1" ht="12" customHeight="1">
      <c r="B22" s="21"/>
      <c r="C22" s="22"/>
      <c r="D22" s="32" t="s">
        <v>36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31"/>
    </row>
    <row r="23" s="1" customFormat="1" ht="47.25" customHeight="1">
      <c r="B23" s="21"/>
      <c r="C23" s="22"/>
      <c r="D23" s="22"/>
      <c r="E23" s="36" t="s">
        <v>37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2"/>
      <c r="AP23" s="22"/>
      <c r="AQ23" s="22"/>
      <c r="AR23" s="20"/>
      <c r="BE23" s="31"/>
    </row>
    <row r="24" s="1" customFormat="1" ht="6.96" customHeight="1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31"/>
    </row>
    <row r="25" s="1" customFormat="1" ht="6.96" customHeight="1">
      <c r="B25" s="21"/>
      <c r="C25" s="22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2"/>
      <c r="AQ25" s="22"/>
      <c r="AR25" s="20"/>
      <c r="BE25" s="31"/>
    </row>
    <row r="26" s="2" customFormat="1" ht="25.92" customHeight="1">
      <c r="A26" s="38"/>
      <c r="B26" s="39"/>
      <c r="C26" s="40"/>
      <c r="D26" s="41" t="s">
        <v>38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ROUND(AG54,2)</f>
        <v>0</v>
      </c>
      <c r="AL26" s="42"/>
      <c r="AM26" s="42"/>
      <c r="AN26" s="42"/>
      <c r="AO26" s="42"/>
      <c r="AP26" s="40"/>
      <c r="AQ26" s="40"/>
      <c r="AR26" s="44"/>
      <c r="BE26" s="31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1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39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40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41</v>
      </c>
      <c r="AL28" s="45"/>
      <c r="AM28" s="45"/>
      <c r="AN28" s="45"/>
      <c r="AO28" s="45"/>
      <c r="AP28" s="40"/>
      <c r="AQ28" s="40"/>
      <c r="AR28" s="44"/>
      <c r="BE28" s="31"/>
    </row>
    <row r="29" s="3" customFormat="1" ht="14.4" customHeight="1">
      <c r="A29" s="3"/>
      <c r="B29" s="46"/>
      <c r="C29" s="47"/>
      <c r="D29" s="32" t="s">
        <v>42</v>
      </c>
      <c r="E29" s="47"/>
      <c r="F29" s="32" t="s">
        <v>43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ROUND(AZ54,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ROUND(AV54,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2" t="s">
        <v>44</v>
      </c>
      <c r="G30" s="47"/>
      <c r="H30" s="47"/>
      <c r="I30" s="47"/>
      <c r="J30" s="47"/>
      <c r="K30" s="47"/>
      <c r="L30" s="48">
        <v>0.14999999999999999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ROUND(BA54,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ROUND(AW54,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2" t="s">
        <v>45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ROUND(BB54,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2" t="s">
        <v>46</v>
      </c>
      <c r="G32" s="47"/>
      <c r="H32" s="47"/>
      <c r="I32" s="47"/>
      <c r="J32" s="47"/>
      <c r="K32" s="47"/>
      <c r="L32" s="48">
        <v>0.14999999999999999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ROUND(BC54,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2" t="s">
        <v>47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ROUND(BD54,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3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8"/>
    </row>
    <row r="35" s="2" customFormat="1" ht="25.92" customHeight="1">
      <c r="A35" s="38"/>
      <c r="B35" s="39"/>
      <c r="C35" s="52"/>
      <c r="D35" s="53" t="s">
        <v>48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49</v>
      </c>
      <c r="U35" s="54"/>
      <c r="V35" s="54"/>
      <c r="W35" s="54"/>
      <c r="X35" s="56" t="s">
        <v>50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6.96" customHeight="1">
      <c r="A37" s="38"/>
      <c r="B37" s="59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44"/>
      <c r="BE37" s="38"/>
    </row>
    <row r="41" s="2" customFormat="1" ht="6.96" customHeight="1">
      <c r="A41" s="38"/>
      <c r="B41" s="61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44"/>
      <c r="BE41" s="38"/>
    </row>
    <row r="42" s="2" customFormat="1" ht="24.96" customHeight="1">
      <c r="A42" s="38"/>
      <c r="B42" s="39"/>
      <c r="C42" s="23" t="s">
        <v>51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4"/>
      <c r="BE42" s="38"/>
    </row>
    <row r="43" s="2" customFormat="1" ht="6.96" customHeight="1">
      <c r="A43" s="38"/>
      <c r="B43" s="39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4"/>
      <c r="BE43" s="38"/>
    </row>
    <row r="44" s="4" customFormat="1" ht="12" customHeight="1">
      <c r="A44" s="4"/>
      <c r="B44" s="63"/>
      <c r="C44" s="32" t="s">
        <v>13</v>
      </c>
      <c r="D44" s="64"/>
      <c r="E44" s="64"/>
      <c r="F44" s="64"/>
      <c r="G44" s="64"/>
      <c r="H44" s="64"/>
      <c r="I44" s="64"/>
      <c r="J44" s="64"/>
      <c r="K44" s="64"/>
      <c r="L44" s="64" t="str">
        <f>K5</f>
        <v>468</v>
      </c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5"/>
      <c r="BE44" s="4"/>
    </row>
    <row r="45" s="5" customFormat="1" ht="36.96" customHeight="1">
      <c r="A45" s="5"/>
      <c r="B45" s="66"/>
      <c r="C45" s="67" t="s">
        <v>16</v>
      </c>
      <c r="D45" s="68"/>
      <c r="E45" s="68"/>
      <c r="F45" s="68"/>
      <c r="G45" s="68"/>
      <c r="H45" s="68"/>
      <c r="I45" s="68"/>
      <c r="J45" s="68"/>
      <c r="K45" s="68"/>
      <c r="L45" s="69" t="str">
        <f>K6</f>
        <v xml:space="preserve"> Rekonstrukce vzduchotechniky v bytovém domě</v>
      </c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70"/>
      <c r="BE45" s="5"/>
    </row>
    <row r="46" s="2" customFormat="1" ht="6.96" customHeight="1">
      <c r="A46" s="38"/>
      <c r="B46" s="39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4"/>
      <c r="BE46" s="38"/>
    </row>
    <row r="47" s="2" customFormat="1" ht="12" customHeight="1">
      <c r="A47" s="38"/>
      <c r="B47" s="39"/>
      <c r="C47" s="32" t="s">
        <v>21</v>
      </c>
      <c r="D47" s="40"/>
      <c r="E47" s="40"/>
      <c r="F47" s="40"/>
      <c r="G47" s="40"/>
      <c r="H47" s="40"/>
      <c r="I47" s="40"/>
      <c r="J47" s="40"/>
      <c r="K47" s="40"/>
      <c r="L47" s="71" t="str">
        <f>IF(K8="","",K8)</f>
        <v xml:space="preserve"> náměstí Svobody 728/1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32" t="s">
        <v>23</v>
      </c>
      <c r="AJ47" s="40"/>
      <c r="AK47" s="40"/>
      <c r="AL47" s="40"/>
      <c r="AM47" s="72" t="str">
        <f>IF(AN8= "","",AN8)</f>
        <v>3. 1. 2023</v>
      </c>
      <c r="AN47" s="72"/>
      <c r="AO47" s="40"/>
      <c r="AP47" s="40"/>
      <c r="AQ47" s="40"/>
      <c r="AR47" s="44"/>
      <c r="B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4"/>
      <c r="BE48" s="38"/>
    </row>
    <row r="49" s="2" customFormat="1" ht="15.15" customHeight="1">
      <c r="A49" s="38"/>
      <c r="B49" s="39"/>
      <c r="C49" s="32" t="s">
        <v>25</v>
      </c>
      <c r="D49" s="40"/>
      <c r="E49" s="40"/>
      <c r="F49" s="40"/>
      <c r="G49" s="40"/>
      <c r="H49" s="40"/>
      <c r="I49" s="40"/>
      <c r="J49" s="40"/>
      <c r="K49" s="40"/>
      <c r="L49" s="64" t="str">
        <f>IF(E11= "","",E11)</f>
        <v>SNEO a.s</v>
      </c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32" t="s">
        <v>31</v>
      </c>
      <c r="AJ49" s="40"/>
      <c r="AK49" s="40"/>
      <c r="AL49" s="40"/>
      <c r="AM49" s="73" t="str">
        <f>IF(E17="","",E17)</f>
        <v>Ing. Filip Nehonský</v>
      </c>
      <c r="AN49" s="64"/>
      <c r="AO49" s="64"/>
      <c r="AP49" s="64"/>
      <c r="AQ49" s="40"/>
      <c r="AR49" s="44"/>
      <c r="AS49" s="74" t="s">
        <v>52</v>
      </c>
      <c r="AT49" s="75"/>
      <c r="AU49" s="76"/>
      <c r="AV49" s="76"/>
      <c r="AW49" s="76"/>
      <c r="AX49" s="76"/>
      <c r="AY49" s="76"/>
      <c r="AZ49" s="76"/>
      <c r="BA49" s="76"/>
      <c r="BB49" s="76"/>
      <c r="BC49" s="76"/>
      <c r="BD49" s="77"/>
      <c r="BE49" s="38"/>
    </row>
    <row r="50" s="2" customFormat="1" ht="15.15" customHeight="1">
      <c r="A50" s="38"/>
      <c r="B50" s="39"/>
      <c r="C50" s="32" t="s">
        <v>29</v>
      </c>
      <c r="D50" s="40"/>
      <c r="E50" s="40"/>
      <c r="F50" s="40"/>
      <c r="G50" s="40"/>
      <c r="H50" s="40"/>
      <c r="I50" s="40"/>
      <c r="J50" s="40"/>
      <c r="K50" s="40"/>
      <c r="L50" s="64" t="str">
        <f>IF(E14= "Vyplň údaj","",E14)</f>
        <v/>
      </c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32" t="s">
        <v>34</v>
      </c>
      <c r="AJ50" s="40"/>
      <c r="AK50" s="40"/>
      <c r="AL50" s="40"/>
      <c r="AM50" s="73" t="str">
        <f>IF(E20="","",E20)</f>
        <v>Pavel Novotný</v>
      </c>
      <c r="AN50" s="64"/>
      <c r="AO50" s="64"/>
      <c r="AP50" s="64"/>
      <c r="AQ50" s="40"/>
      <c r="AR50" s="44"/>
      <c r="AS50" s="78"/>
      <c r="AT50" s="79"/>
      <c r="AU50" s="80"/>
      <c r="AV50" s="80"/>
      <c r="AW50" s="80"/>
      <c r="AX50" s="80"/>
      <c r="AY50" s="80"/>
      <c r="AZ50" s="80"/>
      <c r="BA50" s="80"/>
      <c r="BB50" s="80"/>
      <c r="BC50" s="80"/>
      <c r="BD50" s="81"/>
      <c r="BE50" s="38"/>
    </row>
    <row r="51" s="2" customFormat="1" ht="10.8" customHeight="1">
      <c r="A51" s="38"/>
      <c r="B51" s="39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4"/>
      <c r="AS51" s="82"/>
      <c r="AT51" s="83"/>
      <c r="AU51" s="84"/>
      <c r="AV51" s="84"/>
      <c r="AW51" s="84"/>
      <c r="AX51" s="84"/>
      <c r="AY51" s="84"/>
      <c r="AZ51" s="84"/>
      <c r="BA51" s="84"/>
      <c r="BB51" s="84"/>
      <c r="BC51" s="84"/>
      <c r="BD51" s="85"/>
      <c r="BE51" s="38"/>
    </row>
    <row r="52" s="2" customFormat="1" ht="29.28" customHeight="1">
      <c r="A52" s="38"/>
      <c r="B52" s="39"/>
      <c r="C52" s="86" t="s">
        <v>53</v>
      </c>
      <c r="D52" s="87"/>
      <c r="E52" s="87"/>
      <c r="F52" s="87"/>
      <c r="G52" s="87"/>
      <c r="H52" s="88"/>
      <c r="I52" s="89" t="s">
        <v>54</v>
      </c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90" t="s">
        <v>55</v>
      </c>
      <c r="AH52" s="87"/>
      <c r="AI52" s="87"/>
      <c r="AJ52" s="87"/>
      <c r="AK52" s="87"/>
      <c r="AL52" s="87"/>
      <c r="AM52" s="87"/>
      <c r="AN52" s="89" t="s">
        <v>56</v>
      </c>
      <c r="AO52" s="87"/>
      <c r="AP52" s="87"/>
      <c r="AQ52" s="91" t="s">
        <v>57</v>
      </c>
      <c r="AR52" s="44"/>
      <c r="AS52" s="92" t="s">
        <v>58</v>
      </c>
      <c r="AT52" s="93" t="s">
        <v>59</v>
      </c>
      <c r="AU52" s="93" t="s">
        <v>60</v>
      </c>
      <c r="AV52" s="93" t="s">
        <v>61</v>
      </c>
      <c r="AW52" s="93" t="s">
        <v>62</v>
      </c>
      <c r="AX52" s="93" t="s">
        <v>63</v>
      </c>
      <c r="AY52" s="93" t="s">
        <v>64</v>
      </c>
      <c r="AZ52" s="93" t="s">
        <v>65</v>
      </c>
      <c r="BA52" s="93" t="s">
        <v>66</v>
      </c>
      <c r="BB52" s="93" t="s">
        <v>67</v>
      </c>
      <c r="BC52" s="93" t="s">
        <v>68</v>
      </c>
      <c r="BD52" s="94" t="s">
        <v>69</v>
      </c>
      <c r="BE52" s="38"/>
    </row>
    <row r="53" s="2" customFormat="1" ht="10.8" customHeight="1">
      <c r="A53" s="38"/>
      <c r="B53" s="39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4"/>
      <c r="AS53" s="95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7"/>
      <c r="BE53" s="38"/>
    </row>
    <row r="54" s="6" customFormat="1" ht="32.4" customHeight="1">
      <c r="A54" s="6"/>
      <c r="B54" s="98"/>
      <c r="C54" s="99" t="s">
        <v>70</v>
      </c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1">
        <f>ROUND(AG55+AG63+AG71+AG79,2)</f>
        <v>0</v>
      </c>
      <c r="AH54" s="101"/>
      <c r="AI54" s="101"/>
      <c r="AJ54" s="101"/>
      <c r="AK54" s="101"/>
      <c r="AL54" s="101"/>
      <c r="AM54" s="101"/>
      <c r="AN54" s="102">
        <f>SUM(AG54,AT54)</f>
        <v>0</v>
      </c>
      <c r="AO54" s="102"/>
      <c r="AP54" s="102"/>
      <c r="AQ54" s="103" t="s">
        <v>19</v>
      </c>
      <c r="AR54" s="104"/>
      <c r="AS54" s="105">
        <f>ROUND(AS55+AS63+AS71+AS79,2)</f>
        <v>0</v>
      </c>
      <c r="AT54" s="106">
        <f>ROUND(SUM(AV54:AW54),2)</f>
        <v>0</v>
      </c>
      <c r="AU54" s="107">
        <f>ROUND(AU55+AU63+AU71+AU79,5)</f>
        <v>0</v>
      </c>
      <c r="AV54" s="106">
        <f>ROUND(AZ54*L29,2)</f>
        <v>0</v>
      </c>
      <c r="AW54" s="106">
        <f>ROUND(BA54*L30,2)</f>
        <v>0</v>
      </c>
      <c r="AX54" s="106">
        <f>ROUND(BB54*L29,2)</f>
        <v>0</v>
      </c>
      <c r="AY54" s="106">
        <f>ROUND(BC54*L30,2)</f>
        <v>0</v>
      </c>
      <c r="AZ54" s="106">
        <f>ROUND(AZ55+AZ63+AZ71+AZ79,2)</f>
        <v>0</v>
      </c>
      <c r="BA54" s="106">
        <f>ROUND(BA55+BA63+BA71+BA79,2)</f>
        <v>0</v>
      </c>
      <c r="BB54" s="106">
        <f>ROUND(BB55+BB63+BB71+BB79,2)</f>
        <v>0</v>
      </c>
      <c r="BC54" s="106">
        <f>ROUND(BC55+BC63+BC71+BC79,2)</f>
        <v>0</v>
      </c>
      <c r="BD54" s="108">
        <f>ROUND(BD55+BD63+BD71+BD79,2)</f>
        <v>0</v>
      </c>
      <c r="BE54" s="6"/>
      <c r="BS54" s="109" t="s">
        <v>71</v>
      </c>
      <c r="BT54" s="109" t="s">
        <v>72</v>
      </c>
      <c r="BU54" s="110" t="s">
        <v>73</v>
      </c>
      <c r="BV54" s="109" t="s">
        <v>74</v>
      </c>
      <c r="BW54" s="109" t="s">
        <v>5</v>
      </c>
      <c r="BX54" s="109" t="s">
        <v>75</v>
      </c>
      <c r="CL54" s="109" t="s">
        <v>19</v>
      </c>
    </row>
    <row r="55" s="7" customFormat="1" ht="16.5" customHeight="1">
      <c r="A55" s="7"/>
      <c r="B55" s="111"/>
      <c r="C55" s="112"/>
      <c r="D55" s="113" t="s">
        <v>76</v>
      </c>
      <c r="E55" s="113"/>
      <c r="F55" s="113"/>
      <c r="G55" s="113"/>
      <c r="H55" s="113"/>
      <c r="I55" s="114"/>
      <c r="J55" s="113" t="s">
        <v>77</v>
      </c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5">
        <f>ROUND(SUM(AG56:AG62),2)</f>
        <v>0</v>
      </c>
      <c r="AH55" s="114"/>
      <c r="AI55" s="114"/>
      <c r="AJ55" s="114"/>
      <c r="AK55" s="114"/>
      <c r="AL55" s="114"/>
      <c r="AM55" s="114"/>
      <c r="AN55" s="116">
        <f>SUM(AG55,AT55)</f>
        <v>0</v>
      </c>
      <c r="AO55" s="114"/>
      <c r="AP55" s="114"/>
      <c r="AQ55" s="117" t="s">
        <v>78</v>
      </c>
      <c r="AR55" s="118"/>
      <c r="AS55" s="119">
        <f>ROUND(SUM(AS56:AS62),2)</f>
        <v>0</v>
      </c>
      <c r="AT55" s="120">
        <f>ROUND(SUM(AV55:AW55),2)</f>
        <v>0</v>
      </c>
      <c r="AU55" s="121">
        <f>ROUND(SUM(AU56:AU62),5)</f>
        <v>0</v>
      </c>
      <c r="AV55" s="120">
        <f>ROUND(AZ55*L29,2)</f>
        <v>0</v>
      </c>
      <c r="AW55" s="120">
        <f>ROUND(BA55*L30,2)</f>
        <v>0</v>
      </c>
      <c r="AX55" s="120">
        <f>ROUND(BB55*L29,2)</f>
        <v>0</v>
      </c>
      <c r="AY55" s="120">
        <f>ROUND(BC55*L30,2)</f>
        <v>0</v>
      </c>
      <c r="AZ55" s="120">
        <f>ROUND(SUM(AZ56:AZ62),2)</f>
        <v>0</v>
      </c>
      <c r="BA55" s="120">
        <f>ROUND(SUM(BA56:BA62),2)</f>
        <v>0</v>
      </c>
      <c r="BB55" s="120">
        <f>ROUND(SUM(BB56:BB62),2)</f>
        <v>0</v>
      </c>
      <c r="BC55" s="120">
        <f>ROUND(SUM(BC56:BC62),2)</f>
        <v>0</v>
      </c>
      <c r="BD55" s="122">
        <f>ROUND(SUM(BD56:BD62),2)</f>
        <v>0</v>
      </c>
      <c r="BE55" s="7"/>
      <c r="BS55" s="123" t="s">
        <v>71</v>
      </c>
      <c r="BT55" s="123" t="s">
        <v>79</v>
      </c>
      <c r="BU55" s="123" t="s">
        <v>73</v>
      </c>
      <c r="BV55" s="123" t="s">
        <v>74</v>
      </c>
      <c r="BW55" s="123" t="s">
        <v>80</v>
      </c>
      <c r="BX55" s="123" t="s">
        <v>5</v>
      </c>
      <c r="CL55" s="123" t="s">
        <v>19</v>
      </c>
      <c r="CM55" s="123" t="s">
        <v>79</v>
      </c>
    </row>
    <row r="56" s="4" customFormat="1" ht="47.25" customHeight="1">
      <c r="A56" s="124" t="s">
        <v>81</v>
      </c>
      <c r="B56" s="63"/>
      <c r="C56" s="125"/>
      <c r="D56" s="125"/>
      <c r="E56" s="126" t="s">
        <v>82</v>
      </c>
      <c r="F56" s="126"/>
      <c r="G56" s="126"/>
      <c r="H56" s="126"/>
      <c r="I56" s="126"/>
      <c r="J56" s="125"/>
      <c r="K56" s="126" t="s">
        <v>83</v>
      </c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127">
        <f>'SO101  D1.1_ARS - Stavebn...'!J32</f>
        <v>0</v>
      </c>
      <c r="AH56" s="125"/>
      <c r="AI56" s="125"/>
      <c r="AJ56" s="125"/>
      <c r="AK56" s="125"/>
      <c r="AL56" s="125"/>
      <c r="AM56" s="125"/>
      <c r="AN56" s="127">
        <f>SUM(AG56,AT56)</f>
        <v>0</v>
      </c>
      <c r="AO56" s="125"/>
      <c r="AP56" s="125"/>
      <c r="AQ56" s="128" t="s">
        <v>84</v>
      </c>
      <c r="AR56" s="65"/>
      <c r="AS56" s="129">
        <v>0</v>
      </c>
      <c r="AT56" s="130">
        <f>ROUND(SUM(AV56:AW56),2)</f>
        <v>0</v>
      </c>
      <c r="AU56" s="131">
        <f>'SO101  D1.1_ARS - Stavebn...'!P105</f>
        <v>0</v>
      </c>
      <c r="AV56" s="130">
        <f>'SO101  D1.1_ARS - Stavebn...'!J35</f>
        <v>0</v>
      </c>
      <c r="AW56" s="130">
        <f>'SO101  D1.1_ARS - Stavebn...'!J36</f>
        <v>0</v>
      </c>
      <c r="AX56" s="130">
        <f>'SO101  D1.1_ARS - Stavebn...'!J37</f>
        <v>0</v>
      </c>
      <c r="AY56" s="130">
        <f>'SO101  D1.1_ARS - Stavebn...'!J38</f>
        <v>0</v>
      </c>
      <c r="AZ56" s="130">
        <f>'SO101  D1.1_ARS - Stavebn...'!F35</f>
        <v>0</v>
      </c>
      <c r="BA56" s="130">
        <f>'SO101  D1.1_ARS - Stavebn...'!F36</f>
        <v>0</v>
      </c>
      <c r="BB56" s="130">
        <f>'SO101  D1.1_ARS - Stavebn...'!F37</f>
        <v>0</v>
      </c>
      <c r="BC56" s="130">
        <f>'SO101  D1.1_ARS - Stavebn...'!F38</f>
        <v>0</v>
      </c>
      <c r="BD56" s="132">
        <f>'SO101  D1.1_ARS - Stavebn...'!F39</f>
        <v>0</v>
      </c>
      <c r="BE56" s="4"/>
      <c r="BT56" s="133" t="s">
        <v>85</v>
      </c>
      <c r="BV56" s="133" t="s">
        <v>74</v>
      </c>
      <c r="BW56" s="133" t="s">
        <v>86</v>
      </c>
      <c r="BX56" s="133" t="s">
        <v>80</v>
      </c>
      <c r="CL56" s="133" t="s">
        <v>19</v>
      </c>
    </row>
    <row r="57" s="4" customFormat="1" ht="47.25" customHeight="1">
      <c r="A57" s="124" t="s">
        <v>81</v>
      </c>
      <c r="B57" s="63"/>
      <c r="C57" s="125"/>
      <c r="D57" s="125"/>
      <c r="E57" s="126" t="s">
        <v>87</v>
      </c>
      <c r="F57" s="126"/>
      <c r="G57" s="126"/>
      <c r="H57" s="126"/>
      <c r="I57" s="126"/>
      <c r="J57" s="125"/>
      <c r="K57" s="126" t="s">
        <v>88</v>
      </c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126"/>
      <c r="AC57" s="126"/>
      <c r="AD57" s="126"/>
      <c r="AE57" s="126"/>
      <c r="AF57" s="126"/>
      <c r="AG57" s="127">
        <f>'SO 101 D1.4.1_ÚT - Ústřed...'!J32</f>
        <v>0</v>
      </c>
      <c r="AH57" s="125"/>
      <c r="AI57" s="125"/>
      <c r="AJ57" s="125"/>
      <c r="AK57" s="125"/>
      <c r="AL57" s="125"/>
      <c r="AM57" s="125"/>
      <c r="AN57" s="127">
        <f>SUM(AG57,AT57)</f>
        <v>0</v>
      </c>
      <c r="AO57" s="125"/>
      <c r="AP57" s="125"/>
      <c r="AQ57" s="128" t="s">
        <v>84</v>
      </c>
      <c r="AR57" s="65"/>
      <c r="AS57" s="129">
        <v>0</v>
      </c>
      <c r="AT57" s="130">
        <f>ROUND(SUM(AV57:AW57),2)</f>
        <v>0</v>
      </c>
      <c r="AU57" s="131">
        <f>'SO 101 D1.4.1_ÚT - Ústřed...'!P94</f>
        <v>0</v>
      </c>
      <c r="AV57" s="130">
        <f>'SO 101 D1.4.1_ÚT - Ústřed...'!J35</f>
        <v>0</v>
      </c>
      <c r="AW57" s="130">
        <f>'SO 101 D1.4.1_ÚT - Ústřed...'!J36</f>
        <v>0</v>
      </c>
      <c r="AX57" s="130">
        <f>'SO 101 D1.4.1_ÚT - Ústřed...'!J37</f>
        <v>0</v>
      </c>
      <c r="AY57" s="130">
        <f>'SO 101 D1.4.1_ÚT - Ústřed...'!J38</f>
        <v>0</v>
      </c>
      <c r="AZ57" s="130">
        <f>'SO 101 D1.4.1_ÚT - Ústřed...'!F35</f>
        <v>0</v>
      </c>
      <c r="BA57" s="130">
        <f>'SO 101 D1.4.1_ÚT - Ústřed...'!F36</f>
        <v>0</v>
      </c>
      <c r="BB57" s="130">
        <f>'SO 101 D1.4.1_ÚT - Ústřed...'!F37</f>
        <v>0</v>
      </c>
      <c r="BC57" s="130">
        <f>'SO 101 D1.4.1_ÚT - Ústřed...'!F38</f>
        <v>0</v>
      </c>
      <c r="BD57" s="132">
        <f>'SO 101 D1.4.1_ÚT - Ústřed...'!F39</f>
        <v>0</v>
      </c>
      <c r="BE57" s="4"/>
      <c r="BT57" s="133" t="s">
        <v>85</v>
      </c>
      <c r="BV57" s="133" t="s">
        <v>74</v>
      </c>
      <c r="BW57" s="133" t="s">
        <v>89</v>
      </c>
      <c r="BX57" s="133" t="s">
        <v>80</v>
      </c>
      <c r="CL57" s="133" t="s">
        <v>19</v>
      </c>
    </row>
    <row r="58" s="4" customFormat="1" ht="47.25" customHeight="1">
      <c r="A58" s="124" t="s">
        <v>81</v>
      </c>
      <c r="B58" s="63"/>
      <c r="C58" s="125"/>
      <c r="D58" s="125"/>
      <c r="E58" s="126" t="s">
        <v>90</v>
      </c>
      <c r="F58" s="126"/>
      <c r="G58" s="126"/>
      <c r="H58" s="126"/>
      <c r="I58" s="126"/>
      <c r="J58" s="125"/>
      <c r="K58" s="126" t="s">
        <v>91</v>
      </c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26"/>
      <c r="AB58" s="126"/>
      <c r="AC58" s="126"/>
      <c r="AD58" s="126"/>
      <c r="AE58" s="126"/>
      <c r="AF58" s="126"/>
      <c r="AG58" s="127">
        <f>'SO 101 D1.4.2_CHL - Chlazení'!J32</f>
        <v>0</v>
      </c>
      <c r="AH58" s="125"/>
      <c r="AI58" s="125"/>
      <c r="AJ58" s="125"/>
      <c r="AK58" s="125"/>
      <c r="AL58" s="125"/>
      <c r="AM58" s="125"/>
      <c r="AN58" s="127">
        <f>SUM(AG58,AT58)</f>
        <v>0</v>
      </c>
      <c r="AO58" s="125"/>
      <c r="AP58" s="125"/>
      <c r="AQ58" s="128" t="s">
        <v>84</v>
      </c>
      <c r="AR58" s="65"/>
      <c r="AS58" s="129">
        <v>0</v>
      </c>
      <c r="AT58" s="130">
        <f>ROUND(SUM(AV58:AW58),2)</f>
        <v>0</v>
      </c>
      <c r="AU58" s="131">
        <f>'SO 101 D1.4.2_CHL - Chlazení'!P97</f>
        <v>0</v>
      </c>
      <c r="AV58" s="130">
        <f>'SO 101 D1.4.2_CHL - Chlazení'!J35</f>
        <v>0</v>
      </c>
      <c r="AW58" s="130">
        <f>'SO 101 D1.4.2_CHL - Chlazení'!J36</f>
        <v>0</v>
      </c>
      <c r="AX58" s="130">
        <f>'SO 101 D1.4.2_CHL - Chlazení'!J37</f>
        <v>0</v>
      </c>
      <c r="AY58" s="130">
        <f>'SO 101 D1.4.2_CHL - Chlazení'!J38</f>
        <v>0</v>
      </c>
      <c r="AZ58" s="130">
        <f>'SO 101 D1.4.2_CHL - Chlazení'!F35</f>
        <v>0</v>
      </c>
      <c r="BA58" s="130">
        <f>'SO 101 D1.4.2_CHL - Chlazení'!F36</f>
        <v>0</v>
      </c>
      <c r="BB58" s="130">
        <f>'SO 101 D1.4.2_CHL - Chlazení'!F37</f>
        <v>0</v>
      </c>
      <c r="BC58" s="130">
        <f>'SO 101 D1.4.2_CHL - Chlazení'!F38</f>
        <v>0</v>
      </c>
      <c r="BD58" s="132">
        <f>'SO 101 D1.4.2_CHL - Chlazení'!F39</f>
        <v>0</v>
      </c>
      <c r="BE58" s="4"/>
      <c r="BT58" s="133" t="s">
        <v>85</v>
      </c>
      <c r="BV58" s="133" t="s">
        <v>74</v>
      </c>
      <c r="BW58" s="133" t="s">
        <v>92</v>
      </c>
      <c r="BX58" s="133" t="s">
        <v>80</v>
      </c>
      <c r="CL58" s="133" t="s">
        <v>19</v>
      </c>
    </row>
    <row r="59" s="4" customFormat="1" ht="47.25" customHeight="1">
      <c r="A59" s="124" t="s">
        <v>81</v>
      </c>
      <c r="B59" s="63"/>
      <c r="C59" s="125"/>
      <c r="D59" s="125"/>
      <c r="E59" s="126" t="s">
        <v>93</v>
      </c>
      <c r="F59" s="126"/>
      <c r="G59" s="126"/>
      <c r="H59" s="126"/>
      <c r="I59" s="126"/>
      <c r="J59" s="125"/>
      <c r="K59" s="126" t="s">
        <v>94</v>
      </c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  <c r="AA59" s="126"/>
      <c r="AB59" s="126"/>
      <c r="AC59" s="126"/>
      <c r="AD59" s="126"/>
      <c r="AE59" s="126"/>
      <c r="AF59" s="126"/>
      <c r="AG59" s="127">
        <f>'SO 101 D1.4.3_VZT - Vzduc...'!J32</f>
        <v>0</v>
      </c>
      <c r="AH59" s="125"/>
      <c r="AI59" s="125"/>
      <c r="AJ59" s="125"/>
      <c r="AK59" s="125"/>
      <c r="AL59" s="125"/>
      <c r="AM59" s="125"/>
      <c r="AN59" s="127">
        <f>SUM(AG59,AT59)</f>
        <v>0</v>
      </c>
      <c r="AO59" s="125"/>
      <c r="AP59" s="125"/>
      <c r="AQ59" s="128" t="s">
        <v>84</v>
      </c>
      <c r="AR59" s="65"/>
      <c r="AS59" s="129">
        <v>0</v>
      </c>
      <c r="AT59" s="130">
        <f>ROUND(SUM(AV59:AW59),2)</f>
        <v>0</v>
      </c>
      <c r="AU59" s="131">
        <f>'SO 101 D1.4.3_VZT - Vzduc...'!P90</f>
        <v>0</v>
      </c>
      <c r="AV59" s="130">
        <f>'SO 101 D1.4.3_VZT - Vzduc...'!J35</f>
        <v>0</v>
      </c>
      <c r="AW59" s="130">
        <f>'SO 101 D1.4.3_VZT - Vzduc...'!J36</f>
        <v>0</v>
      </c>
      <c r="AX59" s="130">
        <f>'SO 101 D1.4.3_VZT - Vzduc...'!J37</f>
        <v>0</v>
      </c>
      <c r="AY59" s="130">
        <f>'SO 101 D1.4.3_VZT - Vzduc...'!J38</f>
        <v>0</v>
      </c>
      <c r="AZ59" s="130">
        <f>'SO 101 D1.4.3_VZT - Vzduc...'!F35</f>
        <v>0</v>
      </c>
      <c r="BA59" s="130">
        <f>'SO 101 D1.4.3_VZT - Vzduc...'!F36</f>
        <v>0</v>
      </c>
      <c r="BB59" s="130">
        <f>'SO 101 D1.4.3_VZT - Vzduc...'!F37</f>
        <v>0</v>
      </c>
      <c r="BC59" s="130">
        <f>'SO 101 D1.4.3_VZT - Vzduc...'!F38</f>
        <v>0</v>
      </c>
      <c r="BD59" s="132">
        <f>'SO 101 D1.4.3_VZT - Vzduc...'!F39</f>
        <v>0</v>
      </c>
      <c r="BE59" s="4"/>
      <c r="BT59" s="133" t="s">
        <v>85</v>
      </c>
      <c r="BV59" s="133" t="s">
        <v>74</v>
      </c>
      <c r="BW59" s="133" t="s">
        <v>95</v>
      </c>
      <c r="BX59" s="133" t="s">
        <v>80</v>
      </c>
      <c r="CL59" s="133" t="s">
        <v>19</v>
      </c>
    </row>
    <row r="60" s="4" customFormat="1" ht="47.25" customHeight="1">
      <c r="A60" s="124" t="s">
        <v>81</v>
      </c>
      <c r="B60" s="63"/>
      <c r="C60" s="125"/>
      <c r="D60" s="125"/>
      <c r="E60" s="126" t="s">
        <v>96</v>
      </c>
      <c r="F60" s="126"/>
      <c r="G60" s="126"/>
      <c r="H60" s="126"/>
      <c r="I60" s="126"/>
      <c r="J60" s="125"/>
      <c r="K60" s="126" t="s">
        <v>97</v>
      </c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26"/>
      <c r="AB60" s="126"/>
      <c r="AC60" s="126"/>
      <c r="AD60" s="126"/>
      <c r="AE60" s="126"/>
      <c r="AF60" s="126"/>
      <c r="AG60" s="127">
        <f>'SO 101 D1.4.4_ZTI - Zdrav...'!J32</f>
        <v>0</v>
      </c>
      <c r="AH60" s="125"/>
      <c r="AI60" s="125"/>
      <c r="AJ60" s="125"/>
      <c r="AK60" s="125"/>
      <c r="AL60" s="125"/>
      <c r="AM60" s="125"/>
      <c r="AN60" s="127">
        <f>SUM(AG60,AT60)</f>
        <v>0</v>
      </c>
      <c r="AO60" s="125"/>
      <c r="AP60" s="125"/>
      <c r="AQ60" s="128" t="s">
        <v>84</v>
      </c>
      <c r="AR60" s="65"/>
      <c r="AS60" s="129">
        <v>0</v>
      </c>
      <c r="AT60" s="130">
        <f>ROUND(SUM(AV60:AW60),2)</f>
        <v>0</v>
      </c>
      <c r="AU60" s="131">
        <f>'SO 101 D1.4.4_ZTI - Zdrav...'!P96</f>
        <v>0</v>
      </c>
      <c r="AV60" s="130">
        <f>'SO 101 D1.4.4_ZTI - Zdrav...'!J35</f>
        <v>0</v>
      </c>
      <c r="AW60" s="130">
        <f>'SO 101 D1.4.4_ZTI - Zdrav...'!J36</f>
        <v>0</v>
      </c>
      <c r="AX60" s="130">
        <f>'SO 101 D1.4.4_ZTI - Zdrav...'!J37</f>
        <v>0</v>
      </c>
      <c r="AY60" s="130">
        <f>'SO 101 D1.4.4_ZTI - Zdrav...'!J38</f>
        <v>0</v>
      </c>
      <c r="AZ60" s="130">
        <f>'SO 101 D1.4.4_ZTI - Zdrav...'!F35</f>
        <v>0</v>
      </c>
      <c r="BA60" s="130">
        <f>'SO 101 D1.4.4_ZTI - Zdrav...'!F36</f>
        <v>0</v>
      </c>
      <c r="BB60" s="130">
        <f>'SO 101 D1.4.4_ZTI - Zdrav...'!F37</f>
        <v>0</v>
      </c>
      <c r="BC60" s="130">
        <f>'SO 101 D1.4.4_ZTI - Zdrav...'!F38</f>
        <v>0</v>
      </c>
      <c r="BD60" s="132">
        <f>'SO 101 D1.4.4_ZTI - Zdrav...'!F39</f>
        <v>0</v>
      </c>
      <c r="BE60" s="4"/>
      <c r="BT60" s="133" t="s">
        <v>85</v>
      </c>
      <c r="BV60" s="133" t="s">
        <v>74</v>
      </c>
      <c r="BW60" s="133" t="s">
        <v>98</v>
      </c>
      <c r="BX60" s="133" t="s">
        <v>80</v>
      </c>
      <c r="CL60" s="133" t="s">
        <v>19</v>
      </c>
    </row>
    <row r="61" s="4" customFormat="1" ht="47.25" customHeight="1">
      <c r="A61" s="124" t="s">
        <v>81</v>
      </c>
      <c r="B61" s="63"/>
      <c r="C61" s="125"/>
      <c r="D61" s="125"/>
      <c r="E61" s="126" t="s">
        <v>99</v>
      </c>
      <c r="F61" s="126"/>
      <c r="G61" s="126"/>
      <c r="H61" s="126"/>
      <c r="I61" s="126"/>
      <c r="J61" s="125"/>
      <c r="K61" s="126" t="s">
        <v>100</v>
      </c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  <c r="AA61" s="126"/>
      <c r="AB61" s="126"/>
      <c r="AC61" s="126"/>
      <c r="AD61" s="126"/>
      <c r="AE61" s="126"/>
      <c r="AF61" s="126"/>
      <c r="AG61" s="127">
        <f>'SO 101 D1.4.5_ESI - Elekt...'!J32</f>
        <v>0</v>
      </c>
      <c r="AH61" s="125"/>
      <c r="AI61" s="125"/>
      <c r="AJ61" s="125"/>
      <c r="AK61" s="125"/>
      <c r="AL61" s="125"/>
      <c r="AM61" s="125"/>
      <c r="AN61" s="127">
        <f>SUM(AG61,AT61)</f>
        <v>0</v>
      </c>
      <c r="AO61" s="125"/>
      <c r="AP61" s="125"/>
      <c r="AQ61" s="128" t="s">
        <v>84</v>
      </c>
      <c r="AR61" s="65"/>
      <c r="AS61" s="129">
        <v>0</v>
      </c>
      <c r="AT61" s="130">
        <f>ROUND(SUM(AV61:AW61),2)</f>
        <v>0</v>
      </c>
      <c r="AU61" s="131">
        <f>'SO 101 D1.4.5_ESI - Elekt...'!P88</f>
        <v>0</v>
      </c>
      <c r="AV61" s="130">
        <f>'SO 101 D1.4.5_ESI - Elekt...'!J35</f>
        <v>0</v>
      </c>
      <c r="AW61" s="130">
        <f>'SO 101 D1.4.5_ESI - Elekt...'!J36</f>
        <v>0</v>
      </c>
      <c r="AX61" s="130">
        <f>'SO 101 D1.4.5_ESI - Elekt...'!J37</f>
        <v>0</v>
      </c>
      <c r="AY61" s="130">
        <f>'SO 101 D1.4.5_ESI - Elekt...'!J38</f>
        <v>0</v>
      </c>
      <c r="AZ61" s="130">
        <f>'SO 101 D1.4.5_ESI - Elekt...'!F35</f>
        <v>0</v>
      </c>
      <c r="BA61" s="130">
        <f>'SO 101 D1.4.5_ESI - Elekt...'!F36</f>
        <v>0</v>
      </c>
      <c r="BB61" s="130">
        <f>'SO 101 D1.4.5_ESI - Elekt...'!F37</f>
        <v>0</v>
      </c>
      <c r="BC61" s="130">
        <f>'SO 101 D1.4.5_ESI - Elekt...'!F38</f>
        <v>0</v>
      </c>
      <c r="BD61" s="132">
        <f>'SO 101 D1.4.5_ESI - Elekt...'!F39</f>
        <v>0</v>
      </c>
      <c r="BE61" s="4"/>
      <c r="BT61" s="133" t="s">
        <v>85</v>
      </c>
      <c r="BV61" s="133" t="s">
        <v>74</v>
      </c>
      <c r="BW61" s="133" t="s">
        <v>101</v>
      </c>
      <c r="BX61" s="133" t="s">
        <v>80</v>
      </c>
      <c r="CL61" s="133" t="s">
        <v>19</v>
      </c>
    </row>
    <row r="62" s="4" customFormat="1" ht="47.25" customHeight="1">
      <c r="A62" s="124" t="s">
        <v>81</v>
      </c>
      <c r="B62" s="63"/>
      <c r="C62" s="125"/>
      <c r="D62" s="125"/>
      <c r="E62" s="126" t="s">
        <v>102</v>
      </c>
      <c r="F62" s="126"/>
      <c r="G62" s="126"/>
      <c r="H62" s="126"/>
      <c r="I62" s="126"/>
      <c r="J62" s="125"/>
      <c r="K62" s="126" t="s">
        <v>103</v>
      </c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127">
        <f>'SO 101 D1.4.6_SLP - Slabo...'!J32</f>
        <v>0</v>
      </c>
      <c r="AH62" s="125"/>
      <c r="AI62" s="125"/>
      <c r="AJ62" s="125"/>
      <c r="AK62" s="125"/>
      <c r="AL62" s="125"/>
      <c r="AM62" s="125"/>
      <c r="AN62" s="127">
        <f>SUM(AG62,AT62)</f>
        <v>0</v>
      </c>
      <c r="AO62" s="125"/>
      <c r="AP62" s="125"/>
      <c r="AQ62" s="128" t="s">
        <v>84</v>
      </c>
      <c r="AR62" s="65"/>
      <c r="AS62" s="129">
        <v>0</v>
      </c>
      <c r="AT62" s="130">
        <f>ROUND(SUM(AV62:AW62),2)</f>
        <v>0</v>
      </c>
      <c r="AU62" s="131">
        <f>'SO 101 D1.4.6_SLP - Slabo...'!P89</f>
        <v>0</v>
      </c>
      <c r="AV62" s="130">
        <f>'SO 101 D1.4.6_SLP - Slabo...'!J35</f>
        <v>0</v>
      </c>
      <c r="AW62" s="130">
        <f>'SO 101 D1.4.6_SLP - Slabo...'!J36</f>
        <v>0</v>
      </c>
      <c r="AX62" s="130">
        <f>'SO 101 D1.4.6_SLP - Slabo...'!J37</f>
        <v>0</v>
      </c>
      <c r="AY62" s="130">
        <f>'SO 101 D1.4.6_SLP - Slabo...'!J38</f>
        <v>0</v>
      </c>
      <c r="AZ62" s="130">
        <f>'SO 101 D1.4.6_SLP - Slabo...'!F35</f>
        <v>0</v>
      </c>
      <c r="BA62" s="130">
        <f>'SO 101 D1.4.6_SLP - Slabo...'!F36</f>
        <v>0</v>
      </c>
      <c r="BB62" s="130">
        <f>'SO 101 D1.4.6_SLP - Slabo...'!F37</f>
        <v>0</v>
      </c>
      <c r="BC62" s="130">
        <f>'SO 101 D1.4.6_SLP - Slabo...'!F38</f>
        <v>0</v>
      </c>
      <c r="BD62" s="132">
        <f>'SO 101 D1.4.6_SLP - Slabo...'!F39</f>
        <v>0</v>
      </c>
      <c r="BE62" s="4"/>
      <c r="BT62" s="133" t="s">
        <v>85</v>
      </c>
      <c r="BV62" s="133" t="s">
        <v>74</v>
      </c>
      <c r="BW62" s="133" t="s">
        <v>104</v>
      </c>
      <c r="BX62" s="133" t="s">
        <v>80</v>
      </c>
      <c r="CL62" s="133" t="s">
        <v>19</v>
      </c>
    </row>
    <row r="63" s="7" customFormat="1" ht="16.5" customHeight="1">
      <c r="A63" s="7"/>
      <c r="B63" s="111"/>
      <c r="C63" s="112"/>
      <c r="D63" s="113" t="s">
        <v>105</v>
      </c>
      <c r="E63" s="113"/>
      <c r="F63" s="113"/>
      <c r="G63" s="113"/>
      <c r="H63" s="113"/>
      <c r="I63" s="114"/>
      <c r="J63" s="113" t="s">
        <v>106</v>
      </c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5">
        <f>ROUND(SUM(AG64:AG70),2)</f>
        <v>0</v>
      </c>
      <c r="AH63" s="114"/>
      <c r="AI63" s="114"/>
      <c r="AJ63" s="114"/>
      <c r="AK63" s="114"/>
      <c r="AL63" s="114"/>
      <c r="AM63" s="114"/>
      <c r="AN63" s="116">
        <f>SUM(AG63,AT63)</f>
        <v>0</v>
      </c>
      <c r="AO63" s="114"/>
      <c r="AP63" s="114"/>
      <c r="AQ63" s="117" t="s">
        <v>78</v>
      </c>
      <c r="AR63" s="118"/>
      <c r="AS63" s="119">
        <f>ROUND(SUM(AS64:AS70),2)</f>
        <v>0</v>
      </c>
      <c r="AT63" s="120">
        <f>ROUND(SUM(AV63:AW63),2)</f>
        <v>0</v>
      </c>
      <c r="AU63" s="121">
        <f>ROUND(SUM(AU64:AU70),5)</f>
        <v>0</v>
      </c>
      <c r="AV63" s="120">
        <f>ROUND(AZ63*L29,2)</f>
        <v>0</v>
      </c>
      <c r="AW63" s="120">
        <f>ROUND(BA63*L30,2)</f>
        <v>0</v>
      </c>
      <c r="AX63" s="120">
        <f>ROUND(BB63*L29,2)</f>
        <v>0</v>
      </c>
      <c r="AY63" s="120">
        <f>ROUND(BC63*L30,2)</f>
        <v>0</v>
      </c>
      <c r="AZ63" s="120">
        <f>ROUND(SUM(AZ64:AZ70),2)</f>
        <v>0</v>
      </c>
      <c r="BA63" s="120">
        <f>ROUND(SUM(BA64:BA70),2)</f>
        <v>0</v>
      </c>
      <c r="BB63" s="120">
        <f>ROUND(SUM(BB64:BB70),2)</f>
        <v>0</v>
      </c>
      <c r="BC63" s="120">
        <f>ROUND(SUM(BC64:BC70),2)</f>
        <v>0</v>
      </c>
      <c r="BD63" s="122">
        <f>ROUND(SUM(BD64:BD70),2)</f>
        <v>0</v>
      </c>
      <c r="BE63" s="7"/>
      <c r="BS63" s="123" t="s">
        <v>71</v>
      </c>
      <c r="BT63" s="123" t="s">
        <v>79</v>
      </c>
      <c r="BU63" s="123" t="s">
        <v>73</v>
      </c>
      <c r="BV63" s="123" t="s">
        <v>74</v>
      </c>
      <c r="BW63" s="123" t="s">
        <v>107</v>
      </c>
      <c r="BX63" s="123" t="s">
        <v>5</v>
      </c>
      <c r="CL63" s="123" t="s">
        <v>19</v>
      </c>
      <c r="CM63" s="123" t="s">
        <v>79</v>
      </c>
    </row>
    <row r="64" s="4" customFormat="1" ht="47.25" customHeight="1">
      <c r="A64" s="124" t="s">
        <v>81</v>
      </c>
      <c r="B64" s="63"/>
      <c r="C64" s="125"/>
      <c r="D64" s="125"/>
      <c r="E64" s="126" t="s">
        <v>108</v>
      </c>
      <c r="F64" s="126"/>
      <c r="G64" s="126"/>
      <c r="H64" s="126"/>
      <c r="I64" s="126"/>
      <c r="J64" s="125"/>
      <c r="K64" s="126" t="s">
        <v>83</v>
      </c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26"/>
      <c r="AB64" s="126"/>
      <c r="AC64" s="126"/>
      <c r="AD64" s="126"/>
      <c r="AE64" s="126"/>
      <c r="AF64" s="126"/>
      <c r="AG64" s="127">
        <f>'SO 102 D1.1_ARS - Stavebn...'!J32</f>
        <v>0</v>
      </c>
      <c r="AH64" s="125"/>
      <c r="AI64" s="125"/>
      <c r="AJ64" s="125"/>
      <c r="AK64" s="125"/>
      <c r="AL64" s="125"/>
      <c r="AM64" s="125"/>
      <c r="AN64" s="127">
        <f>SUM(AG64,AT64)</f>
        <v>0</v>
      </c>
      <c r="AO64" s="125"/>
      <c r="AP64" s="125"/>
      <c r="AQ64" s="128" t="s">
        <v>84</v>
      </c>
      <c r="AR64" s="65"/>
      <c r="AS64" s="129">
        <v>0</v>
      </c>
      <c r="AT64" s="130">
        <f>ROUND(SUM(AV64:AW64),2)</f>
        <v>0</v>
      </c>
      <c r="AU64" s="131">
        <f>'SO 102 D1.1_ARS - Stavebn...'!P101</f>
        <v>0</v>
      </c>
      <c r="AV64" s="130">
        <f>'SO 102 D1.1_ARS - Stavebn...'!J35</f>
        <v>0</v>
      </c>
      <c r="AW64" s="130">
        <f>'SO 102 D1.1_ARS - Stavebn...'!J36</f>
        <v>0</v>
      </c>
      <c r="AX64" s="130">
        <f>'SO 102 D1.1_ARS - Stavebn...'!J37</f>
        <v>0</v>
      </c>
      <c r="AY64" s="130">
        <f>'SO 102 D1.1_ARS - Stavebn...'!J38</f>
        <v>0</v>
      </c>
      <c r="AZ64" s="130">
        <f>'SO 102 D1.1_ARS - Stavebn...'!F35</f>
        <v>0</v>
      </c>
      <c r="BA64" s="130">
        <f>'SO 102 D1.1_ARS - Stavebn...'!F36</f>
        <v>0</v>
      </c>
      <c r="BB64" s="130">
        <f>'SO 102 D1.1_ARS - Stavebn...'!F37</f>
        <v>0</v>
      </c>
      <c r="BC64" s="130">
        <f>'SO 102 D1.1_ARS - Stavebn...'!F38</f>
        <v>0</v>
      </c>
      <c r="BD64" s="132">
        <f>'SO 102 D1.1_ARS - Stavebn...'!F39</f>
        <v>0</v>
      </c>
      <c r="BE64" s="4"/>
      <c r="BT64" s="133" t="s">
        <v>85</v>
      </c>
      <c r="BV64" s="133" t="s">
        <v>74</v>
      </c>
      <c r="BW64" s="133" t="s">
        <v>109</v>
      </c>
      <c r="BX64" s="133" t="s">
        <v>107</v>
      </c>
      <c r="CL64" s="133" t="s">
        <v>19</v>
      </c>
    </row>
    <row r="65" s="4" customFormat="1" ht="47.25" customHeight="1">
      <c r="A65" s="124" t="s">
        <v>81</v>
      </c>
      <c r="B65" s="63"/>
      <c r="C65" s="125"/>
      <c r="D65" s="125"/>
      <c r="E65" s="126" t="s">
        <v>110</v>
      </c>
      <c r="F65" s="126"/>
      <c r="G65" s="126"/>
      <c r="H65" s="126"/>
      <c r="I65" s="126"/>
      <c r="J65" s="125"/>
      <c r="K65" s="126" t="s">
        <v>88</v>
      </c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  <c r="AA65" s="126"/>
      <c r="AB65" s="126"/>
      <c r="AC65" s="126"/>
      <c r="AD65" s="126"/>
      <c r="AE65" s="126"/>
      <c r="AF65" s="126"/>
      <c r="AG65" s="127">
        <f>'SO 102 D1.4.1_ÚT - Ústřed...'!J32</f>
        <v>0</v>
      </c>
      <c r="AH65" s="125"/>
      <c r="AI65" s="125"/>
      <c r="AJ65" s="125"/>
      <c r="AK65" s="125"/>
      <c r="AL65" s="125"/>
      <c r="AM65" s="125"/>
      <c r="AN65" s="127">
        <f>SUM(AG65,AT65)</f>
        <v>0</v>
      </c>
      <c r="AO65" s="125"/>
      <c r="AP65" s="125"/>
      <c r="AQ65" s="128" t="s">
        <v>84</v>
      </c>
      <c r="AR65" s="65"/>
      <c r="AS65" s="129">
        <v>0</v>
      </c>
      <c r="AT65" s="130">
        <f>ROUND(SUM(AV65:AW65),2)</f>
        <v>0</v>
      </c>
      <c r="AU65" s="131">
        <f>'SO 102 D1.4.1_ÚT - Ústřed...'!P98</f>
        <v>0</v>
      </c>
      <c r="AV65" s="130">
        <f>'SO 102 D1.4.1_ÚT - Ústřed...'!J35</f>
        <v>0</v>
      </c>
      <c r="AW65" s="130">
        <f>'SO 102 D1.4.1_ÚT - Ústřed...'!J36</f>
        <v>0</v>
      </c>
      <c r="AX65" s="130">
        <f>'SO 102 D1.4.1_ÚT - Ústřed...'!J37</f>
        <v>0</v>
      </c>
      <c r="AY65" s="130">
        <f>'SO 102 D1.4.1_ÚT - Ústřed...'!J38</f>
        <v>0</v>
      </c>
      <c r="AZ65" s="130">
        <f>'SO 102 D1.4.1_ÚT - Ústřed...'!F35</f>
        <v>0</v>
      </c>
      <c r="BA65" s="130">
        <f>'SO 102 D1.4.1_ÚT - Ústřed...'!F36</f>
        <v>0</v>
      </c>
      <c r="BB65" s="130">
        <f>'SO 102 D1.4.1_ÚT - Ústřed...'!F37</f>
        <v>0</v>
      </c>
      <c r="BC65" s="130">
        <f>'SO 102 D1.4.1_ÚT - Ústřed...'!F38</f>
        <v>0</v>
      </c>
      <c r="BD65" s="132">
        <f>'SO 102 D1.4.1_ÚT - Ústřed...'!F39</f>
        <v>0</v>
      </c>
      <c r="BE65" s="4"/>
      <c r="BT65" s="133" t="s">
        <v>85</v>
      </c>
      <c r="BV65" s="133" t="s">
        <v>74</v>
      </c>
      <c r="BW65" s="133" t="s">
        <v>111</v>
      </c>
      <c r="BX65" s="133" t="s">
        <v>107</v>
      </c>
      <c r="CL65" s="133" t="s">
        <v>19</v>
      </c>
    </row>
    <row r="66" s="4" customFormat="1" ht="47.25" customHeight="1">
      <c r="A66" s="124" t="s">
        <v>81</v>
      </c>
      <c r="B66" s="63"/>
      <c r="C66" s="125"/>
      <c r="D66" s="125"/>
      <c r="E66" s="126" t="s">
        <v>112</v>
      </c>
      <c r="F66" s="126"/>
      <c r="G66" s="126"/>
      <c r="H66" s="126"/>
      <c r="I66" s="126"/>
      <c r="J66" s="125"/>
      <c r="K66" s="126" t="s">
        <v>91</v>
      </c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  <c r="AC66" s="126"/>
      <c r="AD66" s="126"/>
      <c r="AE66" s="126"/>
      <c r="AF66" s="126"/>
      <c r="AG66" s="127">
        <f>'SO 102 D1.4.2_CHL - Chlazení'!J32</f>
        <v>0</v>
      </c>
      <c r="AH66" s="125"/>
      <c r="AI66" s="125"/>
      <c r="AJ66" s="125"/>
      <c r="AK66" s="125"/>
      <c r="AL66" s="125"/>
      <c r="AM66" s="125"/>
      <c r="AN66" s="127">
        <f>SUM(AG66,AT66)</f>
        <v>0</v>
      </c>
      <c r="AO66" s="125"/>
      <c r="AP66" s="125"/>
      <c r="AQ66" s="128" t="s">
        <v>84</v>
      </c>
      <c r="AR66" s="65"/>
      <c r="AS66" s="129">
        <v>0</v>
      </c>
      <c r="AT66" s="130">
        <f>ROUND(SUM(AV66:AW66),2)</f>
        <v>0</v>
      </c>
      <c r="AU66" s="131">
        <f>'SO 102 D1.4.2_CHL - Chlazení'!P94</f>
        <v>0</v>
      </c>
      <c r="AV66" s="130">
        <f>'SO 102 D1.4.2_CHL - Chlazení'!J35</f>
        <v>0</v>
      </c>
      <c r="AW66" s="130">
        <f>'SO 102 D1.4.2_CHL - Chlazení'!J36</f>
        <v>0</v>
      </c>
      <c r="AX66" s="130">
        <f>'SO 102 D1.4.2_CHL - Chlazení'!J37</f>
        <v>0</v>
      </c>
      <c r="AY66" s="130">
        <f>'SO 102 D1.4.2_CHL - Chlazení'!J38</f>
        <v>0</v>
      </c>
      <c r="AZ66" s="130">
        <f>'SO 102 D1.4.2_CHL - Chlazení'!F35</f>
        <v>0</v>
      </c>
      <c r="BA66" s="130">
        <f>'SO 102 D1.4.2_CHL - Chlazení'!F36</f>
        <v>0</v>
      </c>
      <c r="BB66" s="130">
        <f>'SO 102 D1.4.2_CHL - Chlazení'!F37</f>
        <v>0</v>
      </c>
      <c r="BC66" s="130">
        <f>'SO 102 D1.4.2_CHL - Chlazení'!F38</f>
        <v>0</v>
      </c>
      <c r="BD66" s="132">
        <f>'SO 102 D1.4.2_CHL - Chlazení'!F39</f>
        <v>0</v>
      </c>
      <c r="BE66" s="4"/>
      <c r="BT66" s="133" t="s">
        <v>85</v>
      </c>
      <c r="BV66" s="133" t="s">
        <v>74</v>
      </c>
      <c r="BW66" s="133" t="s">
        <v>113</v>
      </c>
      <c r="BX66" s="133" t="s">
        <v>107</v>
      </c>
      <c r="CL66" s="133" t="s">
        <v>19</v>
      </c>
    </row>
    <row r="67" s="4" customFormat="1" ht="47.25" customHeight="1">
      <c r="A67" s="124" t="s">
        <v>81</v>
      </c>
      <c r="B67" s="63"/>
      <c r="C67" s="125"/>
      <c r="D67" s="125"/>
      <c r="E67" s="126" t="s">
        <v>114</v>
      </c>
      <c r="F67" s="126"/>
      <c r="G67" s="126"/>
      <c r="H67" s="126"/>
      <c r="I67" s="126"/>
      <c r="J67" s="125"/>
      <c r="K67" s="126" t="s">
        <v>94</v>
      </c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127">
        <f>'SO 102 D1.4.3_VZT - Vzduc...'!J32</f>
        <v>0</v>
      </c>
      <c r="AH67" s="125"/>
      <c r="AI67" s="125"/>
      <c r="AJ67" s="125"/>
      <c r="AK67" s="125"/>
      <c r="AL67" s="125"/>
      <c r="AM67" s="125"/>
      <c r="AN67" s="127">
        <f>SUM(AG67,AT67)</f>
        <v>0</v>
      </c>
      <c r="AO67" s="125"/>
      <c r="AP67" s="125"/>
      <c r="AQ67" s="128" t="s">
        <v>84</v>
      </c>
      <c r="AR67" s="65"/>
      <c r="AS67" s="129">
        <v>0</v>
      </c>
      <c r="AT67" s="130">
        <f>ROUND(SUM(AV67:AW67),2)</f>
        <v>0</v>
      </c>
      <c r="AU67" s="131">
        <f>'SO 102 D1.4.3_VZT - Vzduc...'!P90</f>
        <v>0</v>
      </c>
      <c r="AV67" s="130">
        <f>'SO 102 D1.4.3_VZT - Vzduc...'!J35</f>
        <v>0</v>
      </c>
      <c r="AW67" s="130">
        <f>'SO 102 D1.4.3_VZT - Vzduc...'!J36</f>
        <v>0</v>
      </c>
      <c r="AX67" s="130">
        <f>'SO 102 D1.4.3_VZT - Vzduc...'!J37</f>
        <v>0</v>
      </c>
      <c r="AY67" s="130">
        <f>'SO 102 D1.4.3_VZT - Vzduc...'!J38</f>
        <v>0</v>
      </c>
      <c r="AZ67" s="130">
        <f>'SO 102 D1.4.3_VZT - Vzduc...'!F35</f>
        <v>0</v>
      </c>
      <c r="BA67" s="130">
        <f>'SO 102 D1.4.3_VZT - Vzduc...'!F36</f>
        <v>0</v>
      </c>
      <c r="BB67" s="130">
        <f>'SO 102 D1.4.3_VZT - Vzduc...'!F37</f>
        <v>0</v>
      </c>
      <c r="BC67" s="130">
        <f>'SO 102 D1.4.3_VZT - Vzduc...'!F38</f>
        <v>0</v>
      </c>
      <c r="BD67" s="132">
        <f>'SO 102 D1.4.3_VZT - Vzduc...'!F39</f>
        <v>0</v>
      </c>
      <c r="BE67" s="4"/>
      <c r="BT67" s="133" t="s">
        <v>85</v>
      </c>
      <c r="BV67" s="133" t="s">
        <v>74</v>
      </c>
      <c r="BW67" s="133" t="s">
        <v>115</v>
      </c>
      <c r="BX67" s="133" t="s">
        <v>107</v>
      </c>
      <c r="CL67" s="133" t="s">
        <v>19</v>
      </c>
    </row>
    <row r="68" s="4" customFormat="1" ht="47.25" customHeight="1">
      <c r="A68" s="124" t="s">
        <v>81</v>
      </c>
      <c r="B68" s="63"/>
      <c r="C68" s="125"/>
      <c r="D68" s="125"/>
      <c r="E68" s="126" t="s">
        <v>116</v>
      </c>
      <c r="F68" s="126"/>
      <c r="G68" s="126"/>
      <c r="H68" s="126"/>
      <c r="I68" s="126"/>
      <c r="J68" s="125"/>
      <c r="K68" s="126" t="s">
        <v>97</v>
      </c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  <c r="AC68" s="126"/>
      <c r="AD68" s="126"/>
      <c r="AE68" s="126"/>
      <c r="AF68" s="126"/>
      <c r="AG68" s="127">
        <f>'SO 102 D1.4.4_ZTI - Zdrav...'!J32</f>
        <v>0</v>
      </c>
      <c r="AH68" s="125"/>
      <c r="AI68" s="125"/>
      <c r="AJ68" s="125"/>
      <c r="AK68" s="125"/>
      <c r="AL68" s="125"/>
      <c r="AM68" s="125"/>
      <c r="AN68" s="127">
        <f>SUM(AG68,AT68)</f>
        <v>0</v>
      </c>
      <c r="AO68" s="125"/>
      <c r="AP68" s="125"/>
      <c r="AQ68" s="128" t="s">
        <v>84</v>
      </c>
      <c r="AR68" s="65"/>
      <c r="AS68" s="129">
        <v>0</v>
      </c>
      <c r="AT68" s="130">
        <f>ROUND(SUM(AV68:AW68),2)</f>
        <v>0</v>
      </c>
      <c r="AU68" s="131">
        <f>'SO 102 D1.4.4_ZTI - Zdrav...'!P93</f>
        <v>0</v>
      </c>
      <c r="AV68" s="130">
        <f>'SO 102 D1.4.4_ZTI - Zdrav...'!J35</f>
        <v>0</v>
      </c>
      <c r="AW68" s="130">
        <f>'SO 102 D1.4.4_ZTI - Zdrav...'!J36</f>
        <v>0</v>
      </c>
      <c r="AX68" s="130">
        <f>'SO 102 D1.4.4_ZTI - Zdrav...'!J37</f>
        <v>0</v>
      </c>
      <c r="AY68" s="130">
        <f>'SO 102 D1.4.4_ZTI - Zdrav...'!J38</f>
        <v>0</v>
      </c>
      <c r="AZ68" s="130">
        <f>'SO 102 D1.4.4_ZTI - Zdrav...'!F35</f>
        <v>0</v>
      </c>
      <c r="BA68" s="130">
        <f>'SO 102 D1.4.4_ZTI - Zdrav...'!F36</f>
        <v>0</v>
      </c>
      <c r="BB68" s="130">
        <f>'SO 102 D1.4.4_ZTI - Zdrav...'!F37</f>
        <v>0</v>
      </c>
      <c r="BC68" s="130">
        <f>'SO 102 D1.4.4_ZTI - Zdrav...'!F38</f>
        <v>0</v>
      </c>
      <c r="BD68" s="132">
        <f>'SO 102 D1.4.4_ZTI - Zdrav...'!F39</f>
        <v>0</v>
      </c>
      <c r="BE68" s="4"/>
      <c r="BT68" s="133" t="s">
        <v>85</v>
      </c>
      <c r="BV68" s="133" t="s">
        <v>74</v>
      </c>
      <c r="BW68" s="133" t="s">
        <v>117</v>
      </c>
      <c r="BX68" s="133" t="s">
        <v>107</v>
      </c>
      <c r="CL68" s="133" t="s">
        <v>19</v>
      </c>
    </row>
    <row r="69" s="4" customFormat="1" ht="47.25" customHeight="1">
      <c r="A69" s="124" t="s">
        <v>81</v>
      </c>
      <c r="B69" s="63"/>
      <c r="C69" s="125"/>
      <c r="D69" s="125"/>
      <c r="E69" s="126" t="s">
        <v>118</v>
      </c>
      <c r="F69" s="126"/>
      <c r="G69" s="126"/>
      <c r="H69" s="126"/>
      <c r="I69" s="126"/>
      <c r="J69" s="125"/>
      <c r="K69" s="126" t="s">
        <v>100</v>
      </c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7">
        <f>'SO 102 D1.4.5_ESI - Elekt...'!J32</f>
        <v>0</v>
      </c>
      <c r="AH69" s="125"/>
      <c r="AI69" s="125"/>
      <c r="AJ69" s="125"/>
      <c r="AK69" s="125"/>
      <c r="AL69" s="125"/>
      <c r="AM69" s="125"/>
      <c r="AN69" s="127">
        <f>SUM(AG69,AT69)</f>
        <v>0</v>
      </c>
      <c r="AO69" s="125"/>
      <c r="AP69" s="125"/>
      <c r="AQ69" s="128" t="s">
        <v>84</v>
      </c>
      <c r="AR69" s="65"/>
      <c r="AS69" s="129">
        <v>0</v>
      </c>
      <c r="AT69" s="130">
        <f>ROUND(SUM(AV69:AW69),2)</f>
        <v>0</v>
      </c>
      <c r="AU69" s="131">
        <f>'SO 102 D1.4.5_ESI - Elekt...'!P87</f>
        <v>0</v>
      </c>
      <c r="AV69" s="130">
        <f>'SO 102 D1.4.5_ESI - Elekt...'!J35</f>
        <v>0</v>
      </c>
      <c r="AW69" s="130">
        <f>'SO 102 D1.4.5_ESI - Elekt...'!J36</f>
        <v>0</v>
      </c>
      <c r="AX69" s="130">
        <f>'SO 102 D1.4.5_ESI - Elekt...'!J37</f>
        <v>0</v>
      </c>
      <c r="AY69" s="130">
        <f>'SO 102 D1.4.5_ESI - Elekt...'!J38</f>
        <v>0</v>
      </c>
      <c r="AZ69" s="130">
        <f>'SO 102 D1.4.5_ESI - Elekt...'!F35</f>
        <v>0</v>
      </c>
      <c r="BA69" s="130">
        <f>'SO 102 D1.4.5_ESI - Elekt...'!F36</f>
        <v>0</v>
      </c>
      <c r="BB69" s="130">
        <f>'SO 102 D1.4.5_ESI - Elekt...'!F37</f>
        <v>0</v>
      </c>
      <c r="BC69" s="130">
        <f>'SO 102 D1.4.5_ESI - Elekt...'!F38</f>
        <v>0</v>
      </c>
      <c r="BD69" s="132">
        <f>'SO 102 D1.4.5_ESI - Elekt...'!F39</f>
        <v>0</v>
      </c>
      <c r="BE69" s="4"/>
      <c r="BT69" s="133" t="s">
        <v>85</v>
      </c>
      <c r="BV69" s="133" t="s">
        <v>74</v>
      </c>
      <c r="BW69" s="133" t="s">
        <v>119</v>
      </c>
      <c r="BX69" s="133" t="s">
        <v>107</v>
      </c>
      <c r="CL69" s="133" t="s">
        <v>19</v>
      </c>
    </row>
    <row r="70" s="4" customFormat="1" ht="47.25" customHeight="1">
      <c r="A70" s="124" t="s">
        <v>81</v>
      </c>
      <c r="B70" s="63"/>
      <c r="C70" s="125"/>
      <c r="D70" s="125"/>
      <c r="E70" s="126" t="s">
        <v>120</v>
      </c>
      <c r="F70" s="126"/>
      <c r="G70" s="126"/>
      <c r="H70" s="126"/>
      <c r="I70" s="126"/>
      <c r="J70" s="125"/>
      <c r="K70" s="126" t="s">
        <v>103</v>
      </c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  <c r="AC70" s="126"/>
      <c r="AD70" s="126"/>
      <c r="AE70" s="126"/>
      <c r="AF70" s="126"/>
      <c r="AG70" s="127">
        <f>'SO 102 D1.4.6_SLP - Slabo...'!J32</f>
        <v>0</v>
      </c>
      <c r="AH70" s="125"/>
      <c r="AI70" s="125"/>
      <c r="AJ70" s="125"/>
      <c r="AK70" s="125"/>
      <c r="AL70" s="125"/>
      <c r="AM70" s="125"/>
      <c r="AN70" s="127">
        <f>SUM(AG70,AT70)</f>
        <v>0</v>
      </c>
      <c r="AO70" s="125"/>
      <c r="AP70" s="125"/>
      <c r="AQ70" s="128" t="s">
        <v>84</v>
      </c>
      <c r="AR70" s="65"/>
      <c r="AS70" s="129">
        <v>0</v>
      </c>
      <c r="AT70" s="130">
        <f>ROUND(SUM(AV70:AW70),2)</f>
        <v>0</v>
      </c>
      <c r="AU70" s="131">
        <f>'SO 102 D1.4.6_SLP - Slabo...'!P88</f>
        <v>0</v>
      </c>
      <c r="AV70" s="130">
        <f>'SO 102 D1.4.6_SLP - Slabo...'!J35</f>
        <v>0</v>
      </c>
      <c r="AW70" s="130">
        <f>'SO 102 D1.4.6_SLP - Slabo...'!J36</f>
        <v>0</v>
      </c>
      <c r="AX70" s="130">
        <f>'SO 102 D1.4.6_SLP - Slabo...'!J37</f>
        <v>0</v>
      </c>
      <c r="AY70" s="130">
        <f>'SO 102 D1.4.6_SLP - Slabo...'!J38</f>
        <v>0</v>
      </c>
      <c r="AZ70" s="130">
        <f>'SO 102 D1.4.6_SLP - Slabo...'!F35</f>
        <v>0</v>
      </c>
      <c r="BA70" s="130">
        <f>'SO 102 D1.4.6_SLP - Slabo...'!F36</f>
        <v>0</v>
      </c>
      <c r="BB70" s="130">
        <f>'SO 102 D1.4.6_SLP - Slabo...'!F37</f>
        <v>0</v>
      </c>
      <c r="BC70" s="130">
        <f>'SO 102 D1.4.6_SLP - Slabo...'!F38</f>
        <v>0</v>
      </c>
      <c r="BD70" s="132">
        <f>'SO 102 D1.4.6_SLP - Slabo...'!F39</f>
        <v>0</v>
      </c>
      <c r="BE70" s="4"/>
      <c r="BT70" s="133" t="s">
        <v>85</v>
      </c>
      <c r="BV70" s="133" t="s">
        <v>74</v>
      </c>
      <c r="BW70" s="133" t="s">
        <v>121</v>
      </c>
      <c r="BX70" s="133" t="s">
        <v>107</v>
      </c>
      <c r="CL70" s="133" t="s">
        <v>19</v>
      </c>
    </row>
    <row r="71" s="7" customFormat="1" ht="16.5" customHeight="1">
      <c r="A71" s="7"/>
      <c r="B71" s="111"/>
      <c r="C71" s="112"/>
      <c r="D71" s="113" t="s">
        <v>122</v>
      </c>
      <c r="E71" s="113"/>
      <c r="F71" s="113"/>
      <c r="G71" s="113"/>
      <c r="H71" s="113"/>
      <c r="I71" s="114"/>
      <c r="J71" s="113" t="s">
        <v>123</v>
      </c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5">
        <f>ROUND(SUM(AG72:AG78),2)</f>
        <v>0</v>
      </c>
      <c r="AH71" s="114"/>
      <c r="AI71" s="114"/>
      <c r="AJ71" s="114"/>
      <c r="AK71" s="114"/>
      <c r="AL71" s="114"/>
      <c r="AM71" s="114"/>
      <c r="AN71" s="116">
        <f>SUM(AG71,AT71)</f>
        <v>0</v>
      </c>
      <c r="AO71" s="114"/>
      <c r="AP71" s="114"/>
      <c r="AQ71" s="117" t="s">
        <v>78</v>
      </c>
      <c r="AR71" s="118"/>
      <c r="AS71" s="119">
        <f>ROUND(SUM(AS72:AS78),2)</f>
        <v>0</v>
      </c>
      <c r="AT71" s="120">
        <f>ROUND(SUM(AV71:AW71),2)</f>
        <v>0</v>
      </c>
      <c r="AU71" s="121">
        <f>ROUND(SUM(AU72:AU78),5)</f>
        <v>0</v>
      </c>
      <c r="AV71" s="120">
        <f>ROUND(AZ71*L29,2)</f>
        <v>0</v>
      </c>
      <c r="AW71" s="120">
        <f>ROUND(BA71*L30,2)</f>
        <v>0</v>
      </c>
      <c r="AX71" s="120">
        <f>ROUND(BB71*L29,2)</f>
        <v>0</v>
      </c>
      <c r="AY71" s="120">
        <f>ROUND(BC71*L30,2)</f>
        <v>0</v>
      </c>
      <c r="AZ71" s="120">
        <f>ROUND(SUM(AZ72:AZ78),2)</f>
        <v>0</v>
      </c>
      <c r="BA71" s="120">
        <f>ROUND(SUM(BA72:BA78),2)</f>
        <v>0</v>
      </c>
      <c r="BB71" s="120">
        <f>ROUND(SUM(BB72:BB78),2)</f>
        <v>0</v>
      </c>
      <c r="BC71" s="120">
        <f>ROUND(SUM(BC72:BC78),2)</f>
        <v>0</v>
      </c>
      <c r="BD71" s="122">
        <f>ROUND(SUM(BD72:BD78),2)</f>
        <v>0</v>
      </c>
      <c r="BE71" s="7"/>
      <c r="BS71" s="123" t="s">
        <v>71</v>
      </c>
      <c r="BT71" s="123" t="s">
        <v>79</v>
      </c>
      <c r="BU71" s="123" t="s">
        <v>73</v>
      </c>
      <c r="BV71" s="123" t="s">
        <v>74</v>
      </c>
      <c r="BW71" s="123" t="s">
        <v>124</v>
      </c>
      <c r="BX71" s="123" t="s">
        <v>5</v>
      </c>
      <c r="CL71" s="123" t="s">
        <v>19</v>
      </c>
      <c r="CM71" s="123" t="s">
        <v>79</v>
      </c>
    </row>
    <row r="72" s="4" customFormat="1" ht="47.25" customHeight="1">
      <c r="A72" s="124" t="s">
        <v>81</v>
      </c>
      <c r="B72" s="63"/>
      <c r="C72" s="125"/>
      <c r="D72" s="125"/>
      <c r="E72" s="126" t="s">
        <v>125</v>
      </c>
      <c r="F72" s="126"/>
      <c r="G72" s="126"/>
      <c r="H72" s="126"/>
      <c r="I72" s="126"/>
      <c r="J72" s="125"/>
      <c r="K72" s="126" t="s">
        <v>83</v>
      </c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6"/>
      <c r="AD72" s="126"/>
      <c r="AE72" s="126"/>
      <c r="AF72" s="126"/>
      <c r="AG72" s="127">
        <f>'SO 103 D1.1_ARS - Stavebn...'!J32</f>
        <v>0</v>
      </c>
      <c r="AH72" s="125"/>
      <c r="AI72" s="125"/>
      <c r="AJ72" s="125"/>
      <c r="AK72" s="125"/>
      <c r="AL72" s="125"/>
      <c r="AM72" s="125"/>
      <c r="AN72" s="127">
        <f>SUM(AG72,AT72)</f>
        <v>0</v>
      </c>
      <c r="AO72" s="125"/>
      <c r="AP72" s="125"/>
      <c r="AQ72" s="128" t="s">
        <v>84</v>
      </c>
      <c r="AR72" s="65"/>
      <c r="AS72" s="129">
        <v>0</v>
      </c>
      <c r="AT72" s="130">
        <f>ROUND(SUM(AV72:AW72),2)</f>
        <v>0</v>
      </c>
      <c r="AU72" s="131">
        <f>'SO 103 D1.1_ARS - Stavebn...'!P98</f>
        <v>0</v>
      </c>
      <c r="AV72" s="130">
        <f>'SO 103 D1.1_ARS - Stavebn...'!J35</f>
        <v>0</v>
      </c>
      <c r="AW72" s="130">
        <f>'SO 103 D1.1_ARS - Stavebn...'!J36</f>
        <v>0</v>
      </c>
      <c r="AX72" s="130">
        <f>'SO 103 D1.1_ARS - Stavebn...'!J37</f>
        <v>0</v>
      </c>
      <c r="AY72" s="130">
        <f>'SO 103 D1.1_ARS - Stavebn...'!J38</f>
        <v>0</v>
      </c>
      <c r="AZ72" s="130">
        <f>'SO 103 D1.1_ARS - Stavebn...'!F35</f>
        <v>0</v>
      </c>
      <c r="BA72" s="130">
        <f>'SO 103 D1.1_ARS - Stavebn...'!F36</f>
        <v>0</v>
      </c>
      <c r="BB72" s="130">
        <f>'SO 103 D1.1_ARS - Stavebn...'!F37</f>
        <v>0</v>
      </c>
      <c r="BC72" s="130">
        <f>'SO 103 D1.1_ARS - Stavebn...'!F38</f>
        <v>0</v>
      </c>
      <c r="BD72" s="132">
        <f>'SO 103 D1.1_ARS - Stavebn...'!F39</f>
        <v>0</v>
      </c>
      <c r="BE72" s="4"/>
      <c r="BT72" s="133" t="s">
        <v>85</v>
      </c>
      <c r="BV72" s="133" t="s">
        <v>74</v>
      </c>
      <c r="BW72" s="133" t="s">
        <v>126</v>
      </c>
      <c r="BX72" s="133" t="s">
        <v>124</v>
      </c>
      <c r="CL72" s="133" t="s">
        <v>19</v>
      </c>
    </row>
    <row r="73" s="4" customFormat="1" ht="47.25" customHeight="1">
      <c r="A73" s="124" t="s">
        <v>81</v>
      </c>
      <c r="B73" s="63"/>
      <c r="C73" s="125"/>
      <c r="D73" s="125"/>
      <c r="E73" s="126" t="s">
        <v>127</v>
      </c>
      <c r="F73" s="126"/>
      <c r="G73" s="126"/>
      <c r="H73" s="126"/>
      <c r="I73" s="126"/>
      <c r="J73" s="125"/>
      <c r="K73" s="126" t="s">
        <v>88</v>
      </c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7">
        <f>'SO 103 D1.4.1_ÚT - Ústřed...'!J32</f>
        <v>0</v>
      </c>
      <c r="AH73" s="125"/>
      <c r="AI73" s="125"/>
      <c r="AJ73" s="125"/>
      <c r="AK73" s="125"/>
      <c r="AL73" s="125"/>
      <c r="AM73" s="125"/>
      <c r="AN73" s="127">
        <f>SUM(AG73,AT73)</f>
        <v>0</v>
      </c>
      <c r="AO73" s="125"/>
      <c r="AP73" s="125"/>
      <c r="AQ73" s="128" t="s">
        <v>84</v>
      </c>
      <c r="AR73" s="65"/>
      <c r="AS73" s="129">
        <v>0</v>
      </c>
      <c r="AT73" s="130">
        <f>ROUND(SUM(AV73:AW73),2)</f>
        <v>0</v>
      </c>
      <c r="AU73" s="131">
        <f>'SO 103 D1.4.1_ÚT - Ústřed...'!P97</f>
        <v>0</v>
      </c>
      <c r="AV73" s="130">
        <f>'SO 103 D1.4.1_ÚT - Ústřed...'!J35</f>
        <v>0</v>
      </c>
      <c r="AW73" s="130">
        <f>'SO 103 D1.4.1_ÚT - Ústřed...'!J36</f>
        <v>0</v>
      </c>
      <c r="AX73" s="130">
        <f>'SO 103 D1.4.1_ÚT - Ústřed...'!J37</f>
        <v>0</v>
      </c>
      <c r="AY73" s="130">
        <f>'SO 103 D1.4.1_ÚT - Ústřed...'!J38</f>
        <v>0</v>
      </c>
      <c r="AZ73" s="130">
        <f>'SO 103 D1.4.1_ÚT - Ústřed...'!F35</f>
        <v>0</v>
      </c>
      <c r="BA73" s="130">
        <f>'SO 103 D1.4.1_ÚT - Ústřed...'!F36</f>
        <v>0</v>
      </c>
      <c r="BB73" s="130">
        <f>'SO 103 D1.4.1_ÚT - Ústřed...'!F37</f>
        <v>0</v>
      </c>
      <c r="BC73" s="130">
        <f>'SO 103 D1.4.1_ÚT - Ústřed...'!F38</f>
        <v>0</v>
      </c>
      <c r="BD73" s="132">
        <f>'SO 103 D1.4.1_ÚT - Ústřed...'!F39</f>
        <v>0</v>
      </c>
      <c r="BE73" s="4"/>
      <c r="BT73" s="133" t="s">
        <v>85</v>
      </c>
      <c r="BV73" s="133" t="s">
        <v>74</v>
      </c>
      <c r="BW73" s="133" t="s">
        <v>128</v>
      </c>
      <c r="BX73" s="133" t="s">
        <v>124</v>
      </c>
      <c r="CL73" s="133" t="s">
        <v>19</v>
      </c>
    </row>
    <row r="74" s="4" customFormat="1" ht="47.25" customHeight="1">
      <c r="A74" s="124" t="s">
        <v>81</v>
      </c>
      <c r="B74" s="63"/>
      <c r="C74" s="125"/>
      <c r="D74" s="125"/>
      <c r="E74" s="126" t="s">
        <v>129</v>
      </c>
      <c r="F74" s="126"/>
      <c r="G74" s="126"/>
      <c r="H74" s="126"/>
      <c r="I74" s="126"/>
      <c r="J74" s="125"/>
      <c r="K74" s="126" t="s">
        <v>91</v>
      </c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7">
        <f>'SO 103 D1.4.2_CHL - Chlazení'!J32</f>
        <v>0</v>
      </c>
      <c r="AH74" s="125"/>
      <c r="AI74" s="125"/>
      <c r="AJ74" s="125"/>
      <c r="AK74" s="125"/>
      <c r="AL74" s="125"/>
      <c r="AM74" s="125"/>
      <c r="AN74" s="127">
        <f>SUM(AG74,AT74)</f>
        <v>0</v>
      </c>
      <c r="AO74" s="125"/>
      <c r="AP74" s="125"/>
      <c r="AQ74" s="128" t="s">
        <v>84</v>
      </c>
      <c r="AR74" s="65"/>
      <c r="AS74" s="129">
        <v>0</v>
      </c>
      <c r="AT74" s="130">
        <f>ROUND(SUM(AV74:AW74),2)</f>
        <v>0</v>
      </c>
      <c r="AU74" s="131">
        <f>'SO 103 D1.4.2_CHL - Chlazení'!P94</f>
        <v>0</v>
      </c>
      <c r="AV74" s="130">
        <f>'SO 103 D1.4.2_CHL - Chlazení'!J35</f>
        <v>0</v>
      </c>
      <c r="AW74" s="130">
        <f>'SO 103 D1.4.2_CHL - Chlazení'!J36</f>
        <v>0</v>
      </c>
      <c r="AX74" s="130">
        <f>'SO 103 D1.4.2_CHL - Chlazení'!J37</f>
        <v>0</v>
      </c>
      <c r="AY74" s="130">
        <f>'SO 103 D1.4.2_CHL - Chlazení'!J38</f>
        <v>0</v>
      </c>
      <c r="AZ74" s="130">
        <f>'SO 103 D1.4.2_CHL - Chlazení'!F35</f>
        <v>0</v>
      </c>
      <c r="BA74" s="130">
        <f>'SO 103 D1.4.2_CHL - Chlazení'!F36</f>
        <v>0</v>
      </c>
      <c r="BB74" s="130">
        <f>'SO 103 D1.4.2_CHL - Chlazení'!F37</f>
        <v>0</v>
      </c>
      <c r="BC74" s="130">
        <f>'SO 103 D1.4.2_CHL - Chlazení'!F38</f>
        <v>0</v>
      </c>
      <c r="BD74" s="132">
        <f>'SO 103 D1.4.2_CHL - Chlazení'!F39</f>
        <v>0</v>
      </c>
      <c r="BE74" s="4"/>
      <c r="BT74" s="133" t="s">
        <v>85</v>
      </c>
      <c r="BV74" s="133" t="s">
        <v>74</v>
      </c>
      <c r="BW74" s="133" t="s">
        <v>130</v>
      </c>
      <c r="BX74" s="133" t="s">
        <v>124</v>
      </c>
      <c r="CL74" s="133" t="s">
        <v>19</v>
      </c>
    </row>
    <row r="75" s="4" customFormat="1" ht="47.25" customHeight="1">
      <c r="A75" s="124" t="s">
        <v>81</v>
      </c>
      <c r="B75" s="63"/>
      <c r="C75" s="125"/>
      <c r="D75" s="125"/>
      <c r="E75" s="126" t="s">
        <v>131</v>
      </c>
      <c r="F75" s="126"/>
      <c r="G75" s="126"/>
      <c r="H75" s="126"/>
      <c r="I75" s="126"/>
      <c r="J75" s="125"/>
      <c r="K75" s="126" t="s">
        <v>94</v>
      </c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  <c r="AA75" s="126"/>
      <c r="AB75" s="126"/>
      <c r="AC75" s="126"/>
      <c r="AD75" s="126"/>
      <c r="AE75" s="126"/>
      <c r="AF75" s="126"/>
      <c r="AG75" s="127">
        <f>'SO 103 D1.4.3_VZT - Vzduc...'!J32</f>
        <v>0</v>
      </c>
      <c r="AH75" s="125"/>
      <c r="AI75" s="125"/>
      <c r="AJ75" s="125"/>
      <c r="AK75" s="125"/>
      <c r="AL75" s="125"/>
      <c r="AM75" s="125"/>
      <c r="AN75" s="127">
        <f>SUM(AG75,AT75)</f>
        <v>0</v>
      </c>
      <c r="AO75" s="125"/>
      <c r="AP75" s="125"/>
      <c r="AQ75" s="128" t="s">
        <v>84</v>
      </c>
      <c r="AR75" s="65"/>
      <c r="AS75" s="129">
        <v>0</v>
      </c>
      <c r="AT75" s="130">
        <f>ROUND(SUM(AV75:AW75),2)</f>
        <v>0</v>
      </c>
      <c r="AU75" s="131">
        <f>'SO 103 D1.4.3_VZT - Vzduc...'!P89</f>
        <v>0</v>
      </c>
      <c r="AV75" s="130">
        <f>'SO 103 D1.4.3_VZT - Vzduc...'!J35</f>
        <v>0</v>
      </c>
      <c r="AW75" s="130">
        <f>'SO 103 D1.4.3_VZT - Vzduc...'!J36</f>
        <v>0</v>
      </c>
      <c r="AX75" s="130">
        <f>'SO 103 D1.4.3_VZT - Vzduc...'!J37</f>
        <v>0</v>
      </c>
      <c r="AY75" s="130">
        <f>'SO 103 D1.4.3_VZT - Vzduc...'!J38</f>
        <v>0</v>
      </c>
      <c r="AZ75" s="130">
        <f>'SO 103 D1.4.3_VZT - Vzduc...'!F35</f>
        <v>0</v>
      </c>
      <c r="BA75" s="130">
        <f>'SO 103 D1.4.3_VZT - Vzduc...'!F36</f>
        <v>0</v>
      </c>
      <c r="BB75" s="130">
        <f>'SO 103 D1.4.3_VZT - Vzduc...'!F37</f>
        <v>0</v>
      </c>
      <c r="BC75" s="130">
        <f>'SO 103 D1.4.3_VZT - Vzduc...'!F38</f>
        <v>0</v>
      </c>
      <c r="BD75" s="132">
        <f>'SO 103 D1.4.3_VZT - Vzduc...'!F39</f>
        <v>0</v>
      </c>
      <c r="BE75" s="4"/>
      <c r="BT75" s="133" t="s">
        <v>85</v>
      </c>
      <c r="BV75" s="133" t="s">
        <v>74</v>
      </c>
      <c r="BW75" s="133" t="s">
        <v>132</v>
      </c>
      <c r="BX75" s="133" t="s">
        <v>124</v>
      </c>
      <c r="CL75" s="133" t="s">
        <v>19</v>
      </c>
    </row>
    <row r="76" s="4" customFormat="1" ht="47.25" customHeight="1">
      <c r="A76" s="124" t="s">
        <v>81</v>
      </c>
      <c r="B76" s="63"/>
      <c r="C76" s="125"/>
      <c r="D76" s="125"/>
      <c r="E76" s="126" t="s">
        <v>133</v>
      </c>
      <c r="F76" s="126"/>
      <c r="G76" s="126"/>
      <c r="H76" s="126"/>
      <c r="I76" s="126"/>
      <c r="J76" s="125"/>
      <c r="K76" s="126" t="s">
        <v>97</v>
      </c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6"/>
      <c r="AB76" s="126"/>
      <c r="AC76" s="126"/>
      <c r="AD76" s="126"/>
      <c r="AE76" s="126"/>
      <c r="AF76" s="126"/>
      <c r="AG76" s="127">
        <f>'SO 103 D1.4.4_ZTI - Zdrav...'!J32</f>
        <v>0</v>
      </c>
      <c r="AH76" s="125"/>
      <c r="AI76" s="125"/>
      <c r="AJ76" s="125"/>
      <c r="AK76" s="125"/>
      <c r="AL76" s="125"/>
      <c r="AM76" s="125"/>
      <c r="AN76" s="127">
        <f>SUM(AG76,AT76)</f>
        <v>0</v>
      </c>
      <c r="AO76" s="125"/>
      <c r="AP76" s="125"/>
      <c r="AQ76" s="128" t="s">
        <v>84</v>
      </c>
      <c r="AR76" s="65"/>
      <c r="AS76" s="129">
        <v>0</v>
      </c>
      <c r="AT76" s="130">
        <f>ROUND(SUM(AV76:AW76),2)</f>
        <v>0</v>
      </c>
      <c r="AU76" s="131">
        <f>'SO 103 D1.4.4_ZTI - Zdrav...'!P93</f>
        <v>0</v>
      </c>
      <c r="AV76" s="130">
        <f>'SO 103 D1.4.4_ZTI - Zdrav...'!J35</f>
        <v>0</v>
      </c>
      <c r="AW76" s="130">
        <f>'SO 103 D1.4.4_ZTI - Zdrav...'!J36</f>
        <v>0</v>
      </c>
      <c r="AX76" s="130">
        <f>'SO 103 D1.4.4_ZTI - Zdrav...'!J37</f>
        <v>0</v>
      </c>
      <c r="AY76" s="130">
        <f>'SO 103 D1.4.4_ZTI - Zdrav...'!J38</f>
        <v>0</v>
      </c>
      <c r="AZ76" s="130">
        <f>'SO 103 D1.4.4_ZTI - Zdrav...'!F35</f>
        <v>0</v>
      </c>
      <c r="BA76" s="130">
        <f>'SO 103 D1.4.4_ZTI - Zdrav...'!F36</f>
        <v>0</v>
      </c>
      <c r="BB76" s="130">
        <f>'SO 103 D1.4.4_ZTI - Zdrav...'!F37</f>
        <v>0</v>
      </c>
      <c r="BC76" s="130">
        <f>'SO 103 D1.4.4_ZTI - Zdrav...'!F38</f>
        <v>0</v>
      </c>
      <c r="BD76" s="132">
        <f>'SO 103 D1.4.4_ZTI - Zdrav...'!F39</f>
        <v>0</v>
      </c>
      <c r="BE76" s="4"/>
      <c r="BT76" s="133" t="s">
        <v>85</v>
      </c>
      <c r="BV76" s="133" t="s">
        <v>74</v>
      </c>
      <c r="BW76" s="133" t="s">
        <v>134</v>
      </c>
      <c r="BX76" s="133" t="s">
        <v>124</v>
      </c>
      <c r="CL76" s="133" t="s">
        <v>19</v>
      </c>
    </row>
    <row r="77" s="4" customFormat="1" ht="47.25" customHeight="1">
      <c r="A77" s="124" t="s">
        <v>81</v>
      </c>
      <c r="B77" s="63"/>
      <c r="C77" s="125"/>
      <c r="D77" s="125"/>
      <c r="E77" s="126" t="s">
        <v>135</v>
      </c>
      <c r="F77" s="126"/>
      <c r="G77" s="126"/>
      <c r="H77" s="126"/>
      <c r="I77" s="126"/>
      <c r="J77" s="125"/>
      <c r="K77" s="126" t="s">
        <v>100</v>
      </c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  <c r="AA77" s="126"/>
      <c r="AB77" s="126"/>
      <c r="AC77" s="126"/>
      <c r="AD77" s="126"/>
      <c r="AE77" s="126"/>
      <c r="AF77" s="126"/>
      <c r="AG77" s="127">
        <f>'SO 103 D1.4.5_ESI - Elekt...'!J32</f>
        <v>0</v>
      </c>
      <c r="AH77" s="125"/>
      <c r="AI77" s="125"/>
      <c r="AJ77" s="125"/>
      <c r="AK77" s="125"/>
      <c r="AL77" s="125"/>
      <c r="AM77" s="125"/>
      <c r="AN77" s="127">
        <f>SUM(AG77,AT77)</f>
        <v>0</v>
      </c>
      <c r="AO77" s="125"/>
      <c r="AP77" s="125"/>
      <c r="AQ77" s="128" t="s">
        <v>84</v>
      </c>
      <c r="AR77" s="65"/>
      <c r="AS77" s="129">
        <v>0</v>
      </c>
      <c r="AT77" s="130">
        <f>ROUND(SUM(AV77:AW77),2)</f>
        <v>0</v>
      </c>
      <c r="AU77" s="131">
        <f>'SO 103 D1.4.5_ESI - Elekt...'!P87</f>
        <v>0</v>
      </c>
      <c r="AV77" s="130">
        <f>'SO 103 D1.4.5_ESI - Elekt...'!J35</f>
        <v>0</v>
      </c>
      <c r="AW77" s="130">
        <f>'SO 103 D1.4.5_ESI - Elekt...'!J36</f>
        <v>0</v>
      </c>
      <c r="AX77" s="130">
        <f>'SO 103 D1.4.5_ESI - Elekt...'!J37</f>
        <v>0</v>
      </c>
      <c r="AY77" s="130">
        <f>'SO 103 D1.4.5_ESI - Elekt...'!J38</f>
        <v>0</v>
      </c>
      <c r="AZ77" s="130">
        <f>'SO 103 D1.4.5_ESI - Elekt...'!F35</f>
        <v>0</v>
      </c>
      <c r="BA77" s="130">
        <f>'SO 103 D1.4.5_ESI - Elekt...'!F36</f>
        <v>0</v>
      </c>
      <c r="BB77" s="130">
        <f>'SO 103 D1.4.5_ESI - Elekt...'!F37</f>
        <v>0</v>
      </c>
      <c r="BC77" s="130">
        <f>'SO 103 D1.4.5_ESI - Elekt...'!F38</f>
        <v>0</v>
      </c>
      <c r="BD77" s="132">
        <f>'SO 103 D1.4.5_ESI - Elekt...'!F39</f>
        <v>0</v>
      </c>
      <c r="BE77" s="4"/>
      <c r="BT77" s="133" t="s">
        <v>85</v>
      </c>
      <c r="BV77" s="133" t="s">
        <v>74</v>
      </c>
      <c r="BW77" s="133" t="s">
        <v>136</v>
      </c>
      <c r="BX77" s="133" t="s">
        <v>124</v>
      </c>
      <c r="CL77" s="133" t="s">
        <v>19</v>
      </c>
    </row>
    <row r="78" s="4" customFormat="1" ht="47.25" customHeight="1">
      <c r="A78" s="124" t="s">
        <v>81</v>
      </c>
      <c r="B78" s="63"/>
      <c r="C78" s="125"/>
      <c r="D78" s="125"/>
      <c r="E78" s="126" t="s">
        <v>137</v>
      </c>
      <c r="F78" s="126"/>
      <c r="G78" s="126"/>
      <c r="H78" s="126"/>
      <c r="I78" s="126"/>
      <c r="J78" s="125"/>
      <c r="K78" s="126" t="s">
        <v>103</v>
      </c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  <c r="AC78" s="126"/>
      <c r="AD78" s="126"/>
      <c r="AE78" s="126"/>
      <c r="AF78" s="126"/>
      <c r="AG78" s="127">
        <f>'SO 103 D1.4.6_SLP - Slabo...'!J32</f>
        <v>0</v>
      </c>
      <c r="AH78" s="125"/>
      <c r="AI78" s="125"/>
      <c r="AJ78" s="125"/>
      <c r="AK78" s="125"/>
      <c r="AL78" s="125"/>
      <c r="AM78" s="125"/>
      <c r="AN78" s="127">
        <f>SUM(AG78,AT78)</f>
        <v>0</v>
      </c>
      <c r="AO78" s="125"/>
      <c r="AP78" s="125"/>
      <c r="AQ78" s="128" t="s">
        <v>84</v>
      </c>
      <c r="AR78" s="65"/>
      <c r="AS78" s="129">
        <v>0</v>
      </c>
      <c r="AT78" s="130">
        <f>ROUND(SUM(AV78:AW78),2)</f>
        <v>0</v>
      </c>
      <c r="AU78" s="131">
        <f>'SO 103 D1.4.6_SLP - Slabo...'!P88</f>
        <v>0</v>
      </c>
      <c r="AV78" s="130">
        <f>'SO 103 D1.4.6_SLP - Slabo...'!J35</f>
        <v>0</v>
      </c>
      <c r="AW78" s="130">
        <f>'SO 103 D1.4.6_SLP - Slabo...'!J36</f>
        <v>0</v>
      </c>
      <c r="AX78" s="130">
        <f>'SO 103 D1.4.6_SLP - Slabo...'!J37</f>
        <v>0</v>
      </c>
      <c r="AY78" s="130">
        <f>'SO 103 D1.4.6_SLP - Slabo...'!J38</f>
        <v>0</v>
      </c>
      <c r="AZ78" s="130">
        <f>'SO 103 D1.4.6_SLP - Slabo...'!F35</f>
        <v>0</v>
      </c>
      <c r="BA78" s="130">
        <f>'SO 103 D1.4.6_SLP - Slabo...'!F36</f>
        <v>0</v>
      </c>
      <c r="BB78" s="130">
        <f>'SO 103 D1.4.6_SLP - Slabo...'!F37</f>
        <v>0</v>
      </c>
      <c r="BC78" s="130">
        <f>'SO 103 D1.4.6_SLP - Slabo...'!F38</f>
        <v>0</v>
      </c>
      <c r="BD78" s="132">
        <f>'SO 103 D1.4.6_SLP - Slabo...'!F39</f>
        <v>0</v>
      </c>
      <c r="BE78" s="4"/>
      <c r="BT78" s="133" t="s">
        <v>85</v>
      </c>
      <c r="BV78" s="133" t="s">
        <v>74</v>
      </c>
      <c r="BW78" s="133" t="s">
        <v>138</v>
      </c>
      <c r="BX78" s="133" t="s">
        <v>124</v>
      </c>
      <c r="CL78" s="133" t="s">
        <v>19</v>
      </c>
    </row>
    <row r="79" s="7" customFormat="1" ht="16.5" customHeight="1">
      <c r="A79" s="124" t="s">
        <v>81</v>
      </c>
      <c r="B79" s="111"/>
      <c r="C79" s="112"/>
      <c r="D79" s="113" t="s">
        <v>139</v>
      </c>
      <c r="E79" s="113"/>
      <c r="F79" s="113"/>
      <c r="G79" s="113"/>
      <c r="H79" s="113"/>
      <c r="I79" s="114"/>
      <c r="J79" s="113" t="s">
        <v>140</v>
      </c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6">
        <f>'468.4 - VRN SO101+102+103'!J30</f>
        <v>0</v>
      </c>
      <c r="AH79" s="114"/>
      <c r="AI79" s="114"/>
      <c r="AJ79" s="114"/>
      <c r="AK79" s="114"/>
      <c r="AL79" s="114"/>
      <c r="AM79" s="114"/>
      <c r="AN79" s="116">
        <f>SUM(AG79,AT79)</f>
        <v>0</v>
      </c>
      <c r="AO79" s="114"/>
      <c r="AP79" s="114"/>
      <c r="AQ79" s="117" t="s">
        <v>78</v>
      </c>
      <c r="AR79" s="118"/>
      <c r="AS79" s="134">
        <v>0</v>
      </c>
      <c r="AT79" s="135">
        <f>ROUND(SUM(AV79:AW79),2)</f>
        <v>0</v>
      </c>
      <c r="AU79" s="136">
        <f>'468.4 - VRN SO101+102+103'!P88</f>
        <v>0</v>
      </c>
      <c r="AV79" s="135">
        <f>'468.4 - VRN SO101+102+103'!J33</f>
        <v>0</v>
      </c>
      <c r="AW79" s="135">
        <f>'468.4 - VRN SO101+102+103'!J34</f>
        <v>0</v>
      </c>
      <c r="AX79" s="135">
        <f>'468.4 - VRN SO101+102+103'!J35</f>
        <v>0</v>
      </c>
      <c r="AY79" s="135">
        <f>'468.4 - VRN SO101+102+103'!J36</f>
        <v>0</v>
      </c>
      <c r="AZ79" s="135">
        <f>'468.4 - VRN SO101+102+103'!F33</f>
        <v>0</v>
      </c>
      <c r="BA79" s="135">
        <f>'468.4 - VRN SO101+102+103'!F34</f>
        <v>0</v>
      </c>
      <c r="BB79" s="135">
        <f>'468.4 - VRN SO101+102+103'!F35</f>
        <v>0</v>
      </c>
      <c r="BC79" s="135">
        <f>'468.4 - VRN SO101+102+103'!F36</f>
        <v>0</v>
      </c>
      <c r="BD79" s="137">
        <f>'468.4 - VRN SO101+102+103'!F37</f>
        <v>0</v>
      </c>
      <c r="BE79" s="7"/>
      <c r="BT79" s="123" t="s">
        <v>79</v>
      </c>
      <c r="BV79" s="123" t="s">
        <v>74</v>
      </c>
      <c r="BW79" s="123" t="s">
        <v>141</v>
      </c>
      <c r="BX79" s="123" t="s">
        <v>5</v>
      </c>
      <c r="CL79" s="123" t="s">
        <v>19</v>
      </c>
      <c r="CM79" s="123" t="s">
        <v>79</v>
      </c>
    </row>
    <row r="80" s="2" customFormat="1" ht="30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4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</row>
    <row r="81" s="2" customFormat="1" ht="6.96" customHeight="1">
      <c r="A81" s="38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44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</row>
  </sheetData>
  <sheetProtection sheet="1" formatColumns="0" formatRows="0" objects="1" scenarios="1" spinCount="100000" saltValue="GU8pndx281afo3yDIm1WpeGMOtdW+6elG5IBj+xkRDvYRIy+e65z2+TRYNc8wNWF1/mMkKfVKNGRM71Jwos4/w==" hashValue="o3Y20MqvUN995JvylOOufMfjMaTQjcefTyYq19BnT1GFSeahdMgTQKfalLNE4Yu7I1unceKLZ8SmipNYvhKLBQ==" algorithmName="SHA-512" password="CDDA"/>
  <mergeCells count="138">
    <mergeCell ref="E64:I64"/>
    <mergeCell ref="K64:AF64"/>
    <mergeCell ref="K65:AF65"/>
    <mergeCell ref="E65:I65"/>
    <mergeCell ref="E66:I66"/>
    <mergeCell ref="K66:AF66"/>
    <mergeCell ref="E67:I67"/>
    <mergeCell ref="K67:AF67"/>
    <mergeCell ref="E68:I68"/>
    <mergeCell ref="K68:AF68"/>
    <mergeCell ref="E69:I69"/>
    <mergeCell ref="K69:AF69"/>
    <mergeCell ref="K70:AF70"/>
    <mergeCell ref="E70:I70"/>
    <mergeCell ref="D71:H71"/>
    <mergeCell ref="J71:AF71"/>
    <mergeCell ref="K72:AF72"/>
    <mergeCell ref="E72:I72"/>
    <mergeCell ref="K73:AF73"/>
    <mergeCell ref="E73:I73"/>
    <mergeCell ref="K74:AF74"/>
    <mergeCell ref="E74:I74"/>
    <mergeCell ref="K75:AF75"/>
    <mergeCell ref="E75:I75"/>
    <mergeCell ref="K76:AF76"/>
    <mergeCell ref="E76:I76"/>
    <mergeCell ref="E77:I77"/>
    <mergeCell ref="K77:AF77"/>
    <mergeCell ref="K78:AF78"/>
    <mergeCell ref="E78:I78"/>
    <mergeCell ref="D79:H79"/>
    <mergeCell ref="J79:AF79"/>
    <mergeCell ref="AG61:AM61"/>
    <mergeCell ref="AN61:AP61"/>
    <mergeCell ref="AG62:AM62"/>
    <mergeCell ref="AN62:AP62"/>
    <mergeCell ref="AN63:AP63"/>
    <mergeCell ref="AG63:AM63"/>
    <mergeCell ref="AG64:AM64"/>
    <mergeCell ref="AN64:AP64"/>
    <mergeCell ref="AN65:AP65"/>
    <mergeCell ref="AG65:AM65"/>
    <mergeCell ref="AN66:AP66"/>
    <mergeCell ref="AG66:AM66"/>
    <mergeCell ref="AG67:AM67"/>
    <mergeCell ref="AN67:AP67"/>
    <mergeCell ref="AN68:AP68"/>
    <mergeCell ref="AG68:AM68"/>
    <mergeCell ref="AN69:AP69"/>
    <mergeCell ref="AG69:AM69"/>
    <mergeCell ref="AG70:AM70"/>
    <mergeCell ref="AN70:AP70"/>
    <mergeCell ref="AG71:AM71"/>
    <mergeCell ref="AN71:AP71"/>
    <mergeCell ref="AG72:AM72"/>
    <mergeCell ref="AN72:AP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N77:AP77"/>
    <mergeCell ref="AG77:AM77"/>
    <mergeCell ref="AN78:AP78"/>
    <mergeCell ref="AG78:AM78"/>
    <mergeCell ref="AN79:AP79"/>
    <mergeCell ref="AG79:AM79"/>
    <mergeCell ref="L45:AO45"/>
    <mergeCell ref="I52:AF52"/>
    <mergeCell ref="C52:G52"/>
    <mergeCell ref="J55:AF55"/>
    <mergeCell ref="D55:H55"/>
    <mergeCell ref="K56:AF56"/>
    <mergeCell ref="E56:I56"/>
    <mergeCell ref="E57:I57"/>
    <mergeCell ref="K57:AF57"/>
    <mergeCell ref="E58:I58"/>
    <mergeCell ref="K58:AF58"/>
    <mergeCell ref="K59:AF59"/>
    <mergeCell ref="E59:I59"/>
    <mergeCell ref="K60:AF60"/>
    <mergeCell ref="E60:I60"/>
    <mergeCell ref="K61:AF61"/>
    <mergeCell ref="E61:I61"/>
    <mergeCell ref="E62:I62"/>
    <mergeCell ref="K62:AF62"/>
    <mergeCell ref="D63:H63"/>
    <mergeCell ref="J63:AF63"/>
    <mergeCell ref="AM47:AN47"/>
    <mergeCell ref="AM49:AP49"/>
    <mergeCell ref="AS49:AT51"/>
    <mergeCell ref="AM50:AP50"/>
    <mergeCell ref="AG52:AM52"/>
    <mergeCell ref="AN52:AP52"/>
    <mergeCell ref="AG55:AM55"/>
    <mergeCell ref="AN55:AP55"/>
    <mergeCell ref="AG56:AM56"/>
    <mergeCell ref="AN56:AP56"/>
    <mergeCell ref="AN57:AP57"/>
    <mergeCell ref="AG57:AM57"/>
    <mergeCell ref="AN58:AP58"/>
    <mergeCell ref="AG58:AM58"/>
    <mergeCell ref="AG59:AM59"/>
    <mergeCell ref="AN59:AP59"/>
    <mergeCell ref="AG60:AM60"/>
    <mergeCell ref="AN60:AP60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56" location="'SO101  D1.1_ARS - Stavebn...'!C2" display="/"/>
    <hyperlink ref="A57" location="'SO 101 D1.4.1_ÚT - Ústřed...'!C2" display="/"/>
    <hyperlink ref="A58" location="'SO 101 D1.4.2_CHL - Chlazení'!C2" display="/"/>
    <hyperlink ref="A59" location="'SO 101 D1.4.3_VZT - Vzduc...'!C2" display="/"/>
    <hyperlink ref="A60" location="'SO 101 D1.4.4_ZTI - Zdrav...'!C2" display="/"/>
    <hyperlink ref="A61" location="'SO 101 D1.4.5_ESI - Elekt...'!C2" display="/"/>
    <hyperlink ref="A62" location="'SO 101 D1.4.6_SLP - Slabo...'!C2" display="/"/>
    <hyperlink ref="A64" location="'SO 102 D1.1_ARS - Stavebn...'!C2" display="/"/>
    <hyperlink ref="A65" location="'SO 102 D1.4.1_ÚT - Ústřed...'!C2" display="/"/>
    <hyperlink ref="A66" location="'SO 102 D1.4.2_CHL - Chlazení'!C2" display="/"/>
    <hyperlink ref="A67" location="'SO 102 D1.4.3_VZT - Vzduc...'!C2" display="/"/>
    <hyperlink ref="A68" location="'SO 102 D1.4.4_ZTI - Zdrav...'!C2" display="/"/>
    <hyperlink ref="A69" location="'SO 102 D1.4.5_ESI - Elekt...'!C2" display="/"/>
    <hyperlink ref="A70" location="'SO 102 D1.4.6_SLP - Slabo...'!C2" display="/"/>
    <hyperlink ref="A72" location="'SO 103 D1.1_ARS - Stavebn...'!C2" display="/"/>
    <hyperlink ref="A73" location="'SO 103 D1.4.1_ÚT - Ústřed...'!C2" display="/"/>
    <hyperlink ref="A74" location="'SO 103 D1.4.2_CHL - Chlazení'!C2" display="/"/>
    <hyperlink ref="A75" location="'SO 103 D1.4.3_VZT - Vzduc...'!C2" display="/"/>
    <hyperlink ref="A76" location="'SO 103 D1.4.4_ZTI - Zdrav...'!C2" display="/"/>
    <hyperlink ref="A77" location="'SO 103 D1.4.5_ESI - Elekt...'!C2" display="/"/>
    <hyperlink ref="A78" location="'SO 103 D1.4.6_SLP - Slabo...'!C2" display="/"/>
    <hyperlink ref="A79" location="'468.4 - VRN SO101+102+103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111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3602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ROUND(J98,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ROUND((SUM(BE98:BE312)),  2)</f>
        <v>0</v>
      </c>
      <c r="G35" s="38"/>
      <c r="H35" s="38"/>
      <c r="I35" s="157">
        <v>0.20999999999999999</v>
      </c>
      <c r="J35" s="156">
        <f>ROUND(((SUM(BE98:BE312))*I35),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ROUND((SUM(BF98:BF312)),  2)</f>
        <v>0</v>
      </c>
      <c r="G36" s="38"/>
      <c r="H36" s="38"/>
      <c r="I36" s="157">
        <v>0.14999999999999999</v>
      </c>
      <c r="J36" s="156">
        <f>ROUND(((SUM(BF98:BF312))*I36),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ROUND((SUM(BG98:BG312)),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ROUND((SUM(BH98:BH312)),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ROUND((SUM(BI98:BI312)),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D1.4.1_ÚT - Ústřední vytápění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J98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J99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J100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157</v>
      </c>
      <c r="E66" s="182"/>
      <c r="F66" s="182"/>
      <c r="G66" s="182"/>
      <c r="H66" s="182"/>
      <c r="I66" s="182"/>
      <c r="J66" s="183">
        <f>J109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158</v>
      </c>
      <c r="E67" s="182"/>
      <c r="F67" s="182"/>
      <c r="G67" s="182"/>
      <c r="H67" s="182"/>
      <c r="I67" s="182"/>
      <c r="J67" s="183">
        <f>J118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4"/>
      <c r="C68" s="175"/>
      <c r="D68" s="176" t="s">
        <v>159</v>
      </c>
      <c r="E68" s="177"/>
      <c r="F68" s="177"/>
      <c r="G68" s="177"/>
      <c r="H68" s="177"/>
      <c r="I68" s="177"/>
      <c r="J68" s="178">
        <f>J121</f>
        <v>0</v>
      </c>
      <c r="K68" s="175"/>
      <c r="L68" s="17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0"/>
      <c r="C69" s="125"/>
      <c r="D69" s="181" t="s">
        <v>161</v>
      </c>
      <c r="E69" s="182"/>
      <c r="F69" s="182"/>
      <c r="G69" s="182"/>
      <c r="H69" s="182"/>
      <c r="I69" s="182"/>
      <c r="J69" s="183">
        <f>J122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1162</v>
      </c>
      <c r="E70" s="182"/>
      <c r="F70" s="182"/>
      <c r="G70" s="182"/>
      <c r="H70" s="182"/>
      <c r="I70" s="182"/>
      <c r="J70" s="183">
        <f>J134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1163</v>
      </c>
      <c r="E71" s="182"/>
      <c r="F71" s="182"/>
      <c r="G71" s="182"/>
      <c r="H71" s="182"/>
      <c r="I71" s="182"/>
      <c r="J71" s="183">
        <f>J159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3603</v>
      </c>
      <c r="E72" s="182"/>
      <c r="F72" s="182"/>
      <c r="G72" s="182"/>
      <c r="H72" s="182"/>
      <c r="I72" s="182"/>
      <c r="J72" s="183">
        <f>J195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0"/>
      <c r="C73" s="125"/>
      <c r="D73" s="181" t="s">
        <v>1429</v>
      </c>
      <c r="E73" s="182"/>
      <c r="F73" s="182"/>
      <c r="G73" s="182"/>
      <c r="H73" s="182"/>
      <c r="I73" s="182"/>
      <c r="J73" s="183">
        <f>J211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165</v>
      </c>
      <c r="E74" s="182"/>
      <c r="F74" s="182"/>
      <c r="G74" s="182"/>
      <c r="H74" s="182"/>
      <c r="I74" s="182"/>
      <c r="J74" s="183">
        <f>J253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0"/>
      <c r="C75" s="125"/>
      <c r="D75" s="181" t="s">
        <v>166</v>
      </c>
      <c r="E75" s="182"/>
      <c r="F75" s="182"/>
      <c r="G75" s="182"/>
      <c r="H75" s="182"/>
      <c r="I75" s="182"/>
      <c r="J75" s="183">
        <f>J257</f>
        <v>0</v>
      </c>
      <c r="K75" s="125"/>
      <c r="L75" s="184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0"/>
      <c r="C76" s="125"/>
      <c r="D76" s="181" t="s">
        <v>168</v>
      </c>
      <c r="E76" s="182"/>
      <c r="F76" s="182"/>
      <c r="G76" s="182"/>
      <c r="H76" s="182"/>
      <c r="I76" s="182"/>
      <c r="J76" s="183">
        <f>J300</f>
        <v>0</v>
      </c>
      <c r="K76" s="125"/>
      <c r="L76" s="184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38"/>
      <c r="B77" s="39"/>
      <c r="C77" s="40"/>
      <c r="D77" s="40"/>
      <c r="E77" s="40"/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6.96" customHeight="1">
      <c r="A78" s="38"/>
      <c r="B78" s="59"/>
      <c r="C78" s="60"/>
      <c r="D78" s="60"/>
      <c r="E78" s="60"/>
      <c r="F78" s="60"/>
      <c r="G78" s="60"/>
      <c r="H78" s="60"/>
      <c r="I78" s="60"/>
      <c r="J78" s="60"/>
      <c r="K78" s="6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82" s="2" customFormat="1" ht="6.96" customHeight="1">
      <c r="A82" s="38"/>
      <c r="B82" s="61"/>
      <c r="C82" s="62"/>
      <c r="D82" s="62"/>
      <c r="E82" s="62"/>
      <c r="F82" s="62"/>
      <c r="G82" s="62"/>
      <c r="H82" s="62"/>
      <c r="I82" s="62"/>
      <c r="J82" s="62"/>
      <c r="K82" s="62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24.96" customHeight="1">
      <c r="A83" s="38"/>
      <c r="B83" s="39"/>
      <c r="C83" s="23" t="s">
        <v>171</v>
      </c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6.96" customHeight="1">
      <c r="A84" s="38"/>
      <c r="B84" s="39"/>
      <c r="C84" s="40"/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2" t="s">
        <v>16</v>
      </c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169" t="str">
        <f>E7</f>
        <v xml:space="preserve"> Rekonstrukce vzduchotechniky v bytovém domě</v>
      </c>
      <c r="F86" s="32"/>
      <c r="G86" s="32"/>
      <c r="H86" s="32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1" customFormat="1" ht="12" customHeight="1">
      <c r="B87" s="21"/>
      <c r="C87" s="32" t="s">
        <v>143</v>
      </c>
      <c r="D87" s="22"/>
      <c r="E87" s="22"/>
      <c r="F87" s="22"/>
      <c r="G87" s="22"/>
      <c r="H87" s="22"/>
      <c r="I87" s="22"/>
      <c r="J87" s="22"/>
      <c r="K87" s="22"/>
      <c r="L87" s="20"/>
    </row>
    <row r="88" s="2" customFormat="1" ht="16.5" customHeight="1">
      <c r="A88" s="38"/>
      <c r="B88" s="39"/>
      <c r="C88" s="40"/>
      <c r="D88" s="40"/>
      <c r="E88" s="169" t="s">
        <v>2682</v>
      </c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145</v>
      </c>
      <c r="D89" s="40"/>
      <c r="E89" s="40"/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6.5" customHeight="1">
      <c r="A90" s="38"/>
      <c r="B90" s="39"/>
      <c r="C90" s="40"/>
      <c r="D90" s="40"/>
      <c r="E90" s="69" t="str">
        <f>E11</f>
        <v>SO 102 D1.4.1_ÚT - Ústřední vytápění</v>
      </c>
      <c r="F90" s="40"/>
      <c r="G90" s="40"/>
      <c r="H90" s="40"/>
      <c r="I90" s="40"/>
      <c r="J90" s="40"/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2" customHeight="1">
      <c r="A92" s="38"/>
      <c r="B92" s="39"/>
      <c r="C92" s="32" t="s">
        <v>21</v>
      </c>
      <c r="D92" s="40"/>
      <c r="E92" s="40"/>
      <c r="F92" s="27" t="str">
        <f>F14</f>
        <v xml:space="preserve"> náměstí Svobody 728/1</v>
      </c>
      <c r="G92" s="40"/>
      <c r="H92" s="40"/>
      <c r="I92" s="32" t="s">
        <v>23</v>
      </c>
      <c r="J92" s="72" t="str">
        <f>IF(J14="","",J14)</f>
        <v>3. 1. 2023</v>
      </c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6.96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25</v>
      </c>
      <c r="D94" s="40"/>
      <c r="E94" s="40"/>
      <c r="F94" s="27" t="str">
        <f>E17</f>
        <v>SNEO a.s</v>
      </c>
      <c r="G94" s="40"/>
      <c r="H94" s="40"/>
      <c r="I94" s="32" t="s">
        <v>31</v>
      </c>
      <c r="J94" s="36" t="str">
        <f>E23</f>
        <v>Ing. Filip Nehonský</v>
      </c>
      <c r="K94" s="40"/>
      <c r="L94" s="144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5.15" customHeight="1">
      <c r="A95" s="38"/>
      <c r="B95" s="39"/>
      <c r="C95" s="32" t="s">
        <v>29</v>
      </c>
      <c r="D95" s="40"/>
      <c r="E95" s="40"/>
      <c r="F95" s="27" t="str">
        <f>IF(E20="","",E20)</f>
        <v>Vyplň údaj</v>
      </c>
      <c r="G95" s="40"/>
      <c r="H95" s="40"/>
      <c r="I95" s="32" t="s">
        <v>34</v>
      </c>
      <c r="J95" s="36" t="str">
        <f>E26</f>
        <v>Pavel Novotný</v>
      </c>
      <c r="K95" s="40"/>
      <c r="L95" s="144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40"/>
      <c r="J96" s="40"/>
      <c r="K96" s="40"/>
      <c r="L96" s="144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11" customFormat="1" ht="29.28" customHeight="1">
      <c r="A97" s="185"/>
      <c r="B97" s="186"/>
      <c r="C97" s="187" t="s">
        <v>172</v>
      </c>
      <c r="D97" s="188" t="s">
        <v>57</v>
      </c>
      <c r="E97" s="188" t="s">
        <v>53</v>
      </c>
      <c r="F97" s="188" t="s">
        <v>54</v>
      </c>
      <c r="G97" s="188" t="s">
        <v>173</v>
      </c>
      <c r="H97" s="188" t="s">
        <v>174</v>
      </c>
      <c r="I97" s="188" t="s">
        <v>175</v>
      </c>
      <c r="J97" s="189" t="s">
        <v>149</v>
      </c>
      <c r="K97" s="190" t="s">
        <v>176</v>
      </c>
      <c r="L97" s="191"/>
      <c r="M97" s="92" t="s">
        <v>19</v>
      </c>
      <c r="N97" s="93" t="s">
        <v>42</v>
      </c>
      <c r="O97" s="93" t="s">
        <v>177</v>
      </c>
      <c r="P97" s="93" t="s">
        <v>178</v>
      </c>
      <c r="Q97" s="93" t="s">
        <v>179</v>
      </c>
      <c r="R97" s="93" t="s">
        <v>180</v>
      </c>
      <c r="S97" s="93" t="s">
        <v>181</v>
      </c>
      <c r="T97" s="94" t="s">
        <v>182</v>
      </c>
      <c r="U97" s="185"/>
      <c r="V97" s="185"/>
      <c r="W97" s="185"/>
      <c r="X97" s="185"/>
      <c r="Y97" s="185"/>
      <c r="Z97" s="185"/>
      <c r="AA97" s="185"/>
      <c r="AB97" s="185"/>
      <c r="AC97" s="185"/>
      <c r="AD97" s="185"/>
      <c r="AE97" s="185"/>
    </row>
    <row r="98" s="2" customFormat="1" ht="22.8" customHeight="1">
      <c r="A98" s="38"/>
      <c r="B98" s="39"/>
      <c r="C98" s="99" t="s">
        <v>183</v>
      </c>
      <c r="D98" s="40"/>
      <c r="E98" s="40"/>
      <c r="F98" s="40"/>
      <c r="G98" s="40"/>
      <c r="H98" s="40"/>
      <c r="I98" s="40"/>
      <c r="J98" s="192">
        <f>BK98</f>
        <v>0</v>
      </c>
      <c r="K98" s="40"/>
      <c r="L98" s="44"/>
      <c r="M98" s="95"/>
      <c r="N98" s="193"/>
      <c r="O98" s="96"/>
      <c r="P98" s="194">
        <f>P99+P121</f>
        <v>0</v>
      </c>
      <c r="Q98" s="96"/>
      <c r="R98" s="194">
        <f>R99+R121</f>
        <v>1.3826880650375</v>
      </c>
      <c r="S98" s="96"/>
      <c r="T98" s="195">
        <f>T99+T121</f>
        <v>0.22885000000000003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71</v>
      </c>
      <c r="AU98" s="17" t="s">
        <v>150</v>
      </c>
      <c r="BK98" s="196">
        <f>BK99+BK121</f>
        <v>0</v>
      </c>
    </row>
    <row r="99" s="12" customFormat="1" ht="25.92" customHeight="1">
      <c r="A99" s="12"/>
      <c r="B99" s="197"/>
      <c r="C99" s="198"/>
      <c r="D99" s="199" t="s">
        <v>71</v>
      </c>
      <c r="E99" s="200" t="s">
        <v>184</v>
      </c>
      <c r="F99" s="200" t="s">
        <v>185</v>
      </c>
      <c r="G99" s="198"/>
      <c r="H99" s="198"/>
      <c r="I99" s="201"/>
      <c r="J99" s="202">
        <f>BK99</f>
        <v>0</v>
      </c>
      <c r="K99" s="198"/>
      <c r="L99" s="203"/>
      <c r="M99" s="204"/>
      <c r="N99" s="205"/>
      <c r="O99" s="205"/>
      <c r="P99" s="206">
        <f>P100+P109+P118</f>
        <v>0</v>
      </c>
      <c r="Q99" s="205"/>
      <c r="R99" s="206">
        <f>R100+R109+R118</f>
        <v>0.0047403599999999999</v>
      </c>
      <c r="S99" s="205"/>
      <c r="T99" s="207">
        <f>T100+T109+T118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8" t="s">
        <v>79</v>
      </c>
      <c r="AT99" s="209" t="s">
        <v>71</v>
      </c>
      <c r="AU99" s="209" t="s">
        <v>72</v>
      </c>
      <c r="AY99" s="208" t="s">
        <v>186</v>
      </c>
      <c r="BK99" s="210">
        <f>BK100+BK109+BK118</f>
        <v>0</v>
      </c>
    </row>
    <row r="100" s="12" customFormat="1" ht="22.8" customHeight="1">
      <c r="A100" s="12"/>
      <c r="B100" s="197"/>
      <c r="C100" s="198"/>
      <c r="D100" s="199" t="s">
        <v>71</v>
      </c>
      <c r="E100" s="211" t="s">
        <v>253</v>
      </c>
      <c r="F100" s="211" t="s">
        <v>361</v>
      </c>
      <c r="G100" s="198"/>
      <c r="H100" s="198"/>
      <c r="I100" s="201"/>
      <c r="J100" s="212">
        <f>BK100</f>
        <v>0</v>
      </c>
      <c r="K100" s="198"/>
      <c r="L100" s="203"/>
      <c r="M100" s="204"/>
      <c r="N100" s="205"/>
      <c r="O100" s="205"/>
      <c r="P100" s="206">
        <f>SUM(P101:P108)</f>
        <v>0</v>
      </c>
      <c r="Q100" s="205"/>
      <c r="R100" s="206">
        <f>SUM(R101:R108)</f>
        <v>0.0047403599999999999</v>
      </c>
      <c r="S100" s="205"/>
      <c r="T100" s="207">
        <f>SUM(T101:T108)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8" t="s">
        <v>79</v>
      </c>
      <c r="AT100" s="209" t="s">
        <v>71</v>
      </c>
      <c r="AU100" s="209" t="s">
        <v>79</v>
      </c>
      <c r="AY100" s="208" t="s">
        <v>186</v>
      </c>
      <c r="BK100" s="210">
        <f>SUM(BK101:BK108)</f>
        <v>0</v>
      </c>
    </row>
    <row r="101" s="2" customFormat="1" ht="37.8" customHeight="1">
      <c r="A101" s="38"/>
      <c r="B101" s="39"/>
      <c r="C101" s="213" t="s">
        <v>79</v>
      </c>
      <c r="D101" s="213" t="s">
        <v>188</v>
      </c>
      <c r="E101" s="214" t="s">
        <v>452</v>
      </c>
      <c r="F101" s="215" t="s">
        <v>453</v>
      </c>
      <c r="G101" s="216" t="s">
        <v>283</v>
      </c>
      <c r="H101" s="217">
        <v>60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9.0059999999999998E-06</v>
      </c>
      <c r="R101" s="223">
        <f>Q101*H101</f>
        <v>0.00054036000000000004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192</v>
      </c>
      <c r="AT101" s="225" t="s">
        <v>188</v>
      </c>
      <c r="AU101" s="225" t="s">
        <v>85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192</v>
      </c>
      <c r="BM101" s="225" t="s">
        <v>3604</v>
      </c>
    </row>
    <row r="102" s="2" customFormat="1">
      <c r="A102" s="38"/>
      <c r="B102" s="39"/>
      <c r="C102" s="40"/>
      <c r="D102" s="227" t="s">
        <v>194</v>
      </c>
      <c r="E102" s="40"/>
      <c r="F102" s="228" t="s">
        <v>455</v>
      </c>
      <c r="G102" s="40"/>
      <c r="H102" s="40"/>
      <c r="I102" s="229"/>
      <c r="J102" s="40"/>
      <c r="K102" s="40"/>
      <c r="L102" s="44"/>
      <c r="M102" s="230"/>
      <c r="N102" s="231"/>
      <c r="O102" s="84"/>
      <c r="P102" s="84"/>
      <c r="Q102" s="84"/>
      <c r="R102" s="84"/>
      <c r="S102" s="84"/>
      <c r="T102" s="85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T102" s="17" t="s">
        <v>194</v>
      </c>
      <c r="AU102" s="17" t="s">
        <v>85</v>
      </c>
    </row>
    <row r="103" s="13" customFormat="1">
      <c r="A103" s="13"/>
      <c r="B103" s="232"/>
      <c r="C103" s="233"/>
      <c r="D103" s="234" t="s">
        <v>196</v>
      </c>
      <c r="E103" s="235" t="s">
        <v>19</v>
      </c>
      <c r="F103" s="236" t="s">
        <v>1165</v>
      </c>
      <c r="G103" s="233"/>
      <c r="H103" s="235" t="s">
        <v>19</v>
      </c>
      <c r="I103" s="237"/>
      <c r="J103" s="233"/>
      <c r="K103" s="233"/>
      <c r="L103" s="238"/>
      <c r="M103" s="239"/>
      <c r="N103" s="240"/>
      <c r="O103" s="240"/>
      <c r="P103" s="240"/>
      <c r="Q103" s="240"/>
      <c r="R103" s="240"/>
      <c r="S103" s="240"/>
      <c r="T103" s="241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2" t="s">
        <v>196</v>
      </c>
      <c r="AU103" s="242" t="s">
        <v>85</v>
      </c>
      <c r="AV103" s="13" t="s">
        <v>79</v>
      </c>
      <c r="AW103" s="13" t="s">
        <v>33</v>
      </c>
      <c r="AX103" s="13" t="s">
        <v>72</v>
      </c>
      <c r="AY103" s="242" t="s">
        <v>186</v>
      </c>
    </row>
    <row r="104" s="14" customFormat="1">
      <c r="A104" s="14"/>
      <c r="B104" s="243"/>
      <c r="C104" s="244"/>
      <c r="D104" s="234" t="s">
        <v>196</v>
      </c>
      <c r="E104" s="245" t="s">
        <v>19</v>
      </c>
      <c r="F104" s="246" t="s">
        <v>1166</v>
      </c>
      <c r="G104" s="244"/>
      <c r="H104" s="247">
        <v>20</v>
      </c>
      <c r="I104" s="248"/>
      <c r="J104" s="244"/>
      <c r="K104" s="244"/>
      <c r="L104" s="249"/>
      <c r="M104" s="250"/>
      <c r="N104" s="251"/>
      <c r="O104" s="251"/>
      <c r="P104" s="251"/>
      <c r="Q104" s="251"/>
      <c r="R104" s="251"/>
      <c r="S104" s="251"/>
      <c r="T104" s="252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3" t="s">
        <v>196</v>
      </c>
      <c r="AU104" s="253" t="s">
        <v>85</v>
      </c>
      <c r="AV104" s="14" t="s">
        <v>85</v>
      </c>
      <c r="AW104" s="14" t="s">
        <v>33</v>
      </c>
      <c r="AX104" s="14" t="s">
        <v>72</v>
      </c>
      <c r="AY104" s="253" t="s">
        <v>186</v>
      </c>
    </row>
    <row r="105" s="13" customFormat="1">
      <c r="A105" s="13"/>
      <c r="B105" s="232"/>
      <c r="C105" s="233"/>
      <c r="D105" s="234" t="s">
        <v>196</v>
      </c>
      <c r="E105" s="235" t="s">
        <v>19</v>
      </c>
      <c r="F105" s="236" t="s">
        <v>1167</v>
      </c>
      <c r="G105" s="233"/>
      <c r="H105" s="235" t="s">
        <v>19</v>
      </c>
      <c r="I105" s="237"/>
      <c r="J105" s="233"/>
      <c r="K105" s="233"/>
      <c r="L105" s="238"/>
      <c r="M105" s="239"/>
      <c r="N105" s="240"/>
      <c r="O105" s="240"/>
      <c r="P105" s="240"/>
      <c r="Q105" s="240"/>
      <c r="R105" s="240"/>
      <c r="S105" s="240"/>
      <c r="T105" s="241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2" t="s">
        <v>196</v>
      </c>
      <c r="AU105" s="242" t="s">
        <v>85</v>
      </c>
      <c r="AV105" s="13" t="s">
        <v>79</v>
      </c>
      <c r="AW105" s="13" t="s">
        <v>33</v>
      </c>
      <c r="AX105" s="13" t="s">
        <v>72</v>
      </c>
      <c r="AY105" s="242" t="s">
        <v>186</v>
      </c>
    </row>
    <row r="106" s="14" customFormat="1">
      <c r="A106" s="14"/>
      <c r="B106" s="243"/>
      <c r="C106" s="244"/>
      <c r="D106" s="234" t="s">
        <v>196</v>
      </c>
      <c r="E106" s="245" t="s">
        <v>19</v>
      </c>
      <c r="F106" s="246" t="s">
        <v>1168</v>
      </c>
      <c r="G106" s="244"/>
      <c r="H106" s="247">
        <v>40</v>
      </c>
      <c r="I106" s="248"/>
      <c r="J106" s="244"/>
      <c r="K106" s="244"/>
      <c r="L106" s="249"/>
      <c r="M106" s="250"/>
      <c r="N106" s="251"/>
      <c r="O106" s="251"/>
      <c r="P106" s="251"/>
      <c r="Q106" s="251"/>
      <c r="R106" s="251"/>
      <c r="S106" s="251"/>
      <c r="T106" s="252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3" t="s">
        <v>196</v>
      </c>
      <c r="AU106" s="253" t="s">
        <v>85</v>
      </c>
      <c r="AV106" s="14" t="s">
        <v>85</v>
      </c>
      <c r="AW106" s="14" t="s">
        <v>33</v>
      </c>
      <c r="AX106" s="14" t="s">
        <v>72</v>
      </c>
      <c r="AY106" s="253" t="s">
        <v>186</v>
      </c>
    </row>
    <row r="107" s="2" customFormat="1" ht="33" customHeight="1">
      <c r="A107" s="38"/>
      <c r="B107" s="39"/>
      <c r="C107" s="213" t="s">
        <v>85</v>
      </c>
      <c r="D107" s="213" t="s">
        <v>188</v>
      </c>
      <c r="E107" s="214" t="s">
        <v>458</v>
      </c>
      <c r="F107" s="215" t="s">
        <v>459</v>
      </c>
      <c r="G107" s="216" t="s">
        <v>283</v>
      </c>
      <c r="H107" s="217">
        <v>60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6.9999999999999994E-05</v>
      </c>
      <c r="R107" s="223">
        <f>Q107*H107</f>
        <v>0.0041999999999999997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192</v>
      </c>
      <c r="AT107" s="225" t="s">
        <v>188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192</v>
      </c>
      <c r="BM107" s="225" t="s">
        <v>3605</v>
      </c>
    </row>
    <row r="108" s="2" customFormat="1">
      <c r="A108" s="38"/>
      <c r="B108" s="39"/>
      <c r="C108" s="40"/>
      <c r="D108" s="227" t="s">
        <v>194</v>
      </c>
      <c r="E108" s="40"/>
      <c r="F108" s="228" t="s">
        <v>461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194</v>
      </c>
      <c r="AU108" s="17" t="s">
        <v>85</v>
      </c>
    </row>
    <row r="109" s="12" customFormat="1" ht="22.8" customHeight="1">
      <c r="A109" s="12"/>
      <c r="B109" s="197"/>
      <c r="C109" s="198"/>
      <c r="D109" s="199" t="s">
        <v>71</v>
      </c>
      <c r="E109" s="211" t="s">
        <v>629</v>
      </c>
      <c r="F109" s="211" t="s">
        <v>630</v>
      </c>
      <c r="G109" s="198"/>
      <c r="H109" s="198"/>
      <c r="I109" s="201"/>
      <c r="J109" s="212">
        <f>BK109</f>
        <v>0</v>
      </c>
      <c r="K109" s="198"/>
      <c r="L109" s="203"/>
      <c r="M109" s="204"/>
      <c r="N109" s="205"/>
      <c r="O109" s="205"/>
      <c r="P109" s="206">
        <f>SUM(P110:P117)</f>
        <v>0</v>
      </c>
      <c r="Q109" s="205"/>
      <c r="R109" s="206">
        <f>SUM(R110:R117)</f>
        <v>0</v>
      </c>
      <c r="S109" s="205"/>
      <c r="T109" s="207">
        <f>SUM(T110:T117)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8" t="s">
        <v>79</v>
      </c>
      <c r="AT109" s="209" t="s">
        <v>71</v>
      </c>
      <c r="AU109" s="209" t="s">
        <v>79</v>
      </c>
      <c r="AY109" s="208" t="s">
        <v>186</v>
      </c>
      <c r="BK109" s="210">
        <f>SUM(BK110:BK117)</f>
        <v>0</v>
      </c>
    </row>
    <row r="110" s="2" customFormat="1" ht="37.8" customHeight="1">
      <c r="A110" s="38"/>
      <c r="B110" s="39"/>
      <c r="C110" s="213" t="s">
        <v>201</v>
      </c>
      <c r="D110" s="213" t="s">
        <v>188</v>
      </c>
      <c r="E110" s="214" t="s">
        <v>2821</v>
      </c>
      <c r="F110" s="215" t="s">
        <v>2822</v>
      </c>
      <c r="G110" s="216" t="s">
        <v>230</v>
      </c>
      <c r="H110" s="217">
        <v>0.22900000000000001</v>
      </c>
      <c r="I110" s="218"/>
      <c r="J110" s="219">
        <f>ROUND(I110*H110,2)</f>
        <v>0</v>
      </c>
      <c r="K110" s="220"/>
      <c r="L110" s="44"/>
      <c r="M110" s="221" t="s">
        <v>19</v>
      </c>
      <c r="N110" s="222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192</v>
      </c>
      <c r="AT110" s="225" t="s">
        <v>188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192</v>
      </c>
      <c r="BM110" s="225" t="s">
        <v>3606</v>
      </c>
    </row>
    <row r="111" s="2" customFormat="1">
      <c r="A111" s="38"/>
      <c r="B111" s="39"/>
      <c r="C111" s="40"/>
      <c r="D111" s="227" t="s">
        <v>194</v>
      </c>
      <c r="E111" s="40"/>
      <c r="F111" s="228" t="s">
        <v>2824</v>
      </c>
      <c r="G111" s="40"/>
      <c r="H111" s="40"/>
      <c r="I111" s="229"/>
      <c r="J111" s="40"/>
      <c r="K111" s="40"/>
      <c r="L111" s="44"/>
      <c r="M111" s="230"/>
      <c r="N111" s="231"/>
      <c r="O111" s="84"/>
      <c r="P111" s="84"/>
      <c r="Q111" s="84"/>
      <c r="R111" s="84"/>
      <c r="S111" s="84"/>
      <c r="T111" s="85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T111" s="17" t="s">
        <v>194</v>
      </c>
      <c r="AU111" s="17" t="s">
        <v>85</v>
      </c>
    </row>
    <row r="112" s="2" customFormat="1" ht="33" customHeight="1">
      <c r="A112" s="38"/>
      <c r="B112" s="39"/>
      <c r="C112" s="213" t="s">
        <v>192</v>
      </c>
      <c r="D112" s="213" t="s">
        <v>188</v>
      </c>
      <c r="E112" s="214" t="s">
        <v>637</v>
      </c>
      <c r="F112" s="215" t="s">
        <v>638</v>
      </c>
      <c r="G112" s="216" t="s">
        <v>230</v>
      </c>
      <c r="H112" s="217">
        <v>0.22900000000000001</v>
      </c>
      <c r="I112" s="218"/>
      <c r="J112" s="219">
        <f>ROUND(I112*H112,2)</f>
        <v>0</v>
      </c>
      <c r="K112" s="220"/>
      <c r="L112" s="44"/>
      <c r="M112" s="221" t="s">
        <v>19</v>
      </c>
      <c r="N112" s="222" t="s">
        <v>44</v>
      </c>
      <c r="O112" s="84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192</v>
      </c>
      <c r="AT112" s="225" t="s">
        <v>188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192</v>
      </c>
      <c r="BM112" s="225" t="s">
        <v>3607</v>
      </c>
    </row>
    <row r="113" s="2" customFormat="1">
      <c r="A113" s="38"/>
      <c r="B113" s="39"/>
      <c r="C113" s="40"/>
      <c r="D113" s="227" t="s">
        <v>194</v>
      </c>
      <c r="E113" s="40"/>
      <c r="F113" s="228" t="s">
        <v>640</v>
      </c>
      <c r="G113" s="40"/>
      <c r="H113" s="40"/>
      <c r="I113" s="229"/>
      <c r="J113" s="40"/>
      <c r="K113" s="40"/>
      <c r="L113" s="44"/>
      <c r="M113" s="230"/>
      <c r="N113" s="231"/>
      <c r="O113" s="84"/>
      <c r="P113" s="84"/>
      <c r="Q113" s="84"/>
      <c r="R113" s="84"/>
      <c r="S113" s="84"/>
      <c r="T113" s="85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T113" s="17" t="s">
        <v>194</v>
      </c>
      <c r="AU113" s="17" t="s">
        <v>85</v>
      </c>
    </row>
    <row r="114" s="2" customFormat="1" ht="44.25" customHeight="1">
      <c r="A114" s="38"/>
      <c r="B114" s="39"/>
      <c r="C114" s="213" t="s">
        <v>227</v>
      </c>
      <c r="D114" s="213" t="s">
        <v>188</v>
      </c>
      <c r="E114" s="214" t="s">
        <v>642</v>
      </c>
      <c r="F114" s="215" t="s">
        <v>643</v>
      </c>
      <c r="G114" s="216" t="s">
        <v>230</v>
      </c>
      <c r="H114" s="217">
        <v>4.5800000000000001</v>
      </c>
      <c r="I114" s="218"/>
      <c r="J114" s="219">
        <f>ROUND(I114*H114,2)</f>
        <v>0</v>
      </c>
      <c r="K114" s="220"/>
      <c r="L114" s="44"/>
      <c r="M114" s="221" t="s">
        <v>19</v>
      </c>
      <c r="N114" s="222" t="s">
        <v>44</v>
      </c>
      <c r="O114" s="84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192</v>
      </c>
      <c r="AT114" s="225" t="s">
        <v>188</v>
      </c>
      <c r="AU114" s="225" t="s">
        <v>85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192</v>
      </c>
      <c r="BM114" s="225" t="s">
        <v>3608</v>
      </c>
    </row>
    <row r="115" s="2" customFormat="1">
      <c r="A115" s="38"/>
      <c r="B115" s="39"/>
      <c r="C115" s="40"/>
      <c r="D115" s="227" t="s">
        <v>194</v>
      </c>
      <c r="E115" s="40"/>
      <c r="F115" s="228" t="s">
        <v>645</v>
      </c>
      <c r="G115" s="40"/>
      <c r="H115" s="40"/>
      <c r="I115" s="229"/>
      <c r="J115" s="40"/>
      <c r="K115" s="40"/>
      <c r="L115" s="44"/>
      <c r="M115" s="230"/>
      <c r="N115" s="231"/>
      <c r="O115" s="84"/>
      <c r="P115" s="84"/>
      <c r="Q115" s="84"/>
      <c r="R115" s="84"/>
      <c r="S115" s="84"/>
      <c r="T115" s="85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T115" s="17" t="s">
        <v>194</v>
      </c>
      <c r="AU115" s="17" t="s">
        <v>85</v>
      </c>
    </row>
    <row r="116" s="14" customFormat="1">
      <c r="A116" s="14"/>
      <c r="B116" s="243"/>
      <c r="C116" s="244"/>
      <c r="D116" s="234" t="s">
        <v>196</v>
      </c>
      <c r="E116" s="244"/>
      <c r="F116" s="246" t="s">
        <v>3609</v>
      </c>
      <c r="G116" s="244"/>
      <c r="H116" s="247">
        <v>4.5800000000000001</v>
      </c>
      <c r="I116" s="248"/>
      <c r="J116" s="244"/>
      <c r="K116" s="244"/>
      <c r="L116" s="249"/>
      <c r="M116" s="250"/>
      <c r="N116" s="251"/>
      <c r="O116" s="251"/>
      <c r="P116" s="251"/>
      <c r="Q116" s="251"/>
      <c r="R116" s="251"/>
      <c r="S116" s="251"/>
      <c r="T116" s="252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3" t="s">
        <v>196</v>
      </c>
      <c r="AU116" s="253" t="s">
        <v>85</v>
      </c>
      <c r="AV116" s="14" t="s">
        <v>85</v>
      </c>
      <c r="AW116" s="14" t="s">
        <v>4</v>
      </c>
      <c r="AX116" s="14" t="s">
        <v>79</v>
      </c>
      <c r="AY116" s="253" t="s">
        <v>186</v>
      </c>
    </row>
    <row r="117" s="2" customFormat="1" ht="37.8" customHeight="1">
      <c r="A117" s="38"/>
      <c r="B117" s="39"/>
      <c r="C117" s="213" t="s">
        <v>235</v>
      </c>
      <c r="D117" s="213" t="s">
        <v>188</v>
      </c>
      <c r="E117" s="214" t="s">
        <v>669</v>
      </c>
      <c r="F117" s="215" t="s">
        <v>670</v>
      </c>
      <c r="G117" s="216" t="s">
        <v>230</v>
      </c>
      <c r="H117" s="217">
        <v>0.22900000000000001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192</v>
      </c>
      <c r="AT117" s="225" t="s">
        <v>188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192</v>
      </c>
      <c r="BM117" s="225" t="s">
        <v>3610</v>
      </c>
    </row>
    <row r="118" s="12" customFormat="1" ht="22.8" customHeight="1">
      <c r="A118" s="12"/>
      <c r="B118" s="197"/>
      <c r="C118" s="198"/>
      <c r="D118" s="199" t="s">
        <v>71</v>
      </c>
      <c r="E118" s="211" t="s">
        <v>672</v>
      </c>
      <c r="F118" s="211" t="s">
        <v>673</v>
      </c>
      <c r="G118" s="198"/>
      <c r="H118" s="198"/>
      <c r="I118" s="201"/>
      <c r="J118" s="212">
        <f>BK118</f>
        <v>0</v>
      </c>
      <c r="K118" s="198"/>
      <c r="L118" s="203"/>
      <c r="M118" s="204"/>
      <c r="N118" s="205"/>
      <c r="O118" s="205"/>
      <c r="P118" s="206">
        <f>SUM(P119:P120)</f>
        <v>0</v>
      </c>
      <c r="Q118" s="205"/>
      <c r="R118" s="206">
        <f>SUM(R119:R120)</f>
        <v>0</v>
      </c>
      <c r="S118" s="205"/>
      <c r="T118" s="207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8" t="s">
        <v>79</v>
      </c>
      <c r="AT118" s="209" t="s">
        <v>71</v>
      </c>
      <c r="AU118" s="209" t="s">
        <v>79</v>
      </c>
      <c r="AY118" s="208" t="s">
        <v>186</v>
      </c>
      <c r="BK118" s="210">
        <f>SUM(BK119:BK120)</f>
        <v>0</v>
      </c>
    </row>
    <row r="119" s="2" customFormat="1" ht="55.5" customHeight="1">
      <c r="A119" s="38"/>
      <c r="B119" s="39"/>
      <c r="C119" s="213" t="s">
        <v>242</v>
      </c>
      <c r="D119" s="213" t="s">
        <v>188</v>
      </c>
      <c r="E119" s="214" t="s">
        <v>2843</v>
      </c>
      <c r="F119" s="215" t="s">
        <v>2844</v>
      </c>
      <c r="G119" s="216" t="s">
        <v>230</v>
      </c>
      <c r="H119" s="217">
        <v>0.0050000000000000001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192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192</v>
      </c>
      <c r="BM119" s="225" t="s">
        <v>3611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2846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12" customFormat="1" ht="25.92" customHeight="1">
      <c r="A121" s="12"/>
      <c r="B121" s="197"/>
      <c r="C121" s="198"/>
      <c r="D121" s="199" t="s">
        <v>71</v>
      </c>
      <c r="E121" s="200" t="s">
        <v>679</v>
      </c>
      <c r="F121" s="200" t="s">
        <v>680</v>
      </c>
      <c r="G121" s="198"/>
      <c r="H121" s="198"/>
      <c r="I121" s="201"/>
      <c r="J121" s="202">
        <f>BK121</f>
        <v>0</v>
      </c>
      <c r="K121" s="198"/>
      <c r="L121" s="203"/>
      <c r="M121" s="204"/>
      <c r="N121" s="205"/>
      <c r="O121" s="205"/>
      <c r="P121" s="206">
        <f>P122+P134+P159+P195+P211+P253+P257+P300</f>
        <v>0</v>
      </c>
      <c r="Q121" s="205"/>
      <c r="R121" s="206">
        <f>R122+R134+R159+R195+R211+R253+R257+R300</f>
        <v>1.3779477050375</v>
      </c>
      <c r="S121" s="205"/>
      <c r="T121" s="207">
        <f>T122+T134+T159+T195+T211+T253+T257+T300</f>
        <v>0.22885000000000003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8" t="s">
        <v>85</v>
      </c>
      <c r="AT121" s="209" t="s">
        <v>71</v>
      </c>
      <c r="AU121" s="209" t="s">
        <v>72</v>
      </c>
      <c r="AY121" s="208" t="s">
        <v>186</v>
      </c>
      <c r="BK121" s="210">
        <f>BK122+BK134+BK159+BK195+BK211+BK253+BK257+BK300</f>
        <v>0</v>
      </c>
    </row>
    <row r="122" s="12" customFormat="1" ht="22.8" customHeight="1">
      <c r="A122" s="12"/>
      <c r="B122" s="197"/>
      <c r="C122" s="198"/>
      <c r="D122" s="199" t="s">
        <v>71</v>
      </c>
      <c r="E122" s="211" t="s">
        <v>739</v>
      </c>
      <c r="F122" s="211" t="s">
        <v>740</v>
      </c>
      <c r="G122" s="198"/>
      <c r="H122" s="198"/>
      <c r="I122" s="201"/>
      <c r="J122" s="212">
        <f>BK122</f>
        <v>0</v>
      </c>
      <c r="K122" s="198"/>
      <c r="L122" s="203"/>
      <c r="M122" s="204"/>
      <c r="N122" s="205"/>
      <c r="O122" s="205"/>
      <c r="P122" s="206">
        <f>SUM(P123:P133)</f>
        <v>0</v>
      </c>
      <c r="Q122" s="205"/>
      <c r="R122" s="206">
        <f>SUM(R123:R133)</f>
        <v>0.0264</v>
      </c>
      <c r="S122" s="205"/>
      <c r="T122" s="207">
        <f>SUM(T123:T133)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8" t="s">
        <v>85</v>
      </c>
      <c r="AT122" s="209" t="s">
        <v>71</v>
      </c>
      <c r="AU122" s="209" t="s">
        <v>79</v>
      </c>
      <c r="AY122" s="208" t="s">
        <v>186</v>
      </c>
      <c r="BK122" s="210">
        <f>SUM(BK123:BK133)</f>
        <v>0</v>
      </c>
    </row>
    <row r="123" s="2" customFormat="1" ht="37.8" customHeight="1">
      <c r="A123" s="38"/>
      <c r="B123" s="39"/>
      <c r="C123" s="213" t="s">
        <v>239</v>
      </c>
      <c r="D123" s="213" t="s">
        <v>188</v>
      </c>
      <c r="E123" s="214" t="s">
        <v>1444</v>
      </c>
      <c r="F123" s="215" t="s">
        <v>1445</v>
      </c>
      <c r="G123" s="216" t="s">
        <v>566</v>
      </c>
      <c r="H123" s="217">
        <v>300</v>
      </c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3612</v>
      </c>
    </row>
    <row r="124" s="2" customFormat="1">
      <c r="A124" s="38"/>
      <c r="B124" s="39"/>
      <c r="C124" s="40"/>
      <c r="D124" s="227" t="s">
        <v>194</v>
      </c>
      <c r="E124" s="40"/>
      <c r="F124" s="228" t="s">
        <v>1447</v>
      </c>
      <c r="G124" s="40"/>
      <c r="H124" s="40"/>
      <c r="I124" s="229"/>
      <c r="J124" s="40"/>
      <c r="K124" s="40"/>
      <c r="L124" s="44"/>
      <c r="M124" s="230"/>
      <c r="N124" s="231"/>
      <c r="O124" s="84"/>
      <c r="P124" s="84"/>
      <c r="Q124" s="84"/>
      <c r="R124" s="84"/>
      <c r="S124" s="84"/>
      <c r="T124" s="85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194</v>
      </c>
      <c r="AU124" s="17" t="s">
        <v>85</v>
      </c>
    </row>
    <row r="125" s="2" customFormat="1" ht="24.15" customHeight="1">
      <c r="A125" s="38"/>
      <c r="B125" s="39"/>
      <c r="C125" s="254" t="s">
        <v>253</v>
      </c>
      <c r="D125" s="254" t="s">
        <v>236</v>
      </c>
      <c r="E125" s="255" t="s">
        <v>3613</v>
      </c>
      <c r="F125" s="256" t="s">
        <v>3614</v>
      </c>
      <c r="G125" s="257" t="s">
        <v>566</v>
      </c>
      <c r="H125" s="258">
        <v>120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6.9999999999999994E-05</v>
      </c>
      <c r="R125" s="223">
        <f>Q125*H125</f>
        <v>0.0083999999999999995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3615</v>
      </c>
    </row>
    <row r="126" s="2" customFormat="1" ht="24.15" customHeight="1">
      <c r="A126" s="38"/>
      <c r="B126" s="39"/>
      <c r="C126" s="254" t="s">
        <v>261</v>
      </c>
      <c r="D126" s="254" t="s">
        <v>236</v>
      </c>
      <c r="E126" s="255" t="s">
        <v>3616</v>
      </c>
      <c r="F126" s="256" t="s">
        <v>3617</v>
      </c>
      <c r="G126" s="257" t="s">
        <v>566</v>
      </c>
      <c r="H126" s="258">
        <v>80</v>
      </c>
      <c r="I126" s="259"/>
      <c r="J126" s="260">
        <f>ROUND(I126*H126,2)</f>
        <v>0</v>
      </c>
      <c r="K126" s="261"/>
      <c r="L126" s="262"/>
      <c r="M126" s="263" t="s">
        <v>19</v>
      </c>
      <c r="N126" s="264" t="s">
        <v>44</v>
      </c>
      <c r="O126" s="84"/>
      <c r="P126" s="223">
        <f>O126*H126</f>
        <v>0</v>
      </c>
      <c r="Q126" s="223">
        <v>6.9999999999999994E-05</v>
      </c>
      <c r="R126" s="223">
        <f>Q126*H126</f>
        <v>0.0055999999999999991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406</v>
      </c>
      <c r="AT126" s="225" t="s">
        <v>236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3618</v>
      </c>
    </row>
    <row r="127" s="2" customFormat="1" ht="24.15" customHeight="1">
      <c r="A127" s="38"/>
      <c r="B127" s="39"/>
      <c r="C127" s="254" t="s">
        <v>267</v>
      </c>
      <c r="D127" s="254" t="s">
        <v>236</v>
      </c>
      <c r="E127" s="255" t="s">
        <v>3619</v>
      </c>
      <c r="F127" s="256" t="s">
        <v>3620</v>
      </c>
      <c r="G127" s="257" t="s">
        <v>566</v>
      </c>
      <c r="H127" s="258">
        <v>30</v>
      </c>
      <c r="I127" s="259"/>
      <c r="J127" s="260">
        <f>ROUND(I127*H127,2)</f>
        <v>0</v>
      </c>
      <c r="K127" s="261"/>
      <c r="L127" s="262"/>
      <c r="M127" s="263" t="s">
        <v>19</v>
      </c>
      <c r="N127" s="264" t="s">
        <v>44</v>
      </c>
      <c r="O127" s="84"/>
      <c r="P127" s="223">
        <f>O127*H127</f>
        <v>0</v>
      </c>
      <c r="Q127" s="223">
        <v>0.00011</v>
      </c>
      <c r="R127" s="223">
        <f>Q127*H127</f>
        <v>0.0033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406</v>
      </c>
      <c r="AT127" s="225" t="s">
        <v>236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3621</v>
      </c>
    </row>
    <row r="128" s="2" customFormat="1" ht="24.15" customHeight="1">
      <c r="A128" s="38"/>
      <c r="B128" s="39"/>
      <c r="C128" s="254" t="s">
        <v>273</v>
      </c>
      <c r="D128" s="254" t="s">
        <v>236</v>
      </c>
      <c r="E128" s="255" t="s">
        <v>3622</v>
      </c>
      <c r="F128" s="256" t="s">
        <v>3623</v>
      </c>
      <c r="G128" s="257" t="s">
        <v>566</v>
      </c>
      <c r="H128" s="258">
        <v>35</v>
      </c>
      <c r="I128" s="259"/>
      <c r="J128" s="260">
        <f>ROUND(I128*H128,2)</f>
        <v>0</v>
      </c>
      <c r="K128" s="261"/>
      <c r="L128" s="262"/>
      <c r="M128" s="263" t="s">
        <v>19</v>
      </c>
      <c r="N128" s="264" t="s">
        <v>44</v>
      </c>
      <c r="O128" s="84"/>
      <c r="P128" s="223">
        <f>O128*H128</f>
        <v>0</v>
      </c>
      <c r="Q128" s="223">
        <v>0.00012</v>
      </c>
      <c r="R128" s="223">
        <f>Q128*H128</f>
        <v>0.0041999999999999997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406</v>
      </c>
      <c r="AT128" s="225" t="s">
        <v>236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3624</v>
      </c>
    </row>
    <row r="129" s="2" customFormat="1" ht="24.15" customHeight="1">
      <c r="A129" s="38"/>
      <c r="B129" s="39"/>
      <c r="C129" s="254" t="s">
        <v>280</v>
      </c>
      <c r="D129" s="254" t="s">
        <v>236</v>
      </c>
      <c r="E129" s="255" t="s">
        <v>3625</v>
      </c>
      <c r="F129" s="256" t="s">
        <v>3626</v>
      </c>
      <c r="G129" s="257" t="s">
        <v>566</v>
      </c>
      <c r="H129" s="258">
        <v>35</v>
      </c>
      <c r="I129" s="259"/>
      <c r="J129" s="260">
        <f>ROUND(I129*H129,2)</f>
        <v>0</v>
      </c>
      <c r="K129" s="261"/>
      <c r="L129" s="262"/>
      <c r="M129" s="263" t="s">
        <v>19</v>
      </c>
      <c r="N129" s="264" t="s">
        <v>44</v>
      </c>
      <c r="O129" s="84"/>
      <c r="P129" s="223">
        <f>O129*H129</f>
        <v>0</v>
      </c>
      <c r="Q129" s="223">
        <v>0.00013999999999999999</v>
      </c>
      <c r="R129" s="223">
        <f>Q129*H129</f>
        <v>0.0048999999999999998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406</v>
      </c>
      <c r="AT129" s="225" t="s">
        <v>236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3627</v>
      </c>
    </row>
    <row r="130" s="2" customFormat="1" ht="44.25" customHeight="1">
      <c r="A130" s="38"/>
      <c r="B130" s="39"/>
      <c r="C130" s="213" t="s">
        <v>289</v>
      </c>
      <c r="D130" s="213" t="s">
        <v>188</v>
      </c>
      <c r="E130" s="214" t="s">
        <v>2900</v>
      </c>
      <c r="F130" s="215" t="s">
        <v>2901</v>
      </c>
      <c r="G130" s="216" t="s">
        <v>230</v>
      </c>
      <c r="H130" s="217">
        <v>0.025999999999999999</v>
      </c>
      <c r="I130" s="218"/>
      <c r="J130" s="219">
        <f>ROUND(I130*H130,2)</f>
        <v>0</v>
      </c>
      <c r="K130" s="220"/>
      <c r="L130" s="44"/>
      <c r="M130" s="221" t="s">
        <v>19</v>
      </c>
      <c r="N130" s="222" t="s">
        <v>44</v>
      </c>
      <c r="O130" s="84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306</v>
      </c>
      <c r="AT130" s="225" t="s">
        <v>188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3628</v>
      </c>
    </row>
    <row r="131" s="2" customFormat="1">
      <c r="A131" s="38"/>
      <c r="B131" s="39"/>
      <c r="C131" s="40"/>
      <c r="D131" s="227" t="s">
        <v>194</v>
      </c>
      <c r="E131" s="40"/>
      <c r="F131" s="228" t="s">
        <v>2903</v>
      </c>
      <c r="G131" s="40"/>
      <c r="H131" s="40"/>
      <c r="I131" s="229"/>
      <c r="J131" s="40"/>
      <c r="K131" s="40"/>
      <c r="L131" s="44"/>
      <c r="M131" s="230"/>
      <c r="N131" s="231"/>
      <c r="O131" s="84"/>
      <c r="P131" s="84"/>
      <c r="Q131" s="84"/>
      <c r="R131" s="84"/>
      <c r="S131" s="84"/>
      <c r="T131" s="85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194</v>
      </c>
      <c r="AU131" s="17" t="s">
        <v>85</v>
      </c>
    </row>
    <row r="132" s="2" customFormat="1" ht="49.05" customHeight="1">
      <c r="A132" s="38"/>
      <c r="B132" s="39"/>
      <c r="C132" s="213" t="s">
        <v>8</v>
      </c>
      <c r="D132" s="213" t="s">
        <v>188</v>
      </c>
      <c r="E132" s="214" t="s">
        <v>762</v>
      </c>
      <c r="F132" s="215" t="s">
        <v>763</v>
      </c>
      <c r="G132" s="216" t="s">
        <v>230</v>
      </c>
      <c r="H132" s="217">
        <v>0.025999999999999999</v>
      </c>
      <c r="I132" s="218"/>
      <c r="J132" s="219">
        <f>ROUND(I132*H132,2)</f>
        <v>0</v>
      </c>
      <c r="K132" s="220"/>
      <c r="L132" s="44"/>
      <c r="M132" s="221" t="s">
        <v>19</v>
      </c>
      <c r="N132" s="222" t="s">
        <v>44</v>
      </c>
      <c r="O132" s="84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306</v>
      </c>
      <c r="AT132" s="225" t="s">
        <v>188</v>
      </c>
      <c r="AU132" s="225" t="s">
        <v>85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3629</v>
      </c>
    </row>
    <row r="133" s="2" customFormat="1">
      <c r="A133" s="38"/>
      <c r="B133" s="39"/>
      <c r="C133" s="40"/>
      <c r="D133" s="227" t="s">
        <v>194</v>
      </c>
      <c r="E133" s="40"/>
      <c r="F133" s="228" t="s">
        <v>765</v>
      </c>
      <c r="G133" s="40"/>
      <c r="H133" s="40"/>
      <c r="I133" s="229"/>
      <c r="J133" s="40"/>
      <c r="K133" s="40"/>
      <c r="L133" s="44"/>
      <c r="M133" s="230"/>
      <c r="N133" s="231"/>
      <c r="O133" s="84"/>
      <c r="P133" s="84"/>
      <c r="Q133" s="84"/>
      <c r="R133" s="84"/>
      <c r="S133" s="84"/>
      <c r="T133" s="85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194</v>
      </c>
      <c r="AU133" s="17" t="s">
        <v>85</v>
      </c>
    </row>
    <row r="134" s="12" customFormat="1" ht="22.8" customHeight="1">
      <c r="A134" s="12"/>
      <c r="B134" s="197"/>
      <c r="C134" s="198"/>
      <c r="D134" s="199" t="s">
        <v>71</v>
      </c>
      <c r="E134" s="211" t="s">
        <v>1176</v>
      </c>
      <c r="F134" s="211" t="s">
        <v>1177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SUM(P135:P158)</f>
        <v>0</v>
      </c>
      <c r="Q134" s="205"/>
      <c r="R134" s="206">
        <f>SUM(R135:R158)</f>
        <v>0.235866835</v>
      </c>
      <c r="S134" s="205"/>
      <c r="T134" s="207">
        <f>SUM(T135:T158)</f>
        <v>0.21760000000000002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8" t="s">
        <v>85</v>
      </c>
      <c r="AT134" s="209" t="s">
        <v>71</v>
      </c>
      <c r="AU134" s="209" t="s">
        <v>79</v>
      </c>
      <c r="AY134" s="208" t="s">
        <v>186</v>
      </c>
      <c r="BK134" s="210">
        <f>SUM(BK135:BK158)</f>
        <v>0</v>
      </c>
    </row>
    <row r="135" s="2" customFormat="1" ht="24.15" customHeight="1">
      <c r="A135" s="38"/>
      <c r="B135" s="39"/>
      <c r="C135" s="213" t="s">
        <v>306</v>
      </c>
      <c r="D135" s="213" t="s">
        <v>188</v>
      </c>
      <c r="E135" s="214" t="s">
        <v>3630</v>
      </c>
      <c r="F135" s="215" t="s">
        <v>3631</v>
      </c>
      <c r="G135" s="216" t="s">
        <v>566</v>
      </c>
      <c r="H135" s="217">
        <v>120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0.00046401500000000002</v>
      </c>
      <c r="R135" s="223">
        <f>Q135*H135</f>
        <v>0.055681800000000004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3632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3633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2" customFormat="1" ht="24.15" customHeight="1">
      <c r="A137" s="38"/>
      <c r="B137" s="39"/>
      <c r="C137" s="213" t="s">
        <v>312</v>
      </c>
      <c r="D137" s="213" t="s">
        <v>188</v>
      </c>
      <c r="E137" s="214" t="s">
        <v>1214</v>
      </c>
      <c r="F137" s="215" t="s">
        <v>1215</v>
      </c>
      <c r="G137" s="216" t="s">
        <v>566</v>
      </c>
      <c r="H137" s="217">
        <v>80</v>
      </c>
      <c r="I137" s="218"/>
      <c r="J137" s="219">
        <f>ROUND(I137*H137,2)</f>
        <v>0</v>
      </c>
      <c r="K137" s="220"/>
      <c r="L137" s="44"/>
      <c r="M137" s="221" t="s">
        <v>19</v>
      </c>
      <c r="N137" s="222" t="s">
        <v>44</v>
      </c>
      <c r="O137" s="84"/>
      <c r="P137" s="223">
        <f>O137*H137</f>
        <v>0</v>
      </c>
      <c r="Q137" s="223">
        <v>0.00055323500000000001</v>
      </c>
      <c r="R137" s="223">
        <f>Q137*H137</f>
        <v>0.044258800000000001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306</v>
      </c>
      <c r="AT137" s="225" t="s">
        <v>188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1216</v>
      </c>
    </row>
    <row r="138" s="2" customFormat="1">
      <c r="A138" s="38"/>
      <c r="B138" s="39"/>
      <c r="C138" s="40"/>
      <c r="D138" s="227" t="s">
        <v>194</v>
      </c>
      <c r="E138" s="40"/>
      <c r="F138" s="228" t="s">
        <v>1217</v>
      </c>
      <c r="G138" s="40"/>
      <c r="H138" s="40"/>
      <c r="I138" s="229"/>
      <c r="J138" s="40"/>
      <c r="K138" s="40"/>
      <c r="L138" s="44"/>
      <c r="M138" s="230"/>
      <c r="N138" s="231"/>
      <c r="O138" s="84"/>
      <c r="P138" s="84"/>
      <c r="Q138" s="84"/>
      <c r="R138" s="84"/>
      <c r="S138" s="84"/>
      <c r="T138" s="85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7" t="s">
        <v>194</v>
      </c>
      <c r="AU138" s="17" t="s">
        <v>85</v>
      </c>
    </row>
    <row r="139" s="2" customFormat="1" ht="24.15" customHeight="1">
      <c r="A139" s="38"/>
      <c r="B139" s="39"/>
      <c r="C139" s="213" t="s">
        <v>318</v>
      </c>
      <c r="D139" s="213" t="s">
        <v>188</v>
      </c>
      <c r="E139" s="214" t="s">
        <v>1547</v>
      </c>
      <c r="F139" s="215" t="s">
        <v>1548</v>
      </c>
      <c r="G139" s="216" t="s">
        <v>566</v>
      </c>
      <c r="H139" s="217">
        <v>30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0.00070596500000000002</v>
      </c>
      <c r="R139" s="223">
        <f>Q139*H139</f>
        <v>0.021178950000000002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3634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1550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2" customFormat="1" ht="24.15" customHeight="1">
      <c r="A141" s="38"/>
      <c r="B141" s="39"/>
      <c r="C141" s="213" t="s">
        <v>323</v>
      </c>
      <c r="D141" s="213" t="s">
        <v>188</v>
      </c>
      <c r="E141" s="214" t="s">
        <v>1218</v>
      </c>
      <c r="F141" s="215" t="s">
        <v>1219</v>
      </c>
      <c r="G141" s="216" t="s">
        <v>566</v>
      </c>
      <c r="H141" s="217">
        <v>35</v>
      </c>
      <c r="I141" s="218"/>
      <c r="J141" s="219">
        <f>ROUND(I141*H141,2)</f>
        <v>0</v>
      </c>
      <c r="K141" s="220"/>
      <c r="L141" s="44"/>
      <c r="M141" s="221" t="s">
        <v>19</v>
      </c>
      <c r="N141" s="222" t="s">
        <v>44</v>
      </c>
      <c r="O141" s="84"/>
      <c r="P141" s="223">
        <f>O141*H141</f>
        <v>0</v>
      </c>
      <c r="Q141" s="223">
        <v>0.001251135</v>
      </c>
      <c r="R141" s="223">
        <f>Q141*H141</f>
        <v>0.043789725000000002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306</v>
      </c>
      <c r="AT141" s="225" t="s">
        <v>188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1220</v>
      </c>
    </row>
    <row r="142" s="2" customFormat="1">
      <c r="A142" s="38"/>
      <c r="B142" s="39"/>
      <c r="C142" s="40"/>
      <c r="D142" s="227" t="s">
        <v>194</v>
      </c>
      <c r="E142" s="40"/>
      <c r="F142" s="228" t="s">
        <v>1221</v>
      </c>
      <c r="G142" s="40"/>
      <c r="H142" s="40"/>
      <c r="I142" s="229"/>
      <c r="J142" s="40"/>
      <c r="K142" s="40"/>
      <c r="L142" s="44"/>
      <c r="M142" s="230"/>
      <c r="N142" s="231"/>
      <c r="O142" s="84"/>
      <c r="P142" s="84"/>
      <c r="Q142" s="84"/>
      <c r="R142" s="84"/>
      <c r="S142" s="84"/>
      <c r="T142" s="85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194</v>
      </c>
      <c r="AU142" s="17" t="s">
        <v>85</v>
      </c>
    </row>
    <row r="143" s="2" customFormat="1" ht="24.15" customHeight="1">
      <c r="A143" s="38"/>
      <c r="B143" s="39"/>
      <c r="C143" s="213" t="s">
        <v>329</v>
      </c>
      <c r="D143" s="213" t="s">
        <v>188</v>
      </c>
      <c r="E143" s="214" t="s">
        <v>1222</v>
      </c>
      <c r="F143" s="215" t="s">
        <v>1223</v>
      </c>
      <c r="G143" s="216" t="s">
        <v>566</v>
      </c>
      <c r="H143" s="217">
        <v>40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0.0016151850000000001</v>
      </c>
      <c r="R143" s="223">
        <f>Q143*H143</f>
        <v>0.064607400000000009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1224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1225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24.15" customHeight="1">
      <c r="A145" s="38"/>
      <c r="B145" s="39"/>
      <c r="C145" s="213" t="s">
        <v>7</v>
      </c>
      <c r="D145" s="213" t="s">
        <v>188</v>
      </c>
      <c r="E145" s="214" t="s">
        <v>3635</v>
      </c>
      <c r="F145" s="215" t="s">
        <v>3636</v>
      </c>
      <c r="G145" s="216" t="s">
        <v>283</v>
      </c>
      <c r="H145" s="217">
        <v>2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0.00023955999999999999</v>
      </c>
      <c r="R145" s="223">
        <f>Q145*H145</f>
        <v>0.00047911999999999998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3637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3638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2" customFormat="1" ht="24.15" customHeight="1">
      <c r="A147" s="38"/>
      <c r="B147" s="39"/>
      <c r="C147" s="213" t="s">
        <v>341</v>
      </c>
      <c r="D147" s="213" t="s">
        <v>188</v>
      </c>
      <c r="E147" s="214" t="s">
        <v>3639</v>
      </c>
      <c r="F147" s="215" t="s">
        <v>3640</v>
      </c>
      <c r="G147" s="216" t="s">
        <v>283</v>
      </c>
      <c r="H147" s="217">
        <v>2</v>
      </c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0.00062551999999999996</v>
      </c>
      <c r="R147" s="223">
        <f>Q147*H147</f>
        <v>0.0012510399999999999</v>
      </c>
      <c r="S147" s="223">
        <v>0</v>
      </c>
      <c r="T147" s="224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85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3641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3642</v>
      </c>
      <c r="G148" s="40"/>
      <c r="H148" s="40"/>
      <c r="I148" s="229"/>
      <c r="J148" s="40"/>
      <c r="K148" s="40"/>
      <c r="L148" s="44"/>
      <c r="M148" s="230"/>
      <c r="N148" s="231"/>
      <c r="O148" s="84"/>
      <c r="P148" s="84"/>
      <c r="Q148" s="84"/>
      <c r="R148" s="84"/>
      <c r="S148" s="84"/>
      <c r="T148" s="85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85</v>
      </c>
    </row>
    <row r="149" s="2" customFormat="1" ht="21.75" customHeight="1">
      <c r="A149" s="38"/>
      <c r="B149" s="39"/>
      <c r="C149" s="213" t="s">
        <v>346</v>
      </c>
      <c r="D149" s="213" t="s">
        <v>188</v>
      </c>
      <c r="E149" s="214" t="s">
        <v>1230</v>
      </c>
      <c r="F149" s="215" t="s">
        <v>1231</v>
      </c>
      <c r="G149" s="216" t="s">
        <v>566</v>
      </c>
      <c r="H149" s="217">
        <v>150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2.5999999999999998E-05</v>
      </c>
      <c r="R149" s="223">
        <f>Q149*H149</f>
        <v>0.0038999999999999998</v>
      </c>
      <c r="S149" s="223">
        <v>0.00106</v>
      </c>
      <c r="T149" s="224">
        <f>S149*H149</f>
        <v>0.159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3643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1233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24.15" customHeight="1">
      <c r="A151" s="38"/>
      <c r="B151" s="39"/>
      <c r="C151" s="213" t="s">
        <v>352</v>
      </c>
      <c r="D151" s="213" t="s">
        <v>188</v>
      </c>
      <c r="E151" s="214" t="s">
        <v>3644</v>
      </c>
      <c r="F151" s="215" t="s">
        <v>3645</v>
      </c>
      <c r="G151" s="216" t="s">
        <v>566</v>
      </c>
      <c r="H151" s="217">
        <v>20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3.6000000000000001E-05</v>
      </c>
      <c r="R151" s="223">
        <f>Q151*H151</f>
        <v>0.00072000000000000005</v>
      </c>
      <c r="S151" s="223">
        <v>0.0029299999999999999</v>
      </c>
      <c r="T151" s="224">
        <f>S151*H151</f>
        <v>0.058599999999999999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3646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3647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24.15" customHeight="1">
      <c r="A153" s="38"/>
      <c r="B153" s="39"/>
      <c r="C153" s="213" t="s">
        <v>362</v>
      </c>
      <c r="D153" s="213" t="s">
        <v>188</v>
      </c>
      <c r="E153" s="214" t="s">
        <v>1236</v>
      </c>
      <c r="F153" s="215" t="s">
        <v>1237</v>
      </c>
      <c r="G153" s="216" t="s">
        <v>566</v>
      </c>
      <c r="H153" s="217">
        <v>305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306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306</v>
      </c>
      <c r="BM153" s="225" t="s">
        <v>1238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1239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2" customFormat="1" ht="44.25" customHeight="1">
      <c r="A155" s="38"/>
      <c r="B155" s="39"/>
      <c r="C155" s="213" t="s">
        <v>368</v>
      </c>
      <c r="D155" s="213" t="s">
        <v>188</v>
      </c>
      <c r="E155" s="214" t="s">
        <v>1288</v>
      </c>
      <c r="F155" s="215" t="s">
        <v>1289</v>
      </c>
      <c r="G155" s="216" t="s">
        <v>230</v>
      </c>
      <c r="H155" s="217">
        <v>0.23599999999999999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306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306</v>
      </c>
      <c r="BM155" s="225" t="s">
        <v>1290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1291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49.05" customHeight="1">
      <c r="A157" s="38"/>
      <c r="B157" s="39"/>
      <c r="C157" s="213" t="s">
        <v>374</v>
      </c>
      <c r="D157" s="213" t="s">
        <v>188</v>
      </c>
      <c r="E157" s="214" t="s">
        <v>1292</v>
      </c>
      <c r="F157" s="215" t="s">
        <v>1293</v>
      </c>
      <c r="G157" s="216" t="s">
        <v>230</v>
      </c>
      <c r="H157" s="217">
        <v>0.23599999999999999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1294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1295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12" customFormat="1" ht="22.8" customHeight="1">
      <c r="A159" s="12"/>
      <c r="B159" s="197"/>
      <c r="C159" s="198"/>
      <c r="D159" s="199" t="s">
        <v>71</v>
      </c>
      <c r="E159" s="211" t="s">
        <v>1296</v>
      </c>
      <c r="F159" s="211" t="s">
        <v>1297</v>
      </c>
      <c r="G159" s="198"/>
      <c r="H159" s="198"/>
      <c r="I159" s="201"/>
      <c r="J159" s="212">
        <f>BK159</f>
        <v>0</v>
      </c>
      <c r="K159" s="198"/>
      <c r="L159" s="203"/>
      <c r="M159" s="204"/>
      <c r="N159" s="205"/>
      <c r="O159" s="205"/>
      <c r="P159" s="206">
        <f>SUM(P160:P194)</f>
        <v>0</v>
      </c>
      <c r="Q159" s="205"/>
      <c r="R159" s="206">
        <f>SUM(R160:R194)</f>
        <v>0.051420788999999988</v>
      </c>
      <c r="S159" s="205"/>
      <c r="T159" s="207">
        <f>SUM(T160:T194)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08" t="s">
        <v>85</v>
      </c>
      <c r="AT159" s="209" t="s">
        <v>71</v>
      </c>
      <c r="AU159" s="209" t="s">
        <v>79</v>
      </c>
      <c r="AY159" s="208" t="s">
        <v>186</v>
      </c>
      <c r="BK159" s="210">
        <f>SUM(BK160:BK194)</f>
        <v>0</v>
      </c>
    </row>
    <row r="160" s="2" customFormat="1" ht="21.75" customHeight="1">
      <c r="A160" s="38"/>
      <c r="B160" s="39"/>
      <c r="C160" s="213" t="s">
        <v>379</v>
      </c>
      <c r="D160" s="213" t="s">
        <v>188</v>
      </c>
      <c r="E160" s="214" t="s">
        <v>1298</v>
      </c>
      <c r="F160" s="215" t="s">
        <v>1299</v>
      </c>
      <c r="G160" s="216" t="s">
        <v>283</v>
      </c>
      <c r="H160" s="217">
        <v>3</v>
      </c>
      <c r="I160" s="218"/>
      <c r="J160" s="219">
        <f>ROUND(I160*H160,2)</f>
        <v>0</v>
      </c>
      <c r="K160" s="220"/>
      <c r="L160" s="44"/>
      <c r="M160" s="221" t="s">
        <v>19</v>
      </c>
      <c r="N160" s="222" t="s">
        <v>44</v>
      </c>
      <c r="O160" s="84"/>
      <c r="P160" s="223">
        <f>O160*H160</f>
        <v>0</v>
      </c>
      <c r="Q160" s="223">
        <v>7.8536999999999997E-05</v>
      </c>
      <c r="R160" s="223">
        <f>Q160*H160</f>
        <v>0.00023561099999999999</v>
      </c>
      <c r="S160" s="223">
        <v>0</v>
      </c>
      <c r="T160" s="224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25" t="s">
        <v>306</v>
      </c>
      <c r="AT160" s="225" t="s">
        <v>188</v>
      </c>
      <c r="AU160" s="225" t="s">
        <v>85</v>
      </c>
      <c r="AY160" s="17" t="s">
        <v>186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7" t="s">
        <v>85</v>
      </c>
      <c r="BK160" s="226">
        <f>ROUND(I160*H160,2)</f>
        <v>0</v>
      </c>
      <c r="BL160" s="17" t="s">
        <v>306</v>
      </c>
      <c r="BM160" s="225" t="s">
        <v>1300</v>
      </c>
    </row>
    <row r="161" s="2" customFormat="1">
      <c r="A161" s="38"/>
      <c r="B161" s="39"/>
      <c r="C161" s="40"/>
      <c r="D161" s="227" t="s">
        <v>194</v>
      </c>
      <c r="E161" s="40"/>
      <c r="F161" s="228" t="s">
        <v>1301</v>
      </c>
      <c r="G161" s="40"/>
      <c r="H161" s="40"/>
      <c r="I161" s="229"/>
      <c r="J161" s="40"/>
      <c r="K161" s="40"/>
      <c r="L161" s="44"/>
      <c r="M161" s="230"/>
      <c r="N161" s="231"/>
      <c r="O161" s="84"/>
      <c r="P161" s="84"/>
      <c r="Q161" s="84"/>
      <c r="R161" s="84"/>
      <c r="S161" s="84"/>
      <c r="T161" s="85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7" t="s">
        <v>194</v>
      </c>
      <c r="AU161" s="17" t="s">
        <v>85</v>
      </c>
    </row>
    <row r="162" s="2" customFormat="1" ht="24.15" customHeight="1">
      <c r="A162" s="38"/>
      <c r="B162" s="39"/>
      <c r="C162" s="254" t="s">
        <v>385</v>
      </c>
      <c r="D162" s="254" t="s">
        <v>236</v>
      </c>
      <c r="E162" s="255" t="s">
        <v>1302</v>
      </c>
      <c r="F162" s="256" t="s">
        <v>1303</v>
      </c>
      <c r="G162" s="257" t="s">
        <v>283</v>
      </c>
      <c r="H162" s="258">
        <v>3</v>
      </c>
      <c r="I162" s="259"/>
      <c r="J162" s="260">
        <f>ROUND(I162*H162,2)</f>
        <v>0</v>
      </c>
      <c r="K162" s="261"/>
      <c r="L162" s="262"/>
      <c r="M162" s="263" t="s">
        <v>19</v>
      </c>
      <c r="N162" s="264" t="s">
        <v>44</v>
      </c>
      <c r="O162" s="84"/>
      <c r="P162" s="223">
        <f>O162*H162</f>
        <v>0</v>
      </c>
      <c r="Q162" s="223">
        <v>0.0025000000000000001</v>
      </c>
      <c r="R162" s="223">
        <f>Q162*H162</f>
        <v>0.0074999999999999997</v>
      </c>
      <c r="S162" s="223">
        <v>0</v>
      </c>
      <c r="T162" s="224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406</v>
      </c>
      <c r="AT162" s="225" t="s">
        <v>236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306</v>
      </c>
      <c r="BM162" s="225" t="s">
        <v>1304</v>
      </c>
    </row>
    <row r="163" s="2" customFormat="1" ht="21.75" customHeight="1">
      <c r="A163" s="38"/>
      <c r="B163" s="39"/>
      <c r="C163" s="213" t="s">
        <v>393</v>
      </c>
      <c r="D163" s="213" t="s">
        <v>188</v>
      </c>
      <c r="E163" s="214" t="s">
        <v>1308</v>
      </c>
      <c r="F163" s="215" t="s">
        <v>1309</v>
      </c>
      <c r="G163" s="216" t="s">
        <v>283</v>
      </c>
      <c r="H163" s="217">
        <v>1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9.9850800000000003E-05</v>
      </c>
      <c r="R163" s="223">
        <f>Q163*H163</f>
        <v>9.9850800000000003E-05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1310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1311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24.15" customHeight="1">
      <c r="A165" s="38"/>
      <c r="B165" s="39"/>
      <c r="C165" s="254" t="s">
        <v>400</v>
      </c>
      <c r="D165" s="254" t="s">
        <v>236</v>
      </c>
      <c r="E165" s="255" t="s">
        <v>3648</v>
      </c>
      <c r="F165" s="256" t="s">
        <v>3649</v>
      </c>
      <c r="G165" s="257" t="s">
        <v>283</v>
      </c>
      <c r="H165" s="258">
        <v>1</v>
      </c>
      <c r="I165" s="259"/>
      <c r="J165" s="260">
        <f>ROUND(I165*H165,2)</f>
        <v>0</v>
      </c>
      <c r="K165" s="261"/>
      <c r="L165" s="262"/>
      <c r="M165" s="263" t="s">
        <v>19</v>
      </c>
      <c r="N165" s="264" t="s">
        <v>44</v>
      </c>
      <c r="O165" s="84"/>
      <c r="P165" s="223">
        <f>O165*H165</f>
        <v>0</v>
      </c>
      <c r="Q165" s="223">
        <v>0.0025000000000000001</v>
      </c>
      <c r="R165" s="223">
        <f>Q165*H165</f>
        <v>0.0025000000000000001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406</v>
      </c>
      <c r="AT165" s="225" t="s">
        <v>236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3650</v>
      </c>
    </row>
    <row r="166" s="2" customFormat="1" ht="21.75" customHeight="1">
      <c r="A166" s="38"/>
      <c r="B166" s="39"/>
      <c r="C166" s="213" t="s">
        <v>406</v>
      </c>
      <c r="D166" s="213" t="s">
        <v>188</v>
      </c>
      <c r="E166" s="214" t="s">
        <v>1308</v>
      </c>
      <c r="F166" s="215" t="s">
        <v>1309</v>
      </c>
      <c r="G166" s="216" t="s">
        <v>283</v>
      </c>
      <c r="H166" s="217">
        <v>18</v>
      </c>
      <c r="I166" s="218"/>
      <c r="J166" s="219">
        <f>ROUND(I166*H166,2)</f>
        <v>0</v>
      </c>
      <c r="K166" s="220"/>
      <c r="L166" s="44"/>
      <c r="M166" s="221" t="s">
        <v>19</v>
      </c>
      <c r="N166" s="222" t="s">
        <v>44</v>
      </c>
      <c r="O166" s="84"/>
      <c r="P166" s="223">
        <f>O166*H166</f>
        <v>0</v>
      </c>
      <c r="Q166" s="223">
        <v>9.9850800000000003E-05</v>
      </c>
      <c r="R166" s="223">
        <f>Q166*H166</f>
        <v>0.0017973144000000001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306</v>
      </c>
      <c r="AT166" s="225" t="s">
        <v>188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306</v>
      </c>
      <c r="BM166" s="225" t="s">
        <v>3651</v>
      </c>
    </row>
    <row r="167" s="2" customFormat="1">
      <c r="A167" s="38"/>
      <c r="B167" s="39"/>
      <c r="C167" s="40"/>
      <c r="D167" s="227" t="s">
        <v>194</v>
      </c>
      <c r="E167" s="40"/>
      <c r="F167" s="228" t="s">
        <v>1311</v>
      </c>
      <c r="G167" s="40"/>
      <c r="H167" s="40"/>
      <c r="I167" s="229"/>
      <c r="J167" s="40"/>
      <c r="K167" s="40"/>
      <c r="L167" s="44"/>
      <c r="M167" s="230"/>
      <c r="N167" s="231"/>
      <c r="O167" s="84"/>
      <c r="P167" s="84"/>
      <c r="Q167" s="84"/>
      <c r="R167" s="84"/>
      <c r="S167" s="84"/>
      <c r="T167" s="85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7" t="s">
        <v>194</v>
      </c>
      <c r="AU167" s="17" t="s">
        <v>85</v>
      </c>
    </row>
    <row r="168" s="14" customFormat="1">
      <c r="A168" s="14"/>
      <c r="B168" s="243"/>
      <c r="C168" s="244"/>
      <c r="D168" s="234" t="s">
        <v>196</v>
      </c>
      <c r="E168" s="245" t="s">
        <v>19</v>
      </c>
      <c r="F168" s="246" t="s">
        <v>3652</v>
      </c>
      <c r="G168" s="244"/>
      <c r="H168" s="247">
        <v>2</v>
      </c>
      <c r="I168" s="248"/>
      <c r="J168" s="244"/>
      <c r="K168" s="244"/>
      <c r="L168" s="249"/>
      <c r="M168" s="250"/>
      <c r="N168" s="251"/>
      <c r="O168" s="251"/>
      <c r="P168" s="251"/>
      <c r="Q168" s="251"/>
      <c r="R168" s="251"/>
      <c r="S168" s="251"/>
      <c r="T168" s="25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3" t="s">
        <v>196</v>
      </c>
      <c r="AU168" s="253" t="s">
        <v>85</v>
      </c>
      <c r="AV168" s="14" t="s">
        <v>85</v>
      </c>
      <c r="AW168" s="14" t="s">
        <v>33</v>
      </c>
      <c r="AX168" s="14" t="s">
        <v>72</v>
      </c>
      <c r="AY168" s="253" t="s">
        <v>186</v>
      </c>
    </row>
    <row r="169" s="14" customFormat="1">
      <c r="A169" s="14"/>
      <c r="B169" s="243"/>
      <c r="C169" s="244"/>
      <c r="D169" s="234" t="s">
        <v>196</v>
      </c>
      <c r="E169" s="245" t="s">
        <v>19</v>
      </c>
      <c r="F169" s="246" t="s">
        <v>3653</v>
      </c>
      <c r="G169" s="244"/>
      <c r="H169" s="247">
        <v>2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3" t="s">
        <v>196</v>
      </c>
      <c r="AU169" s="253" t="s">
        <v>85</v>
      </c>
      <c r="AV169" s="14" t="s">
        <v>85</v>
      </c>
      <c r="AW169" s="14" t="s">
        <v>33</v>
      </c>
      <c r="AX169" s="14" t="s">
        <v>72</v>
      </c>
      <c r="AY169" s="253" t="s">
        <v>186</v>
      </c>
    </row>
    <row r="170" s="14" customFormat="1">
      <c r="A170" s="14"/>
      <c r="B170" s="243"/>
      <c r="C170" s="244"/>
      <c r="D170" s="234" t="s">
        <v>196</v>
      </c>
      <c r="E170" s="245" t="s">
        <v>19</v>
      </c>
      <c r="F170" s="246" t="s">
        <v>3654</v>
      </c>
      <c r="G170" s="244"/>
      <c r="H170" s="247">
        <v>4</v>
      </c>
      <c r="I170" s="248"/>
      <c r="J170" s="244"/>
      <c r="K170" s="244"/>
      <c r="L170" s="249"/>
      <c r="M170" s="250"/>
      <c r="N170" s="251"/>
      <c r="O170" s="251"/>
      <c r="P170" s="251"/>
      <c r="Q170" s="251"/>
      <c r="R170" s="251"/>
      <c r="S170" s="251"/>
      <c r="T170" s="25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3" t="s">
        <v>196</v>
      </c>
      <c r="AU170" s="253" t="s">
        <v>85</v>
      </c>
      <c r="AV170" s="14" t="s">
        <v>85</v>
      </c>
      <c r="AW170" s="14" t="s">
        <v>33</v>
      </c>
      <c r="AX170" s="14" t="s">
        <v>72</v>
      </c>
      <c r="AY170" s="253" t="s">
        <v>186</v>
      </c>
    </row>
    <row r="171" s="14" customFormat="1">
      <c r="A171" s="14"/>
      <c r="B171" s="243"/>
      <c r="C171" s="244"/>
      <c r="D171" s="234" t="s">
        <v>196</v>
      </c>
      <c r="E171" s="245" t="s">
        <v>19</v>
      </c>
      <c r="F171" s="246" t="s">
        <v>3655</v>
      </c>
      <c r="G171" s="244"/>
      <c r="H171" s="247">
        <v>6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196</v>
      </c>
      <c r="AU171" s="253" t="s">
        <v>85</v>
      </c>
      <c r="AV171" s="14" t="s">
        <v>85</v>
      </c>
      <c r="AW171" s="14" t="s">
        <v>33</v>
      </c>
      <c r="AX171" s="14" t="s">
        <v>72</v>
      </c>
      <c r="AY171" s="253" t="s">
        <v>186</v>
      </c>
    </row>
    <row r="172" s="14" customFormat="1">
      <c r="A172" s="14"/>
      <c r="B172" s="243"/>
      <c r="C172" s="244"/>
      <c r="D172" s="234" t="s">
        <v>196</v>
      </c>
      <c r="E172" s="245" t="s">
        <v>19</v>
      </c>
      <c r="F172" s="246" t="s">
        <v>3656</v>
      </c>
      <c r="G172" s="244"/>
      <c r="H172" s="247">
        <v>2</v>
      </c>
      <c r="I172" s="248"/>
      <c r="J172" s="244"/>
      <c r="K172" s="244"/>
      <c r="L172" s="249"/>
      <c r="M172" s="250"/>
      <c r="N172" s="251"/>
      <c r="O172" s="251"/>
      <c r="P172" s="251"/>
      <c r="Q172" s="251"/>
      <c r="R172" s="251"/>
      <c r="S172" s="251"/>
      <c r="T172" s="25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3" t="s">
        <v>196</v>
      </c>
      <c r="AU172" s="253" t="s">
        <v>85</v>
      </c>
      <c r="AV172" s="14" t="s">
        <v>85</v>
      </c>
      <c r="AW172" s="14" t="s">
        <v>33</v>
      </c>
      <c r="AX172" s="14" t="s">
        <v>72</v>
      </c>
      <c r="AY172" s="253" t="s">
        <v>186</v>
      </c>
    </row>
    <row r="173" s="14" customFormat="1">
      <c r="A173" s="14"/>
      <c r="B173" s="243"/>
      <c r="C173" s="244"/>
      <c r="D173" s="234" t="s">
        <v>196</v>
      </c>
      <c r="E173" s="245" t="s">
        <v>19</v>
      </c>
      <c r="F173" s="246" t="s">
        <v>3657</v>
      </c>
      <c r="G173" s="244"/>
      <c r="H173" s="247">
        <v>2</v>
      </c>
      <c r="I173" s="248"/>
      <c r="J173" s="244"/>
      <c r="K173" s="244"/>
      <c r="L173" s="249"/>
      <c r="M173" s="250"/>
      <c r="N173" s="251"/>
      <c r="O173" s="251"/>
      <c r="P173" s="251"/>
      <c r="Q173" s="251"/>
      <c r="R173" s="251"/>
      <c r="S173" s="251"/>
      <c r="T173" s="25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3" t="s">
        <v>196</v>
      </c>
      <c r="AU173" s="253" t="s">
        <v>85</v>
      </c>
      <c r="AV173" s="14" t="s">
        <v>85</v>
      </c>
      <c r="AW173" s="14" t="s">
        <v>33</v>
      </c>
      <c r="AX173" s="14" t="s">
        <v>72</v>
      </c>
      <c r="AY173" s="253" t="s">
        <v>186</v>
      </c>
    </row>
    <row r="174" s="2" customFormat="1" ht="16.5" customHeight="1">
      <c r="A174" s="38"/>
      <c r="B174" s="39"/>
      <c r="C174" s="254" t="s">
        <v>412</v>
      </c>
      <c r="D174" s="254" t="s">
        <v>236</v>
      </c>
      <c r="E174" s="255" t="s">
        <v>3658</v>
      </c>
      <c r="F174" s="256" t="s">
        <v>3659</v>
      </c>
      <c r="G174" s="257" t="s">
        <v>283</v>
      </c>
      <c r="H174" s="258">
        <v>18</v>
      </c>
      <c r="I174" s="259"/>
      <c r="J174" s="260">
        <f>ROUND(I174*H174,2)</f>
        <v>0</v>
      </c>
      <c r="K174" s="261"/>
      <c r="L174" s="262"/>
      <c r="M174" s="263" t="s">
        <v>19</v>
      </c>
      <c r="N174" s="264" t="s">
        <v>44</v>
      </c>
      <c r="O174" s="84"/>
      <c r="P174" s="223">
        <f>O174*H174</f>
        <v>0</v>
      </c>
      <c r="Q174" s="223">
        <v>0.00032000000000000003</v>
      </c>
      <c r="R174" s="223">
        <f>Q174*H174</f>
        <v>0.0057600000000000004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406</v>
      </c>
      <c r="AT174" s="225" t="s">
        <v>236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3660</v>
      </c>
    </row>
    <row r="175" s="14" customFormat="1">
      <c r="A175" s="14"/>
      <c r="B175" s="243"/>
      <c r="C175" s="244"/>
      <c r="D175" s="234" t="s">
        <v>196</v>
      </c>
      <c r="E175" s="245" t="s">
        <v>19</v>
      </c>
      <c r="F175" s="246" t="s">
        <v>3652</v>
      </c>
      <c r="G175" s="244"/>
      <c r="H175" s="247">
        <v>2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196</v>
      </c>
      <c r="AU175" s="253" t="s">
        <v>85</v>
      </c>
      <c r="AV175" s="14" t="s">
        <v>85</v>
      </c>
      <c r="AW175" s="14" t="s">
        <v>33</v>
      </c>
      <c r="AX175" s="14" t="s">
        <v>72</v>
      </c>
      <c r="AY175" s="253" t="s">
        <v>186</v>
      </c>
    </row>
    <row r="176" s="14" customFormat="1">
      <c r="A176" s="14"/>
      <c r="B176" s="243"/>
      <c r="C176" s="244"/>
      <c r="D176" s="234" t="s">
        <v>196</v>
      </c>
      <c r="E176" s="245" t="s">
        <v>19</v>
      </c>
      <c r="F176" s="246" t="s">
        <v>3653</v>
      </c>
      <c r="G176" s="244"/>
      <c r="H176" s="247">
        <v>2</v>
      </c>
      <c r="I176" s="248"/>
      <c r="J176" s="244"/>
      <c r="K176" s="244"/>
      <c r="L176" s="249"/>
      <c r="M176" s="250"/>
      <c r="N176" s="251"/>
      <c r="O176" s="251"/>
      <c r="P176" s="251"/>
      <c r="Q176" s="251"/>
      <c r="R176" s="251"/>
      <c r="S176" s="251"/>
      <c r="T176" s="25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3" t="s">
        <v>196</v>
      </c>
      <c r="AU176" s="253" t="s">
        <v>85</v>
      </c>
      <c r="AV176" s="14" t="s">
        <v>85</v>
      </c>
      <c r="AW176" s="14" t="s">
        <v>33</v>
      </c>
      <c r="AX176" s="14" t="s">
        <v>72</v>
      </c>
      <c r="AY176" s="253" t="s">
        <v>186</v>
      </c>
    </row>
    <row r="177" s="14" customFormat="1">
      <c r="A177" s="14"/>
      <c r="B177" s="243"/>
      <c r="C177" s="244"/>
      <c r="D177" s="234" t="s">
        <v>196</v>
      </c>
      <c r="E177" s="245" t="s">
        <v>19</v>
      </c>
      <c r="F177" s="246" t="s">
        <v>3654</v>
      </c>
      <c r="G177" s="244"/>
      <c r="H177" s="247">
        <v>4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196</v>
      </c>
      <c r="AU177" s="253" t="s">
        <v>85</v>
      </c>
      <c r="AV177" s="14" t="s">
        <v>85</v>
      </c>
      <c r="AW177" s="14" t="s">
        <v>33</v>
      </c>
      <c r="AX177" s="14" t="s">
        <v>72</v>
      </c>
      <c r="AY177" s="253" t="s">
        <v>186</v>
      </c>
    </row>
    <row r="178" s="14" customFormat="1">
      <c r="A178" s="14"/>
      <c r="B178" s="243"/>
      <c r="C178" s="244"/>
      <c r="D178" s="234" t="s">
        <v>196</v>
      </c>
      <c r="E178" s="245" t="s">
        <v>19</v>
      </c>
      <c r="F178" s="246" t="s">
        <v>3655</v>
      </c>
      <c r="G178" s="244"/>
      <c r="H178" s="247">
        <v>6</v>
      </c>
      <c r="I178" s="248"/>
      <c r="J178" s="244"/>
      <c r="K178" s="244"/>
      <c r="L178" s="249"/>
      <c r="M178" s="250"/>
      <c r="N178" s="251"/>
      <c r="O178" s="251"/>
      <c r="P178" s="251"/>
      <c r="Q178" s="251"/>
      <c r="R178" s="251"/>
      <c r="S178" s="251"/>
      <c r="T178" s="25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3" t="s">
        <v>196</v>
      </c>
      <c r="AU178" s="253" t="s">
        <v>85</v>
      </c>
      <c r="AV178" s="14" t="s">
        <v>85</v>
      </c>
      <c r="AW178" s="14" t="s">
        <v>33</v>
      </c>
      <c r="AX178" s="14" t="s">
        <v>72</v>
      </c>
      <c r="AY178" s="253" t="s">
        <v>186</v>
      </c>
    </row>
    <row r="179" s="14" customFormat="1">
      <c r="A179" s="14"/>
      <c r="B179" s="243"/>
      <c r="C179" s="244"/>
      <c r="D179" s="234" t="s">
        <v>196</v>
      </c>
      <c r="E179" s="245" t="s">
        <v>19</v>
      </c>
      <c r="F179" s="246" t="s">
        <v>3656</v>
      </c>
      <c r="G179" s="244"/>
      <c r="H179" s="247">
        <v>2</v>
      </c>
      <c r="I179" s="248"/>
      <c r="J179" s="244"/>
      <c r="K179" s="244"/>
      <c r="L179" s="249"/>
      <c r="M179" s="250"/>
      <c r="N179" s="251"/>
      <c r="O179" s="251"/>
      <c r="P179" s="251"/>
      <c r="Q179" s="251"/>
      <c r="R179" s="251"/>
      <c r="S179" s="251"/>
      <c r="T179" s="25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3" t="s">
        <v>196</v>
      </c>
      <c r="AU179" s="253" t="s">
        <v>85</v>
      </c>
      <c r="AV179" s="14" t="s">
        <v>85</v>
      </c>
      <c r="AW179" s="14" t="s">
        <v>33</v>
      </c>
      <c r="AX179" s="14" t="s">
        <v>72</v>
      </c>
      <c r="AY179" s="253" t="s">
        <v>186</v>
      </c>
    </row>
    <row r="180" s="14" customFormat="1">
      <c r="A180" s="14"/>
      <c r="B180" s="243"/>
      <c r="C180" s="244"/>
      <c r="D180" s="234" t="s">
        <v>196</v>
      </c>
      <c r="E180" s="245" t="s">
        <v>19</v>
      </c>
      <c r="F180" s="246" t="s">
        <v>3657</v>
      </c>
      <c r="G180" s="244"/>
      <c r="H180" s="247">
        <v>2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196</v>
      </c>
      <c r="AU180" s="253" t="s">
        <v>85</v>
      </c>
      <c r="AV180" s="14" t="s">
        <v>85</v>
      </c>
      <c r="AW180" s="14" t="s">
        <v>33</v>
      </c>
      <c r="AX180" s="14" t="s">
        <v>72</v>
      </c>
      <c r="AY180" s="253" t="s">
        <v>186</v>
      </c>
    </row>
    <row r="181" s="2" customFormat="1" ht="24.15" customHeight="1">
      <c r="A181" s="38"/>
      <c r="B181" s="39"/>
      <c r="C181" s="213" t="s">
        <v>417</v>
      </c>
      <c r="D181" s="213" t="s">
        <v>188</v>
      </c>
      <c r="E181" s="214" t="s">
        <v>3661</v>
      </c>
      <c r="F181" s="215" t="s">
        <v>3662</v>
      </c>
      <c r="G181" s="216" t="s">
        <v>283</v>
      </c>
      <c r="H181" s="217">
        <v>4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0.00023931319999999999</v>
      </c>
      <c r="R181" s="223">
        <f>Q181*H181</f>
        <v>0.00095725279999999996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306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3663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3664</v>
      </c>
      <c r="G182" s="40"/>
      <c r="H182" s="40"/>
      <c r="I182" s="229"/>
      <c r="J182" s="40"/>
      <c r="K182" s="40"/>
      <c r="L182" s="44"/>
      <c r="M182" s="230"/>
      <c r="N182" s="231"/>
      <c r="O182" s="84"/>
      <c r="P182" s="84"/>
      <c r="Q182" s="84"/>
      <c r="R182" s="84"/>
      <c r="S182" s="84"/>
      <c r="T182" s="85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2" customFormat="1" ht="24.15" customHeight="1">
      <c r="A183" s="38"/>
      <c r="B183" s="39"/>
      <c r="C183" s="213" t="s">
        <v>424</v>
      </c>
      <c r="D183" s="213" t="s">
        <v>188</v>
      </c>
      <c r="E183" s="214" t="s">
        <v>3665</v>
      </c>
      <c r="F183" s="215" t="s">
        <v>3666</v>
      </c>
      <c r="G183" s="216" t="s">
        <v>283</v>
      </c>
      <c r="H183" s="217">
        <v>56</v>
      </c>
      <c r="I183" s="218"/>
      <c r="J183" s="219">
        <f>ROUND(I183*H183,2)</f>
        <v>0</v>
      </c>
      <c r="K183" s="220"/>
      <c r="L183" s="44"/>
      <c r="M183" s="221" t="s">
        <v>19</v>
      </c>
      <c r="N183" s="222" t="s">
        <v>44</v>
      </c>
      <c r="O183" s="84"/>
      <c r="P183" s="223">
        <f>O183*H183</f>
        <v>0</v>
      </c>
      <c r="Q183" s="223">
        <v>0.00046956999999999999</v>
      </c>
      <c r="R183" s="223">
        <f>Q183*H183</f>
        <v>0.02629592</v>
      </c>
      <c r="S183" s="223">
        <v>0</v>
      </c>
      <c r="T183" s="224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25" t="s">
        <v>306</v>
      </c>
      <c r="AT183" s="225" t="s">
        <v>188</v>
      </c>
      <c r="AU183" s="225" t="s">
        <v>85</v>
      </c>
      <c r="AY183" s="17" t="s">
        <v>186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7" t="s">
        <v>85</v>
      </c>
      <c r="BK183" s="226">
        <f>ROUND(I183*H183,2)</f>
        <v>0</v>
      </c>
      <c r="BL183" s="17" t="s">
        <v>306</v>
      </c>
      <c r="BM183" s="225" t="s">
        <v>3667</v>
      </c>
    </row>
    <row r="184" s="2" customFormat="1">
      <c r="A184" s="38"/>
      <c r="B184" s="39"/>
      <c r="C184" s="40"/>
      <c r="D184" s="227" t="s">
        <v>194</v>
      </c>
      <c r="E184" s="40"/>
      <c r="F184" s="228" t="s">
        <v>3668</v>
      </c>
      <c r="G184" s="40"/>
      <c r="H184" s="40"/>
      <c r="I184" s="229"/>
      <c r="J184" s="40"/>
      <c r="K184" s="40"/>
      <c r="L184" s="44"/>
      <c r="M184" s="230"/>
      <c r="N184" s="231"/>
      <c r="O184" s="84"/>
      <c r="P184" s="84"/>
      <c r="Q184" s="84"/>
      <c r="R184" s="84"/>
      <c r="S184" s="84"/>
      <c r="T184" s="85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7" t="s">
        <v>194</v>
      </c>
      <c r="AU184" s="17" t="s">
        <v>85</v>
      </c>
    </row>
    <row r="185" s="2" customFormat="1" ht="24.15" customHeight="1">
      <c r="A185" s="38"/>
      <c r="B185" s="39"/>
      <c r="C185" s="213" t="s">
        <v>430</v>
      </c>
      <c r="D185" s="213" t="s">
        <v>188</v>
      </c>
      <c r="E185" s="214" t="s">
        <v>3669</v>
      </c>
      <c r="F185" s="215" t="s">
        <v>3670</v>
      </c>
      <c r="G185" s="216" t="s">
        <v>283</v>
      </c>
      <c r="H185" s="217">
        <v>6</v>
      </c>
      <c r="I185" s="218"/>
      <c r="J185" s="219">
        <f>ROUND(I185*H185,2)</f>
        <v>0</v>
      </c>
      <c r="K185" s="220"/>
      <c r="L185" s="44"/>
      <c r="M185" s="221" t="s">
        <v>19</v>
      </c>
      <c r="N185" s="222" t="s">
        <v>44</v>
      </c>
      <c r="O185" s="84"/>
      <c r="P185" s="223">
        <f>O185*H185</f>
        <v>0</v>
      </c>
      <c r="Q185" s="223">
        <v>0.00039957000000000002</v>
      </c>
      <c r="R185" s="223">
        <f>Q185*H185</f>
        <v>0.0023974199999999999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306</v>
      </c>
      <c r="AT185" s="225" t="s">
        <v>188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3671</v>
      </c>
    </row>
    <row r="186" s="2" customFormat="1">
      <c r="A186" s="38"/>
      <c r="B186" s="39"/>
      <c r="C186" s="40"/>
      <c r="D186" s="227" t="s">
        <v>194</v>
      </c>
      <c r="E186" s="40"/>
      <c r="F186" s="228" t="s">
        <v>3672</v>
      </c>
      <c r="G186" s="40"/>
      <c r="H186" s="40"/>
      <c r="I186" s="229"/>
      <c r="J186" s="40"/>
      <c r="K186" s="40"/>
      <c r="L186" s="44"/>
      <c r="M186" s="230"/>
      <c r="N186" s="231"/>
      <c r="O186" s="84"/>
      <c r="P186" s="84"/>
      <c r="Q186" s="84"/>
      <c r="R186" s="84"/>
      <c r="S186" s="84"/>
      <c r="T186" s="85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194</v>
      </c>
      <c r="AU186" s="17" t="s">
        <v>85</v>
      </c>
    </row>
    <row r="187" s="2" customFormat="1" ht="24.15" customHeight="1">
      <c r="A187" s="38"/>
      <c r="B187" s="39"/>
      <c r="C187" s="213" t="s">
        <v>436</v>
      </c>
      <c r="D187" s="213" t="s">
        <v>188</v>
      </c>
      <c r="E187" s="214" t="s">
        <v>1342</v>
      </c>
      <c r="F187" s="215" t="s">
        <v>1343</v>
      </c>
      <c r="G187" s="216" t="s">
        <v>283</v>
      </c>
      <c r="H187" s="217">
        <v>4</v>
      </c>
      <c r="I187" s="218"/>
      <c r="J187" s="219">
        <f>ROUND(I187*H187,2)</f>
        <v>0</v>
      </c>
      <c r="K187" s="220"/>
      <c r="L187" s="44"/>
      <c r="M187" s="221" t="s">
        <v>19</v>
      </c>
      <c r="N187" s="222" t="s">
        <v>44</v>
      </c>
      <c r="O187" s="84"/>
      <c r="P187" s="223">
        <f>O187*H187</f>
        <v>0</v>
      </c>
      <c r="Q187" s="223">
        <v>0.00056957000000000004</v>
      </c>
      <c r="R187" s="223">
        <f>Q187*H187</f>
        <v>0.0022782800000000001</v>
      </c>
      <c r="S187" s="223">
        <v>0</v>
      </c>
      <c r="T187" s="224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25" t="s">
        <v>306</v>
      </c>
      <c r="AT187" s="225" t="s">
        <v>188</v>
      </c>
      <c r="AU187" s="225" t="s">
        <v>85</v>
      </c>
      <c r="AY187" s="17" t="s">
        <v>186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7" t="s">
        <v>85</v>
      </c>
      <c r="BK187" s="226">
        <f>ROUND(I187*H187,2)</f>
        <v>0</v>
      </c>
      <c r="BL187" s="17" t="s">
        <v>306</v>
      </c>
      <c r="BM187" s="225" t="s">
        <v>1344</v>
      </c>
    </row>
    <row r="188" s="2" customFormat="1">
      <c r="A188" s="38"/>
      <c r="B188" s="39"/>
      <c r="C188" s="40"/>
      <c r="D188" s="227" t="s">
        <v>194</v>
      </c>
      <c r="E188" s="40"/>
      <c r="F188" s="228" t="s">
        <v>1345</v>
      </c>
      <c r="G188" s="40"/>
      <c r="H188" s="40"/>
      <c r="I188" s="229"/>
      <c r="J188" s="40"/>
      <c r="K188" s="40"/>
      <c r="L188" s="44"/>
      <c r="M188" s="230"/>
      <c r="N188" s="231"/>
      <c r="O188" s="84"/>
      <c r="P188" s="84"/>
      <c r="Q188" s="84"/>
      <c r="R188" s="84"/>
      <c r="S188" s="84"/>
      <c r="T188" s="85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7" t="s">
        <v>194</v>
      </c>
      <c r="AU188" s="17" t="s">
        <v>85</v>
      </c>
    </row>
    <row r="189" s="2" customFormat="1" ht="24.15" customHeight="1">
      <c r="A189" s="38"/>
      <c r="B189" s="39"/>
      <c r="C189" s="213" t="s">
        <v>442</v>
      </c>
      <c r="D189" s="213" t="s">
        <v>188</v>
      </c>
      <c r="E189" s="214" t="s">
        <v>1346</v>
      </c>
      <c r="F189" s="215" t="s">
        <v>1347</v>
      </c>
      <c r="G189" s="216" t="s">
        <v>283</v>
      </c>
      <c r="H189" s="217">
        <v>2</v>
      </c>
      <c r="I189" s="218"/>
      <c r="J189" s="219">
        <f>ROUND(I189*H189,2)</f>
        <v>0</v>
      </c>
      <c r="K189" s="220"/>
      <c r="L189" s="44"/>
      <c r="M189" s="221" t="s">
        <v>19</v>
      </c>
      <c r="N189" s="222" t="s">
        <v>44</v>
      </c>
      <c r="O189" s="84"/>
      <c r="P189" s="223">
        <f>O189*H189</f>
        <v>0</v>
      </c>
      <c r="Q189" s="223">
        <v>0.00079956999999999999</v>
      </c>
      <c r="R189" s="223">
        <f>Q189*H189</f>
        <v>0.00159914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306</v>
      </c>
      <c r="AT189" s="225" t="s">
        <v>188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306</v>
      </c>
      <c r="BM189" s="225" t="s">
        <v>1348</v>
      </c>
    </row>
    <row r="190" s="2" customFormat="1">
      <c r="A190" s="38"/>
      <c r="B190" s="39"/>
      <c r="C190" s="40"/>
      <c r="D190" s="227" t="s">
        <v>194</v>
      </c>
      <c r="E190" s="40"/>
      <c r="F190" s="228" t="s">
        <v>1349</v>
      </c>
      <c r="G190" s="40"/>
      <c r="H190" s="40"/>
      <c r="I190" s="229"/>
      <c r="J190" s="40"/>
      <c r="K190" s="40"/>
      <c r="L190" s="44"/>
      <c r="M190" s="230"/>
      <c r="N190" s="231"/>
      <c r="O190" s="84"/>
      <c r="P190" s="84"/>
      <c r="Q190" s="84"/>
      <c r="R190" s="84"/>
      <c r="S190" s="84"/>
      <c r="T190" s="85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7" t="s">
        <v>194</v>
      </c>
      <c r="AU190" s="17" t="s">
        <v>85</v>
      </c>
    </row>
    <row r="191" s="2" customFormat="1" ht="44.25" customHeight="1">
      <c r="A191" s="38"/>
      <c r="B191" s="39"/>
      <c r="C191" s="213" t="s">
        <v>447</v>
      </c>
      <c r="D191" s="213" t="s">
        <v>188</v>
      </c>
      <c r="E191" s="214" t="s">
        <v>1372</v>
      </c>
      <c r="F191" s="215" t="s">
        <v>1373</v>
      </c>
      <c r="G191" s="216" t="s">
        <v>230</v>
      </c>
      <c r="H191" s="217">
        <v>0.050999999999999997</v>
      </c>
      <c r="I191" s="218"/>
      <c r="J191" s="219">
        <f>ROUND(I191*H191,2)</f>
        <v>0</v>
      </c>
      <c r="K191" s="220"/>
      <c r="L191" s="44"/>
      <c r="M191" s="221" t="s">
        <v>19</v>
      </c>
      <c r="N191" s="222" t="s">
        <v>44</v>
      </c>
      <c r="O191" s="84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25" t="s">
        <v>306</v>
      </c>
      <c r="AT191" s="225" t="s">
        <v>188</v>
      </c>
      <c r="AU191" s="225" t="s">
        <v>85</v>
      </c>
      <c r="AY191" s="17" t="s">
        <v>186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7" t="s">
        <v>85</v>
      </c>
      <c r="BK191" s="226">
        <f>ROUND(I191*H191,2)</f>
        <v>0</v>
      </c>
      <c r="BL191" s="17" t="s">
        <v>306</v>
      </c>
      <c r="BM191" s="225" t="s">
        <v>1374</v>
      </c>
    </row>
    <row r="192" s="2" customFormat="1">
      <c r="A192" s="38"/>
      <c r="B192" s="39"/>
      <c r="C192" s="40"/>
      <c r="D192" s="227" t="s">
        <v>194</v>
      </c>
      <c r="E192" s="40"/>
      <c r="F192" s="228" t="s">
        <v>1375</v>
      </c>
      <c r="G192" s="40"/>
      <c r="H192" s="40"/>
      <c r="I192" s="229"/>
      <c r="J192" s="40"/>
      <c r="K192" s="40"/>
      <c r="L192" s="44"/>
      <c r="M192" s="230"/>
      <c r="N192" s="231"/>
      <c r="O192" s="84"/>
      <c r="P192" s="84"/>
      <c r="Q192" s="84"/>
      <c r="R192" s="84"/>
      <c r="S192" s="84"/>
      <c r="T192" s="85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7" t="s">
        <v>194</v>
      </c>
      <c r="AU192" s="17" t="s">
        <v>85</v>
      </c>
    </row>
    <row r="193" s="2" customFormat="1" ht="49.05" customHeight="1">
      <c r="A193" s="38"/>
      <c r="B193" s="39"/>
      <c r="C193" s="213" t="s">
        <v>451</v>
      </c>
      <c r="D193" s="213" t="s">
        <v>188</v>
      </c>
      <c r="E193" s="214" t="s">
        <v>1376</v>
      </c>
      <c r="F193" s="215" t="s">
        <v>1377</v>
      </c>
      <c r="G193" s="216" t="s">
        <v>230</v>
      </c>
      <c r="H193" s="217">
        <v>0.050999999999999997</v>
      </c>
      <c r="I193" s="218"/>
      <c r="J193" s="219">
        <f>ROUND(I193*H193,2)</f>
        <v>0</v>
      </c>
      <c r="K193" s="220"/>
      <c r="L193" s="44"/>
      <c r="M193" s="221" t="s">
        <v>19</v>
      </c>
      <c r="N193" s="222" t="s">
        <v>44</v>
      </c>
      <c r="O193" s="84"/>
      <c r="P193" s="223">
        <f>O193*H193</f>
        <v>0</v>
      </c>
      <c r="Q193" s="223">
        <v>0</v>
      </c>
      <c r="R193" s="223">
        <f>Q193*H193</f>
        <v>0</v>
      </c>
      <c r="S193" s="223">
        <v>0</v>
      </c>
      <c r="T193" s="224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25" t="s">
        <v>306</v>
      </c>
      <c r="AT193" s="225" t="s">
        <v>188</v>
      </c>
      <c r="AU193" s="225" t="s">
        <v>85</v>
      </c>
      <c r="AY193" s="17" t="s">
        <v>186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7" t="s">
        <v>85</v>
      </c>
      <c r="BK193" s="226">
        <f>ROUND(I193*H193,2)</f>
        <v>0</v>
      </c>
      <c r="BL193" s="17" t="s">
        <v>306</v>
      </c>
      <c r="BM193" s="225" t="s">
        <v>1378</v>
      </c>
    </row>
    <row r="194" s="2" customFormat="1">
      <c r="A194" s="38"/>
      <c r="B194" s="39"/>
      <c r="C194" s="40"/>
      <c r="D194" s="227" t="s">
        <v>194</v>
      </c>
      <c r="E194" s="40"/>
      <c r="F194" s="228" t="s">
        <v>1379</v>
      </c>
      <c r="G194" s="40"/>
      <c r="H194" s="40"/>
      <c r="I194" s="229"/>
      <c r="J194" s="40"/>
      <c r="K194" s="40"/>
      <c r="L194" s="44"/>
      <c r="M194" s="230"/>
      <c r="N194" s="231"/>
      <c r="O194" s="84"/>
      <c r="P194" s="84"/>
      <c r="Q194" s="84"/>
      <c r="R194" s="84"/>
      <c r="S194" s="84"/>
      <c r="T194" s="85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7" t="s">
        <v>194</v>
      </c>
      <c r="AU194" s="17" t="s">
        <v>85</v>
      </c>
    </row>
    <row r="195" s="12" customFormat="1" ht="22.8" customHeight="1">
      <c r="A195" s="12"/>
      <c r="B195" s="197"/>
      <c r="C195" s="198"/>
      <c r="D195" s="199" t="s">
        <v>71</v>
      </c>
      <c r="E195" s="211" t="s">
        <v>3673</v>
      </c>
      <c r="F195" s="211" t="s">
        <v>3674</v>
      </c>
      <c r="G195" s="198"/>
      <c r="H195" s="198"/>
      <c r="I195" s="201"/>
      <c r="J195" s="212">
        <f>BK195</f>
        <v>0</v>
      </c>
      <c r="K195" s="198"/>
      <c r="L195" s="203"/>
      <c r="M195" s="204"/>
      <c r="N195" s="205"/>
      <c r="O195" s="205"/>
      <c r="P195" s="206">
        <f>SUM(P196:P210)</f>
        <v>0</v>
      </c>
      <c r="Q195" s="205"/>
      <c r="R195" s="206">
        <f>SUM(R196:R210)</f>
        <v>0.1774</v>
      </c>
      <c r="S195" s="205"/>
      <c r="T195" s="207">
        <f>SUM(T196:T210)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08" t="s">
        <v>85</v>
      </c>
      <c r="AT195" s="209" t="s">
        <v>71</v>
      </c>
      <c r="AU195" s="209" t="s">
        <v>79</v>
      </c>
      <c r="AY195" s="208" t="s">
        <v>186</v>
      </c>
      <c r="BK195" s="210">
        <f>SUM(BK196:BK210)</f>
        <v>0</v>
      </c>
    </row>
    <row r="196" s="2" customFormat="1" ht="33" customHeight="1">
      <c r="A196" s="38"/>
      <c r="B196" s="39"/>
      <c r="C196" s="213" t="s">
        <v>457</v>
      </c>
      <c r="D196" s="213" t="s">
        <v>188</v>
      </c>
      <c r="E196" s="214" t="s">
        <v>3675</v>
      </c>
      <c r="F196" s="215" t="s">
        <v>3676</v>
      </c>
      <c r="G196" s="216" t="s">
        <v>1510</v>
      </c>
      <c r="H196" s="217">
        <v>17</v>
      </c>
      <c r="I196" s="218"/>
      <c r="J196" s="219">
        <f>ROUND(I196*H196,2)</f>
        <v>0</v>
      </c>
      <c r="K196" s="220"/>
      <c r="L196" s="44"/>
      <c r="M196" s="221" t="s">
        <v>19</v>
      </c>
      <c r="N196" s="222" t="s">
        <v>44</v>
      </c>
      <c r="O196" s="84"/>
      <c r="P196" s="223">
        <f>O196*H196</f>
        <v>0</v>
      </c>
      <c r="Q196" s="223">
        <v>0.0089999999999999993</v>
      </c>
      <c r="R196" s="223">
        <f>Q196*H196</f>
        <v>0.153</v>
      </c>
      <c r="S196" s="223">
        <v>0</v>
      </c>
      <c r="T196" s="224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25" t="s">
        <v>306</v>
      </c>
      <c r="AT196" s="225" t="s">
        <v>188</v>
      </c>
      <c r="AU196" s="225" t="s">
        <v>85</v>
      </c>
      <c r="AY196" s="17" t="s">
        <v>186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7" t="s">
        <v>85</v>
      </c>
      <c r="BK196" s="226">
        <f>ROUND(I196*H196,2)</f>
        <v>0</v>
      </c>
      <c r="BL196" s="17" t="s">
        <v>306</v>
      </c>
      <c r="BM196" s="225" t="s">
        <v>3677</v>
      </c>
    </row>
    <row r="197" s="2" customFormat="1" ht="33" customHeight="1">
      <c r="A197" s="38"/>
      <c r="B197" s="39"/>
      <c r="C197" s="213" t="s">
        <v>462</v>
      </c>
      <c r="D197" s="213" t="s">
        <v>188</v>
      </c>
      <c r="E197" s="214" t="s">
        <v>3678</v>
      </c>
      <c r="F197" s="215" t="s">
        <v>3679</v>
      </c>
      <c r="G197" s="216" t="s">
        <v>1510</v>
      </c>
      <c r="H197" s="217">
        <v>2</v>
      </c>
      <c r="I197" s="218"/>
      <c r="J197" s="219">
        <f>ROUND(I197*H197,2)</f>
        <v>0</v>
      </c>
      <c r="K197" s="220"/>
      <c r="L197" s="44"/>
      <c r="M197" s="221" t="s">
        <v>19</v>
      </c>
      <c r="N197" s="222" t="s">
        <v>44</v>
      </c>
      <c r="O197" s="84"/>
      <c r="P197" s="223">
        <f>O197*H197</f>
        <v>0</v>
      </c>
      <c r="Q197" s="223">
        <v>0.0114</v>
      </c>
      <c r="R197" s="223">
        <f>Q197*H197</f>
        <v>0.022800000000000001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306</v>
      </c>
      <c r="AT197" s="225" t="s">
        <v>188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3680</v>
      </c>
    </row>
    <row r="198" s="2" customFormat="1" ht="24.15" customHeight="1">
      <c r="A198" s="38"/>
      <c r="B198" s="39"/>
      <c r="C198" s="213" t="s">
        <v>468</v>
      </c>
      <c r="D198" s="213" t="s">
        <v>188</v>
      </c>
      <c r="E198" s="214" t="s">
        <v>3681</v>
      </c>
      <c r="F198" s="215" t="s">
        <v>3682</v>
      </c>
      <c r="G198" s="216" t="s">
        <v>1510</v>
      </c>
      <c r="H198" s="217">
        <v>19</v>
      </c>
      <c r="I198" s="218"/>
      <c r="J198" s="219">
        <f>ROUND(I198*H198,2)</f>
        <v>0</v>
      </c>
      <c r="K198" s="220"/>
      <c r="L198" s="44"/>
      <c r="M198" s="221" t="s">
        <v>19</v>
      </c>
      <c r="N198" s="222" t="s">
        <v>44</v>
      </c>
      <c r="O198" s="84"/>
      <c r="P198" s="223">
        <f>O198*H198</f>
        <v>0</v>
      </c>
      <c r="Q198" s="223">
        <v>0</v>
      </c>
      <c r="R198" s="223">
        <f>Q198*H198</f>
        <v>0</v>
      </c>
      <c r="S198" s="223">
        <v>0</v>
      </c>
      <c r="T198" s="224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25" t="s">
        <v>306</v>
      </c>
      <c r="AT198" s="225" t="s">
        <v>188</v>
      </c>
      <c r="AU198" s="225" t="s">
        <v>85</v>
      </c>
      <c r="AY198" s="17" t="s">
        <v>186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17" t="s">
        <v>85</v>
      </c>
      <c r="BK198" s="226">
        <f>ROUND(I198*H198,2)</f>
        <v>0</v>
      </c>
      <c r="BL198" s="17" t="s">
        <v>306</v>
      </c>
      <c r="BM198" s="225" t="s">
        <v>3683</v>
      </c>
    </row>
    <row r="199" s="2" customFormat="1" ht="16.5" customHeight="1">
      <c r="A199" s="38"/>
      <c r="B199" s="39"/>
      <c r="C199" s="213" t="s">
        <v>474</v>
      </c>
      <c r="D199" s="213" t="s">
        <v>188</v>
      </c>
      <c r="E199" s="214" t="s">
        <v>3684</v>
      </c>
      <c r="F199" s="215" t="s">
        <v>3685</v>
      </c>
      <c r="G199" s="216" t="s">
        <v>283</v>
      </c>
      <c r="H199" s="217">
        <v>1</v>
      </c>
      <c r="I199" s="218"/>
      <c r="J199" s="219">
        <f>ROUND(I199*H199,2)</f>
        <v>0</v>
      </c>
      <c r="K199" s="220"/>
      <c r="L199" s="44"/>
      <c r="M199" s="221" t="s">
        <v>19</v>
      </c>
      <c r="N199" s="222" t="s">
        <v>44</v>
      </c>
      <c r="O199" s="84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306</v>
      </c>
      <c r="AT199" s="225" t="s">
        <v>188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306</v>
      </c>
      <c r="BM199" s="225" t="s">
        <v>3686</v>
      </c>
    </row>
    <row r="200" s="14" customFormat="1">
      <c r="A200" s="14"/>
      <c r="B200" s="243"/>
      <c r="C200" s="244"/>
      <c r="D200" s="234" t="s">
        <v>196</v>
      </c>
      <c r="E200" s="245" t="s">
        <v>19</v>
      </c>
      <c r="F200" s="246" t="s">
        <v>3687</v>
      </c>
      <c r="G200" s="244"/>
      <c r="H200" s="247">
        <v>1</v>
      </c>
      <c r="I200" s="248"/>
      <c r="J200" s="244"/>
      <c r="K200" s="244"/>
      <c r="L200" s="249"/>
      <c r="M200" s="250"/>
      <c r="N200" s="251"/>
      <c r="O200" s="251"/>
      <c r="P200" s="251"/>
      <c r="Q200" s="251"/>
      <c r="R200" s="251"/>
      <c r="S200" s="251"/>
      <c r="T200" s="25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3" t="s">
        <v>196</v>
      </c>
      <c r="AU200" s="253" t="s">
        <v>85</v>
      </c>
      <c r="AV200" s="14" t="s">
        <v>85</v>
      </c>
      <c r="AW200" s="14" t="s">
        <v>33</v>
      </c>
      <c r="AX200" s="14" t="s">
        <v>72</v>
      </c>
      <c r="AY200" s="253" t="s">
        <v>186</v>
      </c>
    </row>
    <row r="201" s="2" customFormat="1" ht="16.5" customHeight="1">
      <c r="A201" s="38"/>
      <c r="B201" s="39"/>
      <c r="C201" s="254" t="s">
        <v>480</v>
      </c>
      <c r="D201" s="254" t="s">
        <v>236</v>
      </c>
      <c r="E201" s="255" t="s">
        <v>3688</v>
      </c>
      <c r="F201" s="256" t="s">
        <v>3689</v>
      </c>
      <c r="G201" s="257" t="s">
        <v>283</v>
      </c>
      <c r="H201" s="258">
        <v>1</v>
      </c>
      <c r="I201" s="259"/>
      <c r="J201" s="260">
        <f>ROUND(I201*H201,2)</f>
        <v>0</v>
      </c>
      <c r="K201" s="261"/>
      <c r="L201" s="262"/>
      <c r="M201" s="263" t="s">
        <v>19</v>
      </c>
      <c r="N201" s="264" t="s">
        <v>44</v>
      </c>
      <c r="O201" s="84"/>
      <c r="P201" s="223">
        <f>O201*H201</f>
        <v>0</v>
      </c>
      <c r="Q201" s="223">
        <v>0.00040000000000000002</v>
      </c>
      <c r="R201" s="223">
        <f>Q201*H201</f>
        <v>0.00040000000000000002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406</v>
      </c>
      <c r="AT201" s="225" t="s">
        <v>236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3690</v>
      </c>
    </row>
    <row r="202" s="14" customFormat="1">
      <c r="A202" s="14"/>
      <c r="B202" s="243"/>
      <c r="C202" s="244"/>
      <c r="D202" s="234" t="s">
        <v>196</v>
      </c>
      <c r="E202" s="245" t="s">
        <v>19</v>
      </c>
      <c r="F202" s="246" t="s">
        <v>3687</v>
      </c>
      <c r="G202" s="244"/>
      <c r="H202" s="247">
        <v>1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33</v>
      </c>
      <c r="AX202" s="14" t="s">
        <v>72</v>
      </c>
      <c r="AY202" s="253" t="s">
        <v>186</v>
      </c>
    </row>
    <row r="203" s="2" customFormat="1" ht="16.5" customHeight="1">
      <c r="A203" s="38"/>
      <c r="B203" s="39"/>
      <c r="C203" s="213" t="s">
        <v>486</v>
      </c>
      <c r="D203" s="213" t="s">
        <v>188</v>
      </c>
      <c r="E203" s="214" t="s">
        <v>3691</v>
      </c>
      <c r="F203" s="215" t="s">
        <v>3692</v>
      </c>
      <c r="G203" s="216" t="s">
        <v>283</v>
      </c>
      <c r="H203" s="217">
        <v>8</v>
      </c>
      <c r="I203" s="218"/>
      <c r="J203" s="219">
        <f>ROUND(I203*H203,2)</f>
        <v>0</v>
      </c>
      <c r="K203" s="220"/>
      <c r="L203" s="44"/>
      <c r="M203" s="221" t="s">
        <v>19</v>
      </c>
      <c r="N203" s="222" t="s">
        <v>44</v>
      </c>
      <c r="O203" s="84"/>
      <c r="P203" s="223">
        <f>O203*H203</f>
        <v>0</v>
      </c>
      <c r="Q203" s="223">
        <v>0</v>
      </c>
      <c r="R203" s="223">
        <f>Q203*H203</f>
        <v>0</v>
      </c>
      <c r="S203" s="223">
        <v>0</v>
      </c>
      <c r="T203" s="224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25" t="s">
        <v>306</v>
      </c>
      <c r="AT203" s="225" t="s">
        <v>188</v>
      </c>
      <c r="AU203" s="225" t="s">
        <v>85</v>
      </c>
      <c r="AY203" s="17" t="s">
        <v>186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7" t="s">
        <v>85</v>
      </c>
      <c r="BK203" s="226">
        <f>ROUND(I203*H203,2)</f>
        <v>0</v>
      </c>
      <c r="BL203" s="17" t="s">
        <v>306</v>
      </c>
      <c r="BM203" s="225" t="s">
        <v>3693</v>
      </c>
    </row>
    <row r="204" s="14" customFormat="1">
      <c r="A204" s="14"/>
      <c r="B204" s="243"/>
      <c r="C204" s="244"/>
      <c r="D204" s="234" t="s">
        <v>196</v>
      </c>
      <c r="E204" s="245" t="s">
        <v>19</v>
      </c>
      <c r="F204" s="246" t="s">
        <v>3694</v>
      </c>
      <c r="G204" s="244"/>
      <c r="H204" s="247">
        <v>4</v>
      </c>
      <c r="I204" s="248"/>
      <c r="J204" s="244"/>
      <c r="K204" s="244"/>
      <c r="L204" s="249"/>
      <c r="M204" s="250"/>
      <c r="N204" s="251"/>
      <c r="O204" s="251"/>
      <c r="P204" s="251"/>
      <c r="Q204" s="251"/>
      <c r="R204" s="251"/>
      <c r="S204" s="251"/>
      <c r="T204" s="25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3" t="s">
        <v>196</v>
      </c>
      <c r="AU204" s="253" t="s">
        <v>85</v>
      </c>
      <c r="AV204" s="14" t="s">
        <v>85</v>
      </c>
      <c r="AW204" s="14" t="s">
        <v>33</v>
      </c>
      <c r="AX204" s="14" t="s">
        <v>72</v>
      </c>
      <c r="AY204" s="253" t="s">
        <v>186</v>
      </c>
    </row>
    <row r="205" s="14" customFormat="1">
      <c r="A205" s="14"/>
      <c r="B205" s="243"/>
      <c r="C205" s="244"/>
      <c r="D205" s="234" t="s">
        <v>196</v>
      </c>
      <c r="E205" s="245" t="s">
        <v>19</v>
      </c>
      <c r="F205" s="246" t="s">
        <v>3695</v>
      </c>
      <c r="G205" s="244"/>
      <c r="H205" s="247">
        <v>4</v>
      </c>
      <c r="I205" s="248"/>
      <c r="J205" s="244"/>
      <c r="K205" s="244"/>
      <c r="L205" s="249"/>
      <c r="M205" s="250"/>
      <c r="N205" s="251"/>
      <c r="O205" s="251"/>
      <c r="P205" s="251"/>
      <c r="Q205" s="251"/>
      <c r="R205" s="251"/>
      <c r="S205" s="251"/>
      <c r="T205" s="25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3" t="s">
        <v>196</v>
      </c>
      <c r="AU205" s="253" t="s">
        <v>85</v>
      </c>
      <c r="AV205" s="14" t="s">
        <v>85</v>
      </c>
      <c r="AW205" s="14" t="s">
        <v>33</v>
      </c>
      <c r="AX205" s="14" t="s">
        <v>72</v>
      </c>
      <c r="AY205" s="253" t="s">
        <v>186</v>
      </c>
    </row>
    <row r="206" s="2" customFormat="1" ht="16.5" customHeight="1">
      <c r="A206" s="38"/>
      <c r="B206" s="39"/>
      <c r="C206" s="254" t="s">
        <v>494</v>
      </c>
      <c r="D206" s="254" t="s">
        <v>236</v>
      </c>
      <c r="E206" s="255" t="s">
        <v>3696</v>
      </c>
      <c r="F206" s="256" t="s">
        <v>3697</v>
      </c>
      <c r="G206" s="257" t="s">
        <v>283</v>
      </c>
      <c r="H206" s="258">
        <v>8</v>
      </c>
      <c r="I206" s="259"/>
      <c r="J206" s="260">
        <f>ROUND(I206*H206,2)</f>
        <v>0</v>
      </c>
      <c r="K206" s="261"/>
      <c r="L206" s="262"/>
      <c r="M206" s="263" t="s">
        <v>19</v>
      </c>
      <c r="N206" s="264" t="s">
        <v>44</v>
      </c>
      <c r="O206" s="84"/>
      <c r="P206" s="223">
        <f>O206*H206</f>
        <v>0</v>
      </c>
      <c r="Q206" s="223">
        <v>0.00014999999999999999</v>
      </c>
      <c r="R206" s="223">
        <f>Q206*H206</f>
        <v>0.0011999999999999999</v>
      </c>
      <c r="S206" s="223">
        <v>0</v>
      </c>
      <c r="T206" s="224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25" t="s">
        <v>406</v>
      </c>
      <c r="AT206" s="225" t="s">
        <v>236</v>
      </c>
      <c r="AU206" s="225" t="s">
        <v>85</v>
      </c>
      <c r="AY206" s="17" t="s">
        <v>186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7" t="s">
        <v>85</v>
      </c>
      <c r="BK206" s="226">
        <f>ROUND(I206*H206,2)</f>
        <v>0</v>
      </c>
      <c r="BL206" s="17" t="s">
        <v>306</v>
      </c>
      <c r="BM206" s="225" t="s">
        <v>3698</v>
      </c>
    </row>
    <row r="207" s="2" customFormat="1" ht="44.25" customHeight="1">
      <c r="A207" s="38"/>
      <c r="B207" s="39"/>
      <c r="C207" s="213" t="s">
        <v>499</v>
      </c>
      <c r="D207" s="213" t="s">
        <v>188</v>
      </c>
      <c r="E207" s="214" t="s">
        <v>3699</v>
      </c>
      <c r="F207" s="215" t="s">
        <v>3700</v>
      </c>
      <c r="G207" s="216" t="s">
        <v>230</v>
      </c>
      <c r="H207" s="217">
        <v>0.17699999999999999</v>
      </c>
      <c r="I207" s="218"/>
      <c r="J207" s="219">
        <f>ROUND(I207*H207,2)</f>
        <v>0</v>
      </c>
      <c r="K207" s="220"/>
      <c r="L207" s="44"/>
      <c r="M207" s="221" t="s">
        <v>19</v>
      </c>
      <c r="N207" s="222" t="s">
        <v>44</v>
      </c>
      <c r="O207" s="84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306</v>
      </c>
      <c r="AT207" s="225" t="s">
        <v>188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306</v>
      </c>
      <c r="BM207" s="225" t="s">
        <v>3701</v>
      </c>
    </row>
    <row r="208" s="2" customFormat="1">
      <c r="A208" s="38"/>
      <c r="B208" s="39"/>
      <c r="C208" s="40"/>
      <c r="D208" s="227" t="s">
        <v>194</v>
      </c>
      <c r="E208" s="40"/>
      <c r="F208" s="228" t="s">
        <v>3702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194</v>
      </c>
      <c r="AU208" s="17" t="s">
        <v>85</v>
      </c>
    </row>
    <row r="209" s="2" customFormat="1" ht="49.05" customHeight="1">
      <c r="A209" s="38"/>
      <c r="B209" s="39"/>
      <c r="C209" s="213" t="s">
        <v>505</v>
      </c>
      <c r="D209" s="213" t="s">
        <v>188</v>
      </c>
      <c r="E209" s="214" t="s">
        <v>3703</v>
      </c>
      <c r="F209" s="215" t="s">
        <v>3704</v>
      </c>
      <c r="G209" s="216" t="s">
        <v>230</v>
      </c>
      <c r="H209" s="217">
        <v>0.17699999999999999</v>
      </c>
      <c r="I209" s="218"/>
      <c r="J209" s="219">
        <f>ROUND(I209*H209,2)</f>
        <v>0</v>
      </c>
      <c r="K209" s="220"/>
      <c r="L209" s="44"/>
      <c r="M209" s="221" t="s">
        <v>19</v>
      </c>
      <c r="N209" s="222" t="s">
        <v>44</v>
      </c>
      <c r="O209" s="84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25" t="s">
        <v>306</v>
      </c>
      <c r="AT209" s="225" t="s">
        <v>188</v>
      </c>
      <c r="AU209" s="225" t="s">
        <v>85</v>
      </c>
      <c r="AY209" s="17" t="s">
        <v>186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7" t="s">
        <v>85</v>
      </c>
      <c r="BK209" s="226">
        <f>ROUND(I209*H209,2)</f>
        <v>0</v>
      </c>
      <c r="BL209" s="17" t="s">
        <v>306</v>
      </c>
      <c r="BM209" s="225" t="s">
        <v>3705</v>
      </c>
    </row>
    <row r="210" s="2" customFormat="1">
      <c r="A210" s="38"/>
      <c r="B210" s="39"/>
      <c r="C210" s="40"/>
      <c r="D210" s="227" t="s">
        <v>194</v>
      </c>
      <c r="E210" s="40"/>
      <c r="F210" s="228" t="s">
        <v>3706</v>
      </c>
      <c r="G210" s="40"/>
      <c r="H210" s="40"/>
      <c r="I210" s="229"/>
      <c r="J210" s="40"/>
      <c r="K210" s="40"/>
      <c r="L210" s="44"/>
      <c r="M210" s="230"/>
      <c r="N210" s="231"/>
      <c r="O210" s="84"/>
      <c r="P210" s="84"/>
      <c r="Q210" s="84"/>
      <c r="R210" s="84"/>
      <c r="S210" s="84"/>
      <c r="T210" s="85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7" t="s">
        <v>194</v>
      </c>
      <c r="AU210" s="17" t="s">
        <v>85</v>
      </c>
    </row>
    <row r="211" s="12" customFormat="1" ht="22.8" customHeight="1">
      <c r="A211" s="12"/>
      <c r="B211" s="197"/>
      <c r="C211" s="198"/>
      <c r="D211" s="199" t="s">
        <v>71</v>
      </c>
      <c r="E211" s="211" t="s">
        <v>1652</v>
      </c>
      <c r="F211" s="211" t="s">
        <v>94</v>
      </c>
      <c r="G211" s="198"/>
      <c r="H211" s="198"/>
      <c r="I211" s="201"/>
      <c r="J211" s="212">
        <f>BK211</f>
        <v>0</v>
      </c>
      <c r="K211" s="198"/>
      <c r="L211" s="203"/>
      <c r="M211" s="204"/>
      <c r="N211" s="205"/>
      <c r="O211" s="205"/>
      <c r="P211" s="206">
        <f>SUM(P212:P252)</f>
        <v>0</v>
      </c>
      <c r="Q211" s="205"/>
      <c r="R211" s="206">
        <f>SUM(R212:R252)</f>
        <v>0.68849999999999989</v>
      </c>
      <c r="S211" s="205"/>
      <c r="T211" s="207">
        <f>SUM(T212:T252)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08" t="s">
        <v>85</v>
      </c>
      <c r="AT211" s="209" t="s">
        <v>71</v>
      </c>
      <c r="AU211" s="209" t="s">
        <v>79</v>
      </c>
      <c r="AY211" s="208" t="s">
        <v>186</v>
      </c>
      <c r="BK211" s="210">
        <f>SUM(BK212:BK252)</f>
        <v>0</v>
      </c>
    </row>
    <row r="212" s="2" customFormat="1" ht="24.15" customHeight="1">
      <c r="A212" s="38"/>
      <c r="B212" s="39"/>
      <c r="C212" s="213" t="s">
        <v>511</v>
      </c>
      <c r="D212" s="213" t="s">
        <v>188</v>
      </c>
      <c r="E212" s="214" t="s">
        <v>3707</v>
      </c>
      <c r="F212" s="215" t="s">
        <v>3708</v>
      </c>
      <c r="G212" s="216" t="s">
        <v>283</v>
      </c>
      <c r="H212" s="217">
        <v>6</v>
      </c>
      <c r="I212" s="218"/>
      <c r="J212" s="219">
        <f>ROUND(I212*H212,2)</f>
        <v>0</v>
      </c>
      <c r="K212" s="220"/>
      <c r="L212" s="44"/>
      <c r="M212" s="221" t="s">
        <v>19</v>
      </c>
      <c r="N212" s="222" t="s">
        <v>44</v>
      </c>
      <c r="O212" s="84"/>
      <c r="P212" s="223">
        <f>O212*H212</f>
        <v>0</v>
      </c>
      <c r="Q212" s="223">
        <v>0</v>
      </c>
      <c r="R212" s="223">
        <f>Q212*H212</f>
        <v>0</v>
      </c>
      <c r="S212" s="223">
        <v>0</v>
      </c>
      <c r="T212" s="224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25" t="s">
        <v>306</v>
      </c>
      <c r="AT212" s="225" t="s">
        <v>188</v>
      </c>
      <c r="AU212" s="225" t="s">
        <v>85</v>
      </c>
      <c r="AY212" s="17" t="s">
        <v>186</v>
      </c>
      <c r="BE212" s="226">
        <f>IF(N212="základní",J212,0)</f>
        <v>0</v>
      </c>
      <c r="BF212" s="226">
        <f>IF(N212="snížená",J212,0)</f>
        <v>0</v>
      </c>
      <c r="BG212" s="226">
        <f>IF(N212="zákl. přenesená",J212,0)</f>
        <v>0</v>
      </c>
      <c r="BH212" s="226">
        <f>IF(N212="sníž. přenesená",J212,0)</f>
        <v>0</v>
      </c>
      <c r="BI212" s="226">
        <f>IF(N212="nulová",J212,0)</f>
        <v>0</v>
      </c>
      <c r="BJ212" s="17" t="s">
        <v>85</v>
      </c>
      <c r="BK212" s="226">
        <f>ROUND(I212*H212,2)</f>
        <v>0</v>
      </c>
      <c r="BL212" s="17" t="s">
        <v>306</v>
      </c>
      <c r="BM212" s="225" t="s">
        <v>3709</v>
      </c>
    </row>
    <row r="213" s="2" customFormat="1">
      <c r="A213" s="38"/>
      <c r="B213" s="39"/>
      <c r="C213" s="40"/>
      <c r="D213" s="227" t="s">
        <v>194</v>
      </c>
      <c r="E213" s="40"/>
      <c r="F213" s="228" t="s">
        <v>3710</v>
      </c>
      <c r="G213" s="40"/>
      <c r="H213" s="40"/>
      <c r="I213" s="229"/>
      <c r="J213" s="40"/>
      <c r="K213" s="40"/>
      <c r="L213" s="44"/>
      <c r="M213" s="230"/>
      <c r="N213" s="231"/>
      <c r="O213" s="84"/>
      <c r="P213" s="84"/>
      <c r="Q213" s="84"/>
      <c r="R213" s="84"/>
      <c r="S213" s="84"/>
      <c r="T213" s="85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7" t="s">
        <v>194</v>
      </c>
      <c r="AU213" s="17" t="s">
        <v>85</v>
      </c>
    </row>
    <row r="214" s="14" customFormat="1">
      <c r="A214" s="14"/>
      <c r="B214" s="243"/>
      <c r="C214" s="244"/>
      <c r="D214" s="234" t="s">
        <v>196</v>
      </c>
      <c r="E214" s="245" t="s">
        <v>19</v>
      </c>
      <c r="F214" s="246" t="s">
        <v>3711</v>
      </c>
      <c r="G214" s="244"/>
      <c r="H214" s="247">
        <v>1</v>
      </c>
      <c r="I214" s="248"/>
      <c r="J214" s="244"/>
      <c r="K214" s="244"/>
      <c r="L214" s="249"/>
      <c r="M214" s="250"/>
      <c r="N214" s="251"/>
      <c r="O214" s="251"/>
      <c r="P214" s="251"/>
      <c r="Q214" s="251"/>
      <c r="R214" s="251"/>
      <c r="S214" s="251"/>
      <c r="T214" s="25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3" t="s">
        <v>196</v>
      </c>
      <c r="AU214" s="253" t="s">
        <v>85</v>
      </c>
      <c r="AV214" s="14" t="s">
        <v>85</v>
      </c>
      <c r="AW214" s="14" t="s">
        <v>33</v>
      </c>
      <c r="AX214" s="14" t="s">
        <v>72</v>
      </c>
      <c r="AY214" s="253" t="s">
        <v>186</v>
      </c>
    </row>
    <row r="215" s="14" customFormat="1">
      <c r="A215" s="14"/>
      <c r="B215" s="243"/>
      <c r="C215" s="244"/>
      <c r="D215" s="234" t="s">
        <v>196</v>
      </c>
      <c r="E215" s="245" t="s">
        <v>19</v>
      </c>
      <c r="F215" s="246" t="s">
        <v>3712</v>
      </c>
      <c r="G215" s="244"/>
      <c r="H215" s="247">
        <v>2</v>
      </c>
      <c r="I215" s="248"/>
      <c r="J215" s="244"/>
      <c r="K215" s="244"/>
      <c r="L215" s="249"/>
      <c r="M215" s="250"/>
      <c r="N215" s="251"/>
      <c r="O215" s="251"/>
      <c r="P215" s="251"/>
      <c r="Q215" s="251"/>
      <c r="R215" s="251"/>
      <c r="S215" s="251"/>
      <c r="T215" s="25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3" t="s">
        <v>196</v>
      </c>
      <c r="AU215" s="253" t="s">
        <v>85</v>
      </c>
      <c r="AV215" s="14" t="s">
        <v>85</v>
      </c>
      <c r="AW215" s="14" t="s">
        <v>33</v>
      </c>
      <c r="AX215" s="14" t="s">
        <v>72</v>
      </c>
      <c r="AY215" s="253" t="s">
        <v>186</v>
      </c>
    </row>
    <row r="216" s="14" customFormat="1">
      <c r="A216" s="14"/>
      <c r="B216" s="243"/>
      <c r="C216" s="244"/>
      <c r="D216" s="234" t="s">
        <v>196</v>
      </c>
      <c r="E216" s="245" t="s">
        <v>19</v>
      </c>
      <c r="F216" s="246" t="s">
        <v>3713</v>
      </c>
      <c r="G216" s="244"/>
      <c r="H216" s="247">
        <v>3</v>
      </c>
      <c r="I216" s="248"/>
      <c r="J216" s="244"/>
      <c r="K216" s="244"/>
      <c r="L216" s="249"/>
      <c r="M216" s="250"/>
      <c r="N216" s="251"/>
      <c r="O216" s="251"/>
      <c r="P216" s="251"/>
      <c r="Q216" s="251"/>
      <c r="R216" s="251"/>
      <c r="S216" s="251"/>
      <c r="T216" s="252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3" t="s">
        <v>196</v>
      </c>
      <c r="AU216" s="253" t="s">
        <v>85</v>
      </c>
      <c r="AV216" s="14" t="s">
        <v>85</v>
      </c>
      <c r="AW216" s="14" t="s">
        <v>33</v>
      </c>
      <c r="AX216" s="14" t="s">
        <v>72</v>
      </c>
      <c r="AY216" s="253" t="s">
        <v>186</v>
      </c>
    </row>
    <row r="217" s="2" customFormat="1" ht="16.5" customHeight="1">
      <c r="A217" s="38"/>
      <c r="B217" s="39"/>
      <c r="C217" s="254" t="s">
        <v>517</v>
      </c>
      <c r="D217" s="254" t="s">
        <v>236</v>
      </c>
      <c r="E217" s="255" t="s">
        <v>3714</v>
      </c>
      <c r="F217" s="256" t="s">
        <v>3715</v>
      </c>
      <c r="G217" s="257" t="s">
        <v>283</v>
      </c>
      <c r="H217" s="258">
        <v>6</v>
      </c>
      <c r="I217" s="259"/>
      <c r="J217" s="260">
        <f>ROUND(I217*H217,2)</f>
        <v>0</v>
      </c>
      <c r="K217" s="261"/>
      <c r="L217" s="262"/>
      <c r="M217" s="263" t="s">
        <v>19</v>
      </c>
      <c r="N217" s="264" t="s">
        <v>44</v>
      </c>
      <c r="O217" s="84"/>
      <c r="P217" s="223">
        <f>O217*H217</f>
        <v>0</v>
      </c>
      <c r="Q217" s="223">
        <v>0.00050000000000000001</v>
      </c>
      <c r="R217" s="223">
        <f>Q217*H217</f>
        <v>0.0030000000000000001</v>
      </c>
      <c r="S217" s="223">
        <v>0</v>
      </c>
      <c r="T217" s="224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25" t="s">
        <v>406</v>
      </c>
      <c r="AT217" s="225" t="s">
        <v>236</v>
      </c>
      <c r="AU217" s="225" t="s">
        <v>85</v>
      </c>
      <c r="AY217" s="17" t="s">
        <v>186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7" t="s">
        <v>85</v>
      </c>
      <c r="BK217" s="226">
        <f>ROUND(I217*H217,2)</f>
        <v>0</v>
      </c>
      <c r="BL217" s="17" t="s">
        <v>306</v>
      </c>
      <c r="BM217" s="225" t="s">
        <v>3716</v>
      </c>
    </row>
    <row r="218" s="14" customFormat="1">
      <c r="A218" s="14"/>
      <c r="B218" s="243"/>
      <c r="C218" s="244"/>
      <c r="D218" s="234" t="s">
        <v>196</v>
      </c>
      <c r="E218" s="245" t="s">
        <v>19</v>
      </c>
      <c r="F218" s="246" t="s">
        <v>3711</v>
      </c>
      <c r="G218" s="244"/>
      <c r="H218" s="247">
        <v>1</v>
      </c>
      <c r="I218" s="248"/>
      <c r="J218" s="244"/>
      <c r="K218" s="244"/>
      <c r="L218" s="249"/>
      <c r="M218" s="250"/>
      <c r="N218" s="251"/>
      <c r="O218" s="251"/>
      <c r="P218" s="251"/>
      <c r="Q218" s="251"/>
      <c r="R218" s="251"/>
      <c r="S218" s="251"/>
      <c r="T218" s="25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3" t="s">
        <v>196</v>
      </c>
      <c r="AU218" s="253" t="s">
        <v>85</v>
      </c>
      <c r="AV218" s="14" t="s">
        <v>85</v>
      </c>
      <c r="AW218" s="14" t="s">
        <v>33</v>
      </c>
      <c r="AX218" s="14" t="s">
        <v>72</v>
      </c>
      <c r="AY218" s="253" t="s">
        <v>186</v>
      </c>
    </row>
    <row r="219" s="14" customFormat="1">
      <c r="A219" s="14"/>
      <c r="B219" s="243"/>
      <c r="C219" s="244"/>
      <c r="D219" s="234" t="s">
        <v>196</v>
      </c>
      <c r="E219" s="245" t="s">
        <v>19</v>
      </c>
      <c r="F219" s="246" t="s">
        <v>3712</v>
      </c>
      <c r="G219" s="244"/>
      <c r="H219" s="247">
        <v>2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196</v>
      </c>
      <c r="AU219" s="253" t="s">
        <v>85</v>
      </c>
      <c r="AV219" s="14" t="s">
        <v>85</v>
      </c>
      <c r="AW219" s="14" t="s">
        <v>33</v>
      </c>
      <c r="AX219" s="14" t="s">
        <v>72</v>
      </c>
      <c r="AY219" s="253" t="s">
        <v>186</v>
      </c>
    </row>
    <row r="220" s="14" customFormat="1">
      <c r="A220" s="14"/>
      <c r="B220" s="243"/>
      <c r="C220" s="244"/>
      <c r="D220" s="234" t="s">
        <v>196</v>
      </c>
      <c r="E220" s="245" t="s">
        <v>19</v>
      </c>
      <c r="F220" s="246" t="s">
        <v>3713</v>
      </c>
      <c r="G220" s="244"/>
      <c r="H220" s="247">
        <v>3</v>
      </c>
      <c r="I220" s="248"/>
      <c r="J220" s="244"/>
      <c r="K220" s="244"/>
      <c r="L220" s="249"/>
      <c r="M220" s="250"/>
      <c r="N220" s="251"/>
      <c r="O220" s="251"/>
      <c r="P220" s="251"/>
      <c r="Q220" s="251"/>
      <c r="R220" s="251"/>
      <c r="S220" s="251"/>
      <c r="T220" s="25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3" t="s">
        <v>196</v>
      </c>
      <c r="AU220" s="253" t="s">
        <v>85</v>
      </c>
      <c r="AV220" s="14" t="s">
        <v>85</v>
      </c>
      <c r="AW220" s="14" t="s">
        <v>33</v>
      </c>
      <c r="AX220" s="14" t="s">
        <v>72</v>
      </c>
      <c r="AY220" s="253" t="s">
        <v>186</v>
      </c>
    </row>
    <row r="221" s="2" customFormat="1" ht="24.15" customHeight="1">
      <c r="A221" s="38"/>
      <c r="B221" s="39"/>
      <c r="C221" s="213" t="s">
        <v>525</v>
      </c>
      <c r="D221" s="213" t="s">
        <v>188</v>
      </c>
      <c r="E221" s="214" t="s">
        <v>3717</v>
      </c>
      <c r="F221" s="215" t="s">
        <v>3718</v>
      </c>
      <c r="G221" s="216" t="s">
        <v>283</v>
      </c>
      <c r="H221" s="217">
        <v>1</v>
      </c>
      <c r="I221" s="218"/>
      <c r="J221" s="219">
        <f>ROUND(I221*H221,2)</f>
        <v>0</v>
      </c>
      <c r="K221" s="220"/>
      <c r="L221" s="44"/>
      <c r="M221" s="221" t="s">
        <v>19</v>
      </c>
      <c r="N221" s="222" t="s">
        <v>44</v>
      </c>
      <c r="O221" s="84"/>
      <c r="P221" s="223">
        <f>O221*H221</f>
        <v>0</v>
      </c>
      <c r="Q221" s="223">
        <v>0</v>
      </c>
      <c r="R221" s="223">
        <f>Q221*H221</f>
        <v>0</v>
      </c>
      <c r="S221" s="223">
        <v>0</v>
      </c>
      <c r="T221" s="224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25" t="s">
        <v>306</v>
      </c>
      <c r="AT221" s="225" t="s">
        <v>188</v>
      </c>
      <c r="AU221" s="225" t="s">
        <v>85</v>
      </c>
      <c r="AY221" s="17" t="s">
        <v>186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7" t="s">
        <v>85</v>
      </c>
      <c r="BK221" s="226">
        <f>ROUND(I221*H221,2)</f>
        <v>0</v>
      </c>
      <c r="BL221" s="17" t="s">
        <v>306</v>
      </c>
      <c r="BM221" s="225" t="s">
        <v>3719</v>
      </c>
    </row>
    <row r="222" s="2" customFormat="1">
      <c r="A222" s="38"/>
      <c r="B222" s="39"/>
      <c r="C222" s="40"/>
      <c r="D222" s="227" t="s">
        <v>194</v>
      </c>
      <c r="E222" s="40"/>
      <c r="F222" s="228" t="s">
        <v>3720</v>
      </c>
      <c r="G222" s="40"/>
      <c r="H222" s="40"/>
      <c r="I222" s="229"/>
      <c r="J222" s="40"/>
      <c r="K222" s="40"/>
      <c r="L222" s="44"/>
      <c r="M222" s="230"/>
      <c r="N222" s="231"/>
      <c r="O222" s="84"/>
      <c r="P222" s="84"/>
      <c r="Q222" s="84"/>
      <c r="R222" s="84"/>
      <c r="S222" s="84"/>
      <c r="T222" s="85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7" t="s">
        <v>194</v>
      </c>
      <c r="AU222" s="17" t="s">
        <v>85</v>
      </c>
    </row>
    <row r="223" s="14" customFormat="1">
      <c r="A223" s="14"/>
      <c r="B223" s="243"/>
      <c r="C223" s="244"/>
      <c r="D223" s="234" t="s">
        <v>196</v>
      </c>
      <c r="E223" s="245" t="s">
        <v>19</v>
      </c>
      <c r="F223" s="246" t="s">
        <v>3721</v>
      </c>
      <c r="G223" s="244"/>
      <c r="H223" s="247">
        <v>1</v>
      </c>
      <c r="I223" s="248"/>
      <c r="J223" s="244"/>
      <c r="K223" s="244"/>
      <c r="L223" s="249"/>
      <c r="M223" s="250"/>
      <c r="N223" s="251"/>
      <c r="O223" s="251"/>
      <c r="P223" s="251"/>
      <c r="Q223" s="251"/>
      <c r="R223" s="251"/>
      <c r="S223" s="251"/>
      <c r="T223" s="25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3" t="s">
        <v>196</v>
      </c>
      <c r="AU223" s="253" t="s">
        <v>85</v>
      </c>
      <c r="AV223" s="14" t="s">
        <v>85</v>
      </c>
      <c r="AW223" s="14" t="s">
        <v>33</v>
      </c>
      <c r="AX223" s="14" t="s">
        <v>72</v>
      </c>
      <c r="AY223" s="253" t="s">
        <v>186</v>
      </c>
    </row>
    <row r="224" s="2" customFormat="1" ht="16.5" customHeight="1">
      <c r="A224" s="38"/>
      <c r="B224" s="39"/>
      <c r="C224" s="254" t="s">
        <v>531</v>
      </c>
      <c r="D224" s="254" t="s">
        <v>236</v>
      </c>
      <c r="E224" s="255" t="s">
        <v>3722</v>
      </c>
      <c r="F224" s="256" t="s">
        <v>3723</v>
      </c>
      <c r="G224" s="257" t="s">
        <v>283</v>
      </c>
      <c r="H224" s="258">
        <v>1</v>
      </c>
      <c r="I224" s="259"/>
      <c r="J224" s="260">
        <f>ROUND(I224*H224,2)</f>
        <v>0</v>
      </c>
      <c r="K224" s="261"/>
      <c r="L224" s="262"/>
      <c r="M224" s="263" t="s">
        <v>19</v>
      </c>
      <c r="N224" s="264" t="s">
        <v>44</v>
      </c>
      <c r="O224" s="84"/>
      <c r="P224" s="223">
        <f>O224*H224</f>
        <v>0</v>
      </c>
      <c r="Q224" s="223">
        <v>0.00010000000000000001</v>
      </c>
      <c r="R224" s="223">
        <f>Q224*H224</f>
        <v>0.00010000000000000001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406</v>
      </c>
      <c r="AT224" s="225" t="s">
        <v>236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306</v>
      </c>
      <c r="BM224" s="225" t="s">
        <v>3724</v>
      </c>
    </row>
    <row r="225" s="14" customFormat="1">
      <c r="A225" s="14"/>
      <c r="B225" s="243"/>
      <c r="C225" s="244"/>
      <c r="D225" s="234" t="s">
        <v>196</v>
      </c>
      <c r="E225" s="245" t="s">
        <v>19</v>
      </c>
      <c r="F225" s="246" t="s">
        <v>3721</v>
      </c>
      <c r="G225" s="244"/>
      <c r="H225" s="247">
        <v>1</v>
      </c>
      <c r="I225" s="248"/>
      <c r="J225" s="244"/>
      <c r="K225" s="244"/>
      <c r="L225" s="249"/>
      <c r="M225" s="250"/>
      <c r="N225" s="251"/>
      <c r="O225" s="251"/>
      <c r="P225" s="251"/>
      <c r="Q225" s="251"/>
      <c r="R225" s="251"/>
      <c r="S225" s="251"/>
      <c r="T225" s="25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3" t="s">
        <v>196</v>
      </c>
      <c r="AU225" s="253" t="s">
        <v>85</v>
      </c>
      <c r="AV225" s="14" t="s">
        <v>85</v>
      </c>
      <c r="AW225" s="14" t="s">
        <v>33</v>
      </c>
      <c r="AX225" s="14" t="s">
        <v>72</v>
      </c>
      <c r="AY225" s="253" t="s">
        <v>186</v>
      </c>
    </row>
    <row r="226" s="2" customFormat="1" ht="16.5" customHeight="1">
      <c r="A226" s="38"/>
      <c r="B226" s="39"/>
      <c r="C226" s="213" t="s">
        <v>537</v>
      </c>
      <c r="D226" s="213" t="s">
        <v>188</v>
      </c>
      <c r="E226" s="214" t="s">
        <v>3725</v>
      </c>
      <c r="F226" s="215" t="s">
        <v>3726</v>
      </c>
      <c r="G226" s="216" t="s">
        <v>283</v>
      </c>
      <c r="H226" s="217">
        <v>9</v>
      </c>
      <c r="I226" s="218"/>
      <c r="J226" s="219">
        <f>ROUND(I226*H226,2)</f>
        <v>0</v>
      </c>
      <c r="K226" s="220"/>
      <c r="L226" s="44"/>
      <c r="M226" s="221" t="s">
        <v>19</v>
      </c>
      <c r="N226" s="222" t="s">
        <v>44</v>
      </c>
      <c r="O226" s="84"/>
      <c r="P226" s="223">
        <f>O226*H226</f>
        <v>0</v>
      </c>
      <c r="Q226" s="223">
        <v>0</v>
      </c>
      <c r="R226" s="223">
        <f>Q226*H226</f>
        <v>0</v>
      </c>
      <c r="S226" s="223">
        <v>0</v>
      </c>
      <c r="T226" s="224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25" t="s">
        <v>306</v>
      </c>
      <c r="AT226" s="225" t="s">
        <v>188</v>
      </c>
      <c r="AU226" s="225" t="s">
        <v>85</v>
      </c>
      <c r="AY226" s="17" t="s">
        <v>186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17" t="s">
        <v>85</v>
      </c>
      <c r="BK226" s="226">
        <f>ROUND(I226*H226,2)</f>
        <v>0</v>
      </c>
      <c r="BL226" s="17" t="s">
        <v>306</v>
      </c>
      <c r="BM226" s="225" t="s">
        <v>3727</v>
      </c>
    </row>
    <row r="227" s="2" customFormat="1" ht="16.5" customHeight="1">
      <c r="A227" s="38"/>
      <c r="B227" s="39"/>
      <c r="C227" s="254" t="s">
        <v>544</v>
      </c>
      <c r="D227" s="254" t="s">
        <v>236</v>
      </c>
      <c r="E227" s="255" t="s">
        <v>3728</v>
      </c>
      <c r="F227" s="256" t="s">
        <v>3729</v>
      </c>
      <c r="G227" s="257" t="s">
        <v>283</v>
      </c>
      <c r="H227" s="258">
        <v>2</v>
      </c>
      <c r="I227" s="259"/>
      <c r="J227" s="260">
        <f>ROUND(I227*H227,2)</f>
        <v>0</v>
      </c>
      <c r="K227" s="261"/>
      <c r="L227" s="262"/>
      <c r="M227" s="263" t="s">
        <v>19</v>
      </c>
      <c r="N227" s="264" t="s">
        <v>44</v>
      </c>
      <c r="O227" s="84"/>
      <c r="P227" s="223">
        <f>O227*H227</f>
        <v>0</v>
      </c>
      <c r="Q227" s="223">
        <v>0.052999999999999998</v>
      </c>
      <c r="R227" s="223">
        <f>Q227*H227</f>
        <v>0.106</v>
      </c>
      <c r="S227" s="223">
        <v>0</v>
      </c>
      <c r="T227" s="224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25" t="s">
        <v>406</v>
      </c>
      <c r="AT227" s="225" t="s">
        <v>236</v>
      </c>
      <c r="AU227" s="225" t="s">
        <v>85</v>
      </c>
      <c r="AY227" s="17" t="s">
        <v>186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7" t="s">
        <v>85</v>
      </c>
      <c r="BK227" s="226">
        <f>ROUND(I227*H227,2)</f>
        <v>0</v>
      </c>
      <c r="BL227" s="17" t="s">
        <v>306</v>
      </c>
      <c r="BM227" s="225" t="s">
        <v>3730</v>
      </c>
    </row>
    <row r="228" s="2" customFormat="1">
      <c r="A228" s="38"/>
      <c r="B228" s="39"/>
      <c r="C228" s="40"/>
      <c r="D228" s="234" t="s">
        <v>1472</v>
      </c>
      <c r="E228" s="40"/>
      <c r="F228" s="272" t="s">
        <v>3731</v>
      </c>
      <c r="G228" s="40"/>
      <c r="H228" s="40"/>
      <c r="I228" s="229"/>
      <c r="J228" s="40"/>
      <c r="K228" s="40"/>
      <c r="L228" s="44"/>
      <c r="M228" s="230"/>
      <c r="N228" s="231"/>
      <c r="O228" s="84"/>
      <c r="P228" s="84"/>
      <c r="Q228" s="84"/>
      <c r="R228" s="84"/>
      <c r="S228" s="84"/>
      <c r="T228" s="85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7" t="s">
        <v>1472</v>
      </c>
      <c r="AU228" s="17" t="s">
        <v>85</v>
      </c>
    </row>
    <row r="229" s="2" customFormat="1" ht="16.5" customHeight="1">
      <c r="A229" s="38"/>
      <c r="B229" s="39"/>
      <c r="C229" s="254" t="s">
        <v>551</v>
      </c>
      <c r="D229" s="254" t="s">
        <v>236</v>
      </c>
      <c r="E229" s="255" t="s">
        <v>3732</v>
      </c>
      <c r="F229" s="256" t="s">
        <v>3733</v>
      </c>
      <c r="G229" s="257" t="s">
        <v>283</v>
      </c>
      <c r="H229" s="258">
        <v>3</v>
      </c>
      <c r="I229" s="259"/>
      <c r="J229" s="260">
        <f>ROUND(I229*H229,2)</f>
        <v>0</v>
      </c>
      <c r="K229" s="261"/>
      <c r="L229" s="262"/>
      <c r="M229" s="263" t="s">
        <v>19</v>
      </c>
      <c r="N229" s="264" t="s">
        <v>44</v>
      </c>
      <c r="O229" s="84"/>
      <c r="P229" s="223">
        <f>O229*H229</f>
        <v>0</v>
      </c>
      <c r="Q229" s="223">
        <v>0.060999999999999999</v>
      </c>
      <c r="R229" s="223">
        <f>Q229*H229</f>
        <v>0.183</v>
      </c>
      <c r="S229" s="223">
        <v>0</v>
      </c>
      <c r="T229" s="224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25" t="s">
        <v>406</v>
      </c>
      <c r="AT229" s="225" t="s">
        <v>236</v>
      </c>
      <c r="AU229" s="225" t="s">
        <v>85</v>
      </c>
      <c r="AY229" s="17" t="s">
        <v>186</v>
      </c>
      <c r="BE229" s="226">
        <f>IF(N229="základní",J229,0)</f>
        <v>0</v>
      </c>
      <c r="BF229" s="226">
        <f>IF(N229="snížená",J229,0)</f>
        <v>0</v>
      </c>
      <c r="BG229" s="226">
        <f>IF(N229="zákl. přenesená",J229,0)</f>
        <v>0</v>
      </c>
      <c r="BH229" s="226">
        <f>IF(N229="sníž. přenesená",J229,0)</f>
        <v>0</v>
      </c>
      <c r="BI229" s="226">
        <f>IF(N229="nulová",J229,0)</f>
        <v>0</v>
      </c>
      <c r="BJ229" s="17" t="s">
        <v>85</v>
      </c>
      <c r="BK229" s="226">
        <f>ROUND(I229*H229,2)</f>
        <v>0</v>
      </c>
      <c r="BL229" s="17" t="s">
        <v>306</v>
      </c>
      <c r="BM229" s="225" t="s">
        <v>3734</v>
      </c>
    </row>
    <row r="230" s="2" customFormat="1">
      <c r="A230" s="38"/>
      <c r="B230" s="39"/>
      <c r="C230" s="40"/>
      <c r="D230" s="234" t="s">
        <v>1472</v>
      </c>
      <c r="E230" s="40"/>
      <c r="F230" s="272" t="s">
        <v>3731</v>
      </c>
      <c r="G230" s="40"/>
      <c r="H230" s="40"/>
      <c r="I230" s="229"/>
      <c r="J230" s="40"/>
      <c r="K230" s="40"/>
      <c r="L230" s="44"/>
      <c r="M230" s="230"/>
      <c r="N230" s="231"/>
      <c r="O230" s="84"/>
      <c r="P230" s="84"/>
      <c r="Q230" s="84"/>
      <c r="R230" s="84"/>
      <c r="S230" s="84"/>
      <c r="T230" s="85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7" t="s">
        <v>1472</v>
      </c>
      <c r="AU230" s="17" t="s">
        <v>85</v>
      </c>
    </row>
    <row r="231" s="2" customFormat="1" ht="16.5" customHeight="1">
      <c r="A231" s="38"/>
      <c r="B231" s="39"/>
      <c r="C231" s="254" t="s">
        <v>557</v>
      </c>
      <c r="D231" s="254" t="s">
        <v>236</v>
      </c>
      <c r="E231" s="255" t="s">
        <v>3735</v>
      </c>
      <c r="F231" s="256" t="s">
        <v>3736</v>
      </c>
      <c r="G231" s="257" t="s">
        <v>283</v>
      </c>
      <c r="H231" s="258">
        <v>1</v>
      </c>
      <c r="I231" s="259"/>
      <c r="J231" s="260">
        <f>ROUND(I231*H231,2)</f>
        <v>0</v>
      </c>
      <c r="K231" s="261"/>
      <c r="L231" s="262"/>
      <c r="M231" s="263" t="s">
        <v>19</v>
      </c>
      <c r="N231" s="264" t="s">
        <v>44</v>
      </c>
      <c r="O231" s="84"/>
      <c r="P231" s="223">
        <f>O231*H231</f>
        <v>0</v>
      </c>
      <c r="Q231" s="223">
        <v>0.056000000000000001</v>
      </c>
      <c r="R231" s="223">
        <f>Q231*H231</f>
        <v>0.056000000000000001</v>
      </c>
      <c r="S231" s="223">
        <v>0</v>
      </c>
      <c r="T231" s="224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25" t="s">
        <v>406</v>
      </c>
      <c r="AT231" s="225" t="s">
        <v>236</v>
      </c>
      <c r="AU231" s="225" t="s">
        <v>85</v>
      </c>
      <c r="AY231" s="17" t="s">
        <v>186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7" t="s">
        <v>85</v>
      </c>
      <c r="BK231" s="226">
        <f>ROUND(I231*H231,2)</f>
        <v>0</v>
      </c>
      <c r="BL231" s="17" t="s">
        <v>306</v>
      </c>
      <c r="BM231" s="225" t="s">
        <v>3737</v>
      </c>
    </row>
    <row r="232" s="2" customFormat="1">
      <c r="A232" s="38"/>
      <c r="B232" s="39"/>
      <c r="C232" s="40"/>
      <c r="D232" s="234" t="s">
        <v>1472</v>
      </c>
      <c r="E232" s="40"/>
      <c r="F232" s="272" t="s">
        <v>3731</v>
      </c>
      <c r="G232" s="40"/>
      <c r="H232" s="40"/>
      <c r="I232" s="229"/>
      <c r="J232" s="40"/>
      <c r="K232" s="40"/>
      <c r="L232" s="44"/>
      <c r="M232" s="230"/>
      <c r="N232" s="231"/>
      <c r="O232" s="84"/>
      <c r="P232" s="84"/>
      <c r="Q232" s="84"/>
      <c r="R232" s="84"/>
      <c r="S232" s="84"/>
      <c r="T232" s="85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7" t="s">
        <v>1472</v>
      </c>
      <c r="AU232" s="17" t="s">
        <v>85</v>
      </c>
    </row>
    <row r="233" s="2" customFormat="1" ht="16.5" customHeight="1">
      <c r="A233" s="38"/>
      <c r="B233" s="39"/>
      <c r="C233" s="254" t="s">
        <v>563</v>
      </c>
      <c r="D233" s="254" t="s">
        <v>236</v>
      </c>
      <c r="E233" s="255" t="s">
        <v>3738</v>
      </c>
      <c r="F233" s="256" t="s">
        <v>3739</v>
      </c>
      <c r="G233" s="257" t="s">
        <v>283</v>
      </c>
      <c r="H233" s="258">
        <v>1</v>
      </c>
      <c r="I233" s="259"/>
      <c r="J233" s="260">
        <f>ROUND(I233*H233,2)</f>
        <v>0</v>
      </c>
      <c r="K233" s="261"/>
      <c r="L233" s="262"/>
      <c r="M233" s="263" t="s">
        <v>19</v>
      </c>
      <c r="N233" s="264" t="s">
        <v>44</v>
      </c>
      <c r="O233" s="84"/>
      <c r="P233" s="223">
        <f>O233*H233</f>
        <v>0</v>
      </c>
      <c r="Q233" s="223">
        <v>0.050999999999999997</v>
      </c>
      <c r="R233" s="223">
        <f>Q233*H233</f>
        <v>0.050999999999999997</v>
      </c>
      <c r="S233" s="223">
        <v>0</v>
      </c>
      <c r="T233" s="224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25" t="s">
        <v>406</v>
      </c>
      <c r="AT233" s="225" t="s">
        <v>236</v>
      </c>
      <c r="AU233" s="225" t="s">
        <v>85</v>
      </c>
      <c r="AY233" s="17" t="s">
        <v>186</v>
      </c>
      <c r="BE233" s="226">
        <f>IF(N233="základní",J233,0)</f>
        <v>0</v>
      </c>
      <c r="BF233" s="226">
        <f>IF(N233="snížená",J233,0)</f>
        <v>0</v>
      </c>
      <c r="BG233" s="226">
        <f>IF(N233="zákl. přenesená",J233,0)</f>
        <v>0</v>
      </c>
      <c r="BH233" s="226">
        <f>IF(N233="sníž. přenesená",J233,0)</f>
        <v>0</v>
      </c>
      <c r="BI233" s="226">
        <f>IF(N233="nulová",J233,0)</f>
        <v>0</v>
      </c>
      <c r="BJ233" s="17" t="s">
        <v>85</v>
      </c>
      <c r="BK233" s="226">
        <f>ROUND(I233*H233,2)</f>
        <v>0</v>
      </c>
      <c r="BL233" s="17" t="s">
        <v>306</v>
      </c>
      <c r="BM233" s="225" t="s">
        <v>3740</v>
      </c>
    </row>
    <row r="234" s="2" customFormat="1">
      <c r="A234" s="38"/>
      <c r="B234" s="39"/>
      <c r="C234" s="40"/>
      <c r="D234" s="234" t="s">
        <v>1472</v>
      </c>
      <c r="E234" s="40"/>
      <c r="F234" s="272" t="s">
        <v>3741</v>
      </c>
      <c r="G234" s="40"/>
      <c r="H234" s="40"/>
      <c r="I234" s="229"/>
      <c r="J234" s="40"/>
      <c r="K234" s="40"/>
      <c r="L234" s="44"/>
      <c r="M234" s="230"/>
      <c r="N234" s="231"/>
      <c r="O234" s="84"/>
      <c r="P234" s="84"/>
      <c r="Q234" s="84"/>
      <c r="R234" s="84"/>
      <c r="S234" s="84"/>
      <c r="T234" s="85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7" t="s">
        <v>1472</v>
      </c>
      <c r="AU234" s="17" t="s">
        <v>85</v>
      </c>
    </row>
    <row r="235" s="2" customFormat="1" ht="16.5" customHeight="1">
      <c r="A235" s="38"/>
      <c r="B235" s="39"/>
      <c r="C235" s="254" t="s">
        <v>572</v>
      </c>
      <c r="D235" s="254" t="s">
        <v>236</v>
      </c>
      <c r="E235" s="255" t="s">
        <v>3742</v>
      </c>
      <c r="F235" s="256" t="s">
        <v>3743</v>
      </c>
      <c r="G235" s="257" t="s">
        <v>283</v>
      </c>
      <c r="H235" s="258">
        <v>1</v>
      </c>
      <c r="I235" s="259"/>
      <c r="J235" s="260">
        <f>ROUND(I235*H235,2)</f>
        <v>0</v>
      </c>
      <c r="K235" s="261"/>
      <c r="L235" s="262"/>
      <c r="M235" s="263" t="s">
        <v>19</v>
      </c>
      <c r="N235" s="264" t="s">
        <v>44</v>
      </c>
      <c r="O235" s="84"/>
      <c r="P235" s="223">
        <f>O235*H235</f>
        <v>0</v>
      </c>
      <c r="Q235" s="223">
        <v>0.050999999999999997</v>
      </c>
      <c r="R235" s="223">
        <f>Q235*H235</f>
        <v>0.050999999999999997</v>
      </c>
      <c r="S235" s="223">
        <v>0</v>
      </c>
      <c r="T235" s="224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25" t="s">
        <v>406</v>
      </c>
      <c r="AT235" s="225" t="s">
        <v>236</v>
      </c>
      <c r="AU235" s="225" t="s">
        <v>85</v>
      </c>
      <c r="AY235" s="17" t="s">
        <v>186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7" t="s">
        <v>85</v>
      </c>
      <c r="BK235" s="226">
        <f>ROUND(I235*H235,2)</f>
        <v>0</v>
      </c>
      <c r="BL235" s="17" t="s">
        <v>306</v>
      </c>
      <c r="BM235" s="225" t="s">
        <v>3744</v>
      </c>
    </row>
    <row r="236" s="2" customFormat="1">
      <c r="A236" s="38"/>
      <c r="B236" s="39"/>
      <c r="C236" s="40"/>
      <c r="D236" s="234" t="s">
        <v>1472</v>
      </c>
      <c r="E236" s="40"/>
      <c r="F236" s="272" t="s">
        <v>3741</v>
      </c>
      <c r="G236" s="40"/>
      <c r="H236" s="40"/>
      <c r="I236" s="229"/>
      <c r="J236" s="40"/>
      <c r="K236" s="40"/>
      <c r="L236" s="44"/>
      <c r="M236" s="230"/>
      <c r="N236" s="231"/>
      <c r="O236" s="84"/>
      <c r="P236" s="84"/>
      <c r="Q236" s="84"/>
      <c r="R236" s="84"/>
      <c r="S236" s="84"/>
      <c r="T236" s="85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7" t="s">
        <v>1472</v>
      </c>
      <c r="AU236" s="17" t="s">
        <v>85</v>
      </c>
    </row>
    <row r="237" s="2" customFormat="1" ht="16.5" customHeight="1">
      <c r="A237" s="38"/>
      <c r="B237" s="39"/>
      <c r="C237" s="254" t="s">
        <v>578</v>
      </c>
      <c r="D237" s="254" t="s">
        <v>236</v>
      </c>
      <c r="E237" s="255" t="s">
        <v>3745</v>
      </c>
      <c r="F237" s="256" t="s">
        <v>3746</v>
      </c>
      <c r="G237" s="257" t="s">
        <v>283</v>
      </c>
      <c r="H237" s="258">
        <v>1</v>
      </c>
      <c r="I237" s="259"/>
      <c r="J237" s="260">
        <f>ROUND(I237*H237,2)</f>
        <v>0</v>
      </c>
      <c r="K237" s="261"/>
      <c r="L237" s="262"/>
      <c r="M237" s="263" t="s">
        <v>19</v>
      </c>
      <c r="N237" s="264" t="s">
        <v>44</v>
      </c>
      <c r="O237" s="84"/>
      <c r="P237" s="223">
        <f>O237*H237</f>
        <v>0</v>
      </c>
      <c r="Q237" s="223">
        <v>0.035000000000000003</v>
      </c>
      <c r="R237" s="223">
        <f>Q237*H237</f>
        <v>0.035000000000000003</v>
      </c>
      <c r="S237" s="223">
        <v>0</v>
      </c>
      <c r="T237" s="224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25" t="s">
        <v>406</v>
      </c>
      <c r="AT237" s="225" t="s">
        <v>236</v>
      </c>
      <c r="AU237" s="225" t="s">
        <v>85</v>
      </c>
      <c r="AY237" s="17" t="s">
        <v>186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7" t="s">
        <v>85</v>
      </c>
      <c r="BK237" s="226">
        <f>ROUND(I237*H237,2)</f>
        <v>0</v>
      </c>
      <c r="BL237" s="17" t="s">
        <v>306</v>
      </c>
      <c r="BM237" s="225" t="s">
        <v>3747</v>
      </c>
    </row>
    <row r="238" s="2" customFormat="1">
      <c r="A238" s="38"/>
      <c r="B238" s="39"/>
      <c r="C238" s="40"/>
      <c r="D238" s="234" t="s">
        <v>1472</v>
      </c>
      <c r="E238" s="40"/>
      <c r="F238" s="272" t="s">
        <v>3731</v>
      </c>
      <c r="G238" s="40"/>
      <c r="H238" s="40"/>
      <c r="I238" s="229"/>
      <c r="J238" s="40"/>
      <c r="K238" s="40"/>
      <c r="L238" s="44"/>
      <c r="M238" s="230"/>
      <c r="N238" s="231"/>
      <c r="O238" s="84"/>
      <c r="P238" s="84"/>
      <c r="Q238" s="84"/>
      <c r="R238" s="84"/>
      <c r="S238" s="84"/>
      <c r="T238" s="85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7" t="s">
        <v>1472</v>
      </c>
      <c r="AU238" s="17" t="s">
        <v>85</v>
      </c>
    </row>
    <row r="239" s="2" customFormat="1" ht="16.5" customHeight="1">
      <c r="A239" s="38"/>
      <c r="B239" s="39"/>
      <c r="C239" s="254" t="s">
        <v>584</v>
      </c>
      <c r="D239" s="254" t="s">
        <v>236</v>
      </c>
      <c r="E239" s="255" t="s">
        <v>3748</v>
      </c>
      <c r="F239" s="256" t="s">
        <v>3749</v>
      </c>
      <c r="G239" s="257" t="s">
        <v>283</v>
      </c>
      <c r="H239" s="258">
        <v>9</v>
      </c>
      <c r="I239" s="259"/>
      <c r="J239" s="260">
        <f>ROUND(I239*H239,2)</f>
        <v>0</v>
      </c>
      <c r="K239" s="261"/>
      <c r="L239" s="262"/>
      <c r="M239" s="263" t="s">
        <v>19</v>
      </c>
      <c r="N239" s="264" t="s">
        <v>44</v>
      </c>
      <c r="O239" s="84"/>
      <c r="P239" s="223">
        <f>O239*H239</f>
        <v>0</v>
      </c>
      <c r="Q239" s="223">
        <v>0.0025999999999999999</v>
      </c>
      <c r="R239" s="223">
        <f>Q239*H239</f>
        <v>0.023399999999999997</v>
      </c>
      <c r="S239" s="223">
        <v>0</v>
      </c>
      <c r="T239" s="224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25" t="s">
        <v>406</v>
      </c>
      <c r="AT239" s="225" t="s">
        <v>236</v>
      </c>
      <c r="AU239" s="225" t="s">
        <v>85</v>
      </c>
      <c r="AY239" s="17" t="s">
        <v>186</v>
      </c>
      <c r="BE239" s="226">
        <f>IF(N239="základní",J239,0)</f>
        <v>0</v>
      </c>
      <c r="BF239" s="226">
        <f>IF(N239="snížená",J239,0)</f>
        <v>0</v>
      </c>
      <c r="BG239" s="226">
        <f>IF(N239="zákl. přenesená",J239,0)</f>
        <v>0</v>
      </c>
      <c r="BH239" s="226">
        <f>IF(N239="sníž. přenesená",J239,0)</f>
        <v>0</v>
      </c>
      <c r="BI239" s="226">
        <f>IF(N239="nulová",J239,0)</f>
        <v>0</v>
      </c>
      <c r="BJ239" s="17" t="s">
        <v>85</v>
      </c>
      <c r="BK239" s="226">
        <f>ROUND(I239*H239,2)</f>
        <v>0</v>
      </c>
      <c r="BL239" s="17" t="s">
        <v>306</v>
      </c>
      <c r="BM239" s="225" t="s">
        <v>3750</v>
      </c>
    </row>
    <row r="240" s="14" customFormat="1">
      <c r="A240" s="14"/>
      <c r="B240" s="243"/>
      <c r="C240" s="244"/>
      <c r="D240" s="234" t="s">
        <v>196</v>
      </c>
      <c r="E240" s="245" t="s">
        <v>19</v>
      </c>
      <c r="F240" s="246" t="s">
        <v>3712</v>
      </c>
      <c r="G240" s="244"/>
      <c r="H240" s="247">
        <v>2</v>
      </c>
      <c r="I240" s="248"/>
      <c r="J240" s="244"/>
      <c r="K240" s="244"/>
      <c r="L240" s="249"/>
      <c r="M240" s="250"/>
      <c r="N240" s="251"/>
      <c r="O240" s="251"/>
      <c r="P240" s="251"/>
      <c r="Q240" s="251"/>
      <c r="R240" s="251"/>
      <c r="S240" s="251"/>
      <c r="T240" s="25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3" t="s">
        <v>196</v>
      </c>
      <c r="AU240" s="253" t="s">
        <v>85</v>
      </c>
      <c r="AV240" s="14" t="s">
        <v>85</v>
      </c>
      <c r="AW240" s="14" t="s">
        <v>33</v>
      </c>
      <c r="AX240" s="14" t="s">
        <v>72</v>
      </c>
      <c r="AY240" s="253" t="s">
        <v>186</v>
      </c>
    </row>
    <row r="241" s="14" customFormat="1">
      <c r="A241" s="14"/>
      <c r="B241" s="243"/>
      <c r="C241" s="244"/>
      <c r="D241" s="234" t="s">
        <v>196</v>
      </c>
      <c r="E241" s="245" t="s">
        <v>19</v>
      </c>
      <c r="F241" s="246" t="s">
        <v>3713</v>
      </c>
      <c r="G241" s="244"/>
      <c r="H241" s="247">
        <v>3</v>
      </c>
      <c r="I241" s="248"/>
      <c r="J241" s="244"/>
      <c r="K241" s="244"/>
      <c r="L241" s="249"/>
      <c r="M241" s="250"/>
      <c r="N241" s="251"/>
      <c r="O241" s="251"/>
      <c r="P241" s="251"/>
      <c r="Q241" s="251"/>
      <c r="R241" s="251"/>
      <c r="S241" s="251"/>
      <c r="T241" s="25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3" t="s">
        <v>196</v>
      </c>
      <c r="AU241" s="253" t="s">
        <v>85</v>
      </c>
      <c r="AV241" s="14" t="s">
        <v>85</v>
      </c>
      <c r="AW241" s="14" t="s">
        <v>33</v>
      </c>
      <c r="AX241" s="14" t="s">
        <v>72</v>
      </c>
      <c r="AY241" s="253" t="s">
        <v>186</v>
      </c>
    </row>
    <row r="242" s="14" customFormat="1">
      <c r="A242" s="14"/>
      <c r="B242" s="243"/>
      <c r="C242" s="244"/>
      <c r="D242" s="234" t="s">
        <v>196</v>
      </c>
      <c r="E242" s="245" t="s">
        <v>19</v>
      </c>
      <c r="F242" s="246" t="s">
        <v>3721</v>
      </c>
      <c r="G242" s="244"/>
      <c r="H242" s="247">
        <v>1</v>
      </c>
      <c r="I242" s="248"/>
      <c r="J242" s="244"/>
      <c r="K242" s="244"/>
      <c r="L242" s="249"/>
      <c r="M242" s="250"/>
      <c r="N242" s="251"/>
      <c r="O242" s="251"/>
      <c r="P242" s="251"/>
      <c r="Q242" s="251"/>
      <c r="R242" s="251"/>
      <c r="S242" s="251"/>
      <c r="T242" s="25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3" t="s">
        <v>196</v>
      </c>
      <c r="AU242" s="253" t="s">
        <v>85</v>
      </c>
      <c r="AV242" s="14" t="s">
        <v>85</v>
      </c>
      <c r="AW242" s="14" t="s">
        <v>33</v>
      </c>
      <c r="AX242" s="14" t="s">
        <v>72</v>
      </c>
      <c r="AY242" s="253" t="s">
        <v>186</v>
      </c>
    </row>
    <row r="243" s="14" customFormat="1">
      <c r="A243" s="14"/>
      <c r="B243" s="243"/>
      <c r="C243" s="244"/>
      <c r="D243" s="234" t="s">
        <v>196</v>
      </c>
      <c r="E243" s="245" t="s">
        <v>19</v>
      </c>
      <c r="F243" s="246" t="s">
        <v>3751</v>
      </c>
      <c r="G243" s="244"/>
      <c r="H243" s="247">
        <v>1</v>
      </c>
      <c r="I243" s="248"/>
      <c r="J243" s="244"/>
      <c r="K243" s="244"/>
      <c r="L243" s="249"/>
      <c r="M243" s="250"/>
      <c r="N243" s="251"/>
      <c r="O243" s="251"/>
      <c r="P243" s="251"/>
      <c r="Q243" s="251"/>
      <c r="R243" s="251"/>
      <c r="S243" s="251"/>
      <c r="T243" s="252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3" t="s">
        <v>196</v>
      </c>
      <c r="AU243" s="253" t="s">
        <v>85</v>
      </c>
      <c r="AV243" s="14" t="s">
        <v>85</v>
      </c>
      <c r="AW243" s="14" t="s">
        <v>33</v>
      </c>
      <c r="AX243" s="14" t="s">
        <v>72</v>
      </c>
      <c r="AY243" s="253" t="s">
        <v>186</v>
      </c>
    </row>
    <row r="244" s="14" customFormat="1">
      <c r="A244" s="14"/>
      <c r="B244" s="243"/>
      <c r="C244" s="244"/>
      <c r="D244" s="234" t="s">
        <v>196</v>
      </c>
      <c r="E244" s="245" t="s">
        <v>19</v>
      </c>
      <c r="F244" s="246" t="s">
        <v>3752</v>
      </c>
      <c r="G244" s="244"/>
      <c r="H244" s="247">
        <v>1</v>
      </c>
      <c r="I244" s="248"/>
      <c r="J244" s="244"/>
      <c r="K244" s="244"/>
      <c r="L244" s="249"/>
      <c r="M244" s="250"/>
      <c r="N244" s="251"/>
      <c r="O244" s="251"/>
      <c r="P244" s="251"/>
      <c r="Q244" s="251"/>
      <c r="R244" s="251"/>
      <c r="S244" s="251"/>
      <c r="T244" s="25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3" t="s">
        <v>196</v>
      </c>
      <c r="AU244" s="253" t="s">
        <v>85</v>
      </c>
      <c r="AV244" s="14" t="s">
        <v>85</v>
      </c>
      <c r="AW244" s="14" t="s">
        <v>33</v>
      </c>
      <c r="AX244" s="14" t="s">
        <v>72</v>
      </c>
      <c r="AY244" s="253" t="s">
        <v>186</v>
      </c>
    </row>
    <row r="245" s="14" customFormat="1">
      <c r="A245" s="14"/>
      <c r="B245" s="243"/>
      <c r="C245" s="244"/>
      <c r="D245" s="234" t="s">
        <v>196</v>
      </c>
      <c r="E245" s="245" t="s">
        <v>19</v>
      </c>
      <c r="F245" s="246" t="s">
        <v>3711</v>
      </c>
      <c r="G245" s="244"/>
      <c r="H245" s="247">
        <v>1</v>
      </c>
      <c r="I245" s="248"/>
      <c r="J245" s="244"/>
      <c r="K245" s="244"/>
      <c r="L245" s="249"/>
      <c r="M245" s="250"/>
      <c r="N245" s="251"/>
      <c r="O245" s="251"/>
      <c r="P245" s="251"/>
      <c r="Q245" s="251"/>
      <c r="R245" s="251"/>
      <c r="S245" s="251"/>
      <c r="T245" s="25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3" t="s">
        <v>196</v>
      </c>
      <c r="AU245" s="253" t="s">
        <v>85</v>
      </c>
      <c r="AV245" s="14" t="s">
        <v>85</v>
      </c>
      <c r="AW245" s="14" t="s">
        <v>33</v>
      </c>
      <c r="AX245" s="14" t="s">
        <v>72</v>
      </c>
      <c r="AY245" s="253" t="s">
        <v>186</v>
      </c>
    </row>
    <row r="246" s="2" customFormat="1" ht="16.5" customHeight="1">
      <c r="A246" s="38"/>
      <c r="B246" s="39"/>
      <c r="C246" s="213" t="s">
        <v>589</v>
      </c>
      <c r="D246" s="213" t="s">
        <v>188</v>
      </c>
      <c r="E246" s="214" t="s">
        <v>1672</v>
      </c>
      <c r="F246" s="215" t="s">
        <v>1673</v>
      </c>
      <c r="G246" s="216" t="s">
        <v>968</v>
      </c>
      <c r="H246" s="217">
        <v>180</v>
      </c>
      <c r="I246" s="218"/>
      <c r="J246" s="219">
        <f>ROUND(I246*H246,2)</f>
        <v>0</v>
      </c>
      <c r="K246" s="220"/>
      <c r="L246" s="44"/>
      <c r="M246" s="221" t="s">
        <v>19</v>
      </c>
      <c r="N246" s="222" t="s">
        <v>44</v>
      </c>
      <c r="O246" s="84"/>
      <c r="P246" s="223">
        <f>O246*H246</f>
        <v>0</v>
      </c>
      <c r="Q246" s="223">
        <v>0</v>
      </c>
      <c r="R246" s="223">
        <f>Q246*H246</f>
        <v>0</v>
      </c>
      <c r="S246" s="223">
        <v>0</v>
      </c>
      <c r="T246" s="224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25" t="s">
        <v>306</v>
      </c>
      <c r="AT246" s="225" t="s">
        <v>188</v>
      </c>
      <c r="AU246" s="225" t="s">
        <v>85</v>
      </c>
      <c r="AY246" s="17" t="s">
        <v>186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7" t="s">
        <v>85</v>
      </c>
      <c r="BK246" s="226">
        <f>ROUND(I246*H246,2)</f>
        <v>0</v>
      </c>
      <c r="BL246" s="17" t="s">
        <v>306</v>
      </c>
      <c r="BM246" s="225" t="s">
        <v>3753</v>
      </c>
    </row>
    <row r="247" s="2" customFormat="1">
      <c r="A247" s="38"/>
      <c r="B247" s="39"/>
      <c r="C247" s="40"/>
      <c r="D247" s="227" t="s">
        <v>194</v>
      </c>
      <c r="E247" s="40"/>
      <c r="F247" s="228" t="s">
        <v>1675</v>
      </c>
      <c r="G247" s="40"/>
      <c r="H247" s="40"/>
      <c r="I247" s="229"/>
      <c r="J247" s="40"/>
      <c r="K247" s="40"/>
      <c r="L247" s="44"/>
      <c r="M247" s="230"/>
      <c r="N247" s="231"/>
      <c r="O247" s="84"/>
      <c r="P247" s="84"/>
      <c r="Q247" s="84"/>
      <c r="R247" s="84"/>
      <c r="S247" s="84"/>
      <c r="T247" s="85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194</v>
      </c>
      <c r="AU247" s="17" t="s">
        <v>85</v>
      </c>
    </row>
    <row r="248" s="2" customFormat="1" ht="16.5" customHeight="1">
      <c r="A248" s="38"/>
      <c r="B248" s="39"/>
      <c r="C248" s="254" t="s">
        <v>594</v>
      </c>
      <c r="D248" s="254" t="s">
        <v>236</v>
      </c>
      <c r="E248" s="255" t="s">
        <v>1677</v>
      </c>
      <c r="F248" s="256" t="s">
        <v>1678</v>
      </c>
      <c r="G248" s="257" t="s">
        <v>968</v>
      </c>
      <c r="H248" s="258">
        <v>180</v>
      </c>
      <c r="I248" s="259"/>
      <c r="J248" s="260">
        <f>ROUND(I248*H248,2)</f>
        <v>0</v>
      </c>
      <c r="K248" s="261"/>
      <c r="L248" s="262"/>
      <c r="M248" s="263" t="s">
        <v>19</v>
      </c>
      <c r="N248" s="264" t="s">
        <v>44</v>
      </c>
      <c r="O248" s="84"/>
      <c r="P248" s="223">
        <f>O248*H248</f>
        <v>0</v>
      </c>
      <c r="Q248" s="223">
        <v>0.001</v>
      </c>
      <c r="R248" s="223">
        <f>Q248*H248</f>
        <v>0.17999999999999999</v>
      </c>
      <c r="S248" s="223">
        <v>0</v>
      </c>
      <c r="T248" s="224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25" t="s">
        <v>406</v>
      </c>
      <c r="AT248" s="225" t="s">
        <v>236</v>
      </c>
      <c r="AU248" s="225" t="s">
        <v>85</v>
      </c>
      <c r="AY248" s="17" t="s">
        <v>186</v>
      </c>
      <c r="BE248" s="226">
        <f>IF(N248="základní",J248,0)</f>
        <v>0</v>
      </c>
      <c r="BF248" s="226">
        <f>IF(N248="snížená",J248,0)</f>
        <v>0</v>
      </c>
      <c r="BG248" s="226">
        <f>IF(N248="zákl. přenesená",J248,0)</f>
        <v>0</v>
      </c>
      <c r="BH248" s="226">
        <f>IF(N248="sníž. přenesená",J248,0)</f>
        <v>0</v>
      </c>
      <c r="BI248" s="226">
        <f>IF(N248="nulová",J248,0)</f>
        <v>0</v>
      </c>
      <c r="BJ248" s="17" t="s">
        <v>85</v>
      </c>
      <c r="BK248" s="226">
        <f>ROUND(I248*H248,2)</f>
        <v>0</v>
      </c>
      <c r="BL248" s="17" t="s">
        <v>306</v>
      </c>
      <c r="BM248" s="225" t="s">
        <v>3754</v>
      </c>
    </row>
    <row r="249" s="2" customFormat="1" ht="49.05" customHeight="1">
      <c r="A249" s="38"/>
      <c r="B249" s="39"/>
      <c r="C249" s="213" t="s">
        <v>599</v>
      </c>
      <c r="D249" s="213" t="s">
        <v>188</v>
      </c>
      <c r="E249" s="214" t="s">
        <v>3755</v>
      </c>
      <c r="F249" s="215" t="s">
        <v>3756</v>
      </c>
      <c r="G249" s="216" t="s">
        <v>230</v>
      </c>
      <c r="H249" s="217">
        <v>0.68899999999999995</v>
      </c>
      <c r="I249" s="218"/>
      <c r="J249" s="219">
        <f>ROUND(I249*H249,2)</f>
        <v>0</v>
      </c>
      <c r="K249" s="220"/>
      <c r="L249" s="44"/>
      <c r="M249" s="221" t="s">
        <v>19</v>
      </c>
      <c r="N249" s="222" t="s">
        <v>44</v>
      </c>
      <c r="O249" s="84"/>
      <c r="P249" s="223">
        <f>O249*H249</f>
        <v>0</v>
      </c>
      <c r="Q249" s="223">
        <v>0</v>
      </c>
      <c r="R249" s="223">
        <f>Q249*H249</f>
        <v>0</v>
      </c>
      <c r="S249" s="223">
        <v>0</v>
      </c>
      <c r="T249" s="224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25" t="s">
        <v>306</v>
      </c>
      <c r="AT249" s="225" t="s">
        <v>188</v>
      </c>
      <c r="AU249" s="225" t="s">
        <v>85</v>
      </c>
      <c r="AY249" s="17" t="s">
        <v>186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17" t="s">
        <v>85</v>
      </c>
      <c r="BK249" s="226">
        <f>ROUND(I249*H249,2)</f>
        <v>0</v>
      </c>
      <c r="BL249" s="17" t="s">
        <v>306</v>
      </c>
      <c r="BM249" s="225" t="s">
        <v>3757</v>
      </c>
    </row>
    <row r="250" s="2" customFormat="1">
      <c r="A250" s="38"/>
      <c r="B250" s="39"/>
      <c r="C250" s="40"/>
      <c r="D250" s="227" t="s">
        <v>194</v>
      </c>
      <c r="E250" s="40"/>
      <c r="F250" s="228" t="s">
        <v>3758</v>
      </c>
      <c r="G250" s="40"/>
      <c r="H250" s="40"/>
      <c r="I250" s="229"/>
      <c r="J250" s="40"/>
      <c r="K250" s="40"/>
      <c r="L250" s="44"/>
      <c r="M250" s="230"/>
      <c r="N250" s="231"/>
      <c r="O250" s="84"/>
      <c r="P250" s="84"/>
      <c r="Q250" s="84"/>
      <c r="R250" s="84"/>
      <c r="S250" s="84"/>
      <c r="T250" s="85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7" t="s">
        <v>194</v>
      </c>
      <c r="AU250" s="17" t="s">
        <v>85</v>
      </c>
    </row>
    <row r="251" s="2" customFormat="1" ht="49.05" customHeight="1">
      <c r="A251" s="38"/>
      <c r="B251" s="39"/>
      <c r="C251" s="213" t="s">
        <v>604</v>
      </c>
      <c r="D251" s="213" t="s">
        <v>188</v>
      </c>
      <c r="E251" s="214" t="s">
        <v>1684</v>
      </c>
      <c r="F251" s="215" t="s">
        <v>1685</v>
      </c>
      <c r="G251" s="216" t="s">
        <v>230</v>
      </c>
      <c r="H251" s="217">
        <v>0.68899999999999995</v>
      </c>
      <c r="I251" s="218"/>
      <c r="J251" s="219">
        <f>ROUND(I251*H251,2)</f>
        <v>0</v>
      </c>
      <c r="K251" s="220"/>
      <c r="L251" s="44"/>
      <c r="M251" s="221" t="s">
        <v>19</v>
      </c>
      <c r="N251" s="222" t="s">
        <v>44</v>
      </c>
      <c r="O251" s="84"/>
      <c r="P251" s="223">
        <f>O251*H251</f>
        <v>0</v>
      </c>
      <c r="Q251" s="223">
        <v>0</v>
      </c>
      <c r="R251" s="223">
        <f>Q251*H251</f>
        <v>0</v>
      </c>
      <c r="S251" s="223">
        <v>0</v>
      </c>
      <c r="T251" s="224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25" t="s">
        <v>306</v>
      </c>
      <c r="AT251" s="225" t="s">
        <v>188</v>
      </c>
      <c r="AU251" s="225" t="s">
        <v>85</v>
      </c>
      <c r="AY251" s="17" t="s">
        <v>186</v>
      </c>
      <c r="BE251" s="226">
        <f>IF(N251="základní",J251,0)</f>
        <v>0</v>
      </c>
      <c r="BF251" s="226">
        <f>IF(N251="snížená",J251,0)</f>
        <v>0</v>
      </c>
      <c r="BG251" s="226">
        <f>IF(N251="zákl. přenesená",J251,0)</f>
        <v>0</v>
      </c>
      <c r="BH251" s="226">
        <f>IF(N251="sníž. přenesená",J251,0)</f>
        <v>0</v>
      </c>
      <c r="BI251" s="226">
        <f>IF(N251="nulová",J251,0)</f>
        <v>0</v>
      </c>
      <c r="BJ251" s="17" t="s">
        <v>85</v>
      </c>
      <c r="BK251" s="226">
        <f>ROUND(I251*H251,2)</f>
        <v>0</v>
      </c>
      <c r="BL251" s="17" t="s">
        <v>306</v>
      </c>
      <c r="BM251" s="225" t="s">
        <v>3759</v>
      </c>
    </row>
    <row r="252" s="2" customFormat="1">
      <c r="A252" s="38"/>
      <c r="B252" s="39"/>
      <c r="C252" s="40"/>
      <c r="D252" s="227" t="s">
        <v>194</v>
      </c>
      <c r="E252" s="40"/>
      <c r="F252" s="228" t="s">
        <v>1687</v>
      </c>
      <c r="G252" s="40"/>
      <c r="H252" s="40"/>
      <c r="I252" s="229"/>
      <c r="J252" s="40"/>
      <c r="K252" s="40"/>
      <c r="L252" s="44"/>
      <c r="M252" s="230"/>
      <c r="N252" s="231"/>
      <c r="O252" s="84"/>
      <c r="P252" s="84"/>
      <c r="Q252" s="84"/>
      <c r="R252" s="84"/>
      <c r="S252" s="84"/>
      <c r="T252" s="85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7" t="s">
        <v>194</v>
      </c>
      <c r="AU252" s="17" t="s">
        <v>85</v>
      </c>
    </row>
    <row r="253" s="12" customFormat="1" ht="22.8" customHeight="1">
      <c r="A253" s="12"/>
      <c r="B253" s="197"/>
      <c r="C253" s="198"/>
      <c r="D253" s="199" t="s">
        <v>71</v>
      </c>
      <c r="E253" s="211" t="s">
        <v>879</v>
      </c>
      <c r="F253" s="211" t="s">
        <v>880</v>
      </c>
      <c r="G253" s="198"/>
      <c r="H253" s="198"/>
      <c r="I253" s="201"/>
      <c r="J253" s="212">
        <f>BK253</f>
        <v>0</v>
      </c>
      <c r="K253" s="198"/>
      <c r="L253" s="203"/>
      <c r="M253" s="204"/>
      <c r="N253" s="205"/>
      <c r="O253" s="205"/>
      <c r="P253" s="206">
        <f>SUM(P254:P256)</f>
        <v>0</v>
      </c>
      <c r="Q253" s="205"/>
      <c r="R253" s="206">
        <f>SUM(R254:R256)</f>
        <v>0</v>
      </c>
      <c r="S253" s="205"/>
      <c r="T253" s="207">
        <f>SUM(T254:T256)</f>
        <v>0.01125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08" t="s">
        <v>85</v>
      </c>
      <c r="AT253" s="209" t="s">
        <v>71</v>
      </c>
      <c r="AU253" s="209" t="s">
        <v>79</v>
      </c>
      <c r="AY253" s="208" t="s">
        <v>186</v>
      </c>
      <c r="BK253" s="210">
        <f>SUM(BK254:BK256)</f>
        <v>0</v>
      </c>
    </row>
    <row r="254" s="2" customFormat="1" ht="24.15" customHeight="1">
      <c r="A254" s="38"/>
      <c r="B254" s="39"/>
      <c r="C254" s="213" t="s">
        <v>663</v>
      </c>
      <c r="D254" s="213" t="s">
        <v>188</v>
      </c>
      <c r="E254" s="214" t="s">
        <v>3760</v>
      </c>
      <c r="F254" s="215" t="s">
        <v>3761</v>
      </c>
      <c r="G254" s="216" t="s">
        <v>283</v>
      </c>
      <c r="H254" s="217">
        <v>15</v>
      </c>
      <c r="I254" s="218"/>
      <c r="J254" s="219">
        <f>ROUND(I254*H254,2)</f>
        <v>0</v>
      </c>
      <c r="K254" s="220"/>
      <c r="L254" s="44"/>
      <c r="M254" s="221" t="s">
        <v>19</v>
      </c>
      <c r="N254" s="222" t="s">
        <v>44</v>
      </c>
      <c r="O254" s="84"/>
      <c r="P254" s="223">
        <f>O254*H254</f>
        <v>0</v>
      </c>
      <c r="Q254" s="223">
        <v>0</v>
      </c>
      <c r="R254" s="223">
        <f>Q254*H254</f>
        <v>0</v>
      </c>
      <c r="S254" s="223">
        <v>0.00075000000000000002</v>
      </c>
      <c r="T254" s="224">
        <f>S254*H254</f>
        <v>0.01125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25" t="s">
        <v>306</v>
      </c>
      <c r="AT254" s="225" t="s">
        <v>188</v>
      </c>
      <c r="AU254" s="225" t="s">
        <v>85</v>
      </c>
      <c r="AY254" s="17" t="s">
        <v>186</v>
      </c>
      <c r="BE254" s="226">
        <f>IF(N254="základní",J254,0)</f>
        <v>0</v>
      </c>
      <c r="BF254" s="226">
        <f>IF(N254="snížená",J254,0)</f>
        <v>0</v>
      </c>
      <c r="BG254" s="226">
        <f>IF(N254="zákl. přenesená",J254,0)</f>
        <v>0</v>
      </c>
      <c r="BH254" s="226">
        <f>IF(N254="sníž. přenesená",J254,0)</f>
        <v>0</v>
      </c>
      <c r="BI254" s="226">
        <f>IF(N254="nulová",J254,0)</f>
        <v>0</v>
      </c>
      <c r="BJ254" s="17" t="s">
        <v>85</v>
      </c>
      <c r="BK254" s="226">
        <f>ROUND(I254*H254,2)</f>
        <v>0</v>
      </c>
      <c r="BL254" s="17" t="s">
        <v>306</v>
      </c>
      <c r="BM254" s="225" t="s">
        <v>3762</v>
      </c>
    </row>
    <row r="255" s="2" customFormat="1">
      <c r="A255" s="38"/>
      <c r="B255" s="39"/>
      <c r="C255" s="40"/>
      <c r="D255" s="227" t="s">
        <v>194</v>
      </c>
      <c r="E255" s="40"/>
      <c r="F255" s="228" t="s">
        <v>3763</v>
      </c>
      <c r="G255" s="40"/>
      <c r="H255" s="40"/>
      <c r="I255" s="229"/>
      <c r="J255" s="40"/>
      <c r="K255" s="40"/>
      <c r="L255" s="44"/>
      <c r="M255" s="230"/>
      <c r="N255" s="231"/>
      <c r="O255" s="84"/>
      <c r="P255" s="84"/>
      <c r="Q255" s="84"/>
      <c r="R255" s="84"/>
      <c r="S255" s="84"/>
      <c r="T255" s="85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7" t="s">
        <v>194</v>
      </c>
      <c r="AU255" s="17" t="s">
        <v>85</v>
      </c>
    </row>
    <row r="256" s="14" customFormat="1">
      <c r="A256" s="14"/>
      <c r="B256" s="243"/>
      <c r="C256" s="244"/>
      <c r="D256" s="234" t="s">
        <v>196</v>
      </c>
      <c r="E256" s="245" t="s">
        <v>19</v>
      </c>
      <c r="F256" s="246" t="s">
        <v>3764</v>
      </c>
      <c r="G256" s="244"/>
      <c r="H256" s="247">
        <v>15</v>
      </c>
      <c r="I256" s="248"/>
      <c r="J256" s="244"/>
      <c r="K256" s="244"/>
      <c r="L256" s="249"/>
      <c r="M256" s="250"/>
      <c r="N256" s="251"/>
      <c r="O256" s="251"/>
      <c r="P256" s="251"/>
      <c r="Q256" s="251"/>
      <c r="R256" s="251"/>
      <c r="S256" s="251"/>
      <c r="T256" s="25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3" t="s">
        <v>196</v>
      </c>
      <c r="AU256" s="253" t="s">
        <v>85</v>
      </c>
      <c r="AV256" s="14" t="s">
        <v>85</v>
      </c>
      <c r="AW256" s="14" t="s">
        <v>33</v>
      </c>
      <c r="AX256" s="14" t="s">
        <v>72</v>
      </c>
      <c r="AY256" s="253" t="s">
        <v>186</v>
      </c>
    </row>
    <row r="257" s="12" customFormat="1" ht="22.8" customHeight="1">
      <c r="A257" s="12"/>
      <c r="B257" s="197"/>
      <c r="C257" s="198"/>
      <c r="D257" s="199" t="s">
        <v>71</v>
      </c>
      <c r="E257" s="211" t="s">
        <v>923</v>
      </c>
      <c r="F257" s="211" t="s">
        <v>924</v>
      </c>
      <c r="G257" s="198"/>
      <c r="H257" s="198"/>
      <c r="I257" s="201"/>
      <c r="J257" s="212">
        <f>BK257</f>
        <v>0</v>
      </c>
      <c r="K257" s="198"/>
      <c r="L257" s="203"/>
      <c r="M257" s="204"/>
      <c r="N257" s="205"/>
      <c r="O257" s="205"/>
      <c r="P257" s="206">
        <f>SUM(P258:P299)</f>
        <v>0</v>
      </c>
      <c r="Q257" s="205"/>
      <c r="R257" s="206">
        <f>SUM(R258:R299)</f>
        <v>0.19673660703750001</v>
      </c>
      <c r="S257" s="205"/>
      <c r="T257" s="207">
        <f>SUM(T258:T299)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08" t="s">
        <v>85</v>
      </c>
      <c r="AT257" s="209" t="s">
        <v>71</v>
      </c>
      <c r="AU257" s="209" t="s">
        <v>79</v>
      </c>
      <c r="AY257" s="208" t="s">
        <v>186</v>
      </c>
      <c r="BK257" s="210">
        <f>SUM(BK258:BK299)</f>
        <v>0</v>
      </c>
    </row>
    <row r="258" s="2" customFormat="1" ht="24.15" customHeight="1">
      <c r="A258" s="38"/>
      <c r="B258" s="39"/>
      <c r="C258" s="213" t="s">
        <v>609</v>
      </c>
      <c r="D258" s="213" t="s">
        <v>188</v>
      </c>
      <c r="E258" s="214" t="s">
        <v>1380</v>
      </c>
      <c r="F258" s="215" t="s">
        <v>1381</v>
      </c>
      <c r="G258" s="216" t="s">
        <v>968</v>
      </c>
      <c r="H258" s="217">
        <v>114</v>
      </c>
      <c r="I258" s="218"/>
      <c r="J258" s="219">
        <f>ROUND(I258*H258,2)</f>
        <v>0</v>
      </c>
      <c r="K258" s="220"/>
      <c r="L258" s="44"/>
      <c r="M258" s="221" t="s">
        <v>19</v>
      </c>
      <c r="N258" s="222" t="s">
        <v>44</v>
      </c>
      <c r="O258" s="84"/>
      <c r="P258" s="223">
        <f>O258*H258</f>
        <v>0</v>
      </c>
      <c r="Q258" s="223">
        <v>6.7487499999999994E-05</v>
      </c>
      <c r="R258" s="223">
        <f>Q258*H258</f>
        <v>0.0076935749999999994</v>
      </c>
      <c r="S258" s="223">
        <v>0</v>
      </c>
      <c r="T258" s="224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25" t="s">
        <v>306</v>
      </c>
      <c r="AT258" s="225" t="s">
        <v>188</v>
      </c>
      <c r="AU258" s="225" t="s">
        <v>85</v>
      </c>
      <c r="AY258" s="17" t="s">
        <v>186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7" t="s">
        <v>85</v>
      </c>
      <c r="BK258" s="226">
        <f>ROUND(I258*H258,2)</f>
        <v>0</v>
      </c>
      <c r="BL258" s="17" t="s">
        <v>306</v>
      </c>
      <c r="BM258" s="225" t="s">
        <v>3765</v>
      </c>
    </row>
    <row r="259" s="2" customFormat="1">
      <c r="A259" s="38"/>
      <c r="B259" s="39"/>
      <c r="C259" s="40"/>
      <c r="D259" s="227" t="s">
        <v>194</v>
      </c>
      <c r="E259" s="40"/>
      <c r="F259" s="228" t="s">
        <v>1383</v>
      </c>
      <c r="G259" s="40"/>
      <c r="H259" s="40"/>
      <c r="I259" s="229"/>
      <c r="J259" s="40"/>
      <c r="K259" s="40"/>
      <c r="L259" s="44"/>
      <c r="M259" s="230"/>
      <c r="N259" s="231"/>
      <c r="O259" s="84"/>
      <c r="P259" s="84"/>
      <c r="Q259" s="84"/>
      <c r="R259" s="84"/>
      <c r="S259" s="84"/>
      <c r="T259" s="85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7" t="s">
        <v>194</v>
      </c>
      <c r="AU259" s="17" t="s">
        <v>85</v>
      </c>
    </row>
    <row r="260" s="14" customFormat="1">
      <c r="A260" s="14"/>
      <c r="B260" s="243"/>
      <c r="C260" s="244"/>
      <c r="D260" s="234" t="s">
        <v>196</v>
      </c>
      <c r="E260" s="245" t="s">
        <v>19</v>
      </c>
      <c r="F260" s="246" t="s">
        <v>3766</v>
      </c>
      <c r="G260" s="244"/>
      <c r="H260" s="247">
        <v>114</v>
      </c>
      <c r="I260" s="248"/>
      <c r="J260" s="244"/>
      <c r="K260" s="244"/>
      <c r="L260" s="249"/>
      <c r="M260" s="250"/>
      <c r="N260" s="251"/>
      <c r="O260" s="251"/>
      <c r="P260" s="251"/>
      <c r="Q260" s="251"/>
      <c r="R260" s="251"/>
      <c r="S260" s="251"/>
      <c r="T260" s="25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3" t="s">
        <v>196</v>
      </c>
      <c r="AU260" s="253" t="s">
        <v>85</v>
      </c>
      <c r="AV260" s="14" t="s">
        <v>85</v>
      </c>
      <c r="AW260" s="14" t="s">
        <v>33</v>
      </c>
      <c r="AX260" s="14" t="s">
        <v>72</v>
      </c>
      <c r="AY260" s="253" t="s">
        <v>186</v>
      </c>
    </row>
    <row r="261" s="2" customFormat="1" ht="24.15" customHeight="1">
      <c r="A261" s="38"/>
      <c r="B261" s="39"/>
      <c r="C261" s="254" t="s">
        <v>614</v>
      </c>
      <c r="D261" s="254" t="s">
        <v>236</v>
      </c>
      <c r="E261" s="255" t="s">
        <v>3767</v>
      </c>
      <c r="F261" s="256" t="s">
        <v>3768</v>
      </c>
      <c r="G261" s="257" t="s">
        <v>283</v>
      </c>
      <c r="H261" s="258">
        <v>40.600000000000001</v>
      </c>
      <c r="I261" s="259"/>
      <c r="J261" s="260">
        <f>ROUND(I261*H261,2)</f>
        <v>0</v>
      </c>
      <c r="K261" s="261"/>
      <c r="L261" s="262"/>
      <c r="M261" s="263" t="s">
        <v>19</v>
      </c>
      <c r="N261" s="264" t="s">
        <v>44</v>
      </c>
      <c r="O261" s="84"/>
      <c r="P261" s="223">
        <f>O261*H261</f>
        <v>0</v>
      </c>
      <c r="Q261" s="223">
        <v>0.0028</v>
      </c>
      <c r="R261" s="223">
        <f>Q261*H261</f>
        <v>0.11368</v>
      </c>
      <c r="S261" s="223">
        <v>0</v>
      </c>
      <c r="T261" s="224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25" t="s">
        <v>406</v>
      </c>
      <c r="AT261" s="225" t="s">
        <v>236</v>
      </c>
      <c r="AU261" s="225" t="s">
        <v>85</v>
      </c>
      <c r="AY261" s="17" t="s">
        <v>186</v>
      </c>
      <c r="BE261" s="226">
        <f>IF(N261="základní",J261,0)</f>
        <v>0</v>
      </c>
      <c r="BF261" s="226">
        <f>IF(N261="snížená",J261,0)</f>
        <v>0</v>
      </c>
      <c r="BG261" s="226">
        <f>IF(N261="zákl. přenesená",J261,0)</f>
        <v>0</v>
      </c>
      <c r="BH261" s="226">
        <f>IF(N261="sníž. přenesená",J261,0)</f>
        <v>0</v>
      </c>
      <c r="BI261" s="226">
        <f>IF(N261="nulová",J261,0)</f>
        <v>0</v>
      </c>
      <c r="BJ261" s="17" t="s">
        <v>85</v>
      </c>
      <c r="BK261" s="226">
        <f>ROUND(I261*H261,2)</f>
        <v>0</v>
      </c>
      <c r="BL261" s="17" t="s">
        <v>306</v>
      </c>
      <c r="BM261" s="225" t="s">
        <v>3769</v>
      </c>
    </row>
    <row r="262" s="14" customFormat="1">
      <c r="A262" s="14"/>
      <c r="B262" s="243"/>
      <c r="C262" s="244"/>
      <c r="D262" s="234" t="s">
        <v>196</v>
      </c>
      <c r="E262" s="245" t="s">
        <v>19</v>
      </c>
      <c r="F262" s="246" t="s">
        <v>3770</v>
      </c>
      <c r="G262" s="244"/>
      <c r="H262" s="247">
        <v>3.8999999999999999</v>
      </c>
      <c r="I262" s="248"/>
      <c r="J262" s="244"/>
      <c r="K262" s="244"/>
      <c r="L262" s="249"/>
      <c r="M262" s="250"/>
      <c r="N262" s="251"/>
      <c r="O262" s="251"/>
      <c r="P262" s="251"/>
      <c r="Q262" s="251"/>
      <c r="R262" s="251"/>
      <c r="S262" s="251"/>
      <c r="T262" s="25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3" t="s">
        <v>196</v>
      </c>
      <c r="AU262" s="253" t="s">
        <v>85</v>
      </c>
      <c r="AV262" s="14" t="s">
        <v>85</v>
      </c>
      <c r="AW262" s="14" t="s">
        <v>33</v>
      </c>
      <c r="AX262" s="14" t="s">
        <v>72</v>
      </c>
      <c r="AY262" s="253" t="s">
        <v>186</v>
      </c>
    </row>
    <row r="263" s="14" customFormat="1">
      <c r="A263" s="14"/>
      <c r="B263" s="243"/>
      <c r="C263" s="244"/>
      <c r="D263" s="234" t="s">
        <v>196</v>
      </c>
      <c r="E263" s="245" t="s">
        <v>19</v>
      </c>
      <c r="F263" s="246" t="s">
        <v>3771</v>
      </c>
      <c r="G263" s="244"/>
      <c r="H263" s="247">
        <v>2.5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196</v>
      </c>
      <c r="AU263" s="253" t="s">
        <v>85</v>
      </c>
      <c r="AV263" s="14" t="s">
        <v>85</v>
      </c>
      <c r="AW263" s="14" t="s">
        <v>33</v>
      </c>
      <c r="AX263" s="14" t="s">
        <v>72</v>
      </c>
      <c r="AY263" s="253" t="s">
        <v>186</v>
      </c>
    </row>
    <row r="264" s="14" customFormat="1">
      <c r="A264" s="14"/>
      <c r="B264" s="243"/>
      <c r="C264" s="244"/>
      <c r="D264" s="234" t="s">
        <v>196</v>
      </c>
      <c r="E264" s="245" t="s">
        <v>19</v>
      </c>
      <c r="F264" s="246" t="s">
        <v>3772</v>
      </c>
      <c r="G264" s="244"/>
      <c r="H264" s="247">
        <v>21.600000000000001</v>
      </c>
      <c r="I264" s="248"/>
      <c r="J264" s="244"/>
      <c r="K264" s="244"/>
      <c r="L264" s="249"/>
      <c r="M264" s="250"/>
      <c r="N264" s="251"/>
      <c r="O264" s="251"/>
      <c r="P264" s="251"/>
      <c r="Q264" s="251"/>
      <c r="R264" s="251"/>
      <c r="S264" s="251"/>
      <c r="T264" s="25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3" t="s">
        <v>196</v>
      </c>
      <c r="AU264" s="253" t="s">
        <v>85</v>
      </c>
      <c r="AV264" s="14" t="s">
        <v>85</v>
      </c>
      <c r="AW264" s="14" t="s">
        <v>33</v>
      </c>
      <c r="AX264" s="14" t="s">
        <v>72</v>
      </c>
      <c r="AY264" s="253" t="s">
        <v>186</v>
      </c>
    </row>
    <row r="265" s="14" customFormat="1">
      <c r="A265" s="14"/>
      <c r="B265" s="243"/>
      <c r="C265" s="244"/>
      <c r="D265" s="234" t="s">
        <v>196</v>
      </c>
      <c r="E265" s="245" t="s">
        <v>19</v>
      </c>
      <c r="F265" s="246" t="s">
        <v>3773</v>
      </c>
      <c r="G265" s="244"/>
      <c r="H265" s="247">
        <v>12.6</v>
      </c>
      <c r="I265" s="248"/>
      <c r="J265" s="244"/>
      <c r="K265" s="244"/>
      <c r="L265" s="249"/>
      <c r="M265" s="250"/>
      <c r="N265" s="251"/>
      <c r="O265" s="251"/>
      <c r="P265" s="251"/>
      <c r="Q265" s="251"/>
      <c r="R265" s="251"/>
      <c r="S265" s="251"/>
      <c r="T265" s="25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3" t="s">
        <v>196</v>
      </c>
      <c r="AU265" s="253" t="s">
        <v>85</v>
      </c>
      <c r="AV265" s="14" t="s">
        <v>85</v>
      </c>
      <c r="AW265" s="14" t="s">
        <v>33</v>
      </c>
      <c r="AX265" s="14" t="s">
        <v>72</v>
      </c>
      <c r="AY265" s="253" t="s">
        <v>186</v>
      </c>
    </row>
    <row r="266" s="2" customFormat="1" ht="24.15" customHeight="1">
      <c r="A266" s="38"/>
      <c r="B266" s="39"/>
      <c r="C266" s="213" t="s">
        <v>619</v>
      </c>
      <c r="D266" s="213" t="s">
        <v>188</v>
      </c>
      <c r="E266" s="214" t="s">
        <v>3774</v>
      </c>
      <c r="F266" s="215" t="s">
        <v>1381</v>
      </c>
      <c r="G266" s="216" t="s">
        <v>968</v>
      </c>
      <c r="H266" s="217">
        <v>69.236999999999995</v>
      </c>
      <c r="I266" s="218"/>
      <c r="J266" s="219">
        <f>ROUND(I266*H266,2)</f>
        <v>0</v>
      </c>
      <c r="K266" s="220"/>
      <c r="L266" s="44"/>
      <c r="M266" s="221" t="s">
        <v>19</v>
      </c>
      <c r="N266" s="222" t="s">
        <v>44</v>
      </c>
      <c r="O266" s="84"/>
      <c r="P266" s="223">
        <f>O266*H266</f>
        <v>0</v>
      </c>
      <c r="Q266" s="223">
        <v>6.7487499999999994E-05</v>
      </c>
      <c r="R266" s="223">
        <f>Q266*H266</f>
        <v>0.0046726320374999991</v>
      </c>
      <c r="S266" s="223">
        <v>0</v>
      </c>
      <c r="T266" s="224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25" t="s">
        <v>306</v>
      </c>
      <c r="AT266" s="225" t="s">
        <v>188</v>
      </c>
      <c r="AU266" s="225" t="s">
        <v>85</v>
      </c>
      <c r="AY266" s="17" t="s">
        <v>186</v>
      </c>
      <c r="BE266" s="226">
        <f>IF(N266="základní",J266,0)</f>
        <v>0</v>
      </c>
      <c r="BF266" s="226">
        <f>IF(N266="snížená",J266,0)</f>
        <v>0</v>
      </c>
      <c r="BG266" s="226">
        <f>IF(N266="zákl. přenesená",J266,0)</f>
        <v>0</v>
      </c>
      <c r="BH266" s="226">
        <f>IF(N266="sníž. přenesená",J266,0)</f>
        <v>0</v>
      </c>
      <c r="BI266" s="226">
        <f>IF(N266="nulová",J266,0)</f>
        <v>0</v>
      </c>
      <c r="BJ266" s="17" t="s">
        <v>85</v>
      </c>
      <c r="BK266" s="226">
        <f>ROUND(I266*H266,2)</f>
        <v>0</v>
      </c>
      <c r="BL266" s="17" t="s">
        <v>306</v>
      </c>
      <c r="BM266" s="225" t="s">
        <v>3775</v>
      </c>
    </row>
    <row r="267" s="2" customFormat="1">
      <c r="A267" s="38"/>
      <c r="B267" s="39"/>
      <c r="C267" s="40"/>
      <c r="D267" s="227" t="s">
        <v>194</v>
      </c>
      <c r="E267" s="40"/>
      <c r="F267" s="228" t="s">
        <v>3776</v>
      </c>
      <c r="G267" s="40"/>
      <c r="H267" s="40"/>
      <c r="I267" s="229"/>
      <c r="J267" s="40"/>
      <c r="K267" s="40"/>
      <c r="L267" s="44"/>
      <c r="M267" s="230"/>
      <c r="N267" s="231"/>
      <c r="O267" s="84"/>
      <c r="P267" s="84"/>
      <c r="Q267" s="84"/>
      <c r="R267" s="84"/>
      <c r="S267" s="84"/>
      <c r="T267" s="85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T267" s="17" t="s">
        <v>194</v>
      </c>
      <c r="AU267" s="17" t="s">
        <v>85</v>
      </c>
    </row>
    <row r="268" s="13" customFormat="1">
      <c r="A268" s="13"/>
      <c r="B268" s="232"/>
      <c r="C268" s="233"/>
      <c r="D268" s="234" t="s">
        <v>196</v>
      </c>
      <c r="E268" s="235" t="s">
        <v>19</v>
      </c>
      <c r="F268" s="236" t="s">
        <v>1165</v>
      </c>
      <c r="G268" s="233"/>
      <c r="H268" s="235" t="s">
        <v>19</v>
      </c>
      <c r="I268" s="237"/>
      <c r="J268" s="233"/>
      <c r="K268" s="233"/>
      <c r="L268" s="238"/>
      <c r="M268" s="239"/>
      <c r="N268" s="240"/>
      <c r="O268" s="240"/>
      <c r="P268" s="240"/>
      <c r="Q268" s="240"/>
      <c r="R268" s="240"/>
      <c r="S268" s="240"/>
      <c r="T268" s="24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2" t="s">
        <v>196</v>
      </c>
      <c r="AU268" s="242" t="s">
        <v>85</v>
      </c>
      <c r="AV268" s="13" t="s">
        <v>79</v>
      </c>
      <c r="AW268" s="13" t="s">
        <v>33</v>
      </c>
      <c r="AX268" s="13" t="s">
        <v>72</v>
      </c>
      <c r="AY268" s="242" t="s">
        <v>186</v>
      </c>
    </row>
    <row r="269" s="14" customFormat="1">
      <c r="A269" s="14"/>
      <c r="B269" s="243"/>
      <c r="C269" s="244"/>
      <c r="D269" s="234" t="s">
        <v>196</v>
      </c>
      <c r="E269" s="245" t="s">
        <v>19</v>
      </c>
      <c r="F269" s="246" t="s">
        <v>1384</v>
      </c>
      <c r="G269" s="244"/>
      <c r="H269" s="247">
        <v>7.4039999999999999</v>
      </c>
      <c r="I269" s="248"/>
      <c r="J269" s="244"/>
      <c r="K269" s="244"/>
      <c r="L269" s="249"/>
      <c r="M269" s="250"/>
      <c r="N269" s="251"/>
      <c r="O269" s="251"/>
      <c r="P269" s="251"/>
      <c r="Q269" s="251"/>
      <c r="R269" s="251"/>
      <c r="S269" s="251"/>
      <c r="T269" s="25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3" t="s">
        <v>196</v>
      </c>
      <c r="AU269" s="253" t="s">
        <v>85</v>
      </c>
      <c r="AV269" s="14" t="s">
        <v>85</v>
      </c>
      <c r="AW269" s="14" t="s">
        <v>33</v>
      </c>
      <c r="AX269" s="14" t="s">
        <v>72</v>
      </c>
      <c r="AY269" s="253" t="s">
        <v>186</v>
      </c>
    </row>
    <row r="270" s="13" customFormat="1">
      <c r="A270" s="13"/>
      <c r="B270" s="232"/>
      <c r="C270" s="233"/>
      <c r="D270" s="234" t="s">
        <v>196</v>
      </c>
      <c r="E270" s="235" t="s">
        <v>19</v>
      </c>
      <c r="F270" s="236" t="s">
        <v>1167</v>
      </c>
      <c r="G270" s="233"/>
      <c r="H270" s="235" t="s">
        <v>19</v>
      </c>
      <c r="I270" s="237"/>
      <c r="J270" s="233"/>
      <c r="K270" s="233"/>
      <c r="L270" s="238"/>
      <c r="M270" s="239"/>
      <c r="N270" s="240"/>
      <c r="O270" s="240"/>
      <c r="P270" s="240"/>
      <c r="Q270" s="240"/>
      <c r="R270" s="240"/>
      <c r="S270" s="240"/>
      <c r="T270" s="241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2" t="s">
        <v>196</v>
      </c>
      <c r="AU270" s="242" t="s">
        <v>85</v>
      </c>
      <c r="AV270" s="13" t="s">
        <v>79</v>
      </c>
      <c r="AW270" s="13" t="s">
        <v>33</v>
      </c>
      <c r="AX270" s="13" t="s">
        <v>72</v>
      </c>
      <c r="AY270" s="242" t="s">
        <v>186</v>
      </c>
    </row>
    <row r="271" s="14" customFormat="1">
      <c r="A271" s="14"/>
      <c r="B271" s="243"/>
      <c r="C271" s="244"/>
      <c r="D271" s="234" t="s">
        <v>196</v>
      </c>
      <c r="E271" s="245" t="s">
        <v>19</v>
      </c>
      <c r="F271" s="246" t="s">
        <v>1385</v>
      </c>
      <c r="G271" s="244"/>
      <c r="H271" s="247">
        <v>14.808</v>
      </c>
      <c r="I271" s="248"/>
      <c r="J271" s="244"/>
      <c r="K271" s="244"/>
      <c r="L271" s="249"/>
      <c r="M271" s="250"/>
      <c r="N271" s="251"/>
      <c r="O271" s="251"/>
      <c r="P271" s="251"/>
      <c r="Q271" s="251"/>
      <c r="R271" s="251"/>
      <c r="S271" s="251"/>
      <c r="T271" s="25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3" t="s">
        <v>196</v>
      </c>
      <c r="AU271" s="253" t="s">
        <v>85</v>
      </c>
      <c r="AV271" s="14" t="s">
        <v>85</v>
      </c>
      <c r="AW271" s="14" t="s">
        <v>33</v>
      </c>
      <c r="AX271" s="14" t="s">
        <v>72</v>
      </c>
      <c r="AY271" s="253" t="s">
        <v>186</v>
      </c>
    </row>
    <row r="272" s="13" customFormat="1">
      <c r="A272" s="13"/>
      <c r="B272" s="232"/>
      <c r="C272" s="233"/>
      <c r="D272" s="234" t="s">
        <v>196</v>
      </c>
      <c r="E272" s="235" t="s">
        <v>19</v>
      </c>
      <c r="F272" s="236" t="s">
        <v>1165</v>
      </c>
      <c r="G272" s="233"/>
      <c r="H272" s="235" t="s">
        <v>19</v>
      </c>
      <c r="I272" s="237"/>
      <c r="J272" s="233"/>
      <c r="K272" s="233"/>
      <c r="L272" s="238"/>
      <c r="M272" s="239"/>
      <c r="N272" s="240"/>
      <c r="O272" s="240"/>
      <c r="P272" s="240"/>
      <c r="Q272" s="240"/>
      <c r="R272" s="240"/>
      <c r="S272" s="240"/>
      <c r="T272" s="24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2" t="s">
        <v>196</v>
      </c>
      <c r="AU272" s="242" t="s">
        <v>85</v>
      </c>
      <c r="AV272" s="13" t="s">
        <v>79</v>
      </c>
      <c r="AW272" s="13" t="s">
        <v>33</v>
      </c>
      <c r="AX272" s="13" t="s">
        <v>72</v>
      </c>
      <c r="AY272" s="242" t="s">
        <v>186</v>
      </c>
    </row>
    <row r="273" s="14" customFormat="1">
      <c r="A273" s="14"/>
      <c r="B273" s="243"/>
      <c r="C273" s="244"/>
      <c r="D273" s="234" t="s">
        <v>196</v>
      </c>
      <c r="E273" s="245" t="s">
        <v>19</v>
      </c>
      <c r="F273" s="246" t="s">
        <v>1386</v>
      </c>
      <c r="G273" s="244"/>
      <c r="H273" s="247">
        <v>9.4049999999999994</v>
      </c>
      <c r="I273" s="248"/>
      <c r="J273" s="244"/>
      <c r="K273" s="244"/>
      <c r="L273" s="249"/>
      <c r="M273" s="250"/>
      <c r="N273" s="251"/>
      <c r="O273" s="251"/>
      <c r="P273" s="251"/>
      <c r="Q273" s="251"/>
      <c r="R273" s="251"/>
      <c r="S273" s="251"/>
      <c r="T273" s="25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3" t="s">
        <v>196</v>
      </c>
      <c r="AU273" s="253" t="s">
        <v>85</v>
      </c>
      <c r="AV273" s="14" t="s">
        <v>85</v>
      </c>
      <c r="AW273" s="14" t="s">
        <v>33</v>
      </c>
      <c r="AX273" s="14" t="s">
        <v>72</v>
      </c>
      <c r="AY273" s="253" t="s">
        <v>186</v>
      </c>
    </row>
    <row r="274" s="13" customFormat="1">
      <c r="A274" s="13"/>
      <c r="B274" s="232"/>
      <c r="C274" s="233"/>
      <c r="D274" s="234" t="s">
        <v>196</v>
      </c>
      <c r="E274" s="235" t="s">
        <v>19</v>
      </c>
      <c r="F274" s="236" t="s">
        <v>1167</v>
      </c>
      <c r="G274" s="233"/>
      <c r="H274" s="235" t="s">
        <v>19</v>
      </c>
      <c r="I274" s="237"/>
      <c r="J274" s="233"/>
      <c r="K274" s="233"/>
      <c r="L274" s="238"/>
      <c r="M274" s="239"/>
      <c r="N274" s="240"/>
      <c r="O274" s="240"/>
      <c r="P274" s="240"/>
      <c r="Q274" s="240"/>
      <c r="R274" s="240"/>
      <c r="S274" s="240"/>
      <c r="T274" s="24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2" t="s">
        <v>196</v>
      </c>
      <c r="AU274" s="242" t="s">
        <v>85</v>
      </c>
      <c r="AV274" s="13" t="s">
        <v>79</v>
      </c>
      <c r="AW274" s="13" t="s">
        <v>33</v>
      </c>
      <c r="AX274" s="13" t="s">
        <v>72</v>
      </c>
      <c r="AY274" s="242" t="s">
        <v>186</v>
      </c>
    </row>
    <row r="275" s="14" customFormat="1">
      <c r="A275" s="14"/>
      <c r="B275" s="243"/>
      <c r="C275" s="244"/>
      <c r="D275" s="234" t="s">
        <v>196</v>
      </c>
      <c r="E275" s="245" t="s">
        <v>19</v>
      </c>
      <c r="F275" s="246" t="s">
        <v>1387</v>
      </c>
      <c r="G275" s="244"/>
      <c r="H275" s="247">
        <v>37.619999999999997</v>
      </c>
      <c r="I275" s="248"/>
      <c r="J275" s="244"/>
      <c r="K275" s="244"/>
      <c r="L275" s="249"/>
      <c r="M275" s="250"/>
      <c r="N275" s="251"/>
      <c r="O275" s="251"/>
      <c r="P275" s="251"/>
      <c r="Q275" s="251"/>
      <c r="R275" s="251"/>
      <c r="S275" s="251"/>
      <c r="T275" s="25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3" t="s">
        <v>196</v>
      </c>
      <c r="AU275" s="253" t="s">
        <v>85</v>
      </c>
      <c r="AV275" s="14" t="s">
        <v>85</v>
      </c>
      <c r="AW275" s="14" t="s">
        <v>33</v>
      </c>
      <c r="AX275" s="14" t="s">
        <v>72</v>
      </c>
      <c r="AY275" s="253" t="s">
        <v>186</v>
      </c>
    </row>
    <row r="276" s="2" customFormat="1" ht="16.5" customHeight="1">
      <c r="A276" s="38"/>
      <c r="B276" s="39"/>
      <c r="C276" s="254" t="s">
        <v>624</v>
      </c>
      <c r="D276" s="254" t="s">
        <v>236</v>
      </c>
      <c r="E276" s="255" t="s">
        <v>1388</v>
      </c>
      <c r="F276" s="256" t="s">
        <v>1389</v>
      </c>
      <c r="G276" s="257" t="s">
        <v>566</v>
      </c>
      <c r="H276" s="258">
        <v>39.240000000000002</v>
      </c>
      <c r="I276" s="259"/>
      <c r="J276" s="260">
        <f>ROUND(I276*H276,2)</f>
        <v>0</v>
      </c>
      <c r="K276" s="261"/>
      <c r="L276" s="262"/>
      <c r="M276" s="263" t="s">
        <v>19</v>
      </c>
      <c r="N276" s="264" t="s">
        <v>44</v>
      </c>
      <c r="O276" s="84"/>
      <c r="P276" s="223">
        <f>O276*H276</f>
        <v>0</v>
      </c>
      <c r="Q276" s="223">
        <v>0.00046000000000000001</v>
      </c>
      <c r="R276" s="223">
        <f>Q276*H276</f>
        <v>0.018050400000000001</v>
      </c>
      <c r="S276" s="223">
        <v>0</v>
      </c>
      <c r="T276" s="224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25" t="s">
        <v>406</v>
      </c>
      <c r="AT276" s="225" t="s">
        <v>236</v>
      </c>
      <c r="AU276" s="225" t="s">
        <v>85</v>
      </c>
      <c r="AY276" s="17" t="s">
        <v>186</v>
      </c>
      <c r="BE276" s="226">
        <f>IF(N276="základní",J276,0)</f>
        <v>0</v>
      </c>
      <c r="BF276" s="226">
        <f>IF(N276="snížená",J276,0)</f>
        <v>0</v>
      </c>
      <c r="BG276" s="226">
        <f>IF(N276="zákl. přenesená",J276,0)</f>
        <v>0</v>
      </c>
      <c r="BH276" s="226">
        <f>IF(N276="sníž. přenesená",J276,0)</f>
        <v>0</v>
      </c>
      <c r="BI276" s="226">
        <f>IF(N276="nulová",J276,0)</f>
        <v>0</v>
      </c>
      <c r="BJ276" s="17" t="s">
        <v>85</v>
      </c>
      <c r="BK276" s="226">
        <f>ROUND(I276*H276,2)</f>
        <v>0</v>
      </c>
      <c r="BL276" s="17" t="s">
        <v>306</v>
      </c>
      <c r="BM276" s="225" t="s">
        <v>3777</v>
      </c>
    </row>
    <row r="277" s="13" customFormat="1">
      <c r="A277" s="13"/>
      <c r="B277" s="232"/>
      <c r="C277" s="233"/>
      <c r="D277" s="234" t="s">
        <v>196</v>
      </c>
      <c r="E277" s="235" t="s">
        <v>19</v>
      </c>
      <c r="F277" s="236" t="s">
        <v>1165</v>
      </c>
      <c r="G277" s="233"/>
      <c r="H277" s="235" t="s">
        <v>19</v>
      </c>
      <c r="I277" s="237"/>
      <c r="J277" s="233"/>
      <c r="K277" s="233"/>
      <c r="L277" s="238"/>
      <c r="M277" s="239"/>
      <c r="N277" s="240"/>
      <c r="O277" s="240"/>
      <c r="P277" s="240"/>
      <c r="Q277" s="240"/>
      <c r="R277" s="240"/>
      <c r="S277" s="240"/>
      <c r="T277" s="241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2" t="s">
        <v>196</v>
      </c>
      <c r="AU277" s="242" t="s">
        <v>85</v>
      </c>
      <c r="AV277" s="13" t="s">
        <v>79</v>
      </c>
      <c r="AW277" s="13" t="s">
        <v>33</v>
      </c>
      <c r="AX277" s="13" t="s">
        <v>72</v>
      </c>
      <c r="AY277" s="242" t="s">
        <v>186</v>
      </c>
    </row>
    <row r="278" s="14" customFormat="1">
      <c r="A278" s="14"/>
      <c r="B278" s="243"/>
      <c r="C278" s="244"/>
      <c r="D278" s="234" t="s">
        <v>196</v>
      </c>
      <c r="E278" s="245" t="s">
        <v>19</v>
      </c>
      <c r="F278" s="246" t="s">
        <v>1391</v>
      </c>
      <c r="G278" s="244"/>
      <c r="H278" s="247">
        <v>13.08</v>
      </c>
      <c r="I278" s="248"/>
      <c r="J278" s="244"/>
      <c r="K278" s="244"/>
      <c r="L278" s="249"/>
      <c r="M278" s="250"/>
      <c r="N278" s="251"/>
      <c r="O278" s="251"/>
      <c r="P278" s="251"/>
      <c r="Q278" s="251"/>
      <c r="R278" s="251"/>
      <c r="S278" s="251"/>
      <c r="T278" s="252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3" t="s">
        <v>196</v>
      </c>
      <c r="AU278" s="253" t="s">
        <v>85</v>
      </c>
      <c r="AV278" s="14" t="s">
        <v>85</v>
      </c>
      <c r="AW278" s="14" t="s">
        <v>33</v>
      </c>
      <c r="AX278" s="14" t="s">
        <v>72</v>
      </c>
      <c r="AY278" s="253" t="s">
        <v>186</v>
      </c>
    </row>
    <row r="279" s="13" customFormat="1">
      <c r="A279" s="13"/>
      <c r="B279" s="232"/>
      <c r="C279" s="233"/>
      <c r="D279" s="234" t="s">
        <v>196</v>
      </c>
      <c r="E279" s="235" t="s">
        <v>19</v>
      </c>
      <c r="F279" s="236" t="s">
        <v>1167</v>
      </c>
      <c r="G279" s="233"/>
      <c r="H279" s="235" t="s">
        <v>19</v>
      </c>
      <c r="I279" s="237"/>
      <c r="J279" s="233"/>
      <c r="K279" s="233"/>
      <c r="L279" s="238"/>
      <c r="M279" s="239"/>
      <c r="N279" s="240"/>
      <c r="O279" s="240"/>
      <c r="P279" s="240"/>
      <c r="Q279" s="240"/>
      <c r="R279" s="240"/>
      <c r="S279" s="240"/>
      <c r="T279" s="24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2" t="s">
        <v>196</v>
      </c>
      <c r="AU279" s="242" t="s">
        <v>85</v>
      </c>
      <c r="AV279" s="13" t="s">
        <v>79</v>
      </c>
      <c r="AW279" s="13" t="s">
        <v>33</v>
      </c>
      <c r="AX279" s="13" t="s">
        <v>72</v>
      </c>
      <c r="AY279" s="242" t="s">
        <v>186</v>
      </c>
    </row>
    <row r="280" s="14" customFormat="1">
      <c r="A280" s="14"/>
      <c r="B280" s="243"/>
      <c r="C280" s="244"/>
      <c r="D280" s="234" t="s">
        <v>196</v>
      </c>
      <c r="E280" s="245" t="s">
        <v>19</v>
      </c>
      <c r="F280" s="246" t="s">
        <v>1392</v>
      </c>
      <c r="G280" s="244"/>
      <c r="H280" s="247">
        <v>26.16</v>
      </c>
      <c r="I280" s="248"/>
      <c r="J280" s="244"/>
      <c r="K280" s="244"/>
      <c r="L280" s="249"/>
      <c r="M280" s="250"/>
      <c r="N280" s="251"/>
      <c r="O280" s="251"/>
      <c r="P280" s="251"/>
      <c r="Q280" s="251"/>
      <c r="R280" s="251"/>
      <c r="S280" s="251"/>
      <c r="T280" s="252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3" t="s">
        <v>196</v>
      </c>
      <c r="AU280" s="253" t="s">
        <v>85</v>
      </c>
      <c r="AV280" s="14" t="s">
        <v>85</v>
      </c>
      <c r="AW280" s="14" t="s">
        <v>33</v>
      </c>
      <c r="AX280" s="14" t="s">
        <v>72</v>
      </c>
      <c r="AY280" s="253" t="s">
        <v>186</v>
      </c>
    </row>
    <row r="281" s="2" customFormat="1" ht="24.15" customHeight="1">
      <c r="A281" s="38"/>
      <c r="B281" s="39"/>
      <c r="C281" s="254" t="s">
        <v>1646</v>
      </c>
      <c r="D281" s="254" t="s">
        <v>236</v>
      </c>
      <c r="E281" s="255" t="s">
        <v>1393</v>
      </c>
      <c r="F281" s="256" t="s">
        <v>1394</v>
      </c>
      <c r="G281" s="257" t="s">
        <v>230</v>
      </c>
      <c r="H281" s="258">
        <v>0.050999999999999997</v>
      </c>
      <c r="I281" s="259"/>
      <c r="J281" s="260">
        <f>ROUND(I281*H281,2)</f>
        <v>0</v>
      </c>
      <c r="K281" s="261"/>
      <c r="L281" s="262"/>
      <c r="M281" s="263" t="s">
        <v>19</v>
      </c>
      <c r="N281" s="264" t="s">
        <v>44</v>
      </c>
      <c r="O281" s="84"/>
      <c r="P281" s="223">
        <f>O281*H281</f>
        <v>0</v>
      </c>
      <c r="Q281" s="223">
        <v>1</v>
      </c>
      <c r="R281" s="223">
        <f>Q281*H281</f>
        <v>0.050999999999999997</v>
      </c>
      <c r="S281" s="223">
        <v>0</v>
      </c>
      <c r="T281" s="224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25" t="s">
        <v>406</v>
      </c>
      <c r="AT281" s="225" t="s">
        <v>236</v>
      </c>
      <c r="AU281" s="225" t="s">
        <v>85</v>
      </c>
      <c r="AY281" s="17" t="s">
        <v>186</v>
      </c>
      <c r="BE281" s="226">
        <f>IF(N281="základní",J281,0)</f>
        <v>0</v>
      </c>
      <c r="BF281" s="226">
        <f>IF(N281="snížená",J281,0)</f>
        <v>0</v>
      </c>
      <c r="BG281" s="226">
        <f>IF(N281="zákl. přenesená",J281,0)</f>
        <v>0</v>
      </c>
      <c r="BH281" s="226">
        <f>IF(N281="sníž. přenesená",J281,0)</f>
        <v>0</v>
      </c>
      <c r="BI281" s="226">
        <f>IF(N281="nulová",J281,0)</f>
        <v>0</v>
      </c>
      <c r="BJ281" s="17" t="s">
        <v>85</v>
      </c>
      <c r="BK281" s="226">
        <f>ROUND(I281*H281,2)</f>
        <v>0</v>
      </c>
      <c r="BL281" s="17" t="s">
        <v>306</v>
      </c>
      <c r="BM281" s="225" t="s">
        <v>3778</v>
      </c>
    </row>
    <row r="282" s="13" customFormat="1">
      <c r="A282" s="13"/>
      <c r="B282" s="232"/>
      <c r="C282" s="233"/>
      <c r="D282" s="234" t="s">
        <v>196</v>
      </c>
      <c r="E282" s="235" t="s">
        <v>19</v>
      </c>
      <c r="F282" s="236" t="s">
        <v>1165</v>
      </c>
      <c r="G282" s="233"/>
      <c r="H282" s="235" t="s">
        <v>19</v>
      </c>
      <c r="I282" s="237"/>
      <c r="J282" s="233"/>
      <c r="K282" s="233"/>
      <c r="L282" s="238"/>
      <c r="M282" s="239"/>
      <c r="N282" s="240"/>
      <c r="O282" s="240"/>
      <c r="P282" s="240"/>
      <c r="Q282" s="240"/>
      <c r="R282" s="240"/>
      <c r="S282" s="240"/>
      <c r="T282" s="241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2" t="s">
        <v>196</v>
      </c>
      <c r="AU282" s="242" t="s">
        <v>85</v>
      </c>
      <c r="AV282" s="13" t="s">
        <v>79</v>
      </c>
      <c r="AW282" s="13" t="s">
        <v>33</v>
      </c>
      <c r="AX282" s="13" t="s">
        <v>72</v>
      </c>
      <c r="AY282" s="242" t="s">
        <v>186</v>
      </c>
    </row>
    <row r="283" s="14" customFormat="1">
      <c r="A283" s="14"/>
      <c r="B283" s="243"/>
      <c r="C283" s="244"/>
      <c r="D283" s="234" t="s">
        <v>196</v>
      </c>
      <c r="E283" s="245" t="s">
        <v>19</v>
      </c>
      <c r="F283" s="246" t="s">
        <v>1396</v>
      </c>
      <c r="G283" s="244"/>
      <c r="H283" s="247">
        <v>0.01</v>
      </c>
      <c r="I283" s="248"/>
      <c r="J283" s="244"/>
      <c r="K283" s="244"/>
      <c r="L283" s="249"/>
      <c r="M283" s="250"/>
      <c r="N283" s="251"/>
      <c r="O283" s="251"/>
      <c r="P283" s="251"/>
      <c r="Q283" s="251"/>
      <c r="R283" s="251"/>
      <c r="S283" s="251"/>
      <c r="T283" s="25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3" t="s">
        <v>196</v>
      </c>
      <c r="AU283" s="253" t="s">
        <v>85</v>
      </c>
      <c r="AV283" s="14" t="s">
        <v>85</v>
      </c>
      <c r="AW283" s="14" t="s">
        <v>33</v>
      </c>
      <c r="AX283" s="14" t="s">
        <v>72</v>
      </c>
      <c r="AY283" s="253" t="s">
        <v>186</v>
      </c>
    </row>
    <row r="284" s="13" customFormat="1">
      <c r="A284" s="13"/>
      <c r="B284" s="232"/>
      <c r="C284" s="233"/>
      <c r="D284" s="234" t="s">
        <v>196</v>
      </c>
      <c r="E284" s="235" t="s">
        <v>19</v>
      </c>
      <c r="F284" s="236" t="s">
        <v>1167</v>
      </c>
      <c r="G284" s="233"/>
      <c r="H284" s="235" t="s">
        <v>19</v>
      </c>
      <c r="I284" s="237"/>
      <c r="J284" s="233"/>
      <c r="K284" s="233"/>
      <c r="L284" s="238"/>
      <c r="M284" s="239"/>
      <c r="N284" s="240"/>
      <c r="O284" s="240"/>
      <c r="P284" s="240"/>
      <c r="Q284" s="240"/>
      <c r="R284" s="240"/>
      <c r="S284" s="240"/>
      <c r="T284" s="24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2" t="s">
        <v>196</v>
      </c>
      <c r="AU284" s="242" t="s">
        <v>85</v>
      </c>
      <c r="AV284" s="13" t="s">
        <v>79</v>
      </c>
      <c r="AW284" s="13" t="s">
        <v>33</v>
      </c>
      <c r="AX284" s="13" t="s">
        <v>72</v>
      </c>
      <c r="AY284" s="242" t="s">
        <v>186</v>
      </c>
    </row>
    <row r="285" s="14" customFormat="1">
      <c r="A285" s="14"/>
      <c r="B285" s="243"/>
      <c r="C285" s="244"/>
      <c r="D285" s="234" t="s">
        <v>196</v>
      </c>
      <c r="E285" s="245" t="s">
        <v>19</v>
      </c>
      <c r="F285" s="246" t="s">
        <v>1397</v>
      </c>
      <c r="G285" s="244"/>
      <c r="H285" s="247">
        <v>0.041000000000000002</v>
      </c>
      <c r="I285" s="248"/>
      <c r="J285" s="244"/>
      <c r="K285" s="244"/>
      <c r="L285" s="249"/>
      <c r="M285" s="250"/>
      <c r="N285" s="251"/>
      <c r="O285" s="251"/>
      <c r="P285" s="251"/>
      <c r="Q285" s="251"/>
      <c r="R285" s="251"/>
      <c r="S285" s="251"/>
      <c r="T285" s="25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3" t="s">
        <v>196</v>
      </c>
      <c r="AU285" s="253" t="s">
        <v>85</v>
      </c>
      <c r="AV285" s="14" t="s">
        <v>85</v>
      </c>
      <c r="AW285" s="14" t="s">
        <v>33</v>
      </c>
      <c r="AX285" s="14" t="s">
        <v>72</v>
      </c>
      <c r="AY285" s="253" t="s">
        <v>186</v>
      </c>
    </row>
    <row r="286" s="2" customFormat="1" ht="16.5" customHeight="1">
      <c r="A286" s="38"/>
      <c r="B286" s="39"/>
      <c r="C286" s="254" t="s">
        <v>631</v>
      </c>
      <c r="D286" s="254" t="s">
        <v>236</v>
      </c>
      <c r="E286" s="255" t="s">
        <v>1398</v>
      </c>
      <c r="F286" s="256" t="s">
        <v>1399</v>
      </c>
      <c r="G286" s="257" t="s">
        <v>1400</v>
      </c>
      <c r="H286" s="258">
        <v>2</v>
      </c>
      <c r="I286" s="259"/>
      <c r="J286" s="260">
        <f>ROUND(I286*H286,2)</f>
        <v>0</v>
      </c>
      <c r="K286" s="261"/>
      <c r="L286" s="262"/>
      <c r="M286" s="263" t="s">
        <v>19</v>
      </c>
      <c r="N286" s="264" t="s">
        <v>44</v>
      </c>
      <c r="O286" s="84"/>
      <c r="P286" s="223">
        <f>O286*H286</f>
        <v>0</v>
      </c>
      <c r="Q286" s="223">
        <v>0.00040999999999999999</v>
      </c>
      <c r="R286" s="223">
        <f>Q286*H286</f>
        <v>0.00081999999999999998</v>
      </c>
      <c r="S286" s="223">
        <v>0</v>
      </c>
      <c r="T286" s="224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25" t="s">
        <v>406</v>
      </c>
      <c r="AT286" s="225" t="s">
        <v>236</v>
      </c>
      <c r="AU286" s="225" t="s">
        <v>85</v>
      </c>
      <c r="AY286" s="17" t="s">
        <v>186</v>
      </c>
      <c r="BE286" s="226">
        <f>IF(N286="základní",J286,0)</f>
        <v>0</v>
      </c>
      <c r="BF286" s="226">
        <f>IF(N286="snížená",J286,0)</f>
        <v>0</v>
      </c>
      <c r="BG286" s="226">
        <f>IF(N286="zákl. přenesená",J286,0)</f>
        <v>0</v>
      </c>
      <c r="BH286" s="226">
        <f>IF(N286="sníž. přenesená",J286,0)</f>
        <v>0</v>
      </c>
      <c r="BI286" s="226">
        <f>IF(N286="nulová",J286,0)</f>
        <v>0</v>
      </c>
      <c r="BJ286" s="17" t="s">
        <v>85</v>
      </c>
      <c r="BK286" s="226">
        <f>ROUND(I286*H286,2)</f>
        <v>0</v>
      </c>
      <c r="BL286" s="17" t="s">
        <v>306</v>
      </c>
      <c r="BM286" s="225" t="s">
        <v>3779</v>
      </c>
    </row>
    <row r="287" s="13" customFormat="1">
      <c r="A287" s="13"/>
      <c r="B287" s="232"/>
      <c r="C287" s="233"/>
      <c r="D287" s="234" t="s">
        <v>196</v>
      </c>
      <c r="E287" s="235" t="s">
        <v>19</v>
      </c>
      <c r="F287" s="236" t="s">
        <v>1165</v>
      </c>
      <c r="G287" s="233"/>
      <c r="H287" s="235" t="s">
        <v>19</v>
      </c>
      <c r="I287" s="237"/>
      <c r="J287" s="233"/>
      <c r="K287" s="233"/>
      <c r="L287" s="238"/>
      <c r="M287" s="239"/>
      <c r="N287" s="240"/>
      <c r="O287" s="240"/>
      <c r="P287" s="240"/>
      <c r="Q287" s="240"/>
      <c r="R287" s="240"/>
      <c r="S287" s="240"/>
      <c r="T287" s="24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2" t="s">
        <v>196</v>
      </c>
      <c r="AU287" s="242" t="s">
        <v>85</v>
      </c>
      <c r="AV287" s="13" t="s">
        <v>79</v>
      </c>
      <c r="AW287" s="13" t="s">
        <v>33</v>
      </c>
      <c r="AX287" s="13" t="s">
        <v>72</v>
      </c>
      <c r="AY287" s="242" t="s">
        <v>186</v>
      </c>
    </row>
    <row r="288" s="14" customFormat="1">
      <c r="A288" s="14"/>
      <c r="B288" s="243"/>
      <c r="C288" s="244"/>
      <c r="D288" s="234" t="s">
        <v>196</v>
      </c>
      <c r="E288" s="245" t="s">
        <v>19</v>
      </c>
      <c r="F288" s="246" t="s">
        <v>1402</v>
      </c>
      <c r="G288" s="244"/>
      <c r="H288" s="247">
        <v>0.40000000000000002</v>
      </c>
      <c r="I288" s="248"/>
      <c r="J288" s="244"/>
      <c r="K288" s="244"/>
      <c r="L288" s="249"/>
      <c r="M288" s="250"/>
      <c r="N288" s="251"/>
      <c r="O288" s="251"/>
      <c r="P288" s="251"/>
      <c r="Q288" s="251"/>
      <c r="R288" s="251"/>
      <c r="S288" s="251"/>
      <c r="T288" s="25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3" t="s">
        <v>196</v>
      </c>
      <c r="AU288" s="253" t="s">
        <v>85</v>
      </c>
      <c r="AV288" s="14" t="s">
        <v>85</v>
      </c>
      <c r="AW288" s="14" t="s">
        <v>33</v>
      </c>
      <c r="AX288" s="14" t="s">
        <v>72</v>
      </c>
      <c r="AY288" s="253" t="s">
        <v>186</v>
      </c>
    </row>
    <row r="289" s="13" customFormat="1">
      <c r="A289" s="13"/>
      <c r="B289" s="232"/>
      <c r="C289" s="233"/>
      <c r="D289" s="234" t="s">
        <v>196</v>
      </c>
      <c r="E289" s="235" t="s">
        <v>19</v>
      </c>
      <c r="F289" s="236" t="s">
        <v>1167</v>
      </c>
      <c r="G289" s="233"/>
      <c r="H289" s="235" t="s">
        <v>19</v>
      </c>
      <c r="I289" s="237"/>
      <c r="J289" s="233"/>
      <c r="K289" s="233"/>
      <c r="L289" s="238"/>
      <c r="M289" s="239"/>
      <c r="N289" s="240"/>
      <c r="O289" s="240"/>
      <c r="P289" s="240"/>
      <c r="Q289" s="240"/>
      <c r="R289" s="240"/>
      <c r="S289" s="240"/>
      <c r="T289" s="24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2" t="s">
        <v>196</v>
      </c>
      <c r="AU289" s="242" t="s">
        <v>85</v>
      </c>
      <c r="AV289" s="13" t="s">
        <v>79</v>
      </c>
      <c r="AW289" s="13" t="s">
        <v>33</v>
      </c>
      <c r="AX289" s="13" t="s">
        <v>72</v>
      </c>
      <c r="AY289" s="242" t="s">
        <v>186</v>
      </c>
    </row>
    <row r="290" s="14" customFormat="1">
      <c r="A290" s="14"/>
      <c r="B290" s="243"/>
      <c r="C290" s="244"/>
      <c r="D290" s="234" t="s">
        <v>196</v>
      </c>
      <c r="E290" s="245" t="s">
        <v>19</v>
      </c>
      <c r="F290" s="246" t="s">
        <v>1403</v>
      </c>
      <c r="G290" s="244"/>
      <c r="H290" s="247">
        <v>1.6000000000000001</v>
      </c>
      <c r="I290" s="248"/>
      <c r="J290" s="244"/>
      <c r="K290" s="244"/>
      <c r="L290" s="249"/>
      <c r="M290" s="250"/>
      <c r="N290" s="251"/>
      <c r="O290" s="251"/>
      <c r="P290" s="251"/>
      <c r="Q290" s="251"/>
      <c r="R290" s="251"/>
      <c r="S290" s="251"/>
      <c r="T290" s="25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3" t="s">
        <v>196</v>
      </c>
      <c r="AU290" s="253" t="s">
        <v>85</v>
      </c>
      <c r="AV290" s="14" t="s">
        <v>85</v>
      </c>
      <c r="AW290" s="14" t="s">
        <v>33</v>
      </c>
      <c r="AX290" s="14" t="s">
        <v>72</v>
      </c>
      <c r="AY290" s="253" t="s">
        <v>186</v>
      </c>
    </row>
    <row r="291" s="2" customFormat="1" ht="16.5" customHeight="1">
      <c r="A291" s="38"/>
      <c r="B291" s="39"/>
      <c r="C291" s="254" t="s">
        <v>636</v>
      </c>
      <c r="D291" s="254" t="s">
        <v>236</v>
      </c>
      <c r="E291" s="255" t="s">
        <v>1404</v>
      </c>
      <c r="F291" s="256" t="s">
        <v>1405</v>
      </c>
      <c r="G291" s="257" t="s">
        <v>1400</v>
      </c>
      <c r="H291" s="258">
        <v>2</v>
      </c>
      <c r="I291" s="259"/>
      <c r="J291" s="260">
        <f>ROUND(I291*H291,2)</f>
        <v>0</v>
      </c>
      <c r="K291" s="261"/>
      <c r="L291" s="262"/>
      <c r="M291" s="263" t="s">
        <v>19</v>
      </c>
      <c r="N291" s="264" t="s">
        <v>44</v>
      </c>
      <c r="O291" s="84"/>
      <c r="P291" s="223">
        <f>O291*H291</f>
        <v>0</v>
      </c>
      <c r="Q291" s="223">
        <v>0.00040999999999999999</v>
      </c>
      <c r="R291" s="223">
        <f>Q291*H291</f>
        <v>0.00081999999999999998</v>
      </c>
      <c r="S291" s="223">
        <v>0</v>
      </c>
      <c r="T291" s="224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225" t="s">
        <v>406</v>
      </c>
      <c r="AT291" s="225" t="s">
        <v>236</v>
      </c>
      <c r="AU291" s="225" t="s">
        <v>85</v>
      </c>
      <c r="AY291" s="17" t="s">
        <v>186</v>
      </c>
      <c r="BE291" s="226">
        <f>IF(N291="základní",J291,0)</f>
        <v>0</v>
      </c>
      <c r="BF291" s="226">
        <f>IF(N291="snížená",J291,0)</f>
        <v>0</v>
      </c>
      <c r="BG291" s="226">
        <f>IF(N291="zákl. přenesená",J291,0)</f>
        <v>0</v>
      </c>
      <c r="BH291" s="226">
        <f>IF(N291="sníž. přenesená",J291,0)</f>
        <v>0</v>
      </c>
      <c r="BI291" s="226">
        <f>IF(N291="nulová",J291,0)</f>
        <v>0</v>
      </c>
      <c r="BJ291" s="17" t="s">
        <v>85</v>
      </c>
      <c r="BK291" s="226">
        <f>ROUND(I291*H291,2)</f>
        <v>0</v>
      </c>
      <c r="BL291" s="17" t="s">
        <v>306</v>
      </c>
      <c r="BM291" s="225" t="s">
        <v>3780</v>
      </c>
    </row>
    <row r="292" s="13" customFormat="1">
      <c r="A292" s="13"/>
      <c r="B292" s="232"/>
      <c r="C292" s="233"/>
      <c r="D292" s="234" t="s">
        <v>196</v>
      </c>
      <c r="E292" s="235" t="s">
        <v>19</v>
      </c>
      <c r="F292" s="236" t="s">
        <v>1165</v>
      </c>
      <c r="G292" s="233"/>
      <c r="H292" s="235" t="s">
        <v>19</v>
      </c>
      <c r="I292" s="237"/>
      <c r="J292" s="233"/>
      <c r="K292" s="233"/>
      <c r="L292" s="238"/>
      <c r="M292" s="239"/>
      <c r="N292" s="240"/>
      <c r="O292" s="240"/>
      <c r="P292" s="240"/>
      <c r="Q292" s="240"/>
      <c r="R292" s="240"/>
      <c r="S292" s="240"/>
      <c r="T292" s="241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2" t="s">
        <v>196</v>
      </c>
      <c r="AU292" s="242" t="s">
        <v>85</v>
      </c>
      <c r="AV292" s="13" t="s">
        <v>79</v>
      </c>
      <c r="AW292" s="13" t="s">
        <v>33</v>
      </c>
      <c r="AX292" s="13" t="s">
        <v>72</v>
      </c>
      <c r="AY292" s="242" t="s">
        <v>186</v>
      </c>
    </row>
    <row r="293" s="14" customFormat="1">
      <c r="A293" s="14"/>
      <c r="B293" s="243"/>
      <c r="C293" s="244"/>
      <c r="D293" s="234" t="s">
        <v>196</v>
      </c>
      <c r="E293" s="245" t="s">
        <v>19</v>
      </c>
      <c r="F293" s="246" t="s">
        <v>1402</v>
      </c>
      <c r="G293" s="244"/>
      <c r="H293" s="247">
        <v>0.40000000000000002</v>
      </c>
      <c r="I293" s="248"/>
      <c r="J293" s="244"/>
      <c r="K293" s="244"/>
      <c r="L293" s="249"/>
      <c r="M293" s="250"/>
      <c r="N293" s="251"/>
      <c r="O293" s="251"/>
      <c r="P293" s="251"/>
      <c r="Q293" s="251"/>
      <c r="R293" s="251"/>
      <c r="S293" s="251"/>
      <c r="T293" s="25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3" t="s">
        <v>196</v>
      </c>
      <c r="AU293" s="253" t="s">
        <v>85</v>
      </c>
      <c r="AV293" s="14" t="s">
        <v>85</v>
      </c>
      <c r="AW293" s="14" t="s">
        <v>33</v>
      </c>
      <c r="AX293" s="14" t="s">
        <v>72</v>
      </c>
      <c r="AY293" s="253" t="s">
        <v>186</v>
      </c>
    </row>
    <row r="294" s="13" customFormat="1">
      <c r="A294" s="13"/>
      <c r="B294" s="232"/>
      <c r="C294" s="233"/>
      <c r="D294" s="234" t="s">
        <v>196</v>
      </c>
      <c r="E294" s="235" t="s">
        <v>19</v>
      </c>
      <c r="F294" s="236" t="s">
        <v>1167</v>
      </c>
      <c r="G294" s="233"/>
      <c r="H294" s="235" t="s">
        <v>19</v>
      </c>
      <c r="I294" s="237"/>
      <c r="J294" s="233"/>
      <c r="K294" s="233"/>
      <c r="L294" s="238"/>
      <c r="M294" s="239"/>
      <c r="N294" s="240"/>
      <c r="O294" s="240"/>
      <c r="P294" s="240"/>
      <c r="Q294" s="240"/>
      <c r="R294" s="240"/>
      <c r="S294" s="240"/>
      <c r="T294" s="24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2" t="s">
        <v>196</v>
      </c>
      <c r="AU294" s="242" t="s">
        <v>85</v>
      </c>
      <c r="AV294" s="13" t="s">
        <v>79</v>
      </c>
      <c r="AW294" s="13" t="s">
        <v>33</v>
      </c>
      <c r="AX294" s="13" t="s">
        <v>72</v>
      </c>
      <c r="AY294" s="242" t="s">
        <v>186</v>
      </c>
    </row>
    <row r="295" s="14" customFormat="1">
      <c r="A295" s="14"/>
      <c r="B295" s="243"/>
      <c r="C295" s="244"/>
      <c r="D295" s="234" t="s">
        <v>196</v>
      </c>
      <c r="E295" s="245" t="s">
        <v>19</v>
      </c>
      <c r="F295" s="246" t="s">
        <v>1403</v>
      </c>
      <c r="G295" s="244"/>
      <c r="H295" s="247">
        <v>1.6000000000000001</v>
      </c>
      <c r="I295" s="248"/>
      <c r="J295" s="244"/>
      <c r="K295" s="244"/>
      <c r="L295" s="249"/>
      <c r="M295" s="250"/>
      <c r="N295" s="251"/>
      <c r="O295" s="251"/>
      <c r="P295" s="251"/>
      <c r="Q295" s="251"/>
      <c r="R295" s="251"/>
      <c r="S295" s="251"/>
      <c r="T295" s="25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3" t="s">
        <v>196</v>
      </c>
      <c r="AU295" s="253" t="s">
        <v>85</v>
      </c>
      <c r="AV295" s="14" t="s">
        <v>85</v>
      </c>
      <c r="AW295" s="14" t="s">
        <v>33</v>
      </c>
      <c r="AX295" s="14" t="s">
        <v>72</v>
      </c>
      <c r="AY295" s="253" t="s">
        <v>186</v>
      </c>
    </row>
    <row r="296" s="2" customFormat="1" ht="49.05" customHeight="1">
      <c r="A296" s="38"/>
      <c r="B296" s="39"/>
      <c r="C296" s="213" t="s">
        <v>641</v>
      </c>
      <c r="D296" s="213" t="s">
        <v>188</v>
      </c>
      <c r="E296" s="214" t="s">
        <v>1407</v>
      </c>
      <c r="F296" s="215" t="s">
        <v>1408</v>
      </c>
      <c r="G296" s="216" t="s">
        <v>230</v>
      </c>
      <c r="H296" s="217">
        <v>0.19700000000000001</v>
      </c>
      <c r="I296" s="218"/>
      <c r="J296" s="219">
        <f>ROUND(I296*H296,2)</f>
        <v>0</v>
      </c>
      <c r="K296" s="220"/>
      <c r="L296" s="44"/>
      <c r="M296" s="221" t="s">
        <v>19</v>
      </c>
      <c r="N296" s="222" t="s">
        <v>44</v>
      </c>
      <c r="O296" s="84"/>
      <c r="P296" s="223">
        <f>O296*H296</f>
        <v>0</v>
      </c>
      <c r="Q296" s="223">
        <v>0</v>
      </c>
      <c r="R296" s="223">
        <f>Q296*H296</f>
        <v>0</v>
      </c>
      <c r="S296" s="223">
        <v>0</v>
      </c>
      <c r="T296" s="224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25" t="s">
        <v>306</v>
      </c>
      <c r="AT296" s="225" t="s">
        <v>188</v>
      </c>
      <c r="AU296" s="225" t="s">
        <v>85</v>
      </c>
      <c r="AY296" s="17" t="s">
        <v>186</v>
      </c>
      <c r="BE296" s="226">
        <f>IF(N296="základní",J296,0)</f>
        <v>0</v>
      </c>
      <c r="BF296" s="226">
        <f>IF(N296="snížená",J296,0)</f>
        <v>0</v>
      </c>
      <c r="BG296" s="226">
        <f>IF(N296="zákl. přenesená",J296,0)</f>
        <v>0</v>
      </c>
      <c r="BH296" s="226">
        <f>IF(N296="sníž. přenesená",J296,0)</f>
        <v>0</v>
      </c>
      <c r="BI296" s="226">
        <f>IF(N296="nulová",J296,0)</f>
        <v>0</v>
      </c>
      <c r="BJ296" s="17" t="s">
        <v>85</v>
      </c>
      <c r="BK296" s="226">
        <f>ROUND(I296*H296,2)</f>
        <v>0</v>
      </c>
      <c r="BL296" s="17" t="s">
        <v>306</v>
      </c>
      <c r="BM296" s="225" t="s">
        <v>3781</v>
      </c>
    </row>
    <row r="297" s="2" customFormat="1">
      <c r="A297" s="38"/>
      <c r="B297" s="39"/>
      <c r="C297" s="40"/>
      <c r="D297" s="227" t="s">
        <v>194</v>
      </c>
      <c r="E297" s="40"/>
      <c r="F297" s="228" t="s">
        <v>1410</v>
      </c>
      <c r="G297" s="40"/>
      <c r="H297" s="40"/>
      <c r="I297" s="229"/>
      <c r="J297" s="40"/>
      <c r="K297" s="40"/>
      <c r="L297" s="44"/>
      <c r="M297" s="230"/>
      <c r="N297" s="231"/>
      <c r="O297" s="84"/>
      <c r="P297" s="84"/>
      <c r="Q297" s="84"/>
      <c r="R297" s="84"/>
      <c r="S297" s="84"/>
      <c r="T297" s="85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7" t="s">
        <v>194</v>
      </c>
      <c r="AU297" s="17" t="s">
        <v>85</v>
      </c>
    </row>
    <row r="298" s="2" customFormat="1" ht="49.05" customHeight="1">
      <c r="A298" s="38"/>
      <c r="B298" s="39"/>
      <c r="C298" s="213" t="s">
        <v>647</v>
      </c>
      <c r="D298" s="213" t="s">
        <v>188</v>
      </c>
      <c r="E298" s="214" t="s">
        <v>999</v>
      </c>
      <c r="F298" s="215" t="s">
        <v>1000</v>
      </c>
      <c r="G298" s="216" t="s">
        <v>230</v>
      </c>
      <c r="H298" s="217">
        <v>0.19700000000000001</v>
      </c>
      <c r="I298" s="218"/>
      <c r="J298" s="219">
        <f>ROUND(I298*H298,2)</f>
        <v>0</v>
      </c>
      <c r="K298" s="220"/>
      <c r="L298" s="44"/>
      <c r="M298" s="221" t="s">
        <v>19</v>
      </c>
      <c r="N298" s="222" t="s">
        <v>44</v>
      </c>
      <c r="O298" s="84"/>
      <c r="P298" s="223">
        <f>O298*H298</f>
        <v>0</v>
      </c>
      <c r="Q298" s="223">
        <v>0</v>
      </c>
      <c r="R298" s="223">
        <f>Q298*H298</f>
        <v>0</v>
      </c>
      <c r="S298" s="223">
        <v>0</v>
      </c>
      <c r="T298" s="224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25" t="s">
        <v>306</v>
      </c>
      <c r="AT298" s="225" t="s">
        <v>188</v>
      </c>
      <c r="AU298" s="225" t="s">
        <v>85</v>
      </c>
      <c r="AY298" s="17" t="s">
        <v>186</v>
      </c>
      <c r="BE298" s="226">
        <f>IF(N298="základní",J298,0)</f>
        <v>0</v>
      </c>
      <c r="BF298" s="226">
        <f>IF(N298="snížená",J298,0)</f>
        <v>0</v>
      </c>
      <c r="BG298" s="226">
        <f>IF(N298="zákl. přenesená",J298,0)</f>
        <v>0</v>
      </c>
      <c r="BH298" s="226">
        <f>IF(N298="sníž. přenesená",J298,0)</f>
        <v>0</v>
      </c>
      <c r="BI298" s="226">
        <f>IF(N298="nulová",J298,0)</f>
        <v>0</v>
      </c>
      <c r="BJ298" s="17" t="s">
        <v>85</v>
      </c>
      <c r="BK298" s="226">
        <f>ROUND(I298*H298,2)</f>
        <v>0</v>
      </c>
      <c r="BL298" s="17" t="s">
        <v>306</v>
      </c>
      <c r="BM298" s="225" t="s">
        <v>3782</v>
      </c>
    </row>
    <row r="299" s="2" customFormat="1">
      <c r="A299" s="38"/>
      <c r="B299" s="39"/>
      <c r="C299" s="40"/>
      <c r="D299" s="227" t="s">
        <v>194</v>
      </c>
      <c r="E299" s="40"/>
      <c r="F299" s="228" t="s">
        <v>1002</v>
      </c>
      <c r="G299" s="40"/>
      <c r="H299" s="40"/>
      <c r="I299" s="229"/>
      <c r="J299" s="40"/>
      <c r="K299" s="40"/>
      <c r="L299" s="44"/>
      <c r="M299" s="230"/>
      <c r="N299" s="231"/>
      <c r="O299" s="84"/>
      <c r="P299" s="84"/>
      <c r="Q299" s="84"/>
      <c r="R299" s="84"/>
      <c r="S299" s="84"/>
      <c r="T299" s="85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7" t="s">
        <v>194</v>
      </c>
      <c r="AU299" s="17" t="s">
        <v>85</v>
      </c>
    </row>
    <row r="300" s="12" customFormat="1" ht="22.8" customHeight="1">
      <c r="A300" s="12"/>
      <c r="B300" s="197"/>
      <c r="C300" s="198"/>
      <c r="D300" s="199" t="s">
        <v>71</v>
      </c>
      <c r="E300" s="211" t="s">
        <v>1057</v>
      </c>
      <c r="F300" s="211" t="s">
        <v>1058</v>
      </c>
      <c r="G300" s="198"/>
      <c r="H300" s="198"/>
      <c r="I300" s="201"/>
      <c r="J300" s="212">
        <f>BK300</f>
        <v>0</v>
      </c>
      <c r="K300" s="198"/>
      <c r="L300" s="203"/>
      <c r="M300" s="204"/>
      <c r="N300" s="205"/>
      <c r="O300" s="205"/>
      <c r="P300" s="206">
        <f>SUM(P301:P312)</f>
        <v>0</v>
      </c>
      <c r="Q300" s="205"/>
      <c r="R300" s="206">
        <f>SUM(R301:R312)</f>
        <v>0.0016234740000000002</v>
      </c>
      <c r="S300" s="205"/>
      <c r="T300" s="207">
        <f>SUM(T301:T312)</f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208" t="s">
        <v>85</v>
      </c>
      <c r="AT300" s="209" t="s">
        <v>71</v>
      </c>
      <c r="AU300" s="209" t="s">
        <v>79</v>
      </c>
      <c r="AY300" s="208" t="s">
        <v>186</v>
      </c>
      <c r="BK300" s="210">
        <f>SUM(BK301:BK312)</f>
        <v>0</v>
      </c>
    </row>
    <row r="301" s="2" customFormat="1" ht="37.8" customHeight="1">
      <c r="A301" s="38"/>
      <c r="B301" s="39"/>
      <c r="C301" s="213" t="s">
        <v>653</v>
      </c>
      <c r="D301" s="213" t="s">
        <v>188</v>
      </c>
      <c r="E301" s="214" t="s">
        <v>1060</v>
      </c>
      <c r="F301" s="215" t="s">
        <v>1061</v>
      </c>
      <c r="G301" s="216" t="s">
        <v>256</v>
      </c>
      <c r="H301" s="217">
        <v>8.0370000000000008</v>
      </c>
      <c r="I301" s="218"/>
      <c r="J301" s="219">
        <f>ROUND(I301*H301,2)</f>
        <v>0</v>
      </c>
      <c r="K301" s="220"/>
      <c r="L301" s="44"/>
      <c r="M301" s="221" t="s">
        <v>19</v>
      </c>
      <c r="N301" s="222" t="s">
        <v>44</v>
      </c>
      <c r="O301" s="84"/>
      <c r="P301" s="223">
        <f>O301*H301</f>
        <v>0</v>
      </c>
      <c r="Q301" s="223">
        <v>6.7000000000000002E-05</v>
      </c>
      <c r="R301" s="223">
        <f>Q301*H301</f>
        <v>0.00053847900000000002</v>
      </c>
      <c r="S301" s="223">
        <v>0</v>
      </c>
      <c r="T301" s="224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25" t="s">
        <v>306</v>
      </c>
      <c r="AT301" s="225" t="s">
        <v>188</v>
      </c>
      <c r="AU301" s="225" t="s">
        <v>85</v>
      </c>
      <c r="AY301" s="17" t="s">
        <v>186</v>
      </c>
      <c r="BE301" s="226">
        <f>IF(N301="základní",J301,0)</f>
        <v>0</v>
      </c>
      <c r="BF301" s="226">
        <f>IF(N301="snížená",J301,0)</f>
        <v>0</v>
      </c>
      <c r="BG301" s="226">
        <f>IF(N301="zákl. přenesená",J301,0)</f>
        <v>0</v>
      </c>
      <c r="BH301" s="226">
        <f>IF(N301="sníž. přenesená",J301,0)</f>
        <v>0</v>
      </c>
      <c r="BI301" s="226">
        <f>IF(N301="nulová",J301,0)</f>
        <v>0</v>
      </c>
      <c r="BJ301" s="17" t="s">
        <v>85</v>
      </c>
      <c r="BK301" s="226">
        <f>ROUND(I301*H301,2)</f>
        <v>0</v>
      </c>
      <c r="BL301" s="17" t="s">
        <v>306</v>
      </c>
      <c r="BM301" s="225" t="s">
        <v>3783</v>
      </c>
    </row>
    <row r="302" s="2" customFormat="1">
      <c r="A302" s="38"/>
      <c r="B302" s="39"/>
      <c r="C302" s="40"/>
      <c r="D302" s="227" t="s">
        <v>194</v>
      </c>
      <c r="E302" s="40"/>
      <c r="F302" s="228" t="s">
        <v>1063</v>
      </c>
      <c r="G302" s="40"/>
      <c r="H302" s="40"/>
      <c r="I302" s="229"/>
      <c r="J302" s="40"/>
      <c r="K302" s="40"/>
      <c r="L302" s="44"/>
      <c r="M302" s="230"/>
      <c r="N302" s="231"/>
      <c r="O302" s="84"/>
      <c r="P302" s="84"/>
      <c r="Q302" s="84"/>
      <c r="R302" s="84"/>
      <c r="S302" s="84"/>
      <c r="T302" s="85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T302" s="17" t="s">
        <v>194</v>
      </c>
      <c r="AU302" s="17" t="s">
        <v>85</v>
      </c>
    </row>
    <row r="303" s="2" customFormat="1" ht="24.15" customHeight="1">
      <c r="A303" s="38"/>
      <c r="B303" s="39"/>
      <c r="C303" s="213" t="s">
        <v>658</v>
      </c>
      <c r="D303" s="213" t="s">
        <v>188</v>
      </c>
      <c r="E303" s="214" t="s">
        <v>1071</v>
      </c>
      <c r="F303" s="215" t="s">
        <v>1072</v>
      </c>
      <c r="G303" s="216" t="s">
        <v>256</v>
      </c>
      <c r="H303" s="217">
        <v>8.0370000000000008</v>
      </c>
      <c r="I303" s="218"/>
      <c r="J303" s="219">
        <f>ROUND(I303*H303,2)</f>
        <v>0</v>
      </c>
      <c r="K303" s="220"/>
      <c r="L303" s="44"/>
      <c r="M303" s="221" t="s">
        <v>19</v>
      </c>
      <c r="N303" s="222" t="s">
        <v>44</v>
      </c>
      <c r="O303" s="84"/>
      <c r="P303" s="223">
        <f>O303*H303</f>
        <v>0</v>
      </c>
      <c r="Q303" s="223">
        <v>0.000135</v>
      </c>
      <c r="R303" s="223">
        <f>Q303*H303</f>
        <v>0.0010849950000000001</v>
      </c>
      <c r="S303" s="223">
        <v>0</v>
      </c>
      <c r="T303" s="224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25" t="s">
        <v>306</v>
      </c>
      <c r="AT303" s="225" t="s">
        <v>188</v>
      </c>
      <c r="AU303" s="225" t="s">
        <v>85</v>
      </c>
      <c r="AY303" s="17" t="s">
        <v>186</v>
      </c>
      <c r="BE303" s="226">
        <f>IF(N303="základní",J303,0)</f>
        <v>0</v>
      </c>
      <c r="BF303" s="226">
        <f>IF(N303="snížená",J303,0)</f>
        <v>0</v>
      </c>
      <c r="BG303" s="226">
        <f>IF(N303="zákl. přenesená",J303,0)</f>
        <v>0</v>
      </c>
      <c r="BH303" s="226">
        <f>IF(N303="sníž. přenesená",J303,0)</f>
        <v>0</v>
      </c>
      <c r="BI303" s="226">
        <f>IF(N303="nulová",J303,0)</f>
        <v>0</v>
      </c>
      <c r="BJ303" s="17" t="s">
        <v>85</v>
      </c>
      <c r="BK303" s="226">
        <f>ROUND(I303*H303,2)</f>
        <v>0</v>
      </c>
      <c r="BL303" s="17" t="s">
        <v>306</v>
      </c>
      <c r="BM303" s="225" t="s">
        <v>3784</v>
      </c>
    </row>
    <row r="304" s="2" customFormat="1">
      <c r="A304" s="38"/>
      <c r="B304" s="39"/>
      <c r="C304" s="40"/>
      <c r="D304" s="227" t="s">
        <v>194</v>
      </c>
      <c r="E304" s="40"/>
      <c r="F304" s="228" t="s">
        <v>1074</v>
      </c>
      <c r="G304" s="40"/>
      <c r="H304" s="40"/>
      <c r="I304" s="229"/>
      <c r="J304" s="40"/>
      <c r="K304" s="40"/>
      <c r="L304" s="44"/>
      <c r="M304" s="230"/>
      <c r="N304" s="231"/>
      <c r="O304" s="84"/>
      <c r="P304" s="84"/>
      <c r="Q304" s="84"/>
      <c r="R304" s="84"/>
      <c r="S304" s="84"/>
      <c r="T304" s="85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7" t="s">
        <v>194</v>
      </c>
      <c r="AU304" s="17" t="s">
        <v>85</v>
      </c>
    </row>
    <row r="305" s="13" customFormat="1">
      <c r="A305" s="13"/>
      <c r="B305" s="232"/>
      <c r="C305" s="233"/>
      <c r="D305" s="234" t="s">
        <v>196</v>
      </c>
      <c r="E305" s="235" t="s">
        <v>19</v>
      </c>
      <c r="F305" s="236" t="s">
        <v>1165</v>
      </c>
      <c r="G305" s="233"/>
      <c r="H305" s="235" t="s">
        <v>19</v>
      </c>
      <c r="I305" s="237"/>
      <c r="J305" s="233"/>
      <c r="K305" s="233"/>
      <c r="L305" s="238"/>
      <c r="M305" s="239"/>
      <c r="N305" s="240"/>
      <c r="O305" s="240"/>
      <c r="P305" s="240"/>
      <c r="Q305" s="240"/>
      <c r="R305" s="240"/>
      <c r="S305" s="240"/>
      <c r="T305" s="241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2" t="s">
        <v>196</v>
      </c>
      <c r="AU305" s="242" t="s">
        <v>85</v>
      </c>
      <c r="AV305" s="13" t="s">
        <v>79</v>
      </c>
      <c r="AW305" s="13" t="s">
        <v>33</v>
      </c>
      <c r="AX305" s="13" t="s">
        <v>72</v>
      </c>
      <c r="AY305" s="242" t="s">
        <v>186</v>
      </c>
    </row>
    <row r="306" s="14" customFormat="1">
      <c r="A306" s="14"/>
      <c r="B306" s="243"/>
      <c r="C306" s="244"/>
      <c r="D306" s="234" t="s">
        <v>196</v>
      </c>
      <c r="E306" s="245" t="s">
        <v>19</v>
      </c>
      <c r="F306" s="246" t="s">
        <v>1414</v>
      </c>
      <c r="G306" s="244"/>
      <c r="H306" s="247">
        <v>0.34599999999999997</v>
      </c>
      <c r="I306" s="248"/>
      <c r="J306" s="244"/>
      <c r="K306" s="244"/>
      <c r="L306" s="249"/>
      <c r="M306" s="250"/>
      <c r="N306" s="251"/>
      <c r="O306" s="251"/>
      <c r="P306" s="251"/>
      <c r="Q306" s="251"/>
      <c r="R306" s="251"/>
      <c r="S306" s="251"/>
      <c r="T306" s="25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3" t="s">
        <v>196</v>
      </c>
      <c r="AU306" s="253" t="s">
        <v>85</v>
      </c>
      <c r="AV306" s="14" t="s">
        <v>85</v>
      </c>
      <c r="AW306" s="14" t="s">
        <v>33</v>
      </c>
      <c r="AX306" s="14" t="s">
        <v>72</v>
      </c>
      <c r="AY306" s="253" t="s">
        <v>186</v>
      </c>
    </row>
    <row r="307" s="13" customFormat="1">
      <c r="A307" s="13"/>
      <c r="B307" s="232"/>
      <c r="C307" s="233"/>
      <c r="D307" s="234" t="s">
        <v>196</v>
      </c>
      <c r="E307" s="235" t="s">
        <v>19</v>
      </c>
      <c r="F307" s="236" t="s">
        <v>1167</v>
      </c>
      <c r="G307" s="233"/>
      <c r="H307" s="235" t="s">
        <v>19</v>
      </c>
      <c r="I307" s="237"/>
      <c r="J307" s="233"/>
      <c r="K307" s="233"/>
      <c r="L307" s="238"/>
      <c r="M307" s="239"/>
      <c r="N307" s="240"/>
      <c r="O307" s="240"/>
      <c r="P307" s="240"/>
      <c r="Q307" s="240"/>
      <c r="R307" s="240"/>
      <c r="S307" s="240"/>
      <c r="T307" s="24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2" t="s">
        <v>196</v>
      </c>
      <c r="AU307" s="242" t="s">
        <v>85</v>
      </c>
      <c r="AV307" s="13" t="s">
        <v>79</v>
      </c>
      <c r="AW307" s="13" t="s">
        <v>33</v>
      </c>
      <c r="AX307" s="13" t="s">
        <v>72</v>
      </c>
      <c r="AY307" s="242" t="s">
        <v>186</v>
      </c>
    </row>
    <row r="308" s="14" customFormat="1">
      <c r="A308" s="14"/>
      <c r="B308" s="243"/>
      <c r="C308" s="244"/>
      <c r="D308" s="234" t="s">
        <v>196</v>
      </c>
      <c r="E308" s="245" t="s">
        <v>19</v>
      </c>
      <c r="F308" s="246" t="s">
        <v>1415</v>
      </c>
      <c r="G308" s="244"/>
      <c r="H308" s="247">
        <v>0.69099999999999995</v>
      </c>
      <c r="I308" s="248"/>
      <c r="J308" s="244"/>
      <c r="K308" s="244"/>
      <c r="L308" s="249"/>
      <c r="M308" s="250"/>
      <c r="N308" s="251"/>
      <c r="O308" s="251"/>
      <c r="P308" s="251"/>
      <c r="Q308" s="251"/>
      <c r="R308" s="251"/>
      <c r="S308" s="251"/>
      <c r="T308" s="252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3" t="s">
        <v>196</v>
      </c>
      <c r="AU308" s="253" t="s">
        <v>85</v>
      </c>
      <c r="AV308" s="14" t="s">
        <v>85</v>
      </c>
      <c r="AW308" s="14" t="s">
        <v>33</v>
      </c>
      <c r="AX308" s="14" t="s">
        <v>72</v>
      </c>
      <c r="AY308" s="253" t="s">
        <v>186</v>
      </c>
    </row>
    <row r="309" s="13" customFormat="1">
      <c r="A309" s="13"/>
      <c r="B309" s="232"/>
      <c r="C309" s="233"/>
      <c r="D309" s="234" t="s">
        <v>196</v>
      </c>
      <c r="E309" s="235" t="s">
        <v>19</v>
      </c>
      <c r="F309" s="236" t="s">
        <v>1165</v>
      </c>
      <c r="G309" s="233"/>
      <c r="H309" s="235" t="s">
        <v>19</v>
      </c>
      <c r="I309" s="237"/>
      <c r="J309" s="233"/>
      <c r="K309" s="233"/>
      <c r="L309" s="238"/>
      <c r="M309" s="239"/>
      <c r="N309" s="240"/>
      <c r="O309" s="240"/>
      <c r="P309" s="240"/>
      <c r="Q309" s="240"/>
      <c r="R309" s="240"/>
      <c r="S309" s="240"/>
      <c r="T309" s="241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2" t="s">
        <v>196</v>
      </c>
      <c r="AU309" s="242" t="s">
        <v>85</v>
      </c>
      <c r="AV309" s="13" t="s">
        <v>79</v>
      </c>
      <c r="AW309" s="13" t="s">
        <v>33</v>
      </c>
      <c r="AX309" s="13" t="s">
        <v>72</v>
      </c>
      <c r="AY309" s="242" t="s">
        <v>186</v>
      </c>
    </row>
    <row r="310" s="14" customFormat="1">
      <c r="A310" s="14"/>
      <c r="B310" s="243"/>
      <c r="C310" s="244"/>
      <c r="D310" s="234" t="s">
        <v>196</v>
      </c>
      <c r="E310" s="245" t="s">
        <v>19</v>
      </c>
      <c r="F310" s="246" t="s">
        <v>1416</v>
      </c>
      <c r="G310" s="244"/>
      <c r="H310" s="247">
        <v>1.3999999999999999</v>
      </c>
      <c r="I310" s="248"/>
      <c r="J310" s="244"/>
      <c r="K310" s="244"/>
      <c r="L310" s="249"/>
      <c r="M310" s="250"/>
      <c r="N310" s="251"/>
      <c r="O310" s="251"/>
      <c r="P310" s="251"/>
      <c r="Q310" s="251"/>
      <c r="R310" s="251"/>
      <c r="S310" s="251"/>
      <c r="T310" s="252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3" t="s">
        <v>196</v>
      </c>
      <c r="AU310" s="253" t="s">
        <v>85</v>
      </c>
      <c r="AV310" s="14" t="s">
        <v>85</v>
      </c>
      <c r="AW310" s="14" t="s">
        <v>33</v>
      </c>
      <c r="AX310" s="14" t="s">
        <v>72</v>
      </c>
      <c r="AY310" s="253" t="s">
        <v>186</v>
      </c>
    </row>
    <row r="311" s="13" customFormat="1">
      <c r="A311" s="13"/>
      <c r="B311" s="232"/>
      <c r="C311" s="233"/>
      <c r="D311" s="234" t="s">
        <v>196</v>
      </c>
      <c r="E311" s="235" t="s">
        <v>19</v>
      </c>
      <c r="F311" s="236" t="s">
        <v>1167</v>
      </c>
      <c r="G311" s="233"/>
      <c r="H311" s="235" t="s">
        <v>19</v>
      </c>
      <c r="I311" s="237"/>
      <c r="J311" s="233"/>
      <c r="K311" s="233"/>
      <c r="L311" s="238"/>
      <c r="M311" s="239"/>
      <c r="N311" s="240"/>
      <c r="O311" s="240"/>
      <c r="P311" s="240"/>
      <c r="Q311" s="240"/>
      <c r="R311" s="240"/>
      <c r="S311" s="240"/>
      <c r="T311" s="24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2" t="s">
        <v>196</v>
      </c>
      <c r="AU311" s="242" t="s">
        <v>85</v>
      </c>
      <c r="AV311" s="13" t="s">
        <v>79</v>
      </c>
      <c r="AW311" s="13" t="s">
        <v>33</v>
      </c>
      <c r="AX311" s="13" t="s">
        <v>72</v>
      </c>
      <c r="AY311" s="242" t="s">
        <v>186</v>
      </c>
    </row>
    <row r="312" s="14" customFormat="1">
      <c r="A312" s="14"/>
      <c r="B312" s="243"/>
      <c r="C312" s="244"/>
      <c r="D312" s="234" t="s">
        <v>196</v>
      </c>
      <c r="E312" s="245" t="s">
        <v>19</v>
      </c>
      <c r="F312" s="246" t="s">
        <v>1417</v>
      </c>
      <c r="G312" s="244"/>
      <c r="H312" s="247">
        <v>5.5999999999999996</v>
      </c>
      <c r="I312" s="248"/>
      <c r="J312" s="244"/>
      <c r="K312" s="244"/>
      <c r="L312" s="249"/>
      <c r="M312" s="269"/>
      <c r="N312" s="270"/>
      <c r="O312" s="270"/>
      <c r="P312" s="270"/>
      <c r="Q312" s="270"/>
      <c r="R312" s="270"/>
      <c r="S312" s="270"/>
      <c r="T312" s="271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3" t="s">
        <v>196</v>
      </c>
      <c r="AU312" s="253" t="s">
        <v>85</v>
      </c>
      <c r="AV312" s="14" t="s">
        <v>85</v>
      </c>
      <c r="AW312" s="14" t="s">
        <v>33</v>
      </c>
      <c r="AX312" s="14" t="s">
        <v>72</v>
      </c>
      <c r="AY312" s="253" t="s">
        <v>186</v>
      </c>
    </row>
    <row r="313" s="2" customFormat="1" ht="6.96" customHeight="1">
      <c r="A313" s="38"/>
      <c r="B313" s="59"/>
      <c r="C313" s="60"/>
      <c r="D313" s="60"/>
      <c r="E313" s="60"/>
      <c r="F313" s="60"/>
      <c r="G313" s="60"/>
      <c r="H313" s="60"/>
      <c r="I313" s="60"/>
      <c r="J313" s="60"/>
      <c r="K313" s="60"/>
      <c r="L313" s="44"/>
      <c r="M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</row>
  </sheetData>
  <sheetProtection sheet="1" autoFilter="0" formatColumns="0" formatRows="0" objects="1" scenarios="1" spinCount="100000" saltValue="O3vrZyM3hmiTNOqexcCezT27xP36Wxf0qUUyoZJpKCoNR7qSb8g9gssYOUee/QY1IIZzE6npwQ6dBhVv5kp2tw==" hashValue="H9f97TzzGVkEg+e4BmuV622VgtiJa4J+fI7lM4Mpp2MpaIxpdVlgfl81qSso09ZcToQSiS2c0DyyEiozDeh8ew==" algorithmName="SHA-512" password="CDDA"/>
  <autoFilter ref="C97:K31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02" r:id="rId1" display="https://podminky.urs.cz/item/CS_URS_2023_01/953961112"/>
    <hyperlink ref="F108" r:id="rId2" display="https://podminky.urs.cz/item/CS_URS_2023_01/953965115"/>
    <hyperlink ref="F111" r:id="rId3" display="https://podminky.urs.cz/item/CS_URS_2023_01/997013212"/>
    <hyperlink ref="F113" r:id="rId4" display="https://podminky.urs.cz/item/CS_URS_2023_01/997013501"/>
    <hyperlink ref="F115" r:id="rId5" display="https://podminky.urs.cz/item/CS_URS_2023_01/997013509"/>
    <hyperlink ref="F120" r:id="rId6" display="https://podminky.urs.cz/item/CS_URS_2023_01/998018002"/>
    <hyperlink ref="F124" r:id="rId7" display="https://podminky.urs.cz/item/CS_URS_2023_01/713463411"/>
    <hyperlink ref="F131" r:id="rId8" display="https://podminky.urs.cz/item/CS_URS_2023_01/998713102"/>
    <hyperlink ref="F133" r:id="rId9" display="https://podminky.urs.cz/item/CS_URS_2023_01/998713181"/>
    <hyperlink ref="F136" r:id="rId10" display="https://podminky.urs.cz/item/CS_URS_2023_01/733223301"/>
    <hyperlink ref="F138" r:id="rId11" display="https://podminky.urs.cz/item/CS_URS_2023_01/733223302"/>
    <hyperlink ref="F140" r:id="rId12" display="https://podminky.urs.cz/item/CS_URS_2023_01/733223303"/>
    <hyperlink ref="F142" r:id="rId13" display="https://podminky.urs.cz/item/CS_URS_2023_01/733223304"/>
    <hyperlink ref="F144" r:id="rId14" display="https://podminky.urs.cz/item/CS_URS_2023_01/733223305"/>
    <hyperlink ref="F146" r:id="rId15" display="https://podminky.urs.cz/item/CS_URS_2023_01/733231113"/>
    <hyperlink ref="F148" r:id="rId16" display="https://podminky.urs.cz/item/CS_URS_2023_01/733231116"/>
    <hyperlink ref="F150" r:id="rId17" display="https://podminky.urs.cz/item/CS_URS_2023_01/733290801"/>
    <hyperlink ref="F152" r:id="rId18" display="https://podminky.urs.cz/item/CS_URS_2023_01/733290802"/>
    <hyperlink ref="F154" r:id="rId19" display="https://podminky.urs.cz/item/CS_URS_2023_01/733291101"/>
    <hyperlink ref="F156" r:id="rId20" display="https://podminky.urs.cz/item/CS_URS_2023_01/998733102"/>
    <hyperlink ref="F158" r:id="rId21" display="https://podminky.urs.cz/item/CS_URS_2023_01/998733181"/>
    <hyperlink ref="F161" r:id="rId22" display="https://podminky.urs.cz/item/CS_URS_2023_01/734209113"/>
    <hyperlink ref="F164" r:id="rId23" display="https://podminky.urs.cz/item/CS_URS_2023_01/734209114"/>
    <hyperlink ref="F167" r:id="rId24" display="https://podminky.urs.cz/item/CS_URS_2023_01/734209114"/>
    <hyperlink ref="F182" r:id="rId25" display="https://podminky.urs.cz/item/CS_URS_2023_01/734211120"/>
    <hyperlink ref="F184" r:id="rId26" display="https://podminky.urs.cz/item/CS_URS_2023_01/734221413"/>
    <hyperlink ref="F186" r:id="rId27" display="https://podminky.urs.cz/item/CS_URS_2023_01/734292724"/>
    <hyperlink ref="F188" r:id="rId28" display="https://podminky.urs.cz/item/CS_URS_2023_01/734292725"/>
    <hyperlink ref="F190" r:id="rId29" display="https://podminky.urs.cz/item/CS_URS_2023_01/734292726"/>
    <hyperlink ref="F192" r:id="rId30" display="https://podminky.urs.cz/item/CS_URS_2023_01/998734102"/>
    <hyperlink ref="F194" r:id="rId31" display="https://podminky.urs.cz/item/CS_URS_2023_01/998734181"/>
    <hyperlink ref="F208" r:id="rId32" display="https://podminky.urs.cz/item/CS_URS_2023_01/998735102"/>
    <hyperlink ref="F210" r:id="rId33" display="https://podminky.urs.cz/item/CS_URS_2023_01/998735181"/>
    <hyperlink ref="F213" r:id="rId34" display="https://podminky.urs.cz/item/CS_URS_2023_01/751311092"/>
    <hyperlink ref="F222" r:id="rId35" display="https://podminky.urs.cz/item/CS_URS_2023_01/751311111"/>
    <hyperlink ref="F247" r:id="rId36" display="https://podminky.urs.cz/item/CS_URS_2023_01/751793001"/>
    <hyperlink ref="F250" r:id="rId37" display="https://podminky.urs.cz/item/CS_URS_2023_01/998751101"/>
    <hyperlink ref="F252" r:id="rId38" display="https://podminky.urs.cz/item/CS_URS_2023_01/998751181"/>
    <hyperlink ref="F255" r:id="rId39" display="https://podminky.urs.cz/item/CS_URS_2023_01/766663916"/>
    <hyperlink ref="F259" r:id="rId40" display="https://podminky.urs.cz/item/CS_URS_2023_01/767995111"/>
    <hyperlink ref="F267" r:id="rId41" display="https://podminky.urs.cz/item/CS_URS_2023_01/767995111.1"/>
    <hyperlink ref="F297" r:id="rId42" display="https://podminky.urs.cz/item/CS_URS_2023_01/998767102"/>
    <hyperlink ref="F299" r:id="rId43" display="https://podminky.urs.cz/item/CS_URS_2023_01/998767181"/>
    <hyperlink ref="F302" r:id="rId44" display="https://podminky.urs.cz/item/CS_URS_2023_01/783301313"/>
    <hyperlink ref="F304" r:id="rId45" display="https://podminky.urs.cz/item/CS_URS_2023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6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113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3785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ROUND(J94,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ROUND((SUM(BE94:BE205)),  2)</f>
        <v>0</v>
      </c>
      <c r="G35" s="38"/>
      <c r="H35" s="38"/>
      <c r="I35" s="157">
        <v>0.20999999999999999</v>
      </c>
      <c r="J35" s="156">
        <f>ROUND(((SUM(BE94:BE205))*I35),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ROUND((SUM(BF94:BF205)),  2)</f>
        <v>0</v>
      </c>
      <c r="G36" s="38"/>
      <c r="H36" s="38"/>
      <c r="I36" s="157">
        <v>0.14999999999999999</v>
      </c>
      <c r="J36" s="156">
        <f>ROUND(((SUM(BF94:BF205))*I36),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ROUND((SUM(BG94:BG205)),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ROUND((SUM(BH94:BH205)),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ROUND((SUM(BI94:BI205)),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D1.4.2_CHL - Chlazení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J94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J95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J96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158</v>
      </c>
      <c r="E66" s="182"/>
      <c r="F66" s="182"/>
      <c r="G66" s="182"/>
      <c r="H66" s="182"/>
      <c r="I66" s="182"/>
      <c r="J66" s="183">
        <f>J103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4"/>
      <c r="C67" s="175"/>
      <c r="D67" s="176" t="s">
        <v>159</v>
      </c>
      <c r="E67" s="177"/>
      <c r="F67" s="177"/>
      <c r="G67" s="177"/>
      <c r="H67" s="177"/>
      <c r="I67" s="177"/>
      <c r="J67" s="178">
        <f>J106</f>
        <v>0</v>
      </c>
      <c r="K67" s="175"/>
      <c r="L67" s="17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0"/>
      <c r="C68" s="125"/>
      <c r="D68" s="181" t="s">
        <v>161</v>
      </c>
      <c r="E68" s="182"/>
      <c r="F68" s="182"/>
      <c r="G68" s="182"/>
      <c r="H68" s="182"/>
      <c r="I68" s="182"/>
      <c r="J68" s="183">
        <f>J107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0"/>
      <c r="C69" s="125"/>
      <c r="D69" s="181" t="s">
        <v>1162</v>
      </c>
      <c r="E69" s="182"/>
      <c r="F69" s="182"/>
      <c r="G69" s="182"/>
      <c r="H69" s="182"/>
      <c r="I69" s="182"/>
      <c r="J69" s="183">
        <f>J129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1163</v>
      </c>
      <c r="E70" s="182"/>
      <c r="F70" s="182"/>
      <c r="G70" s="182"/>
      <c r="H70" s="182"/>
      <c r="I70" s="182"/>
      <c r="J70" s="183">
        <f>J154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166</v>
      </c>
      <c r="E71" s="182"/>
      <c r="F71" s="182"/>
      <c r="G71" s="182"/>
      <c r="H71" s="182"/>
      <c r="I71" s="182"/>
      <c r="J71" s="183">
        <f>J175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168</v>
      </c>
      <c r="E72" s="182"/>
      <c r="F72" s="182"/>
      <c r="G72" s="182"/>
      <c r="H72" s="182"/>
      <c r="I72" s="182"/>
      <c r="J72" s="183">
        <f>J198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38"/>
      <c r="B73" s="39"/>
      <c r="C73" s="40"/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6.96" customHeight="1">
      <c r="A74" s="38"/>
      <c r="B74" s="59"/>
      <c r="C74" s="60"/>
      <c r="D74" s="60"/>
      <c r="E74" s="60"/>
      <c r="F74" s="60"/>
      <c r="G74" s="60"/>
      <c r="H74" s="60"/>
      <c r="I74" s="60"/>
      <c r="J74" s="60"/>
      <c r="K74" s="6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8" s="2" customFormat="1" ht="6.96" customHeight="1">
      <c r="A78" s="38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24.96" customHeight="1">
      <c r="A79" s="38"/>
      <c r="B79" s="39"/>
      <c r="C79" s="23" t="s">
        <v>171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6.96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16</v>
      </c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6.5" customHeight="1">
      <c r="A82" s="38"/>
      <c r="B82" s="39"/>
      <c r="C82" s="40"/>
      <c r="D82" s="40"/>
      <c r="E82" s="169" t="str">
        <f>E7</f>
        <v xml:space="preserve"> Rekonstrukce vzduchotechniky v bytovém domě</v>
      </c>
      <c r="F82" s="32"/>
      <c r="G82" s="32"/>
      <c r="H82" s="32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1" customFormat="1" ht="12" customHeight="1">
      <c r="B83" s="21"/>
      <c r="C83" s="32" t="s">
        <v>143</v>
      </c>
      <c r="D83" s="22"/>
      <c r="E83" s="22"/>
      <c r="F83" s="22"/>
      <c r="G83" s="22"/>
      <c r="H83" s="22"/>
      <c r="I83" s="22"/>
      <c r="J83" s="22"/>
      <c r="K83" s="22"/>
      <c r="L83" s="20"/>
    </row>
    <row r="84" s="2" customFormat="1" ht="16.5" customHeight="1">
      <c r="A84" s="38"/>
      <c r="B84" s="39"/>
      <c r="C84" s="40"/>
      <c r="D84" s="40"/>
      <c r="E84" s="169" t="s">
        <v>2682</v>
      </c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2" t="s">
        <v>145</v>
      </c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69" t="str">
        <f>E11</f>
        <v>SO 102 D1.4.2_CHL - Chlazení</v>
      </c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21</v>
      </c>
      <c r="D88" s="40"/>
      <c r="E88" s="40"/>
      <c r="F88" s="27" t="str">
        <f>F14</f>
        <v xml:space="preserve"> náměstí Svobody 728/1</v>
      </c>
      <c r="G88" s="40"/>
      <c r="H88" s="40"/>
      <c r="I88" s="32" t="s">
        <v>23</v>
      </c>
      <c r="J88" s="72" t="str">
        <f>IF(J14="","",J14)</f>
        <v>3. 1. 2023</v>
      </c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2" t="s">
        <v>25</v>
      </c>
      <c r="D90" s="40"/>
      <c r="E90" s="40"/>
      <c r="F90" s="27" t="str">
        <f>E17</f>
        <v>SNEO a.s</v>
      </c>
      <c r="G90" s="40"/>
      <c r="H90" s="40"/>
      <c r="I90" s="32" t="s">
        <v>31</v>
      </c>
      <c r="J90" s="36" t="str">
        <f>E23</f>
        <v>Ing. Filip Nehonský</v>
      </c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29</v>
      </c>
      <c r="D91" s="40"/>
      <c r="E91" s="40"/>
      <c r="F91" s="27" t="str">
        <f>IF(E20="","",E20)</f>
        <v>Vyplň údaj</v>
      </c>
      <c r="G91" s="40"/>
      <c r="H91" s="40"/>
      <c r="I91" s="32" t="s">
        <v>34</v>
      </c>
      <c r="J91" s="36" t="str">
        <f>E26</f>
        <v>Pavel Novotný</v>
      </c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11" customFormat="1" ht="29.28" customHeight="1">
      <c r="A93" s="185"/>
      <c r="B93" s="186"/>
      <c r="C93" s="187" t="s">
        <v>172</v>
      </c>
      <c r="D93" s="188" t="s">
        <v>57</v>
      </c>
      <c r="E93" s="188" t="s">
        <v>53</v>
      </c>
      <c r="F93" s="188" t="s">
        <v>54</v>
      </c>
      <c r="G93" s="188" t="s">
        <v>173</v>
      </c>
      <c r="H93" s="188" t="s">
        <v>174</v>
      </c>
      <c r="I93" s="188" t="s">
        <v>175</v>
      </c>
      <c r="J93" s="189" t="s">
        <v>149</v>
      </c>
      <c r="K93" s="190" t="s">
        <v>176</v>
      </c>
      <c r="L93" s="191"/>
      <c r="M93" s="92" t="s">
        <v>19</v>
      </c>
      <c r="N93" s="93" t="s">
        <v>42</v>
      </c>
      <c r="O93" s="93" t="s">
        <v>177</v>
      </c>
      <c r="P93" s="93" t="s">
        <v>178</v>
      </c>
      <c r="Q93" s="93" t="s">
        <v>179</v>
      </c>
      <c r="R93" s="93" t="s">
        <v>180</v>
      </c>
      <c r="S93" s="93" t="s">
        <v>181</v>
      </c>
      <c r="T93" s="94" t="s">
        <v>182</v>
      </c>
      <c r="U93" s="185"/>
      <c r="V93" s="185"/>
      <c r="W93" s="185"/>
      <c r="X93" s="185"/>
      <c r="Y93" s="185"/>
      <c r="Z93" s="185"/>
      <c r="AA93" s="185"/>
      <c r="AB93" s="185"/>
      <c r="AC93" s="185"/>
      <c r="AD93" s="185"/>
      <c r="AE93" s="185"/>
    </row>
    <row r="94" s="2" customFormat="1" ht="22.8" customHeight="1">
      <c r="A94" s="38"/>
      <c r="B94" s="39"/>
      <c r="C94" s="99" t="s">
        <v>183</v>
      </c>
      <c r="D94" s="40"/>
      <c r="E94" s="40"/>
      <c r="F94" s="40"/>
      <c r="G94" s="40"/>
      <c r="H94" s="40"/>
      <c r="I94" s="40"/>
      <c r="J94" s="192">
        <f>BK94</f>
        <v>0</v>
      </c>
      <c r="K94" s="40"/>
      <c r="L94" s="44"/>
      <c r="M94" s="95"/>
      <c r="N94" s="193"/>
      <c r="O94" s="96"/>
      <c r="P94" s="194">
        <f>P95+P106</f>
        <v>0</v>
      </c>
      <c r="Q94" s="96"/>
      <c r="R94" s="194">
        <f>R95+R106</f>
        <v>0.46394236171250003</v>
      </c>
      <c r="S94" s="96"/>
      <c r="T94" s="195">
        <f>T95+T106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T94" s="17" t="s">
        <v>71</v>
      </c>
      <c r="AU94" s="17" t="s">
        <v>150</v>
      </c>
      <c r="BK94" s="196">
        <f>BK95+BK106</f>
        <v>0</v>
      </c>
    </row>
    <row r="95" s="12" customFormat="1" ht="25.92" customHeight="1">
      <c r="A95" s="12"/>
      <c r="B95" s="197"/>
      <c r="C95" s="198"/>
      <c r="D95" s="199" t="s">
        <v>71</v>
      </c>
      <c r="E95" s="200" t="s">
        <v>184</v>
      </c>
      <c r="F95" s="200" t="s">
        <v>185</v>
      </c>
      <c r="G95" s="198"/>
      <c r="H95" s="198"/>
      <c r="I95" s="201"/>
      <c r="J95" s="202">
        <f>BK95</f>
        <v>0</v>
      </c>
      <c r="K95" s="198"/>
      <c r="L95" s="203"/>
      <c r="M95" s="204"/>
      <c r="N95" s="205"/>
      <c r="O95" s="205"/>
      <c r="P95" s="206">
        <f>P96+P103</f>
        <v>0</v>
      </c>
      <c r="Q95" s="205"/>
      <c r="R95" s="206">
        <f>R96+R103</f>
        <v>0.011060839999999999</v>
      </c>
      <c r="S95" s="205"/>
      <c r="T95" s="207">
        <f>T96+T103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8" t="s">
        <v>79</v>
      </c>
      <c r="AT95" s="209" t="s">
        <v>71</v>
      </c>
      <c r="AU95" s="209" t="s">
        <v>72</v>
      </c>
      <c r="AY95" s="208" t="s">
        <v>186</v>
      </c>
      <c r="BK95" s="210">
        <f>BK96+BK103</f>
        <v>0</v>
      </c>
    </row>
    <row r="96" s="12" customFormat="1" ht="22.8" customHeight="1">
      <c r="A96" s="12"/>
      <c r="B96" s="197"/>
      <c r="C96" s="198"/>
      <c r="D96" s="199" t="s">
        <v>71</v>
      </c>
      <c r="E96" s="211" t="s">
        <v>253</v>
      </c>
      <c r="F96" s="211" t="s">
        <v>361</v>
      </c>
      <c r="G96" s="198"/>
      <c r="H96" s="198"/>
      <c r="I96" s="201"/>
      <c r="J96" s="212">
        <f>BK96</f>
        <v>0</v>
      </c>
      <c r="K96" s="198"/>
      <c r="L96" s="203"/>
      <c r="M96" s="204"/>
      <c r="N96" s="205"/>
      <c r="O96" s="205"/>
      <c r="P96" s="206">
        <f>SUM(P97:P102)</f>
        <v>0</v>
      </c>
      <c r="Q96" s="205"/>
      <c r="R96" s="206">
        <f>SUM(R97:R102)</f>
        <v>0.011060839999999999</v>
      </c>
      <c r="S96" s="205"/>
      <c r="T96" s="207">
        <f>SUM(T97:T102)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8" t="s">
        <v>79</v>
      </c>
      <c r="AT96" s="209" t="s">
        <v>71</v>
      </c>
      <c r="AU96" s="209" t="s">
        <v>79</v>
      </c>
      <c r="AY96" s="208" t="s">
        <v>186</v>
      </c>
      <c r="BK96" s="210">
        <f>SUM(BK97:BK102)</f>
        <v>0</v>
      </c>
    </row>
    <row r="97" s="2" customFormat="1" ht="37.8" customHeight="1">
      <c r="A97" s="38"/>
      <c r="B97" s="39"/>
      <c r="C97" s="213" t="s">
        <v>79</v>
      </c>
      <c r="D97" s="213" t="s">
        <v>188</v>
      </c>
      <c r="E97" s="214" t="s">
        <v>452</v>
      </c>
      <c r="F97" s="215" t="s">
        <v>453</v>
      </c>
      <c r="G97" s="216" t="s">
        <v>283</v>
      </c>
      <c r="H97" s="217">
        <v>140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9.0059999999999998E-06</v>
      </c>
      <c r="R97" s="223">
        <f>Q97*H97</f>
        <v>0.0012608400000000001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192</v>
      </c>
      <c r="AT97" s="225" t="s">
        <v>188</v>
      </c>
      <c r="AU97" s="225" t="s">
        <v>85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192</v>
      </c>
      <c r="BM97" s="225" t="s">
        <v>3786</v>
      </c>
    </row>
    <row r="98" s="2" customFormat="1">
      <c r="A98" s="38"/>
      <c r="B98" s="39"/>
      <c r="C98" s="40"/>
      <c r="D98" s="227" t="s">
        <v>194</v>
      </c>
      <c r="E98" s="40"/>
      <c r="F98" s="228" t="s">
        <v>1431</v>
      </c>
      <c r="G98" s="40"/>
      <c r="H98" s="40"/>
      <c r="I98" s="229"/>
      <c r="J98" s="40"/>
      <c r="K98" s="40"/>
      <c r="L98" s="44"/>
      <c r="M98" s="230"/>
      <c r="N98" s="231"/>
      <c r="O98" s="84"/>
      <c r="P98" s="84"/>
      <c r="Q98" s="84"/>
      <c r="R98" s="84"/>
      <c r="S98" s="84"/>
      <c r="T98" s="85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194</v>
      </c>
      <c r="AU98" s="17" t="s">
        <v>85</v>
      </c>
    </row>
    <row r="99" s="13" customFormat="1">
      <c r="A99" s="13"/>
      <c r="B99" s="232"/>
      <c r="C99" s="233"/>
      <c r="D99" s="234" t="s">
        <v>196</v>
      </c>
      <c r="E99" s="235" t="s">
        <v>19</v>
      </c>
      <c r="F99" s="236" t="s">
        <v>1432</v>
      </c>
      <c r="G99" s="233"/>
      <c r="H99" s="235" t="s">
        <v>19</v>
      </c>
      <c r="I99" s="237"/>
      <c r="J99" s="233"/>
      <c r="K99" s="233"/>
      <c r="L99" s="238"/>
      <c r="M99" s="239"/>
      <c r="N99" s="240"/>
      <c r="O99" s="240"/>
      <c r="P99" s="240"/>
      <c r="Q99" s="240"/>
      <c r="R99" s="240"/>
      <c r="S99" s="240"/>
      <c r="T99" s="241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2" t="s">
        <v>196</v>
      </c>
      <c r="AU99" s="242" t="s">
        <v>85</v>
      </c>
      <c r="AV99" s="13" t="s">
        <v>79</v>
      </c>
      <c r="AW99" s="13" t="s">
        <v>33</v>
      </c>
      <c r="AX99" s="13" t="s">
        <v>72</v>
      </c>
      <c r="AY99" s="242" t="s">
        <v>186</v>
      </c>
    </row>
    <row r="100" s="14" customFormat="1">
      <c r="A100" s="14"/>
      <c r="B100" s="243"/>
      <c r="C100" s="244"/>
      <c r="D100" s="234" t="s">
        <v>196</v>
      </c>
      <c r="E100" s="245" t="s">
        <v>19</v>
      </c>
      <c r="F100" s="246" t="s">
        <v>1433</v>
      </c>
      <c r="G100" s="244"/>
      <c r="H100" s="247">
        <v>140</v>
      </c>
      <c r="I100" s="248"/>
      <c r="J100" s="244"/>
      <c r="K100" s="244"/>
      <c r="L100" s="249"/>
      <c r="M100" s="250"/>
      <c r="N100" s="251"/>
      <c r="O100" s="251"/>
      <c r="P100" s="251"/>
      <c r="Q100" s="251"/>
      <c r="R100" s="251"/>
      <c r="S100" s="251"/>
      <c r="T100" s="252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3" t="s">
        <v>196</v>
      </c>
      <c r="AU100" s="253" t="s">
        <v>85</v>
      </c>
      <c r="AV100" s="14" t="s">
        <v>85</v>
      </c>
      <c r="AW100" s="14" t="s">
        <v>33</v>
      </c>
      <c r="AX100" s="14" t="s">
        <v>72</v>
      </c>
      <c r="AY100" s="253" t="s">
        <v>186</v>
      </c>
    </row>
    <row r="101" s="2" customFormat="1" ht="33" customHeight="1">
      <c r="A101" s="38"/>
      <c r="B101" s="39"/>
      <c r="C101" s="213" t="s">
        <v>85</v>
      </c>
      <c r="D101" s="213" t="s">
        <v>188</v>
      </c>
      <c r="E101" s="214" t="s">
        <v>458</v>
      </c>
      <c r="F101" s="215" t="s">
        <v>459</v>
      </c>
      <c r="G101" s="216" t="s">
        <v>283</v>
      </c>
      <c r="H101" s="217">
        <v>140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6.9999999999999994E-05</v>
      </c>
      <c r="R101" s="223">
        <f>Q101*H101</f>
        <v>0.0097999999999999997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192</v>
      </c>
      <c r="AT101" s="225" t="s">
        <v>188</v>
      </c>
      <c r="AU101" s="225" t="s">
        <v>85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192</v>
      </c>
      <c r="BM101" s="225" t="s">
        <v>3787</v>
      </c>
    </row>
    <row r="102" s="2" customFormat="1">
      <c r="A102" s="38"/>
      <c r="B102" s="39"/>
      <c r="C102" s="40"/>
      <c r="D102" s="227" t="s">
        <v>194</v>
      </c>
      <c r="E102" s="40"/>
      <c r="F102" s="228" t="s">
        <v>461</v>
      </c>
      <c r="G102" s="40"/>
      <c r="H102" s="40"/>
      <c r="I102" s="229"/>
      <c r="J102" s="40"/>
      <c r="K102" s="40"/>
      <c r="L102" s="44"/>
      <c r="M102" s="230"/>
      <c r="N102" s="231"/>
      <c r="O102" s="84"/>
      <c r="P102" s="84"/>
      <c r="Q102" s="84"/>
      <c r="R102" s="84"/>
      <c r="S102" s="84"/>
      <c r="T102" s="85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T102" s="17" t="s">
        <v>194</v>
      </c>
      <c r="AU102" s="17" t="s">
        <v>85</v>
      </c>
    </row>
    <row r="103" s="12" customFormat="1" ht="22.8" customHeight="1">
      <c r="A103" s="12"/>
      <c r="B103" s="197"/>
      <c r="C103" s="198"/>
      <c r="D103" s="199" t="s">
        <v>71</v>
      </c>
      <c r="E103" s="211" t="s">
        <v>672</v>
      </c>
      <c r="F103" s="211" t="s">
        <v>673</v>
      </c>
      <c r="G103" s="198"/>
      <c r="H103" s="198"/>
      <c r="I103" s="201"/>
      <c r="J103" s="212">
        <f>BK103</f>
        <v>0</v>
      </c>
      <c r="K103" s="198"/>
      <c r="L103" s="203"/>
      <c r="M103" s="204"/>
      <c r="N103" s="205"/>
      <c r="O103" s="205"/>
      <c r="P103" s="206">
        <f>SUM(P104:P105)</f>
        <v>0</v>
      </c>
      <c r="Q103" s="205"/>
      <c r="R103" s="206">
        <f>SUM(R104:R105)</f>
        <v>0</v>
      </c>
      <c r="S103" s="205"/>
      <c r="T103" s="207">
        <f>SUM(T104:T105)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8" t="s">
        <v>79</v>
      </c>
      <c r="AT103" s="209" t="s">
        <v>71</v>
      </c>
      <c r="AU103" s="209" t="s">
        <v>79</v>
      </c>
      <c r="AY103" s="208" t="s">
        <v>186</v>
      </c>
      <c r="BK103" s="210">
        <f>SUM(BK104:BK105)</f>
        <v>0</v>
      </c>
    </row>
    <row r="104" s="2" customFormat="1" ht="55.5" customHeight="1">
      <c r="A104" s="38"/>
      <c r="B104" s="39"/>
      <c r="C104" s="213" t="s">
        <v>201</v>
      </c>
      <c r="D104" s="213" t="s">
        <v>188</v>
      </c>
      <c r="E104" s="214" t="s">
        <v>2843</v>
      </c>
      <c r="F104" s="215" t="s">
        <v>2844</v>
      </c>
      <c r="G104" s="216" t="s">
        <v>230</v>
      </c>
      <c r="H104" s="217">
        <v>0.033000000000000002</v>
      </c>
      <c r="I104" s="218"/>
      <c r="J104" s="219">
        <f>ROUND(I104*H104,2)</f>
        <v>0</v>
      </c>
      <c r="K104" s="220"/>
      <c r="L104" s="44"/>
      <c r="M104" s="221" t="s">
        <v>19</v>
      </c>
      <c r="N104" s="222" t="s">
        <v>44</v>
      </c>
      <c r="O104" s="84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192</v>
      </c>
      <c r="AT104" s="225" t="s">
        <v>188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192</v>
      </c>
      <c r="BM104" s="225" t="s">
        <v>3788</v>
      </c>
    </row>
    <row r="105" s="2" customFormat="1">
      <c r="A105" s="38"/>
      <c r="B105" s="39"/>
      <c r="C105" s="40"/>
      <c r="D105" s="227" t="s">
        <v>194</v>
      </c>
      <c r="E105" s="40"/>
      <c r="F105" s="228" t="s">
        <v>2846</v>
      </c>
      <c r="G105" s="40"/>
      <c r="H105" s="40"/>
      <c r="I105" s="229"/>
      <c r="J105" s="40"/>
      <c r="K105" s="40"/>
      <c r="L105" s="44"/>
      <c r="M105" s="230"/>
      <c r="N105" s="231"/>
      <c r="O105" s="84"/>
      <c r="P105" s="84"/>
      <c r="Q105" s="84"/>
      <c r="R105" s="84"/>
      <c r="S105" s="84"/>
      <c r="T105" s="85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T105" s="17" t="s">
        <v>194</v>
      </c>
      <c r="AU105" s="17" t="s">
        <v>85</v>
      </c>
    </row>
    <row r="106" s="12" customFormat="1" ht="25.92" customHeight="1">
      <c r="A106" s="12"/>
      <c r="B106" s="197"/>
      <c r="C106" s="198"/>
      <c r="D106" s="199" t="s">
        <v>71</v>
      </c>
      <c r="E106" s="200" t="s">
        <v>679</v>
      </c>
      <c r="F106" s="200" t="s">
        <v>680</v>
      </c>
      <c r="G106" s="198"/>
      <c r="H106" s="198"/>
      <c r="I106" s="201"/>
      <c r="J106" s="202">
        <f>BK106</f>
        <v>0</v>
      </c>
      <c r="K106" s="198"/>
      <c r="L106" s="203"/>
      <c r="M106" s="204"/>
      <c r="N106" s="205"/>
      <c r="O106" s="205"/>
      <c r="P106" s="206">
        <f>P107+P129+P154+P175+P198</f>
        <v>0</v>
      </c>
      <c r="Q106" s="205"/>
      <c r="R106" s="206">
        <f>R107+R129+R154+R175+R198</f>
        <v>0.45288152171250001</v>
      </c>
      <c r="S106" s="205"/>
      <c r="T106" s="207">
        <f>T107+T129+T154+T175+T198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8" t="s">
        <v>85</v>
      </c>
      <c r="AT106" s="209" t="s">
        <v>71</v>
      </c>
      <c r="AU106" s="209" t="s">
        <v>72</v>
      </c>
      <c r="AY106" s="208" t="s">
        <v>186</v>
      </c>
      <c r="BK106" s="210">
        <f>BK107+BK129+BK154+BK175+BK198</f>
        <v>0</v>
      </c>
    </row>
    <row r="107" s="12" customFormat="1" ht="22.8" customHeight="1">
      <c r="A107" s="12"/>
      <c r="B107" s="197"/>
      <c r="C107" s="198"/>
      <c r="D107" s="199" t="s">
        <v>71</v>
      </c>
      <c r="E107" s="211" t="s">
        <v>739</v>
      </c>
      <c r="F107" s="211" t="s">
        <v>740</v>
      </c>
      <c r="G107" s="198"/>
      <c r="H107" s="198"/>
      <c r="I107" s="201"/>
      <c r="J107" s="212">
        <f>BK107</f>
        <v>0</v>
      </c>
      <c r="K107" s="198"/>
      <c r="L107" s="203"/>
      <c r="M107" s="204"/>
      <c r="N107" s="205"/>
      <c r="O107" s="205"/>
      <c r="P107" s="206">
        <f>SUM(P108:P128)</f>
        <v>0</v>
      </c>
      <c r="Q107" s="205"/>
      <c r="R107" s="206">
        <f>SUM(R108:R128)</f>
        <v>0.057489999999999992</v>
      </c>
      <c r="S107" s="205"/>
      <c r="T107" s="207">
        <f>SUM(T108:T128)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8" t="s">
        <v>85</v>
      </c>
      <c r="AT107" s="209" t="s">
        <v>71</v>
      </c>
      <c r="AU107" s="209" t="s">
        <v>79</v>
      </c>
      <c r="AY107" s="208" t="s">
        <v>186</v>
      </c>
      <c r="BK107" s="210">
        <f>SUM(BK108:BK128)</f>
        <v>0</v>
      </c>
    </row>
    <row r="108" s="2" customFormat="1" ht="37.8" customHeight="1">
      <c r="A108" s="38"/>
      <c r="B108" s="39"/>
      <c r="C108" s="213" t="s">
        <v>192</v>
      </c>
      <c r="D108" s="213" t="s">
        <v>188</v>
      </c>
      <c r="E108" s="214" t="s">
        <v>1444</v>
      </c>
      <c r="F108" s="215" t="s">
        <v>1445</v>
      </c>
      <c r="G108" s="216" t="s">
        <v>566</v>
      </c>
      <c r="H108" s="217">
        <v>160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306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3789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1447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2" customFormat="1" ht="21.75" customHeight="1">
      <c r="A110" s="38"/>
      <c r="B110" s="39"/>
      <c r="C110" s="254" t="s">
        <v>227</v>
      </c>
      <c r="D110" s="254" t="s">
        <v>236</v>
      </c>
      <c r="E110" s="255" t="s">
        <v>3790</v>
      </c>
      <c r="F110" s="256" t="s">
        <v>3791</v>
      </c>
      <c r="G110" s="257" t="s">
        <v>566</v>
      </c>
      <c r="H110" s="258">
        <v>10</v>
      </c>
      <c r="I110" s="259"/>
      <c r="J110" s="260">
        <f>ROUND(I110*H110,2)</f>
        <v>0</v>
      </c>
      <c r="K110" s="261"/>
      <c r="L110" s="262"/>
      <c r="M110" s="263" t="s">
        <v>19</v>
      </c>
      <c r="N110" s="264" t="s">
        <v>44</v>
      </c>
      <c r="O110" s="84"/>
      <c r="P110" s="223">
        <f>O110*H110</f>
        <v>0</v>
      </c>
      <c r="Q110" s="223">
        <v>0.00029999999999999997</v>
      </c>
      <c r="R110" s="223">
        <f>Q110*H110</f>
        <v>0.0029999999999999996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406</v>
      </c>
      <c r="AT110" s="225" t="s">
        <v>236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3792</v>
      </c>
    </row>
    <row r="111" s="2" customFormat="1" ht="21.75" customHeight="1">
      <c r="A111" s="38"/>
      <c r="B111" s="39"/>
      <c r="C111" s="254" t="s">
        <v>235</v>
      </c>
      <c r="D111" s="254" t="s">
        <v>236</v>
      </c>
      <c r="E111" s="255" t="s">
        <v>1448</v>
      </c>
      <c r="F111" s="256" t="s">
        <v>1449</v>
      </c>
      <c r="G111" s="257" t="s">
        <v>566</v>
      </c>
      <c r="H111" s="258">
        <v>70</v>
      </c>
      <c r="I111" s="259"/>
      <c r="J111" s="260">
        <f>ROUND(I111*H111,2)</f>
        <v>0</v>
      </c>
      <c r="K111" s="261"/>
      <c r="L111" s="262"/>
      <c r="M111" s="263" t="s">
        <v>19</v>
      </c>
      <c r="N111" s="264" t="s">
        <v>44</v>
      </c>
      <c r="O111" s="84"/>
      <c r="P111" s="223">
        <f>O111*H111</f>
        <v>0</v>
      </c>
      <c r="Q111" s="223">
        <v>0.00029999999999999997</v>
      </c>
      <c r="R111" s="223">
        <f>Q111*H111</f>
        <v>0.020999999999999998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406</v>
      </c>
      <c r="AT111" s="225" t="s">
        <v>236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3793</v>
      </c>
    </row>
    <row r="112" s="2" customFormat="1" ht="21.75" customHeight="1">
      <c r="A112" s="38"/>
      <c r="B112" s="39"/>
      <c r="C112" s="254" t="s">
        <v>242</v>
      </c>
      <c r="D112" s="254" t="s">
        <v>236</v>
      </c>
      <c r="E112" s="255" t="s">
        <v>1451</v>
      </c>
      <c r="F112" s="256" t="s">
        <v>1452</v>
      </c>
      <c r="G112" s="257" t="s">
        <v>566</v>
      </c>
      <c r="H112" s="258">
        <v>30</v>
      </c>
      <c r="I112" s="259"/>
      <c r="J112" s="260">
        <f>ROUND(I112*H112,2)</f>
        <v>0</v>
      </c>
      <c r="K112" s="261"/>
      <c r="L112" s="262"/>
      <c r="M112" s="263" t="s">
        <v>19</v>
      </c>
      <c r="N112" s="264" t="s">
        <v>44</v>
      </c>
      <c r="O112" s="84"/>
      <c r="P112" s="223">
        <f>O112*H112</f>
        <v>0</v>
      </c>
      <c r="Q112" s="223">
        <v>0.00029999999999999997</v>
      </c>
      <c r="R112" s="223">
        <f>Q112*H112</f>
        <v>0.0089999999999999993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406</v>
      </c>
      <c r="AT112" s="225" t="s">
        <v>236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3794</v>
      </c>
    </row>
    <row r="113" s="2" customFormat="1" ht="21.75" customHeight="1">
      <c r="A113" s="38"/>
      <c r="B113" s="39"/>
      <c r="C113" s="254" t="s">
        <v>239</v>
      </c>
      <c r="D113" s="254" t="s">
        <v>236</v>
      </c>
      <c r="E113" s="255" t="s">
        <v>1454</v>
      </c>
      <c r="F113" s="256" t="s">
        <v>1455</v>
      </c>
      <c r="G113" s="257" t="s">
        <v>566</v>
      </c>
      <c r="H113" s="258">
        <v>20</v>
      </c>
      <c r="I113" s="259"/>
      <c r="J113" s="260">
        <f>ROUND(I113*H113,2)</f>
        <v>0</v>
      </c>
      <c r="K113" s="261"/>
      <c r="L113" s="262"/>
      <c r="M113" s="263" t="s">
        <v>19</v>
      </c>
      <c r="N113" s="264" t="s">
        <v>44</v>
      </c>
      <c r="O113" s="84"/>
      <c r="P113" s="223">
        <f>O113*H113</f>
        <v>0</v>
      </c>
      <c r="Q113" s="223">
        <v>0.00029999999999999997</v>
      </c>
      <c r="R113" s="223">
        <f>Q113*H113</f>
        <v>0.0059999999999999993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406</v>
      </c>
      <c r="AT113" s="225" t="s">
        <v>236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3795</v>
      </c>
    </row>
    <row r="114" s="2" customFormat="1" ht="21.75" customHeight="1">
      <c r="A114" s="38"/>
      <c r="B114" s="39"/>
      <c r="C114" s="254" t="s">
        <v>253</v>
      </c>
      <c r="D114" s="254" t="s">
        <v>236</v>
      </c>
      <c r="E114" s="255" t="s">
        <v>1457</v>
      </c>
      <c r="F114" s="256" t="s">
        <v>1458</v>
      </c>
      <c r="G114" s="257" t="s">
        <v>566</v>
      </c>
      <c r="H114" s="258">
        <v>40</v>
      </c>
      <c r="I114" s="259"/>
      <c r="J114" s="260">
        <f>ROUND(I114*H114,2)</f>
        <v>0</v>
      </c>
      <c r="K114" s="261"/>
      <c r="L114" s="262"/>
      <c r="M114" s="263" t="s">
        <v>19</v>
      </c>
      <c r="N114" s="264" t="s">
        <v>44</v>
      </c>
      <c r="O114" s="84"/>
      <c r="P114" s="223">
        <f>O114*H114</f>
        <v>0</v>
      </c>
      <c r="Q114" s="223">
        <v>0.00029999999999999997</v>
      </c>
      <c r="R114" s="223">
        <f>Q114*H114</f>
        <v>0.011999999999999999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406</v>
      </c>
      <c r="AT114" s="225" t="s">
        <v>236</v>
      </c>
      <c r="AU114" s="225" t="s">
        <v>85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306</v>
      </c>
      <c r="BM114" s="225" t="s">
        <v>3796</v>
      </c>
    </row>
    <row r="115" s="2" customFormat="1" ht="16.5" customHeight="1">
      <c r="A115" s="38"/>
      <c r="B115" s="39"/>
      <c r="C115" s="254" t="s">
        <v>261</v>
      </c>
      <c r="D115" s="254" t="s">
        <v>236</v>
      </c>
      <c r="E115" s="255" t="s">
        <v>3797</v>
      </c>
      <c r="F115" s="256" t="s">
        <v>3798</v>
      </c>
      <c r="G115" s="257" t="s">
        <v>283</v>
      </c>
      <c r="H115" s="258">
        <v>4</v>
      </c>
      <c r="I115" s="259"/>
      <c r="J115" s="260">
        <f>ROUND(I115*H115,2)</f>
        <v>0</v>
      </c>
      <c r="K115" s="261"/>
      <c r="L115" s="262"/>
      <c r="M115" s="263" t="s">
        <v>19</v>
      </c>
      <c r="N115" s="264" t="s">
        <v>44</v>
      </c>
      <c r="O115" s="84"/>
      <c r="P115" s="223">
        <f>O115*H115</f>
        <v>0</v>
      </c>
      <c r="Q115" s="223">
        <v>0.00011</v>
      </c>
      <c r="R115" s="223">
        <f>Q115*H115</f>
        <v>0.00044000000000000002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406</v>
      </c>
      <c r="AT115" s="225" t="s">
        <v>236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3799</v>
      </c>
    </row>
    <row r="116" s="2" customFormat="1">
      <c r="A116" s="38"/>
      <c r="B116" s="39"/>
      <c r="C116" s="40"/>
      <c r="D116" s="234" t="s">
        <v>1472</v>
      </c>
      <c r="E116" s="40"/>
      <c r="F116" s="272" t="s">
        <v>1473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1472</v>
      </c>
      <c r="AU116" s="17" t="s">
        <v>85</v>
      </c>
    </row>
    <row r="117" s="2" customFormat="1" ht="16.5" customHeight="1">
      <c r="A117" s="38"/>
      <c r="B117" s="39"/>
      <c r="C117" s="254" t="s">
        <v>267</v>
      </c>
      <c r="D117" s="254" t="s">
        <v>236</v>
      </c>
      <c r="E117" s="255" t="s">
        <v>1469</v>
      </c>
      <c r="F117" s="256" t="s">
        <v>1470</v>
      </c>
      <c r="G117" s="257" t="s">
        <v>283</v>
      </c>
      <c r="H117" s="258">
        <v>24</v>
      </c>
      <c r="I117" s="259"/>
      <c r="J117" s="260">
        <f>ROUND(I117*H117,2)</f>
        <v>0</v>
      </c>
      <c r="K117" s="261"/>
      <c r="L117" s="262"/>
      <c r="M117" s="263" t="s">
        <v>19</v>
      </c>
      <c r="N117" s="264" t="s">
        <v>44</v>
      </c>
      <c r="O117" s="84"/>
      <c r="P117" s="223">
        <f>O117*H117</f>
        <v>0</v>
      </c>
      <c r="Q117" s="223">
        <v>0.00011</v>
      </c>
      <c r="R117" s="223">
        <f>Q117*H117</f>
        <v>0.00264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406</v>
      </c>
      <c r="AT117" s="225" t="s">
        <v>236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3800</v>
      </c>
    </row>
    <row r="118" s="2" customFormat="1">
      <c r="A118" s="38"/>
      <c r="B118" s="39"/>
      <c r="C118" s="40"/>
      <c r="D118" s="234" t="s">
        <v>1472</v>
      </c>
      <c r="E118" s="40"/>
      <c r="F118" s="272" t="s">
        <v>1473</v>
      </c>
      <c r="G118" s="40"/>
      <c r="H118" s="40"/>
      <c r="I118" s="229"/>
      <c r="J118" s="40"/>
      <c r="K118" s="40"/>
      <c r="L118" s="44"/>
      <c r="M118" s="230"/>
      <c r="N118" s="231"/>
      <c r="O118" s="84"/>
      <c r="P118" s="84"/>
      <c r="Q118" s="84"/>
      <c r="R118" s="84"/>
      <c r="S118" s="84"/>
      <c r="T118" s="85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T118" s="17" t="s">
        <v>1472</v>
      </c>
      <c r="AU118" s="17" t="s">
        <v>85</v>
      </c>
    </row>
    <row r="119" s="2" customFormat="1" ht="16.5" customHeight="1">
      <c r="A119" s="38"/>
      <c r="B119" s="39"/>
      <c r="C119" s="254" t="s">
        <v>273</v>
      </c>
      <c r="D119" s="254" t="s">
        <v>236</v>
      </c>
      <c r="E119" s="255" t="s">
        <v>1474</v>
      </c>
      <c r="F119" s="256" t="s">
        <v>1475</v>
      </c>
      <c r="G119" s="257" t="s">
        <v>283</v>
      </c>
      <c r="H119" s="258">
        <v>10</v>
      </c>
      <c r="I119" s="259"/>
      <c r="J119" s="260">
        <f>ROUND(I119*H119,2)</f>
        <v>0</v>
      </c>
      <c r="K119" s="261"/>
      <c r="L119" s="262"/>
      <c r="M119" s="263" t="s">
        <v>19</v>
      </c>
      <c r="N119" s="264" t="s">
        <v>44</v>
      </c>
      <c r="O119" s="84"/>
      <c r="P119" s="223">
        <f>O119*H119</f>
        <v>0</v>
      </c>
      <c r="Q119" s="223">
        <v>0.00011</v>
      </c>
      <c r="R119" s="223">
        <f>Q119*H119</f>
        <v>0.0011000000000000001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406</v>
      </c>
      <c r="AT119" s="225" t="s">
        <v>236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3801</v>
      </c>
    </row>
    <row r="120" s="2" customFormat="1">
      <c r="A120" s="38"/>
      <c r="B120" s="39"/>
      <c r="C120" s="40"/>
      <c r="D120" s="234" t="s">
        <v>1472</v>
      </c>
      <c r="E120" s="40"/>
      <c r="F120" s="272" t="s">
        <v>1473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1472</v>
      </c>
      <c r="AU120" s="17" t="s">
        <v>85</v>
      </c>
    </row>
    <row r="121" s="2" customFormat="1" ht="16.5" customHeight="1">
      <c r="A121" s="38"/>
      <c r="B121" s="39"/>
      <c r="C121" s="254" t="s">
        <v>280</v>
      </c>
      <c r="D121" s="254" t="s">
        <v>236</v>
      </c>
      <c r="E121" s="255" t="s">
        <v>1477</v>
      </c>
      <c r="F121" s="256" t="s">
        <v>1478</v>
      </c>
      <c r="G121" s="257" t="s">
        <v>283</v>
      </c>
      <c r="H121" s="258">
        <v>8</v>
      </c>
      <c r="I121" s="259"/>
      <c r="J121" s="260">
        <f>ROUND(I121*H121,2)</f>
        <v>0</v>
      </c>
      <c r="K121" s="261"/>
      <c r="L121" s="262"/>
      <c r="M121" s="263" t="s">
        <v>19</v>
      </c>
      <c r="N121" s="264" t="s">
        <v>44</v>
      </c>
      <c r="O121" s="84"/>
      <c r="P121" s="223">
        <f>O121*H121</f>
        <v>0</v>
      </c>
      <c r="Q121" s="223">
        <v>0.00011</v>
      </c>
      <c r="R121" s="223">
        <f>Q121*H121</f>
        <v>0.00088000000000000003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406</v>
      </c>
      <c r="AT121" s="225" t="s">
        <v>236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3802</v>
      </c>
    </row>
    <row r="122" s="2" customFormat="1">
      <c r="A122" s="38"/>
      <c r="B122" s="39"/>
      <c r="C122" s="40"/>
      <c r="D122" s="234" t="s">
        <v>1472</v>
      </c>
      <c r="E122" s="40"/>
      <c r="F122" s="272" t="s">
        <v>1473</v>
      </c>
      <c r="G122" s="40"/>
      <c r="H122" s="40"/>
      <c r="I122" s="229"/>
      <c r="J122" s="40"/>
      <c r="K122" s="40"/>
      <c r="L122" s="44"/>
      <c r="M122" s="230"/>
      <c r="N122" s="231"/>
      <c r="O122" s="84"/>
      <c r="P122" s="84"/>
      <c r="Q122" s="84"/>
      <c r="R122" s="84"/>
      <c r="S122" s="84"/>
      <c r="T122" s="85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T122" s="17" t="s">
        <v>1472</v>
      </c>
      <c r="AU122" s="17" t="s">
        <v>85</v>
      </c>
    </row>
    <row r="123" s="2" customFormat="1" ht="16.5" customHeight="1">
      <c r="A123" s="38"/>
      <c r="B123" s="39"/>
      <c r="C123" s="254" t="s">
        <v>289</v>
      </c>
      <c r="D123" s="254" t="s">
        <v>236</v>
      </c>
      <c r="E123" s="255" t="s">
        <v>1480</v>
      </c>
      <c r="F123" s="256" t="s">
        <v>1481</v>
      </c>
      <c r="G123" s="257" t="s">
        <v>283</v>
      </c>
      <c r="H123" s="258">
        <v>13</v>
      </c>
      <c r="I123" s="259"/>
      <c r="J123" s="260">
        <f>ROUND(I123*H123,2)</f>
        <v>0</v>
      </c>
      <c r="K123" s="261"/>
      <c r="L123" s="262"/>
      <c r="M123" s="263" t="s">
        <v>19</v>
      </c>
      <c r="N123" s="264" t="s">
        <v>44</v>
      </c>
      <c r="O123" s="84"/>
      <c r="P123" s="223">
        <f>O123*H123</f>
        <v>0</v>
      </c>
      <c r="Q123" s="223">
        <v>0.00011</v>
      </c>
      <c r="R123" s="223">
        <f>Q123*H123</f>
        <v>0.0014300000000000001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406</v>
      </c>
      <c r="AT123" s="225" t="s">
        <v>236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3803</v>
      </c>
    </row>
    <row r="124" s="2" customFormat="1">
      <c r="A124" s="38"/>
      <c r="B124" s="39"/>
      <c r="C124" s="40"/>
      <c r="D124" s="234" t="s">
        <v>1472</v>
      </c>
      <c r="E124" s="40"/>
      <c r="F124" s="272" t="s">
        <v>1473</v>
      </c>
      <c r="G124" s="40"/>
      <c r="H124" s="40"/>
      <c r="I124" s="229"/>
      <c r="J124" s="40"/>
      <c r="K124" s="40"/>
      <c r="L124" s="44"/>
      <c r="M124" s="230"/>
      <c r="N124" s="231"/>
      <c r="O124" s="84"/>
      <c r="P124" s="84"/>
      <c r="Q124" s="84"/>
      <c r="R124" s="84"/>
      <c r="S124" s="84"/>
      <c r="T124" s="85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1472</v>
      </c>
      <c r="AU124" s="17" t="s">
        <v>85</v>
      </c>
    </row>
    <row r="125" s="2" customFormat="1" ht="44.25" customHeight="1">
      <c r="A125" s="38"/>
      <c r="B125" s="39"/>
      <c r="C125" s="213" t="s">
        <v>8</v>
      </c>
      <c r="D125" s="213" t="s">
        <v>188</v>
      </c>
      <c r="E125" s="214" t="s">
        <v>2900</v>
      </c>
      <c r="F125" s="215" t="s">
        <v>2901</v>
      </c>
      <c r="G125" s="216" t="s">
        <v>230</v>
      </c>
      <c r="H125" s="217">
        <v>0.057000000000000002</v>
      </c>
      <c r="I125" s="218"/>
      <c r="J125" s="219">
        <f>ROUND(I125*H125,2)</f>
        <v>0</v>
      </c>
      <c r="K125" s="220"/>
      <c r="L125" s="44"/>
      <c r="M125" s="221" t="s">
        <v>19</v>
      </c>
      <c r="N125" s="222" t="s">
        <v>44</v>
      </c>
      <c r="O125" s="84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3804</v>
      </c>
    </row>
    <row r="126" s="2" customFormat="1">
      <c r="A126" s="38"/>
      <c r="B126" s="39"/>
      <c r="C126" s="40"/>
      <c r="D126" s="227" t="s">
        <v>194</v>
      </c>
      <c r="E126" s="40"/>
      <c r="F126" s="228" t="s">
        <v>2903</v>
      </c>
      <c r="G126" s="40"/>
      <c r="H126" s="40"/>
      <c r="I126" s="229"/>
      <c r="J126" s="40"/>
      <c r="K126" s="40"/>
      <c r="L126" s="44"/>
      <c r="M126" s="230"/>
      <c r="N126" s="231"/>
      <c r="O126" s="84"/>
      <c r="P126" s="84"/>
      <c r="Q126" s="84"/>
      <c r="R126" s="84"/>
      <c r="S126" s="84"/>
      <c r="T126" s="85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7" t="s">
        <v>194</v>
      </c>
      <c r="AU126" s="17" t="s">
        <v>85</v>
      </c>
    </row>
    <row r="127" s="2" customFormat="1" ht="49.05" customHeight="1">
      <c r="A127" s="38"/>
      <c r="B127" s="39"/>
      <c r="C127" s="213" t="s">
        <v>306</v>
      </c>
      <c r="D127" s="213" t="s">
        <v>188</v>
      </c>
      <c r="E127" s="214" t="s">
        <v>762</v>
      </c>
      <c r="F127" s="215" t="s">
        <v>763</v>
      </c>
      <c r="G127" s="216" t="s">
        <v>230</v>
      </c>
      <c r="H127" s="217">
        <v>0.057000000000000002</v>
      </c>
      <c r="I127" s="218"/>
      <c r="J127" s="219">
        <f>ROUND(I127*H127,2)</f>
        <v>0</v>
      </c>
      <c r="K127" s="220"/>
      <c r="L127" s="44"/>
      <c r="M127" s="221" t="s">
        <v>19</v>
      </c>
      <c r="N127" s="222" t="s">
        <v>44</v>
      </c>
      <c r="O127" s="84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306</v>
      </c>
      <c r="AT127" s="225" t="s">
        <v>188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3805</v>
      </c>
    </row>
    <row r="128" s="2" customFormat="1">
      <c r="A128" s="38"/>
      <c r="B128" s="39"/>
      <c r="C128" s="40"/>
      <c r="D128" s="227" t="s">
        <v>194</v>
      </c>
      <c r="E128" s="40"/>
      <c r="F128" s="228" t="s">
        <v>765</v>
      </c>
      <c r="G128" s="40"/>
      <c r="H128" s="40"/>
      <c r="I128" s="229"/>
      <c r="J128" s="40"/>
      <c r="K128" s="40"/>
      <c r="L128" s="44"/>
      <c r="M128" s="230"/>
      <c r="N128" s="231"/>
      <c r="O128" s="84"/>
      <c r="P128" s="84"/>
      <c r="Q128" s="84"/>
      <c r="R128" s="84"/>
      <c r="S128" s="84"/>
      <c r="T128" s="85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7" t="s">
        <v>194</v>
      </c>
      <c r="AU128" s="17" t="s">
        <v>85</v>
      </c>
    </row>
    <row r="129" s="12" customFormat="1" ht="22.8" customHeight="1">
      <c r="A129" s="12"/>
      <c r="B129" s="197"/>
      <c r="C129" s="198"/>
      <c r="D129" s="199" t="s">
        <v>71</v>
      </c>
      <c r="E129" s="211" t="s">
        <v>1176</v>
      </c>
      <c r="F129" s="211" t="s">
        <v>1177</v>
      </c>
      <c r="G129" s="198"/>
      <c r="H129" s="198"/>
      <c r="I129" s="201"/>
      <c r="J129" s="212">
        <f>BK129</f>
        <v>0</v>
      </c>
      <c r="K129" s="198"/>
      <c r="L129" s="203"/>
      <c r="M129" s="204"/>
      <c r="N129" s="205"/>
      <c r="O129" s="205"/>
      <c r="P129" s="206">
        <f>SUM(P130:P153)</f>
        <v>0</v>
      </c>
      <c r="Q129" s="205"/>
      <c r="R129" s="206">
        <f>SUM(R130:R153)</f>
        <v>0.24228285999999999</v>
      </c>
      <c r="S129" s="205"/>
      <c r="T129" s="207">
        <f>SUM(T130:T153)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08" t="s">
        <v>85</v>
      </c>
      <c r="AT129" s="209" t="s">
        <v>71</v>
      </c>
      <c r="AU129" s="209" t="s">
        <v>79</v>
      </c>
      <c r="AY129" s="208" t="s">
        <v>186</v>
      </c>
      <c r="BK129" s="210">
        <f>SUM(BK130:BK153)</f>
        <v>0</v>
      </c>
    </row>
    <row r="130" s="2" customFormat="1" ht="24.15" customHeight="1">
      <c r="A130" s="38"/>
      <c r="B130" s="39"/>
      <c r="C130" s="213" t="s">
        <v>323</v>
      </c>
      <c r="D130" s="213" t="s">
        <v>188</v>
      </c>
      <c r="E130" s="214" t="s">
        <v>1214</v>
      </c>
      <c r="F130" s="215" t="s">
        <v>1215</v>
      </c>
      <c r="G130" s="216" t="s">
        <v>566</v>
      </c>
      <c r="H130" s="217">
        <v>10</v>
      </c>
      <c r="I130" s="218"/>
      <c r="J130" s="219">
        <f>ROUND(I130*H130,2)</f>
        <v>0</v>
      </c>
      <c r="K130" s="220"/>
      <c r="L130" s="44"/>
      <c r="M130" s="221" t="s">
        <v>19</v>
      </c>
      <c r="N130" s="222" t="s">
        <v>44</v>
      </c>
      <c r="O130" s="84"/>
      <c r="P130" s="223">
        <f>O130*H130</f>
        <v>0</v>
      </c>
      <c r="Q130" s="223">
        <v>0.00055323500000000001</v>
      </c>
      <c r="R130" s="223">
        <f>Q130*H130</f>
        <v>0.0055323500000000001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306</v>
      </c>
      <c r="AT130" s="225" t="s">
        <v>188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3806</v>
      </c>
    </row>
    <row r="131" s="2" customFormat="1">
      <c r="A131" s="38"/>
      <c r="B131" s="39"/>
      <c r="C131" s="40"/>
      <c r="D131" s="227" t="s">
        <v>194</v>
      </c>
      <c r="E131" s="40"/>
      <c r="F131" s="228" t="s">
        <v>1217</v>
      </c>
      <c r="G131" s="40"/>
      <c r="H131" s="40"/>
      <c r="I131" s="229"/>
      <c r="J131" s="40"/>
      <c r="K131" s="40"/>
      <c r="L131" s="44"/>
      <c r="M131" s="230"/>
      <c r="N131" s="231"/>
      <c r="O131" s="84"/>
      <c r="P131" s="84"/>
      <c r="Q131" s="84"/>
      <c r="R131" s="84"/>
      <c r="S131" s="84"/>
      <c r="T131" s="85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194</v>
      </c>
      <c r="AU131" s="17" t="s">
        <v>85</v>
      </c>
    </row>
    <row r="132" s="2" customFormat="1" ht="24.15" customHeight="1">
      <c r="A132" s="38"/>
      <c r="B132" s="39"/>
      <c r="C132" s="213" t="s">
        <v>329</v>
      </c>
      <c r="D132" s="213" t="s">
        <v>188</v>
      </c>
      <c r="E132" s="214" t="s">
        <v>1547</v>
      </c>
      <c r="F132" s="215" t="s">
        <v>1548</v>
      </c>
      <c r="G132" s="216" t="s">
        <v>566</v>
      </c>
      <c r="H132" s="217">
        <v>70</v>
      </c>
      <c r="I132" s="218"/>
      <c r="J132" s="219">
        <f>ROUND(I132*H132,2)</f>
        <v>0</v>
      </c>
      <c r="K132" s="220"/>
      <c r="L132" s="44"/>
      <c r="M132" s="221" t="s">
        <v>19</v>
      </c>
      <c r="N132" s="222" t="s">
        <v>44</v>
      </c>
      <c r="O132" s="84"/>
      <c r="P132" s="223">
        <f>O132*H132</f>
        <v>0</v>
      </c>
      <c r="Q132" s="223">
        <v>0.00070596500000000002</v>
      </c>
      <c r="R132" s="223">
        <f>Q132*H132</f>
        <v>0.049417550000000005</v>
      </c>
      <c r="S132" s="223">
        <v>0</v>
      </c>
      <c r="T132" s="224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306</v>
      </c>
      <c r="AT132" s="225" t="s">
        <v>188</v>
      </c>
      <c r="AU132" s="225" t="s">
        <v>85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3807</v>
      </c>
    </row>
    <row r="133" s="2" customFormat="1">
      <c r="A133" s="38"/>
      <c r="B133" s="39"/>
      <c r="C133" s="40"/>
      <c r="D133" s="227" t="s">
        <v>194</v>
      </c>
      <c r="E133" s="40"/>
      <c r="F133" s="228" t="s">
        <v>1550</v>
      </c>
      <c r="G133" s="40"/>
      <c r="H133" s="40"/>
      <c r="I133" s="229"/>
      <c r="J133" s="40"/>
      <c r="K133" s="40"/>
      <c r="L133" s="44"/>
      <c r="M133" s="230"/>
      <c r="N133" s="231"/>
      <c r="O133" s="84"/>
      <c r="P133" s="84"/>
      <c r="Q133" s="84"/>
      <c r="R133" s="84"/>
      <c r="S133" s="84"/>
      <c r="T133" s="85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194</v>
      </c>
      <c r="AU133" s="17" t="s">
        <v>85</v>
      </c>
    </row>
    <row r="134" s="2" customFormat="1" ht="24.15" customHeight="1">
      <c r="A134" s="38"/>
      <c r="B134" s="39"/>
      <c r="C134" s="213" t="s">
        <v>7</v>
      </c>
      <c r="D134" s="213" t="s">
        <v>188</v>
      </c>
      <c r="E134" s="214" t="s">
        <v>1218</v>
      </c>
      <c r="F134" s="215" t="s">
        <v>1219</v>
      </c>
      <c r="G134" s="216" t="s">
        <v>566</v>
      </c>
      <c r="H134" s="217">
        <v>30</v>
      </c>
      <c r="I134" s="218"/>
      <c r="J134" s="219">
        <f>ROUND(I134*H134,2)</f>
        <v>0</v>
      </c>
      <c r="K134" s="220"/>
      <c r="L134" s="44"/>
      <c r="M134" s="221" t="s">
        <v>19</v>
      </c>
      <c r="N134" s="222" t="s">
        <v>44</v>
      </c>
      <c r="O134" s="84"/>
      <c r="P134" s="223">
        <f>O134*H134</f>
        <v>0</v>
      </c>
      <c r="Q134" s="223">
        <v>0.001251135</v>
      </c>
      <c r="R134" s="223">
        <f>Q134*H134</f>
        <v>0.037534049999999999</v>
      </c>
      <c r="S134" s="223">
        <v>0</v>
      </c>
      <c r="T134" s="224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306</v>
      </c>
      <c r="AT134" s="225" t="s">
        <v>188</v>
      </c>
      <c r="AU134" s="225" t="s">
        <v>85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306</v>
      </c>
      <c r="BM134" s="225" t="s">
        <v>3808</v>
      </c>
    </row>
    <row r="135" s="2" customFormat="1">
      <c r="A135" s="38"/>
      <c r="B135" s="39"/>
      <c r="C135" s="40"/>
      <c r="D135" s="227" t="s">
        <v>194</v>
      </c>
      <c r="E135" s="40"/>
      <c r="F135" s="228" t="s">
        <v>1221</v>
      </c>
      <c r="G135" s="40"/>
      <c r="H135" s="40"/>
      <c r="I135" s="229"/>
      <c r="J135" s="40"/>
      <c r="K135" s="40"/>
      <c r="L135" s="44"/>
      <c r="M135" s="230"/>
      <c r="N135" s="231"/>
      <c r="O135" s="84"/>
      <c r="P135" s="84"/>
      <c r="Q135" s="84"/>
      <c r="R135" s="84"/>
      <c r="S135" s="84"/>
      <c r="T135" s="85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7" t="s">
        <v>194</v>
      </c>
      <c r="AU135" s="17" t="s">
        <v>85</v>
      </c>
    </row>
    <row r="136" s="2" customFormat="1" ht="24.15" customHeight="1">
      <c r="A136" s="38"/>
      <c r="B136" s="39"/>
      <c r="C136" s="213" t="s">
        <v>341</v>
      </c>
      <c r="D136" s="213" t="s">
        <v>188</v>
      </c>
      <c r="E136" s="214" t="s">
        <v>1222</v>
      </c>
      <c r="F136" s="215" t="s">
        <v>1223</v>
      </c>
      <c r="G136" s="216" t="s">
        <v>566</v>
      </c>
      <c r="H136" s="217">
        <v>20</v>
      </c>
      <c r="I136" s="218"/>
      <c r="J136" s="219">
        <f>ROUND(I136*H136,2)</f>
        <v>0</v>
      </c>
      <c r="K136" s="220"/>
      <c r="L136" s="44"/>
      <c r="M136" s="221" t="s">
        <v>19</v>
      </c>
      <c r="N136" s="222" t="s">
        <v>44</v>
      </c>
      <c r="O136" s="84"/>
      <c r="P136" s="223">
        <f>O136*H136</f>
        <v>0</v>
      </c>
      <c r="Q136" s="223">
        <v>0.0016151850000000001</v>
      </c>
      <c r="R136" s="223">
        <f>Q136*H136</f>
        <v>0.032303700000000005</v>
      </c>
      <c r="S136" s="223">
        <v>0</v>
      </c>
      <c r="T136" s="224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25" t="s">
        <v>306</v>
      </c>
      <c r="AT136" s="225" t="s">
        <v>188</v>
      </c>
      <c r="AU136" s="225" t="s">
        <v>85</v>
      </c>
      <c r="AY136" s="17" t="s">
        <v>186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7" t="s">
        <v>85</v>
      </c>
      <c r="BK136" s="226">
        <f>ROUND(I136*H136,2)</f>
        <v>0</v>
      </c>
      <c r="BL136" s="17" t="s">
        <v>306</v>
      </c>
      <c r="BM136" s="225" t="s">
        <v>3809</v>
      </c>
    </row>
    <row r="137" s="2" customFormat="1">
      <c r="A137" s="38"/>
      <c r="B137" s="39"/>
      <c r="C137" s="40"/>
      <c r="D137" s="227" t="s">
        <v>194</v>
      </c>
      <c r="E137" s="40"/>
      <c r="F137" s="228" t="s">
        <v>1225</v>
      </c>
      <c r="G137" s="40"/>
      <c r="H137" s="40"/>
      <c r="I137" s="229"/>
      <c r="J137" s="40"/>
      <c r="K137" s="40"/>
      <c r="L137" s="44"/>
      <c r="M137" s="230"/>
      <c r="N137" s="231"/>
      <c r="O137" s="84"/>
      <c r="P137" s="84"/>
      <c r="Q137" s="84"/>
      <c r="R137" s="84"/>
      <c r="S137" s="84"/>
      <c r="T137" s="85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194</v>
      </c>
      <c r="AU137" s="17" t="s">
        <v>85</v>
      </c>
    </row>
    <row r="138" s="2" customFormat="1" ht="24.15" customHeight="1">
      <c r="A138" s="38"/>
      <c r="B138" s="39"/>
      <c r="C138" s="213" t="s">
        <v>346</v>
      </c>
      <c r="D138" s="213" t="s">
        <v>188</v>
      </c>
      <c r="E138" s="214" t="s">
        <v>1226</v>
      </c>
      <c r="F138" s="215" t="s">
        <v>1227</v>
      </c>
      <c r="G138" s="216" t="s">
        <v>566</v>
      </c>
      <c r="H138" s="217">
        <v>40</v>
      </c>
      <c r="I138" s="218"/>
      <c r="J138" s="219">
        <f>ROUND(I138*H138,2)</f>
        <v>0</v>
      </c>
      <c r="K138" s="220"/>
      <c r="L138" s="44"/>
      <c r="M138" s="221" t="s">
        <v>19</v>
      </c>
      <c r="N138" s="222" t="s">
        <v>44</v>
      </c>
      <c r="O138" s="84"/>
      <c r="P138" s="223">
        <f>O138*H138</f>
        <v>0</v>
      </c>
      <c r="Q138" s="223">
        <v>0.0019662799999999999</v>
      </c>
      <c r="R138" s="223">
        <f>Q138*H138</f>
        <v>0.078651200000000004</v>
      </c>
      <c r="S138" s="223">
        <v>0</v>
      </c>
      <c r="T138" s="224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25" t="s">
        <v>306</v>
      </c>
      <c r="AT138" s="225" t="s">
        <v>188</v>
      </c>
      <c r="AU138" s="225" t="s">
        <v>85</v>
      </c>
      <c r="AY138" s="17" t="s">
        <v>186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7" t="s">
        <v>85</v>
      </c>
      <c r="BK138" s="226">
        <f>ROUND(I138*H138,2)</f>
        <v>0</v>
      </c>
      <c r="BL138" s="17" t="s">
        <v>306</v>
      </c>
      <c r="BM138" s="225" t="s">
        <v>3810</v>
      </c>
    </row>
    <row r="139" s="2" customFormat="1">
      <c r="A139" s="38"/>
      <c r="B139" s="39"/>
      <c r="C139" s="40"/>
      <c r="D139" s="227" t="s">
        <v>194</v>
      </c>
      <c r="E139" s="40"/>
      <c r="F139" s="228" t="s">
        <v>1229</v>
      </c>
      <c r="G139" s="40"/>
      <c r="H139" s="40"/>
      <c r="I139" s="229"/>
      <c r="J139" s="40"/>
      <c r="K139" s="40"/>
      <c r="L139" s="44"/>
      <c r="M139" s="230"/>
      <c r="N139" s="231"/>
      <c r="O139" s="84"/>
      <c r="P139" s="84"/>
      <c r="Q139" s="84"/>
      <c r="R139" s="84"/>
      <c r="S139" s="84"/>
      <c r="T139" s="85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7" t="s">
        <v>194</v>
      </c>
      <c r="AU139" s="17" t="s">
        <v>85</v>
      </c>
    </row>
    <row r="140" s="2" customFormat="1" ht="24.15" customHeight="1">
      <c r="A140" s="38"/>
      <c r="B140" s="39"/>
      <c r="C140" s="213" t="s">
        <v>352</v>
      </c>
      <c r="D140" s="213" t="s">
        <v>188</v>
      </c>
      <c r="E140" s="214" t="s">
        <v>3811</v>
      </c>
      <c r="F140" s="215" t="s">
        <v>3812</v>
      </c>
      <c r="G140" s="216" t="s">
        <v>283</v>
      </c>
      <c r="H140" s="217">
        <v>2</v>
      </c>
      <c r="I140" s="218"/>
      <c r="J140" s="219">
        <f>ROUND(I140*H140,2)</f>
        <v>0</v>
      </c>
      <c r="K140" s="220"/>
      <c r="L140" s="44"/>
      <c r="M140" s="221" t="s">
        <v>19</v>
      </c>
      <c r="N140" s="222" t="s">
        <v>44</v>
      </c>
      <c r="O140" s="84"/>
      <c r="P140" s="223">
        <f>O140*H140</f>
        <v>0</v>
      </c>
      <c r="Q140" s="223">
        <v>0.00036348000000000001</v>
      </c>
      <c r="R140" s="223">
        <f>Q140*H140</f>
        <v>0.00072696000000000002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306</v>
      </c>
      <c r="AT140" s="225" t="s">
        <v>188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3813</v>
      </c>
    </row>
    <row r="141" s="2" customFormat="1">
      <c r="A141" s="38"/>
      <c r="B141" s="39"/>
      <c r="C141" s="40"/>
      <c r="D141" s="227" t="s">
        <v>194</v>
      </c>
      <c r="E141" s="40"/>
      <c r="F141" s="228" t="s">
        <v>3814</v>
      </c>
      <c r="G141" s="40"/>
      <c r="H141" s="40"/>
      <c r="I141" s="229"/>
      <c r="J141" s="40"/>
      <c r="K141" s="40"/>
      <c r="L141" s="44"/>
      <c r="M141" s="230"/>
      <c r="N141" s="231"/>
      <c r="O141" s="84"/>
      <c r="P141" s="84"/>
      <c r="Q141" s="84"/>
      <c r="R141" s="84"/>
      <c r="S141" s="84"/>
      <c r="T141" s="85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7" t="s">
        <v>194</v>
      </c>
      <c r="AU141" s="17" t="s">
        <v>85</v>
      </c>
    </row>
    <row r="142" s="2" customFormat="1" ht="24.15" customHeight="1">
      <c r="A142" s="38"/>
      <c r="B142" s="39"/>
      <c r="C142" s="213" t="s">
        <v>362</v>
      </c>
      <c r="D142" s="213" t="s">
        <v>188</v>
      </c>
      <c r="E142" s="214" t="s">
        <v>3815</v>
      </c>
      <c r="F142" s="215" t="s">
        <v>3816</v>
      </c>
      <c r="G142" s="216" t="s">
        <v>283</v>
      </c>
      <c r="H142" s="217">
        <v>2</v>
      </c>
      <c r="I142" s="218"/>
      <c r="J142" s="219">
        <f>ROUND(I142*H142,2)</f>
        <v>0</v>
      </c>
      <c r="K142" s="220"/>
      <c r="L142" s="44"/>
      <c r="M142" s="221" t="s">
        <v>19</v>
      </c>
      <c r="N142" s="222" t="s">
        <v>44</v>
      </c>
      <c r="O142" s="84"/>
      <c r="P142" s="223">
        <f>O142*H142</f>
        <v>0</v>
      </c>
      <c r="Q142" s="223">
        <v>0.00090945999999999996</v>
      </c>
      <c r="R142" s="223">
        <f>Q142*H142</f>
        <v>0.0018189199999999999</v>
      </c>
      <c r="S142" s="223">
        <v>0</v>
      </c>
      <c r="T142" s="224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306</v>
      </c>
      <c r="AT142" s="225" t="s">
        <v>188</v>
      </c>
      <c r="AU142" s="225" t="s">
        <v>85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306</v>
      </c>
      <c r="BM142" s="225" t="s">
        <v>3817</v>
      </c>
    </row>
    <row r="143" s="2" customFormat="1">
      <c r="A143" s="38"/>
      <c r="B143" s="39"/>
      <c r="C143" s="40"/>
      <c r="D143" s="227" t="s">
        <v>194</v>
      </c>
      <c r="E143" s="40"/>
      <c r="F143" s="228" t="s">
        <v>3818</v>
      </c>
      <c r="G143" s="40"/>
      <c r="H143" s="40"/>
      <c r="I143" s="229"/>
      <c r="J143" s="40"/>
      <c r="K143" s="40"/>
      <c r="L143" s="44"/>
      <c r="M143" s="230"/>
      <c r="N143" s="231"/>
      <c r="O143" s="84"/>
      <c r="P143" s="84"/>
      <c r="Q143" s="84"/>
      <c r="R143" s="84"/>
      <c r="S143" s="84"/>
      <c r="T143" s="85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7" t="s">
        <v>194</v>
      </c>
      <c r="AU143" s="17" t="s">
        <v>85</v>
      </c>
    </row>
    <row r="144" s="2" customFormat="1" ht="24.15" customHeight="1">
      <c r="A144" s="38"/>
      <c r="B144" s="39"/>
      <c r="C144" s="213" t="s">
        <v>368</v>
      </c>
      <c r="D144" s="213" t="s">
        <v>188</v>
      </c>
      <c r="E144" s="214" t="s">
        <v>1236</v>
      </c>
      <c r="F144" s="215" t="s">
        <v>1237</v>
      </c>
      <c r="G144" s="216" t="s">
        <v>566</v>
      </c>
      <c r="H144" s="217">
        <v>130</v>
      </c>
      <c r="I144" s="218"/>
      <c r="J144" s="219">
        <f>ROUND(I144*H144,2)</f>
        <v>0</v>
      </c>
      <c r="K144" s="220"/>
      <c r="L144" s="44"/>
      <c r="M144" s="221" t="s">
        <v>19</v>
      </c>
      <c r="N144" s="222" t="s">
        <v>44</v>
      </c>
      <c r="O144" s="84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25" t="s">
        <v>306</v>
      </c>
      <c r="AT144" s="225" t="s">
        <v>188</v>
      </c>
      <c r="AU144" s="225" t="s">
        <v>85</v>
      </c>
      <c r="AY144" s="17" t="s">
        <v>186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7" t="s">
        <v>85</v>
      </c>
      <c r="BK144" s="226">
        <f>ROUND(I144*H144,2)</f>
        <v>0</v>
      </c>
      <c r="BL144" s="17" t="s">
        <v>306</v>
      </c>
      <c r="BM144" s="225" t="s">
        <v>3819</v>
      </c>
    </row>
    <row r="145" s="2" customFormat="1">
      <c r="A145" s="38"/>
      <c r="B145" s="39"/>
      <c r="C145" s="40"/>
      <c r="D145" s="227" t="s">
        <v>194</v>
      </c>
      <c r="E145" s="40"/>
      <c r="F145" s="228" t="s">
        <v>1239</v>
      </c>
      <c r="G145" s="40"/>
      <c r="H145" s="40"/>
      <c r="I145" s="229"/>
      <c r="J145" s="40"/>
      <c r="K145" s="40"/>
      <c r="L145" s="44"/>
      <c r="M145" s="230"/>
      <c r="N145" s="231"/>
      <c r="O145" s="84"/>
      <c r="P145" s="84"/>
      <c r="Q145" s="84"/>
      <c r="R145" s="84"/>
      <c r="S145" s="84"/>
      <c r="T145" s="85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7" t="s">
        <v>194</v>
      </c>
      <c r="AU145" s="17" t="s">
        <v>85</v>
      </c>
    </row>
    <row r="146" s="2" customFormat="1" ht="24.15" customHeight="1">
      <c r="A146" s="38"/>
      <c r="B146" s="39"/>
      <c r="C146" s="213" t="s">
        <v>374</v>
      </c>
      <c r="D146" s="213" t="s">
        <v>188</v>
      </c>
      <c r="E146" s="214" t="s">
        <v>1240</v>
      </c>
      <c r="F146" s="215" t="s">
        <v>1241</v>
      </c>
      <c r="G146" s="216" t="s">
        <v>566</v>
      </c>
      <c r="H146" s="217">
        <v>40</v>
      </c>
      <c r="I146" s="218"/>
      <c r="J146" s="219">
        <f>ROUND(I146*H146,2)</f>
        <v>0</v>
      </c>
      <c r="K146" s="220"/>
      <c r="L146" s="44"/>
      <c r="M146" s="221" t="s">
        <v>19</v>
      </c>
      <c r="N146" s="222" t="s">
        <v>44</v>
      </c>
      <c r="O146" s="84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306</v>
      </c>
      <c r="AT146" s="225" t="s">
        <v>188</v>
      </c>
      <c r="AU146" s="225" t="s">
        <v>85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3820</v>
      </c>
    </row>
    <row r="147" s="2" customFormat="1">
      <c r="A147" s="38"/>
      <c r="B147" s="39"/>
      <c r="C147" s="40"/>
      <c r="D147" s="227" t="s">
        <v>194</v>
      </c>
      <c r="E147" s="40"/>
      <c r="F147" s="228" t="s">
        <v>1243</v>
      </c>
      <c r="G147" s="40"/>
      <c r="H147" s="40"/>
      <c r="I147" s="229"/>
      <c r="J147" s="40"/>
      <c r="K147" s="40"/>
      <c r="L147" s="44"/>
      <c r="M147" s="230"/>
      <c r="N147" s="231"/>
      <c r="O147" s="84"/>
      <c r="P147" s="84"/>
      <c r="Q147" s="84"/>
      <c r="R147" s="84"/>
      <c r="S147" s="84"/>
      <c r="T147" s="85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7" t="s">
        <v>194</v>
      </c>
      <c r="AU147" s="17" t="s">
        <v>85</v>
      </c>
    </row>
    <row r="148" s="2" customFormat="1" ht="24.15" customHeight="1">
      <c r="A148" s="38"/>
      <c r="B148" s="39"/>
      <c r="C148" s="213" t="s">
        <v>379</v>
      </c>
      <c r="D148" s="213" t="s">
        <v>188</v>
      </c>
      <c r="E148" s="214" t="s">
        <v>3821</v>
      </c>
      <c r="F148" s="215" t="s">
        <v>3822</v>
      </c>
      <c r="G148" s="216" t="s">
        <v>566</v>
      </c>
      <c r="H148" s="217">
        <v>110</v>
      </c>
      <c r="I148" s="218"/>
      <c r="J148" s="219">
        <f>ROUND(I148*H148,2)</f>
        <v>0</v>
      </c>
      <c r="K148" s="220"/>
      <c r="L148" s="44"/>
      <c r="M148" s="221" t="s">
        <v>19</v>
      </c>
      <c r="N148" s="222" t="s">
        <v>44</v>
      </c>
      <c r="O148" s="84"/>
      <c r="P148" s="223">
        <f>O148*H148</f>
        <v>0</v>
      </c>
      <c r="Q148" s="223">
        <v>0.00012142300000000001</v>
      </c>
      <c r="R148" s="223">
        <f>Q148*H148</f>
        <v>0.01335653</v>
      </c>
      <c r="S148" s="223">
        <v>0</v>
      </c>
      <c r="T148" s="224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25" t="s">
        <v>192</v>
      </c>
      <c r="AT148" s="225" t="s">
        <v>188</v>
      </c>
      <c r="AU148" s="225" t="s">
        <v>85</v>
      </c>
      <c r="AY148" s="17" t="s">
        <v>186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7" t="s">
        <v>85</v>
      </c>
      <c r="BK148" s="226">
        <f>ROUND(I148*H148,2)</f>
        <v>0</v>
      </c>
      <c r="BL148" s="17" t="s">
        <v>192</v>
      </c>
      <c r="BM148" s="225" t="s">
        <v>3823</v>
      </c>
    </row>
    <row r="149" s="2" customFormat="1" ht="21.75" customHeight="1">
      <c r="A149" s="38"/>
      <c r="B149" s="39"/>
      <c r="C149" s="213" t="s">
        <v>385</v>
      </c>
      <c r="D149" s="213" t="s">
        <v>188</v>
      </c>
      <c r="E149" s="214" t="s">
        <v>3824</v>
      </c>
      <c r="F149" s="215" t="s">
        <v>3825</v>
      </c>
      <c r="G149" s="216" t="s">
        <v>566</v>
      </c>
      <c r="H149" s="217">
        <v>60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0.00038235999999999999</v>
      </c>
      <c r="R149" s="223">
        <f>Q149*H149</f>
        <v>0.022941599999999999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3826</v>
      </c>
    </row>
    <row r="150" s="2" customFormat="1" ht="44.25" customHeight="1">
      <c r="A150" s="38"/>
      <c r="B150" s="39"/>
      <c r="C150" s="213" t="s">
        <v>393</v>
      </c>
      <c r="D150" s="213" t="s">
        <v>188</v>
      </c>
      <c r="E150" s="214" t="s">
        <v>1288</v>
      </c>
      <c r="F150" s="215" t="s">
        <v>1289</v>
      </c>
      <c r="G150" s="216" t="s">
        <v>230</v>
      </c>
      <c r="H150" s="217">
        <v>0.22900000000000001</v>
      </c>
      <c r="I150" s="218"/>
      <c r="J150" s="219">
        <f>ROUND(I150*H150,2)</f>
        <v>0</v>
      </c>
      <c r="K150" s="220"/>
      <c r="L150" s="44"/>
      <c r="M150" s="221" t="s">
        <v>19</v>
      </c>
      <c r="N150" s="222" t="s">
        <v>44</v>
      </c>
      <c r="O150" s="84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25" t="s">
        <v>306</v>
      </c>
      <c r="AT150" s="225" t="s">
        <v>188</v>
      </c>
      <c r="AU150" s="225" t="s">
        <v>85</v>
      </c>
      <c r="AY150" s="17" t="s">
        <v>186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7" t="s">
        <v>85</v>
      </c>
      <c r="BK150" s="226">
        <f>ROUND(I150*H150,2)</f>
        <v>0</v>
      </c>
      <c r="BL150" s="17" t="s">
        <v>306</v>
      </c>
      <c r="BM150" s="225" t="s">
        <v>3827</v>
      </c>
    </row>
    <row r="151" s="2" customFormat="1">
      <c r="A151" s="38"/>
      <c r="B151" s="39"/>
      <c r="C151" s="40"/>
      <c r="D151" s="227" t="s">
        <v>194</v>
      </c>
      <c r="E151" s="40"/>
      <c r="F151" s="228" t="s">
        <v>1291</v>
      </c>
      <c r="G151" s="40"/>
      <c r="H151" s="40"/>
      <c r="I151" s="229"/>
      <c r="J151" s="40"/>
      <c r="K151" s="40"/>
      <c r="L151" s="44"/>
      <c r="M151" s="230"/>
      <c r="N151" s="231"/>
      <c r="O151" s="84"/>
      <c r="P151" s="84"/>
      <c r="Q151" s="84"/>
      <c r="R151" s="84"/>
      <c r="S151" s="84"/>
      <c r="T151" s="85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194</v>
      </c>
      <c r="AU151" s="17" t="s">
        <v>85</v>
      </c>
    </row>
    <row r="152" s="2" customFormat="1" ht="49.05" customHeight="1">
      <c r="A152" s="38"/>
      <c r="B152" s="39"/>
      <c r="C152" s="213" t="s">
        <v>400</v>
      </c>
      <c r="D152" s="213" t="s">
        <v>188</v>
      </c>
      <c r="E152" s="214" t="s">
        <v>1292</v>
      </c>
      <c r="F152" s="215" t="s">
        <v>1293</v>
      </c>
      <c r="G152" s="216" t="s">
        <v>230</v>
      </c>
      <c r="H152" s="217">
        <v>0.22900000000000001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306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306</v>
      </c>
      <c r="BM152" s="225" t="s">
        <v>3828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1295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12" customFormat="1" ht="22.8" customHeight="1">
      <c r="A154" s="12"/>
      <c r="B154" s="197"/>
      <c r="C154" s="198"/>
      <c r="D154" s="199" t="s">
        <v>71</v>
      </c>
      <c r="E154" s="211" t="s">
        <v>1296</v>
      </c>
      <c r="F154" s="211" t="s">
        <v>1297</v>
      </c>
      <c r="G154" s="198"/>
      <c r="H154" s="198"/>
      <c r="I154" s="201"/>
      <c r="J154" s="212">
        <f>BK154</f>
        <v>0</v>
      </c>
      <c r="K154" s="198"/>
      <c r="L154" s="203"/>
      <c r="M154" s="204"/>
      <c r="N154" s="205"/>
      <c r="O154" s="205"/>
      <c r="P154" s="206">
        <f>SUM(P155:P174)</f>
        <v>0</v>
      </c>
      <c r="Q154" s="205"/>
      <c r="R154" s="206">
        <f>SUM(R155:R174)</f>
        <v>0.026286042000000003</v>
      </c>
      <c r="S154" s="205"/>
      <c r="T154" s="207">
        <f>SUM(T155:T174)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08" t="s">
        <v>85</v>
      </c>
      <c r="AT154" s="209" t="s">
        <v>71</v>
      </c>
      <c r="AU154" s="209" t="s">
        <v>79</v>
      </c>
      <c r="AY154" s="208" t="s">
        <v>186</v>
      </c>
      <c r="BK154" s="210">
        <f>SUM(BK155:BK174)</f>
        <v>0</v>
      </c>
    </row>
    <row r="155" s="2" customFormat="1" ht="21.75" customHeight="1">
      <c r="A155" s="38"/>
      <c r="B155" s="39"/>
      <c r="C155" s="213" t="s">
        <v>406</v>
      </c>
      <c r="D155" s="213" t="s">
        <v>188</v>
      </c>
      <c r="E155" s="214" t="s">
        <v>1298</v>
      </c>
      <c r="F155" s="215" t="s">
        <v>1299</v>
      </c>
      <c r="G155" s="216" t="s">
        <v>283</v>
      </c>
      <c r="H155" s="217">
        <v>3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7.8536999999999997E-05</v>
      </c>
      <c r="R155" s="223">
        <f>Q155*H155</f>
        <v>0.00023561099999999999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306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306</v>
      </c>
      <c r="BM155" s="225" t="s">
        <v>3829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1301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24.15" customHeight="1">
      <c r="A157" s="38"/>
      <c r="B157" s="39"/>
      <c r="C157" s="254" t="s">
        <v>412</v>
      </c>
      <c r="D157" s="254" t="s">
        <v>236</v>
      </c>
      <c r="E157" s="255" t="s">
        <v>1305</v>
      </c>
      <c r="F157" s="256" t="s">
        <v>1306</v>
      </c>
      <c r="G157" s="257" t="s">
        <v>283</v>
      </c>
      <c r="H157" s="258">
        <v>3</v>
      </c>
      <c r="I157" s="259"/>
      <c r="J157" s="260">
        <f>ROUND(I157*H157,2)</f>
        <v>0</v>
      </c>
      <c r="K157" s="261"/>
      <c r="L157" s="262"/>
      <c r="M157" s="263" t="s">
        <v>19</v>
      </c>
      <c r="N157" s="264" t="s">
        <v>44</v>
      </c>
      <c r="O157" s="84"/>
      <c r="P157" s="223">
        <f>O157*H157</f>
        <v>0</v>
      </c>
      <c r="Q157" s="223">
        <v>0.0025000000000000001</v>
      </c>
      <c r="R157" s="223">
        <f>Q157*H157</f>
        <v>0.0074999999999999997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406</v>
      </c>
      <c r="AT157" s="225" t="s">
        <v>236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3830</v>
      </c>
    </row>
    <row r="158" s="2" customFormat="1" ht="21.75" customHeight="1">
      <c r="A158" s="38"/>
      <c r="B158" s="39"/>
      <c r="C158" s="213" t="s">
        <v>417</v>
      </c>
      <c r="D158" s="213" t="s">
        <v>188</v>
      </c>
      <c r="E158" s="214" t="s">
        <v>1315</v>
      </c>
      <c r="F158" s="215" t="s">
        <v>1316</v>
      </c>
      <c r="G158" s="216" t="s">
        <v>283</v>
      </c>
      <c r="H158" s="217">
        <v>1</v>
      </c>
      <c r="I158" s="218"/>
      <c r="J158" s="219">
        <f>ROUND(I158*H158,2)</f>
        <v>0</v>
      </c>
      <c r="K158" s="220"/>
      <c r="L158" s="44"/>
      <c r="M158" s="221" t="s">
        <v>19</v>
      </c>
      <c r="N158" s="222" t="s">
        <v>44</v>
      </c>
      <c r="O158" s="84"/>
      <c r="P158" s="223">
        <f>O158*H158</f>
        <v>0</v>
      </c>
      <c r="Q158" s="223">
        <v>0.00014435819999999999</v>
      </c>
      <c r="R158" s="223">
        <f>Q158*H158</f>
        <v>0.00014435819999999999</v>
      </c>
      <c r="S158" s="223">
        <v>0</v>
      </c>
      <c r="T158" s="224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25" t="s">
        <v>306</v>
      </c>
      <c r="AT158" s="225" t="s">
        <v>188</v>
      </c>
      <c r="AU158" s="225" t="s">
        <v>85</v>
      </c>
      <c r="AY158" s="17" t="s">
        <v>186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7" t="s">
        <v>85</v>
      </c>
      <c r="BK158" s="226">
        <f>ROUND(I158*H158,2)</f>
        <v>0</v>
      </c>
      <c r="BL158" s="17" t="s">
        <v>306</v>
      </c>
      <c r="BM158" s="225" t="s">
        <v>3831</v>
      </c>
    </row>
    <row r="159" s="2" customFormat="1">
      <c r="A159" s="38"/>
      <c r="B159" s="39"/>
      <c r="C159" s="40"/>
      <c r="D159" s="227" t="s">
        <v>194</v>
      </c>
      <c r="E159" s="40"/>
      <c r="F159" s="228" t="s">
        <v>1318</v>
      </c>
      <c r="G159" s="40"/>
      <c r="H159" s="40"/>
      <c r="I159" s="229"/>
      <c r="J159" s="40"/>
      <c r="K159" s="40"/>
      <c r="L159" s="44"/>
      <c r="M159" s="230"/>
      <c r="N159" s="231"/>
      <c r="O159" s="84"/>
      <c r="P159" s="84"/>
      <c r="Q159" s="84"/>
      <c r="R159" s="84"/>
      <c r="S159" s="84"/>
      <c r="T159" s="85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7" t="s">
        <v>194</v>
      </c>
      <c r="AU159" s="17" t="s">
        <v>85</v>
      </c>
    </row>
    <row r="160" s="2" customFormat="1" ht="24.15" customHeight="1">
      <c r="A160" s="38"/>
      <c r="B160" s="39"/>
      <c r="C160" s="254" t="s">
        <v>424</v>
      </c>
      <c r="D160" s="254" t="s">
        <v>236</v>
      </c>
      <c r="E160" s="255" t="s">
        <v>1319</v>
      </c>
      <c r="F160" s="256" t="s">
        <v>1320</v>
      </c>
      <c r="G160" s="257" t="s">
        <v>283</v>
      </c>
      <c r="H160" s="258">
        <v>1</v>
      </c>
      <c r="I160" s="259"/>
      <c r="J160" s="260">
        <f>ROUND(I160*H160,2)</f>
        <v>0</v>
      </c>
      <c r="K160" s="261"/>
      <c r="L160" s="262"/>
      <c r="M160" s="263" t="s">
        <v>19</v>
      </c>
      <c r="N160" s="264" t="s">
        <v>44</v>
      </c>
      <c r="O160" s="84"/>
      <c r="P160" s="223">
        <f>O160*H160</f>
        <v>0</v>
      </c>
      <c r="Q160" s="223">
        <v>0.0044999999999999997</v>
      </c>
      <c r="R160" s="223">
        <f>Q160*H160</f>
        <v>0.0044999999999999997</v>
      </c>
      <c r="S160" s="223">
        <v>0</v>
      </c>
      <c r="T160" s="224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25" t="s">
        <v>406</v>
      </c>
      <c r="AT160" s="225" t="s">
        <v>236</v>
      </c>
      <c r="AU160" s="225" t="s">
        <v>85</v>
      </c>
      <c r="AY160" s="17" t="s">
        <v>186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7" t="s">
        <v>85</v>
      </c>
      <c r="BK160" s="226">
        <f>ROUND(I160*H160,2)</f>
        <v>0</v>
      </c>
      <c r="BL160" s="17" t="s">
        <v>306</v>
      </c>
      <c r="BM160" s="225" t="s">
        <v>3832</v>
      </c>
    </row>
    <row r="161" s="2" customFormat="1" ht="24.15" customHeight="1">
      <c r="A161" s="38"/>
      <c r="B161" s="39"/>
      <c r="C161" s="213" t="s">
        <v>430</v>
      </c>
      <c r="D161" s="213" t="s">
        <v>188</v>
      </c>
      <c r="E161" s="214" t="s">
        <v>3661</v>
      </c>
      <c r="F161" s="215" t="s">
        <v>3662</v>
      </c>
      <c r="G161" s="216" t="s">
        <v>283</v>
      </c>
      <c r="H161" s="217">
        <v>4</v>
      </c>
      <c r="I161" s="218"/>
      <c r="J161" s="219">
        <f>ROUND(I161*H161,2)</f>
        <v>0</v>
      </c>
      <c r="K161" s="220"/>
      <c r="L161" s="44"/>
      <c r="M161" s="221" t="s">
        <v>19</v>
      </c>
      <c r="N161" s="222" t="s">
        <v>44</v>
      </c>
      <c r="O161" s="84"/>
      <c r="P161" s="223">
        <f>O161*H161</f>
        <v>0</v>
      </c>
      <c r="Q161" s="223">
        <v>0.00023931319999999999</v>
      </c>
      <c r="R161" s="223">
        <f>Q161*H161</f>
        <v>0.00095725279999999996</v>
      </c>
      <c r="S161" s="223">
        <v>0</v>
      </c>
      <c r="T161" s="224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25" t="s">
        <v>306</v>
      </c>
      <c r="AT161" s="225" t="s">
        <v>188</v>
      </c>
      <c r="AU161" s="225" t="s">
        <v>85</v>
      </c>
      <c r="AY161" s="17" t="s">
        <v>186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7" t="s">
        <v>85</v>
      </c>
      <c r="BK161" s="226">
        <f>ROUND(I161*H161,2)</f>
        <v>0</v>
      </c>
      <c r="BL161" s="17" t="s">
        <v>306</v>
      </c>
      <c r="BM161" s="225" t="s">
        <v>3833</v>
      </c>
    </row>
    <row r="162" s="2" customFormat="1">
      <c r="A162" s="38"/>
      <c r="B162" s="39"/>
      <c r="C162" s="40"/>
      <c r="D162" s="227" t="s">
        <v>194</v>
      </c>
      <c r="E162" s="40"/>
      <c r="F162" s="228" t="s">
        <v>3664</v>
      </c>
      <c r="G162" s="40"/>
      <c r="H162" s="40"/>
      <c r="I162" s="229"/>
      <c r="J162" s="40"/>
      <c r="K162" s="40"/>
      <c r="L162" s="44"/>
      <c r="M162" s="230"/>
      <c r="N162" s="231"/>
      <c r="O162" s="84"/>
      <c r="P162" s="84"/>
      <c r="Q162" s="84"/>
      <c r="R162" s="84"/>
      <c r="S162" s="84"/>
      <c r="T162" s="85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7" t="s">
        <v>194</v>
      </c>
      <c r="AU162" s="17" t="s">
        <v>85</v>
      </c>
    </row>
    <row r="163" s="2" customFormat="1" ht="24.15" customHeight="1">
      <c r="A163" s="38"/>
      <c r="B163" s="39"/>
      <c r="C163" s="213" t="s">
        <v>436</v>
      </c>
      <c r="D163" s="213" t="s">
        <v>188</v>
      </c>
      <c r="E163" s="214" t="s">
        <v>3665</v>
      </c>
      <c r="F163" s="215" t="s">
        <v>3666</v>
      </c>
      <c r="G163" s="216" t="s">
        <v>283</v>
      </c>
      <c r="H163" s="217">
        <v>18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0.00046956999999999999</v>
      </c>
      <c r="R163" s="223">
        <f>Q163*H163</f>
        <v>0.0084522599999999996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192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192</v>
      </c>
      <c r="BM163" s="225" t="s">
        <v>3834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3668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24.15" customHeight="1">
      <c r="A165" s="38"/>
      <c r="B165" s="39"/>
      <c r="C165" s="213" t="s">
        <v>442</v>
      </c>
      <c r="D165" s="213" t="s">
        <v>188</v>
      </c>
      <c r="E165" s="214" t="s">
        <v>3835</v>
      </c>
      <c r="F165" s="215" t="s">
        <v>3836</v>
      </c>
      <c r="G165" s="216" t="s">
        <v>283</v>
      </c>
      <c r="H165" s="217">
        <v>4</v>
      </c>
      <c r="I165" s="218"/>
      <c r="J165" s="219">
        <f>ROUND(I165*H165,2)</f>
        <v>0</v>
      </c>
      <c r="K165" s="220"/>
      <c r="L165" s="44"/>
      <c r="M165" s="221" t="s">
        <v>19</v>
      </c>
      <c r="N165" s="222" t="s">
        <v>44</v>
      </c>
      <c r="O165" s="84"/>
      <c r="P165" s="223">
        <f>O165*H165</f>
        <v>0</v>
      </c>
      <c r="Q165" s="223">
        <v>0.00033956999999999998</v>
      </c>
      <c r="R165" s="223">
        <f>Q165*H165</f>
        <v>0.0013582799999999999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306</v>
      </c>
      <c r="AT165" s="225" t="s">
        <v>188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3837</v>
      </c>
    </row>
    <row r="166" s="2" customFormat="1">
      <c r="A166" s="38"/>
      <c r="B166" s="39"/>
      <c r="C166" s="40"/>
      <c r="D166" s="227" t="s">
        <v>194</v>
      </c>
      <c r="E166" s="40"/>
      <c r="F166" s="228" t="s">
        <v>3838</v>
      </c>
      <c r="G166" s="40"/>
      <c r="H166" s="40"/>
      <c r="I166" s="229"/>
      <c r="J166" s="40"/>
      <c r="K166" s="40"/>
      <c r="L166" s="44"/>
      <c r="M166" s="230"/>
      <c r="N166" s="231"/>
      <c r="O166" s="84"/>
      <c r="P166" s="84"/>
      <c r="Q166" s="84"/>
      <c r="R166" s="84"/>
      <c r="S166" s="84"/>
      <c r="T166" s="85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7" t="s">
        <v>194</v>
      </c>
      <c r="AU166" s="17" t="s">
        <v>85</v>
      </c>
    </row>
    <row r="167" s="2" customFormat="1" ht="24.15" customHeight="1">
      <c r="A167" s="38"/>
      <c r="B167" s="39"/>
      <c r="C167" s="213" t="s">
        <v>447</v>
      </c>
      <c r="D167" s="213" t="s">
        <v>188</v>
      </c>
      <c r="E167" s="214" t="s">
        <v>3839</v>
      </c>
      <c r="F167" s="215" t="s">
        <v>3840</v>
      </c>
      <c r="G167" s="216" t="s">
        <v>283</v>
      </c>
      <c r="H167" s="217">
        <v>2</v>
      </c>
      <c r="I167" s="218"/>
      <c r="J167" s="219">
        <f>ROUND(I167*H167,2)</f>
        <v>0</v>
      </c>
      <c r="K167" s="220"/>
      <c r="L167" s="44"/>
      <c r="M167" s="221" t="s">
        <v>19</v>
      </c>
      <c r="N167" s="222" t="s">
        <v>44</v>
      </c>
      <c r="O167" s="84"/>
      <c r="P167" s="223">
        <f>O167*H167</f>
        <v>0</v>
      </c>
      <c r="Q167" s="223">
        <v>0.00049956999999999996</v>
      </c>
      <c r="R167" s="223">
        <f>Q167*H167</f>
        <v>0.00099913999999999992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306</v>
      </c>
      <c r="AT167" s="225" t="s">
        <v>188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306</v>
      </c>
      <c r="BM167" s="225" t="s">
        <v>3841</v>
      </c>
    </row>
    <row r="168" s="2" customFormat="1">
      <c r="A168" s="38"/>
      <c r="B168" s="39"/>
      <c r="C168" s="40"/>
      <c r="D168" s="227" t="s">
        <v>194</v>
      </c>
      <c r="E168" s="40"/>
      <c r="F168" s="228" t="s">
        <v>3842</v>
      </c>
      <c r="G168" s="40"/>
      <c r="H168" s="40"/>
      <c r="I168" s="229"/>
      <c r="J168" s="40"/>
      <c r="K168" s="40"/>
      <c r="L168" s="44"/>
      <c r="M168" s="230"/>
      <c r="N168" s="231"/>
      <c r="O168" s="84"/>
      <c r="P168" s="84"/>
      <c r="Q168" s="84"/>
      <c r="R168" s="84"/>
      <c r="S168" s="84"/>
      <c r="T168" s="85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194</v>
      </c>
      <c r="AU168" s="17" t="s">
        <v>85</v>
      </c>
    </row>
    <row r="169" s="2" customFormat="1" ht="24.15" customHeight="1">
      <c r="A169" s="38"/>
      <c r="B169" s="39"/>
      <c r="C169" s="213" t="s">
        <v>451</v>
      </c>
      <c r="D169" s="213" t="s">
        <v>188</v>
      </c>
      <c r="E169" s="214" t="s">
        <v>3843</v>
      </c>
      <c r="F169" s="215" t="s">
        <v>3844</v>
      </c>
      <c r="G169" s="216" t="s">
        <v>283</v>
      </c>
      <c r="H169" s="217">
        <v>2</v>
      </c>
      <c r="I169" s="218"/>
      <c r="J169" s="219">
        <f>ROUND(I169*H169,2)</f>
        <v>0</v>
      </c>
      <c r="K169" s="220"/>
      <c r="L169" s="44"/>
      <c r="M169" s="221" t="s">
        <v>19</v>
      </c>
      <c r="N169" s="222" t="s">
        <v>44</v>
      </c>
      <c r="O169" s="84"/>
      <c r="P169" s="223">
        <f>O169*H169</f>
        <v>0</v>
      </c>
      <c r="Q169" s="223">
        <v>0.0010695699999999999</v>
      </c>
      <c r="R169" s="223">
        <f>Q169*H169</f>
        <v>0.0021391399999999999</v>
      </c>
      <c r="S169" s="223">
        <v>0</v>
      </c>
      <c r="T169" s="224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306</v>
      </c>
      <c r="AT169" s="225" t="s">
        <v>188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3845</v>
      </c>
    </row>
    <row r="170" s="2" customFormat="1">
      <c r="A170" s="38"/>
      <c r="B170" s="39"/>
      <c r="C170" s="40"/>
      <c r="D170" s="227" t="s">
        <v>194</v>
      </c>
      <c r="E170" s="40"/>
      <c r="F170" s="228" t="s">
        <v>3846</v>
      </c>
      <c r="G170" s="40"/>
      <c r="H170" s="40"/>
      <c r="I170" s="229"/>
      <c r="J170" s="40"/>
      <c r="K170" s="40"/>
      <c r="L170" s="44"/>
      <c r="M170" s="230"/>
      <c r="N170" s="231"/>
      <c r="O170" s="84"/>
      <c r="P170" s="84"/>
      <c r="Q170" s="84"/>
      <c r="R170" s="84"/>
      <c r="S170" s="84"/>
      <c r="T170" s="85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194</v>
      </c>
      <c r="AU170" s="17" t="s">
        <v>85</v>
      </c>
    </row>
    <row r="171" s="2" customFormat="1" ht="44.25" customHeight="1">
      <c r="A171" s="38"/>
      <c r="B171" s="39"/>
      <c r="C171" s="213" t="s">
        <v>457</v>
      </c>
      <c r="D171" s="213" t="s">
        <v>188</v>
      </c>
      <c r="E171" s="214" t="s">
        <v>1372</v>
      </c>
      <c r="F171" s="215" t="s">
        <v>1373</v>
      </c>
      <c r="G171" s="216" t="s">
        <v>230</v>
      </c>
      <c r="H171" s="217">
        <v>0.017999999999999999</v>
      </c>
      <c r="I171" s="218"/>
      <c r="J171" s="219">
        <f>ROUND(I171*H171,2)</f>
        <v>0</v>
      </c>
      <c r="K171" s="220"/>
      <c r="L171" s="44"/>
      <c r="M171" s="221" t="s">
        <v>19</v>
      </c>
      <c r="N171" s="222" t="s">
        <v>44</v>
      </c>
      <c r="O171" s="84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306</v>
      </c>
      <c r="AT171" s="225" t="s">
        <v>188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306</v>
      </c>
      <c r="BM171" s="225" t="s">
        <v>3847</v>
      </c>
    </row>
    <row r="172" s="2" customFormat="1">
      <c r="A172" s="38"/>
      <c r="B172" s="39"/>
      <c r="C172" s="40"/>
      <c r="D172" s="227" t="s">
        <v>194</v>
      </c>
      <c r="E172" s="40"/>
      <c r="F172" s="228" t="s">
        <v>1375</v>
      </c>
      <c r="G172" s="40"/>
      <c r="H172" s="40"/>
      <c r="I172" s="229"/>
      <c r="J172" s="40"/>
      <c r="K172" s="40"/>
      <c r="L172" s="44"/>
      <c r="M172" s="230"/>
      <c r="N172" s="231"/>
      <c r="O172" s="84"/>
      <c r="P172" s="84"/>
      <c r="Q172" s="84"/>
      <c r="R172" s="84"/>
      <c r="S172" s="84"/>
      <c r="T172" s="85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7" t="s">
        <v>194</v>
      </c>
      <c r="AU172" s="17" t="s">
        <v>85</v>
      </c>
    </row>
    <row r="173" s="2" customFormat="1" ht="49.05" customHeight="1">
      <c r="A173" s="38"/>
      <c r="B173" s="39"/>
      <c r="C173" s="213" t="s">
        <v>462</v>
      </c>
      <c r="D173" s="213" t="s">
        <v>188</v>
      </c>
      <c r="E173" s="214" t="s">
        <v>1376</v>
      </c>
      <c r="F173" s="215" t="s">
        <v>1377</v>
      </c>
      <c r="G173" s="216" t="s">
        <v>230</v>
      </c>
      <c r="H173" s="217">
        <v>0.017999999999999999</v>
      </c>
      <c r="I173" s="218"/>
      <c r="J173" s="219">
        <f>ROUND(I173*H173,2)</f>
        <v>0</v>
      </c>
      <c r="K173" s="220"/>
      <c r="L173" s="44"/>
      <c r="M173" s="221" t="s">
        <v>19</v>
      </c>
      <c r="N173" s="222" t="s">
        <v>44</v>
      </c>
      <c r="O173" s="84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25" t="s">
        <v>306</v>
      </c>
      <c r="AT173" s="225" t="s">
        <v>188</v>
      </c>
      <c r="AU173" s="225" t="s">
        <v>85</v>
      </c>
      <c r="AY173" s="17" t="s">
        <v>186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7" t="s">
        <v>85</v>
      </c>
      <c r="BK173" s="226">
        <f>ROUND(I173*H173,2)</f>
        <v>0</v>
      </c>
      <c r="BL173" s="17" t="s">
        <v>306</v>
      </c>
      <c r="BM173" s="225" t="s">
        <v>3848</v>
      </c>
    </row>
    <row r="174" s="2" customFormat="1">
      <c r="A174" s="38"/>
      <c r="B174" s="39"/>
      <c r="C174" s="40"/>
      <c r="D174" s="227" t="s">
        <v>194</v>
      </c>
      <c r="E174" s="40"/>
      <c r="F174" s="228" t="s">
        <v>1379</v>
      </c>
      <c r="G174" s="40"/>
      <c r="H174" s="40"/>
      <c r="I174" s="229"/>
      <c r="J174" s="40"/>
      <c r="K174" s="40"/>
      <c r="L174" s="44"/>
      <c r="M174" s="230"/>
      <c r="N174" s="231"/>
      <c r="O174" s="84"/>
      <c r="P174" s="84"/>
      <c r="Q174" s="84"/>
      <c r="R174" s="84"/>
      <c r="S174" s="84"/>
      <c r="T174" s="85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194</v>
      </c>
      <c r="AU174" s="17" t="s">
        <v>85</v>
      </c>
    </row>
    <row r="175" s="12" customFormat="1" ht="22.8" customHeight="1">
      <c r="A175" s="12"/>
      <c r="B175" s="197"/>
      <c r="C175" s="198"/>
      <c r="D175" s="199" t="s">
        <v>71</v>
      </c>
      <c r="E175" s="211" t="s">
        <v>923</v>
      </c>
      <c r="F175" s="211" t="s">
        <v>924</v>
      </c>
      <c r="G175" s="198"/>
      <c r="H175" s="198"/>
      <c r="I175" s="201"/>
      <c r="J175" s="212">
        <f>BK175</f>
        <v>0</v>
      </c>
      <c r="K175" s="198"/>
      <c r="L175" s="203"/>
      <c r="M175" s="204"/>
      <c r="N175" s="205"/>
      <c r="O175" s="205"/>
      <c r="P175" s="206">
        <f>SUM(P176:P197)</f>
        <v>0</v>
      </c>
      <c r="Q175" s="205"/>
      <c r="R175" s="206">
        <f>SUM(R176:R197)</f>
        <v>0.12435438171249999</v>
      </c>
      <c r="S175" s="205"/>
      <c r="T175" s="207">
        <f>SUM(T176:T197)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08" t="s">
        <v>85</v>
      </c>
      <c r="AT175" s="209" t="s">
        <v>71</v>
      </c>
      <c r="AU175" s="209" t="s">
        <v>79</v>
      </c>
      <c r="AY175" s="208" t="s">
        <v>186</v>
      </c>
      <c r="BK175" s="210">
        <f>SUM(BK176:BK197)</f>
        <v>0</v>
      </c>
    </row>
    <row r="176" s="2" customFormat="1" ht="24.15" customHeight="1">
      <c r="A176" s="38"/>
      <c r="B176" s="39"/>
      <c r="C176" s="213" t="s">
        <v>468</v>
      </c>
      <c r="D176" s="213" t="s">
        <v>188</v>
      </c>
      <c r="E176" s="214" t="s">
        <v>1380</v>
      </c>
      <c r="F176" s="215" t="s">
        <v>1381</v>
      </c>
      <c r="G176" s="216" t="s">
        <v>968</v>
      </c>
      <c r="H176" s="217">
        <v>117.663</v>
      </c>
      <c r="I176" s="218"/>
      <c r="J176" s="219">
        <f>ROUND(I176*H176,2)</f>
        <v>0</v>
      </c>
      <c r="K176" s="220"/>
      <c r="L176" s="44"/>
      <c r="M176" s="221" t="s">
        <v>19</v>
      </c>
      <c r="N176" s="222" t="s">
        <v>44</v>
      </c>
      <c r="O176" s="84"/>
      <c r="P176" s="223">
        <f>O176*H176</f>
        <v>0</v>
      </c>
      <c r="Q176" s="223">
        <v>6.7487499999999994E-05</v>
      </c>
      <c r="R176" s="223">
        <f>Q176*H176</f>
        <v>0.0079407817124999992</v>
      </c>
      <c r="S176" s="223">
        <v>0</v>
      </c>
      <c r="T176" s="224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306</v>
      </c>
      <c r="AT176" s="225" t="s">
        <v>188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306</v>
      </c>
      <c r="BM176" s="225" t="s">
        <v>3849</v>
      </c>
    </row>
    <row r="177" s="2" customFormat="1">
      <c r="A177" s="38"/>
      <c r="B177" s="39"/>
      <c r="C177" s="40"/>
      <c r="D177" s="227" t="s">
        <v>194</v>
      </c>
      <c r="E177" s="40"/>
      <c r="F177" s="228" t="s">
        <v>1689</v>
      </c>
      <c r="G177" s="40"/>
      <c r="H177" s="40"/>
      <c r="I177" s="229"/>
      <c r="J177" s="40"/>
      <c r="K177" s="40"/>
      <c r="L177" s="44"/>
      <c r="M177" s="230"/>
      <c r="N177" s="231"/>
      <c r="O177" s="84"/>
      <c r="P177" s="84"/>
      <c r="Q177" s="84"/>
      <c r="R177" s="84"/>
      <c r="S177" s="84"/>
      <c r="T177" s="85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7" t="s">
        <v>194</v>
      </c>
      <c r="AU177" s="17" t="s">
        <v>85</v>
      </c>
    </row>
    <row r="178" s="13" customFormat="1">
      <c r="A178" s="13"/>
      <c r="B178" s="232"/>
      <c r="C178" s="233"/>
      <c r="D178" s="234" t="s">
        <v>196</v>
      </c>
      <c r="E178" s="235" t="s">
        <v>19</v>
      </c>
      <c r="F178" s="236" t="s">
        <v>1690</v>
      </c>
      <c r="G178" s="233"/>
      <c r="H178" s="235" t="s">
        <v>19</v>
      </c>
      <c r="I178" s="237"/>
      <c r="J178" s="233"/>
      <c r="K178" s="233"/>
      <c r="L178" s="238"/>
      <c r="M178" s="239"/>
      <c r="N178" s="240"/>
      <c r="O178" s="240"/>
      <c r="P178" s="240"/>
      <c r="Q178" s="240"/>
      <c r="R178" s="240"/>
      <c r="S178" s="240"/>
      <c r="T178" s="24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2" t="s">
        <v>196</v>
      </c>
      <c r="AU178" s="242" t="s">
        <v>85</v>
      </c>
      <c r="AV178" s="13" t="s">
        <v>79</v>
      </c>
      <c r="AW178" s="13" t="s">
        <v>33</v>
      </c>
      <c r="AX178" s="13" t="s">
        <v>72</v>
      </c>
      <c r="AY178" s="242" t="s">
        <v>186</v>
      </c>
    </row>
    <row r="179" s="14" customFormat="1">
      <c r="A179" s="14"/>
      <c r="B179" s="243"/>
      <c r="C179" s="244"/>
      <c r="D179" s="234" t="s">
        <v>196</v>
      </c>
      <c r="E179" s="245" t="s">
        <v>19</v>
      </c>
      <c r="F179" s="246" t="s">
        <v>1691</v>
      </c>
      <c r="G179" s="244"/>
      <c r="H179" s="247">
        <v>51.828000000000003</v>
      </c>
      <c r="I179" s="248"/>
      <c r="J179" s="244"/>
      <c r="K179" s="244"/>
      <c r="L179" s="249"/>
      <c r="M179" s="250"/>
      <c r="N179" s="251"/>
      <c r="O179" s="251"/>
      <c r="P179" s="251"/>
      <c r="Q179" s="251"/>
      <c r="R179" s="251"/>
      <c r="S179" s="251"/>
      <c r="T179" s="25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3" t="s">
        <v>196</v>
      </c>
      <c r="AU179" s="253" t="s">
        <v>85</v>
      </c>
      <c r="AV179" s="14" t="s">
        <v>85</v>
      </c>
      <c r="AW179" s="14" t="s">
        <v>33</v>
      </c>
      <c r="AX179" s="14" t="s">
        <v>72</v>
      </c>
      <c r="AY179" s="253" t="s">
        <v>186</v>
      </c>
    </row>
    <row r="180" s="14" customFormat="1">
      <c r="A180" s="14"/>
      <c r="B180" s="243"/>
      <c r="C180" s="244"/>
      <c r="D180" s="234" t="s">
        <v>196</v>
      </c>
      <c r="E180" s="245" t="s">
        <v>19</v>
      </c>
      <c r="F180" s="246" t="s">
        <v>1692</v>
      </c>
      <c r="G180" s="244"/>
      <c r="H180" s="247">
        <v>65.834999999999994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196</v>
      </c>
      <c r="AU180" s="253" t="s">
        <v>85</v>
      </c>
      <c r="AV180" s="14" t="s">
        <v>85</v>
      </c>
      <c r="AW180" s="14" t="s">
        <v>33</v>
      </c>
      <c r="AX180" s="14" t="s">
        <v>72</v>
      </c>
      <c r="AY180" s="253" t="s">
        <v>186</v>
      </c>
    </row>
    <row r="181" s="2" customFormat="1" ht="16.5" customHeight="1">
      <c r="A181" s="38"/>
      <c r="B181" s="39"/>
      <c r="C181" s="254" t="s">
        <v>474</v>
      </c>
      <c r="D181" s="254" t="s">
        <v>236</v>
      </c>
      <c r="E181" s="255" t="s">
        <v>1388</v>
      </c>
      <c r="F181" s="256" t="s">
        <v>1389</v>
      </c>
      <c r="G181" s="257" t="s">
        <v>566</v>
      </c>
      <c r="H181" s="258">
        <v>91.560000000000002</v>
      </c>
      <c r="I181" s="259"/>
      <c r="J181" s="260">
        <f>ROUND(I181*H181,2)</f>
        <v>0</v>
      </c>
      <c r="K181" s="261"/>
      <c r="L181" s="262"/>
      <c r="M181" s="263" t="s">
        <v>19</v>
      </c>
      <c r="N181" s="264" t="s">
        <v>44</v>
      </c>
      <c r="O181" s="84"/>
      <c r="P181" s="223">
        <f>O181*H181</f>
        <v>0</v>
      </c>
      <c r="Q181" s="223">
        <v>0.00046000000000000001</v>
      </c>
      <c r="R181" s="223">
        <f>Q181*H181</f>
        <v>0.042117600000000005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406</v>
      </c>
      <c r="AT181" s="225" t="s">
        <v>236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3850</v>
      </c>
    </row>
    <row r="182" s="13" customFormat="1">
      <c r="A182" s="13"/>
      <c r="B182" s="232"/>
      <c r="C182" s="233"/>
      <c r="D182" s="234" t="s">
        <v>196</v>
      </c>
      <c r="E182" s="235" t="s">
        <v>19</v>
      </c>
      <c r="F182" s="236" t="s">
        <v>1690</v>
      </c>
      <c r="G182" s="233"/>
      <c r="H182" s="235" t="s">
        <v>19</v>
      </c>
      <c r="I182" s="237"/>
      <c r="J182" s="233"/>
      <c r="K182" s="233"/>
      <c r="L182" s="238"/>
      <c r="M182" s="239"/>
      <c r="N182" s="240"/>
      <c r="O182" s="240"/>
      <c r="P182" s="240"/>
      <c r="Q182" s="240"/>
      <c r="R182" s="240"/>
      <c r="S182" s="240"/>
      <c r="T182" s="241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2" t="s">
        <v>196</v>
      </c>
      <c r="AU182" s="242" t="s">
        <v>85</v>
      </c>
      <c r="AV182" s="13" t="s">
        <v>79</v>
      </c>
      <c r="AW182" s="13" t="s">
        <v>33</v>
      </c>
      <c r="AX182" s="13" t="s">
        <v>72</v>
      </c>
      <c r="AY182" s="242" t="s">
        <v>186</v>
      </c>
    </row>
    <row r="183" s="13" customFormat="1">
      <c r="A183" s="13"/>
      <c r="B183" s="232"/>
      <c r="C183" s="233"/>
      <c r="D183" s="234" t="s">
        <v>196</v>
      </c>
      <c r="E183" s="235" t="s">
        <v>19</v>
      </c>
      <c r="F183" s="236" t="s">
        <v>1694</v>
      </c>
      <c r="G183" s="233"/>
      <c r="H183" s="235" t="s">
        <v>19</v>
      </c>
      <c r="I183" s="237"/>
      <c r="J183" s="233"/>
      <c r="K183" s="233"/>
      <c r="L183" s="238"/>
      <c r="M183" s="239"/>
      <c r="N183" s="240"/>
      <c r="O183" s="240"/>
      <c r="P183" s="240"/>
      <c r="Q183" s="240"/>
      <c r="R183" s="240"/>
      <c r="S183" s="240"/>
      <c r="T183" s="24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2" t="s">
        <v>196</v>
      </c>
      <c r="AU183" s="242" t="s">
        <v>85</v>
      </c>
      <c r="AV183" s="13" t="s">
        <v>79</v>
      </c>
      <c r="AW183" s="13" t="s">
        <v>33</v>
      </c>
      <c r="AX183" s="13" t="s">
        <v>72</v>
      </c>
      <c r="AY183" s="242" t="s">
        <v>186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1695</v>
      </c>
      <c r="G184" s="244"/>
      <c r="H184" s="247">
        <v>91.560000000000002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2" customFormat="1" ht="24.15" customHeight="1">
      <c r="A185" s="38"/>
      <c r="B185" s="39"/>
      <c r="C185" s="254" t="s">
        <v>480</v>
      </c>
      <c r="D185" s="254" t="s">
        <v>236</v>
      </c>
      <c r="E185" s="255" t="s">
        <v>1393</v>
      </c>
      <c r="F185" s="256" t="s">
        <v>1394</v>
      </c>
      <c r="G185" s="257" t="s">
        <v>230</v>
      </c>
      <c r="H185" s="258">
        <v>0.071999999999999995</v>
      </c>
      <c r="I185" s="259"/>
      <c r="J185" s="260">
        <f>ROUND(I185*H185,2)</f>
        <v>0</v>
      </c>
      <c r="K185" s="261"/>
      <c r="L185" s="262"/>
      <c r="M185" s="263" t="s">
        <v>19</v>
      </c>
      <c r="N185" s="264" t="s">
        <v>44</v>
      </c>
      <c r="O185" s="84"/>
      <c r="P185" s="223">
        <f>O185*H185</f>
        <v>0</v>
      </c>
      <c r="Q185" s="223">
        <v>1</v>
      </c>
      <c r="R185" s="223">
        <f>Q185*H185</f>
        <v>0.071999999999999995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406</v>
      </c>
      <c r="AT185" s="225" t="s">
        <v>236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3851</v>
      </c>
    </row>
    <row r="186" s="13" customFormat="1">
      <c r="A186" s="13"/>
      <c r="B186" s="232"/>
      <c r="C186" s="233"/>
      <c r="D186" s="234" t="s">
        <v>196</v>
      </c>
      <c r="E186" s="235" t="s">
        <v>19</v>
      </c>
      <c r="F186" s="236" t="s">
        <v>1690</v>
      </c>
      <c r="G186" s="233"/>
      <c r="H186" s="235" t="s">
        <v>19</v>
      </c>
      <c r="I186" s="237"/>
      <c r="J186" s="233"/>
      <c r="K186" s="233"/>
      <c r="L186" s="238"/>
      <c r="M186" s="239"/>
      <c r="N186" s="240"/>
      <c r="O186" s="240"/>
      <c r="P186" s="240"/>
      <c r="Q186" s="240"/>
      <c r="R186" s="240"/>
      <c r="S186" s="240"/>
      <c r="T186" s="24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2" t="s">
        <v>196</v>
      </c>
      <c r="AU186" s="242" t="s">
        <v>85</v>
      </c>
      <c r="AV186" s="13" t="s">
        <v>79</v>
      </c>
      <c r="AW186" s="13" t="s">
        <v>33</v>
      </c>
      <c r="AX186" s="13" t="s">
        <v>72</v>
      </c>
      <c r="AY186" s="242" t="s">
        <v>186</v>
      </c>
    </row>
    <row r="187" s="14" customFormat="1">
      <c r="A187" s="14"/>
      <c r="B187" s="243"/>
      <c r="C187" s="244"/>
      <c r="D187" s="234" t="s">
        <v>196</v>
      </c>
      <c r="E187" s="245" t="s">
        <v>19</v>
      </c>
      <c r="F187" s="246" t="s">
        <v>1697</v>
      </c>
      <c r="G187" s="244"/>
      <c r="H187" s="247">
        <v>0.071999999999999995</v>
      </c>
      <c r="I187" s="248"/>
      <c r="J187" s="244"/>
      <c r="K187" s="244"/>
      <c r="L187" s="249"/>
      <c r="M187" s="250"/>
      <c r="N187" s="251"/>
      <c r="O187" s="251"/>
      <c r="P187" s="251"/>
      <c r="Q187" s="251"/>
      <c r="R187" s="251"/>
      <c r="S187" s="251"/>
      <c r="T187" s="25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3" t="s">
        <v>196</v>
      </c>
      <c r="AU187" s="253" t="s">
        <v>85</v>
      </c>
      <c r="AV187" s="14" t="s">
        <v>85</v>
      </c>
      <c r="AW187" s="14" t="s">
        <v>33</v>
      </c>
      <c r="AX187" s="14" t="s">
        <v>72</v>
      </c>
      <c r="AY187" s="253" t="s">
        <v>186</v>
      </c>
    </row>
    <row r="188" s="2" customFormat="1" ht="16.5" customHeight="1">
      <c r="A188" s="38"/>
      <c r="B188" s="39"/>
      <c r="C188" s="254" t="s">
        <v>486</v>
      </c>
      <c r="D188" s="254" t="s">
        <v>236</v>
      </c>
      <c r="E188" s="255" t="s">
        <v>1398</v>
      </c>
      <c r="F188" s="256" t="s">
        <v>1399</v>
      </c>
      <c r="G188" s="257" t="s">
        <v>1400</v>
      </c>
      <c r="H188" s="258">
        <v>2.7999999999999998</v>
      </c>
      <c r="I188" s="259"/>
      <c r="J188" s="260">
        <f>ROUND(I188*H188,2)</f>
        <v>0</v>
      </c>
      <c r="K188" s="261"/>
      <c r="L188" s="262"/>
      <c r="M188" s="263" t="s">
        <v>19</v>
      </c>
      <c r="N188" s="264" t="s">
        <v>44</v>
      </c>
      <c r="O188" s="84"/>
      <c r="P188" s="223">
        <f>O188*H188</f>
        <v>0</v>
      </c>
      <c r="Q188" s="223">
        <v>0.00040999999999999999</v>
      </c>
      <c r="R188" s="223">
        <f>Q188*H188</f>
        <v>0.0011479999999999999</v>
      </c>
      <c r="S188" s="223">
        <v>0</v>
      </c>
      <c r="T188" s="224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406</v>
      </c>
      <c r="AT188" s="225" t="s">
        <v>236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3852</v>
      </c>
    </row>
    <row r="189" s="13" customFormat="1">
      <c r="A189" s="13"/>
      <c r="B189" s="232"/>
      <c r="C189" s="233"/>
      <c r="D189" s="234" t="s">
        <v>196</v>
      </c>
      <c r="E189" s="235" t="s">
        <v>19</v>
      </c>
      <c r="F189" s="236" t="s">
        <v>1699</v>
      </c>
      <c r="G189" s="233"/>
      <c r="H189" s="235" t="s">
        <v>19</v>
      </c>
      <c r="I189" s="237"/>
      <c r="J189" s="233"/>
      <c r="K189" s="233"/>
      <c r="L189" s="238"/>
      <c r="M189" s="239"/>
      <c r="N189" s="240"/>
      <c r="O189" s="240"/>
      <c r="P189" s="240"/>
      <c r="Q189" s="240"/>
      <c r="R189" s="240"/>
      <c r="S189" s="240"/>
      <c r="T189" s="24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2" t="s">
        <v>196</v>
      </c>
      <c r="AU189" s="242" t="s">
        <v>85</v>
      </c>
      <c r="AV189" s="13" t="s">
        <v>79</v>
      </c>
      <c r="AW189" s="13" t="s">
        <v>33</v>
      </c>
      <c r="AX189" s="13" t="s">
        <v>72</v>
      </c>
      <c r="AY189" s="242" t="s">
        <v>186</v>
      </c>
    </row>
    <row r="190" s="14" customFormat="1">
      <c r="A190" s="14"/>
      <c r="B190" s="243"/>
      <c r="C190" s="244"/>
      <c r="D190" s="234" t="s">
        <v>196</v>
      </c>
      <c r="E190" s="245" t="s">
        <v>19</v>
      </c>
      <c r="F190" s="246" t="s">
        <v>1700</v>
      </c>
      <c r="G190" s="244"/>
      <c r="H190" s="247">
        <v>2.7999999999999998</v>
      </c>
      <c r="I190" s="248"/>
      <c r="J190" s="244"/>
      <c r="K190" s="244"/>
      <c r="L190" s="249"/>
      <c r="M190" s="250"/>
      <c r="N190" s="251"/>
      <c r="O190" s="251"/>
      <c r="P190" s="251"/>
      <c r="Q190" s="251"/>
      <c r="R190" s="251"/>
      <c r="S190" s="251"/>
      <c r="T190" s="25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3" t="s">
        <v>196</v>
      </c>
      <c r="AU190" s="253" t="s">
        <v>85</v>
      </c>
      <c r="AV190" s="14" t="s">
        <v>85</v>
      </c>
      <c r="AW190" s="14" t="s">
        <v>33</v>
      </c>
      <c r="AX190" s="14" t="s">
        <v>72</v>
      </c>
      <c r="AY190" s="253" t="s">
        <v>186</v>
      </c>
    </row>
    <row r="191" s="2" customFormat="1" ht="16.5" customHeight="1">
      <c r="A191" s="38"/>
      <c r="B191" s="39"/>
      <c r="C191" s="254" t="s">
        <v>494</v>
      </c>
      <c r="D191" s="254" t="s">
        <v>236</v>
      </c>
      <c r="E191" s="255" t="s">
        <v>1404</v>
      </c>
      <c r="F191" s="256" t="s">
        <v>1405</v>
      </c>
      <c r="G191" s="257" t="s">
        <v>1400</v>
      </c>
      <c r="H191" s="258">
        <v>2.7999999999999998</v>
      </c>
      <c r="I191" s="259"/>
      <c r="J191" s="260">
        <f>ROUND(I191*H191,2)</f>
        <v>0</v>
      </c>
      <c r="K191" s="261"/>
      <c r="L191" s="262"/>
      <c r="M191" s="263" t="s">
        <v>19</v>
      </c>
      <c r="N191" s="264" t="s">
        <v>44</v>
      </c>
      <c r="O191" s="84"/>
      <c r="P191" s="223">
        <f>O191*H191</f>
        <v>0</v>
      </c>
      <c r="Q191" s="223">
        <v>0.00040999999999999999</v>
      </c>
      <c r="R191" s="223">
        <f>Q191*H191</f>
        <v>0.0011479999999999999</v>
      </c>
      <c r="S191" s="223">
        <v>0</v>
      </c>
      <c r="T191" s="224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25" t="s">
        <v>406</v>
      </c>
      <c r="AT191" s="225" t="s">
        <v>236</v>
      </c>
      <c r="AU191" s="225" t="s">
        <v>85</v>
      </c>
      <c r="AY191" s="17" t="s">
        <v>186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7" t="s">
        <v>85</v>
      </c>
      <c r="BK191" s="226">
        <f>ROUND(I191*H191,2)</f>
        <v>0</v>
      </c>
      <c r="BL191" s="17" t="s">
        <v>306</v>
      </c>
      <c r="BM191" s="225" t="s">
        <v>3853</v>
      </c>
    </row>
    <row r="192" s="13" customFormat="1">
      <c r="A192" s="13"/>
      <c r="B192" s="232"/>
      <c r="C192" s="233"/>
      <c r="D192" s="234" t="s">
        <v>196</v>
      </c>
      <c r="E192" s="235" t="s">
        <v>19</v>
      </c>
      <c r="F192" s="236" t="s">
        <v>1699</v>
      </c>
      <c r="G192" s="233"/>
      <c r="H192" s="235" t="s">
        <v>19</v>
      </c>
      <c r="I192" s="237"/>
      <c r="J192" s="233"/>
      <c r="K192" s="233"/>
      <c r="L192" s="238"/>
      <c r="M192" s="239"/>
      <c r="N192" s="240"/>
      <c r="O192" s="240"/>
      <c r="P192" s="240"/>
      <c r="Q192" s="240"/>
      <c r="R192" s="240"/>
      <c r="S192" s="240"/>
      <c r="T192" s="24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2" t="s">
        <v>196</v>
      </c>
      <c r="AU192" s="242" t="s">
        <v>85</v>
      </c>
      <c r="AV192" s="13" t="s">
        <v>79</v>
      </c>
      <c r="AW192" s="13" t="s">
        <v>33</v>
      </c>
      <c r="AX192" s="13" t="s">
        <v>72</v>
      </c>
      <c r="AY192" s="242" t="s">
        <v>186</v>
      </c>
    </row>
    <row r="193" s="14" customFormat="1">
      <c r="A193" s="14"/>
      <c r="B193" s="243"/>
      <c r="C193" s="244"/>
      <c r="D193" s="234" t="s">
        <v>196</v>
      </c>
      <c r="E193" s="245" t="s">
        <v>19</v>
      </c>
      <c r="F193" s="246" t="s">
        <v>1700</v>
      </c>
      <c r="G193" s="244"/>
      <c r="H193" s="247">
        <v>2.7999999999999998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33</v>
      </c>
      <c r="AX193" s="14" t="s">
        <v>72</v>
      </c>
      <c r="AY193" s="253" t="s">
        <v>186</v>
      </c>
    </row>
    <row r="194" s="2" customFormat="1" ht="49.05" customHeight="1">
      <c r="A194" s="38"/>
      <c r="B194" s="39"/>
      <c r="C194" s="213" t="s">
        <v>499</v>
      </c>
      <c r="D194" s="213" t="s">
        <v>188</v>
      </c>
      <c r="E194" s="214" t="s">
        <v>1407</v>
      </c>
      <c r="F194" s="215" t="s">
        <v>1408</v>
      </c>
      <c r="G194" s="216" t="s">
        <v>230</v>
      </c>
      <c r="H194" s="217">
        <v>0.124</v>
      </c>
      <c r="I194" s="218"/>
      <c r="J194" s="219">
        <f>ROUND(I194*H194,2)</f>
        <v>0</v>
      </c>
      <c r="K194" s="220"/>
      <c r="L194" s="44"/>
      <c r="M194" s="221" t="s">
        <v>19</v>
      </c>
      <c r="N194" s="222" t="s">
        <v>44</v>
      </c>
      <c r="O194" s="84"/>
      <c r="P194" s="223">
        <f>O194*H194</f>
        <v>0</v>
      </c>
      <c r="Q194" s="223">
        <v>0</v>
      </c>
      <c r="R194" s="223">
        <f>Q194*H194</f>
        <v>0</v>
      </c>
      <c r="S194" s="223">
        <v>0</v>
      </c>
      <c r="T194" s="224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306</v>
      </c>
      <c r="AT194" s="225" t="s">
        <v>188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3854</v>
      </c>
    </row>
    <row r="195" s="2" customFormat="1">
      <c r="A195" s="38"/>
      <c r="B195" s="39"/>
      <c r="C195" s="40"/>
      <c r="D195" s="227" t="s">
        <v>194</v>
      </c>
      <c r="E195" s="40"/>
      <c r="F195" s="228" t="s">
        <v>1410</v>
      </c>
      <c r="G195" s="40"/>
      <c r="H195" s="40"/>
      <c r="I195" s="229"/>
      <c r="J195" s="40"/>
      <c r="K195" s="40"/>
      <c r="L195" s="44"/>
      <c r="M195" s="230"/>
      <c r="N195" s="231"/>
      <c r="O195" s="84"/>
      <c r="P195" s="84"/>
      <c r="Q195" s="84"/>
      <c r="R195" s="84"/>
      <c r="S195" s="84"/>
      <c r="T195" s="85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194</v>
      </c>
      <c r="AU195" s="17" t="s">
        <v>85</v>
      </c>
    </row>
    <row r="196" s="2" customFormat="1" ht="49.05" customHeight="1">
      <c r="A196" s="38"/>
      <c r="B196" s="39"/>
      <c r="C196" s="213" t="s">
        <v>505</v>
      </c>
      <c r="D196" s="213" t="s">
        <v>188</v>
      </c>
      <c r="E196" s="214" t="s">
        <v>999</v>
      </c>
      <c r="F196" s="215" t="s">
        <v>1000</v>
      </c>
      <c r="G196" s="216" t="s">
        <v>230</v>
      </c>
      <c r="H196" s="217">
        <v>0.124</v>
      </c>
      <c r="I196" s="218"/>
      <c r="J196" s="219">
        <f>ROUND(I196*H196,2)</f>
        <v>0</v>
      </c>
      <c r="K196" s="220"/>
      <c r="L196" s="44"/>
      <c r="M196" s="221" t="s">
        <v>19</v>
      </c>
      <c r="N196" s="222" t="s">
        <v>44</v>
      </c>
      <c r="O196" s="84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25" t="s">
        <v>306</v>
      </c>
      <c r="AT196" s="225" t="s">
        <v>188</v>
      </c>
      <c r="AU196" s="225" t="s">
        <v>85</v>
      </c>
      <c r="AY196" s="17" t="s">
        <v>186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7" t="s">
        <v>85</v>
      </c>
      <c r="BK196" s="226">
        <f>ROUND(I196*H196,2)</f>
        <v>0</v>
      </c>
      <c r="BL196" s="17" t="s">
        <v>306</v>
      </c>
      <c r="BM196" s="225" t="s">
        <v>3855</v>
      </c>
    </row>
    <row r="197" s="2" customFormat="1">
      <c r="A197" s="38"/>
      <c r="B197" s="39"/>
      <c r="C197" s="40"/>
      <c r="D197" s="227" t="s">
        <v>194</v>
      </c>
      <c r="E197" s="40"/>
      <c r="F197" s="228" t="s">
        <v>1705</v>
      </c>
      <c r="G197" s="40"/>
      <c r="H197" s="40"/>
      <c r="I197" s="229"/>
      <c r="J197" s="40"/>
      <c r="K197" s="40"/>
      <c r="L197" s="44"/>
      <c r="M197" s="230"/>
      <c r="N197" s="231"/>
      <c r="O197" s="84"/>
      <c r="P197" s="84"/>
      <c r="Q197" s="84"/>
      <c r="R197" s="84"/>
      <c r="S197" s="84"/>
      <c r="T197" s="85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7" t="s">
        <v>194</v>
      </c>
      <c r="AU197" s="17" t="s">
        <v>85</v>
      </c>
    </row>
    <row r="198" s="12" customFormat="1" ht="22.8" customHeight="1">
      <c r="A198" s="12"/>
      <c r="B198" s="197"/>
      <c r="C198" s="198"/>
      <c r="D198" s="199" t="s">
        <v>71</v>
      </c>
      <c r="E198" s="211" t="s">
        <v>1057</v>
      </c>
      <c r="F198" s="211" t="s">
        <v>1058</v>
      </c>
      <c r="G198" s="198"/>
      <c r="H198" s="198"/>
      <c r="I198" s="201"/>
      <c r="J198" s="212">
        <f>BK198</f>
        <v>0</v>
      </c>
      <c r="K198" s="198"/>
      <c r="L198" s="203"/>
      <c r="M198" s="204"/>
      <c r="N198" s="205"/>
      <c r="O198" s="205"/>
      <c r="P198" s="206">
        <f>SUM(P199:P205)</f>
        <v>0</v>
      </c>
      <c r="Q198" s="205"/>
      <c r="R198" s="206">
        <f>SUM(R199:R205)</f>
        <v>0.0024682380000000002</v>
      </c>
      <c r="S198" s="205"/>
      <c r="T198" s="207">
        <f>SUM(T199:T205)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08" t="s">
        <v>85</v>
      </c>
      <c r="AT198" s="209" t="s">
        <v>71</v>
      </c>
      <c r="AU198" s="209" t="s">
        <v>79</v>
      </c>
      <c r="AY198" s="208" t="s">
        <v>186</v>
      </c>
      <c r="BK198" s="210">
        <f>SUM(BK199:BK205)</f>
        <v>0</v>
      </c>
    </row>
    <row r="199" s="2" customFormat="1" ht="37.8" customHeight="1">
      <c r="A199" s="38"/>
      <c r="B199" s="39"/>
      <c r="C199" s="213" t="s">
        <v>511</v>
      </c>
      <c r="D199" s="213" t="s">
        <v>188</v>
      </c>
      <c r="E199" s="214" t="s">
        <v>1060</v>
      </c>
      <c r="F199" s="215" t="s">
        <v>1061</v>
      </c>
      <c r="G199" s="216" t="s">
        <v>256</v>
      </c>
      <c r="H199" s="217">
        <v>12.218999999999999</v>
      </c>
      <c r="I199" s="218"/>
      <c r="J199" s="219">
        <f>ROUND(I199*H199,2)</f>
        <v>0</v>
      </c>
      <c r="K199" s="220"/>
      <c r="L199" s="44"/>
      <c r="M199" s="221" t="s">
        <v>19</v>
      </c>
      <c r="N199" s="222" t="s">
        <v>44</v>
      </c>
      <c r="O199" s="84"/>
      <c r="P199" s="223">
        <f>O199*H199</f>
        <v>0</v>
      </c>
      <c r="Q199" s="223">
        <v>6.7000000000000002E-05</v>
      </c>
      <c r="R199" s="223">
        <f>Q199*H199</f>
        <v>0.00081867300000000001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306</v>
      </c>
      <c r="AT199" s="225" t="s">
        <v>188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306</v>
      </c>
      <c r="BM199" s="225" t="s">
        <v>3856</v>
      </c>
    </row>
    <row r="200" s="2" customFormat="1">
      <c r="A200" s="38"/>
      <c r="B200" s="39"/>
      <c r="C200" s="40"/>
      <c r="D200" s="227" t="s">
        <v>194</v>
      </c>
      <c r="E200" s="40"/>
      <c r="F200" s="228" t="s">
        <v>1707</v>
      </c>
      <c r="G200" s="40"/>
      <c r="H200" s="40"/>
      <c r="I200" s="229"/>
      <c r="J200" s="40"/>
      <c r="K200" s="40"/>
      <c r="L200" s="44"/>
      <c r="M200" s="230"/>
      <c r="N200" s="231"/>
      <c r="O200" s="84"/>
      <c r="P200" s="84"/>
      <c r="Q200" s="84"/>
      <c r="R200" s="84"/>
      <c r="S200" s="84"/>
      <c r="T200" s="85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194</v>
      </c>
      <c r="AU200" s="17" t="s">
        <v>85</v>
      </c>
    </row>
    <row r="201" s="2" customFormat="1" ht="24.15" customHeight="1">
      <c r="A201" s="38"/>
      <c r="B201" s="39"/>
      <c r="C201" s="213" t="s">
        <v>517</v>
      </c>
      <c r="D201" s="213" t="s">
        <v>188</v>
      </c>
      <c r="E201" s="214" t="s">
        <v>1071</v>
      </c>
      <c r="F201" s="215" t="s">
        <v>1072</v>
      </c>
      <c r="G201" s="216" t="s">
        <v>256</v>
      </c>
      <c r="H201" s="217">
        <v>12.218999999999999</v>
      </c>
      <c r="I201" s="218"/>
      <c r="J201" s="219">
        <f>ROUND(I201*H201,2)</f>
        <v>0</v>
      </c>
      <c r="K201" s="220"/>
      <c r="L201" s="44"/>
      <c r="M201" s="221" t="s">
        <v>19</v>
      </c>
      <c r="N201" s="222" t="s">
        <v>44</v>
      </c>
      <c r="O201" s="84"/>
      <c r="P201" s="223">
        <f>O201*H201</f>
        <v>0</v>
      </c>
      <c r="Q201" s="223">
        <v>0.000135</v>
      </c>
      <c r="R201" s="223">
        <f>Q201*H201</f>
        <v>0.001649565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306</v>
      </c>
      <c r="AT201" s="225" t="s">
        <v>188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3857</v>
      </c>
    </row>
    <row r="202" s="2" customFormat="1">
      <c r="A202" s="38"/>
      <c r="B202" s="39"/>
      <c r="C202" s="40"/>
      <c r="D202" s="227" t="s">
        <v>194</v>
      </c>
      <c r="E202" s="40"/>
      <c r="F202" s="228" t="s">
        <v>1709</v>
      </c>
      <c r="G202" s="40"/>
      <c r="H202" s="40"/>
      <c r="I202" s="229"/>
      <c r="J202" s="40"/>
      <c r="K202" s="40"/>
      <c r="L202" s="44"/>
      <c r="M202" s="230"/>
      <c r="N202" s="231"/>
      <c r="O202" s="84"/>
      <c r="P202" s="84"/>
      <c r="Q202" s="84"/>
      <c r="R202" s="84"/>
      <c r="S202" s="84"/>
      <c r="T202" s="85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7" t="s">
        <v>194</v>
      </c>
      <c r="AU202" s="17" t="s">
        <v>85</v>
      </c>
    </row>
    <row r="203" s="13" customFormat="1">
      <c r="A203" s="13"/>
      <c r="B203" s="232"/>
      <c r="C203" s="233"/>
      <c r="D203" s="234" t="s">
        <v>196</v>
      </c>
      <c r="E203" s="235" t="s">
        <v>19</v>
      </c>
      <c r="F203" s="236" t="s">
        <v>1690</v>
      </c>
      <c r="G203" s="233"/>
      <c r="H203" s="235" t="s">
        <v>19</v>
      </c>
      <c r="I203" s="237"/>
      <c r="J203" s="233"/>
      <c r="K203" s="233"/>
      <c r="L203" s="238"/>
      <c r="M203" s="239"/>
      <c r="N203" s="240"/>
      <c r="O203" s="240"/>
      <c r="P203" s="240"/>
      <c r="Q203" s="240"/>
      <c r="R203" s="240"/>
      <c r="S203" s="240"/>
      <c r="T203" s="241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2" t="s">
        <v>196</v>
      </c>
      <c r="AU203" s="242" t="s">
        <v>85</v>
      </c>
      <c r="AV203" s="13" t="s">
        <v>79</v>
      </c>
      <c r="AW203" s="13" t="s">
        <v>33</v>
      </c>
      <c r="AX203" s="13" t="s">
        <v>72</v>
      </c>
      <c r="AY203" s="242" t="s">
        <v>186</v>
      </c>
    </row>
    <row r="204" s="14" customFormat="1">
      <c r="A204" s="14"/>
      <c r="B204" s="243"/>
      <c r="C204" s="244"/>
      <c r="D204" s="234" t="s">
        <v>196</v>
      </c>
      <c r="E204" s="245" t="s">
        <v>19</v>
      </c>
      <c r="F204" s="246" t="s">
        <v>1710</v>
      </c>
      <c r="G204" s="244"/>
      <c r="H204" s="247">
        <v>2.419</v>
      </c>
      <c r="I204" s="248"/>
      <c r="J204" s="244"/>
      <c r="K204" s="244"/>
      <c r="L204" s="249"/>
      <c r="M204" s="250"/>
      <c r="N204" s="251"/>
      <c r="O204" s="251"/>
      <c r="P204" s="251"/>
      <c r="Q204" s="251"/>
      <c r="R204" s="251"/>
      <c r="S204" s="251"/>
      <c r="T204" s="25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3" t="s">
        <v>196</v>
      </c>
      <c r="AU204" s="253" t="s">
        <v>85</v>
      </c>
      <c r="AV204" s="14" t="s">
        <v>85</v>
      </c>
      <c r="AW204" s="14" t="s">
        <v>33</v>
      </c>
      <c r="AX204" s="14" t="s">
        <v>72</v>
      </c>
      <c r="AY204" s="253" t="s">
        <v>186</v>
      </c>
    </row>
    <row r="205" s="14" customFormat="1">
      <c r="A205" s="14"/>
      <c r="B205" s="243"/>
      <c r="C205" s="244"/>
      <c r="D205" s="234" t="s">
        <v>196</v>
      </c>
      <c r="E205" s="245" t="s">
        <v>19</v>
      </c>
      <c r="F205" s="246" t="s">
        <v>1711</v>
      </c>
      <c r="G205" s="244"/>
      <c r="H205" s="247">
        <v>9.8000000000000007</v>
      </c>
      <c r="I205" s="248"/>
      <c r="J205" s="244"/>
      <c r="K205" s="244"/>
      <c r="L205" s="249"/>
      <c r="M205" s="269"/>
      <c r="N205" s="270"/>
      <c r="O205" s="270"/>
      <c r="P205" s="270"/>
      <c r="Q205" s="270"/>
      <c r="R205" s="270"/>
      <c r="S205" s="270"/>
      <c r="T205" s="271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3" t="s">
        <v>196</v>
      </c>
      <c r="AU205" s="253" t="s">
        <v>85</v>
      </c>
      <c r="AV205" s="14" t="s">
        <v>85</v>
      </c>
      <c r="AW205" s="14" t="s">
        <v>33</v>
      </c>
      <c r="AX205" s="14" t="s">
        <v>72</v>
      </c>
      <c r="AY205" s="253" t="s">
        <v>186</v>
      </c>
    </row>
    <row r="206" s="2" customFormat="1" ht="6.96" customHeight="1">
      <c r="A206" s="38"/>
      <c r="B206" s="59"/>
      <c r="C206" s="60"/>
      <c r="D206" s="60"/>
      <c r="E206" s="60"/>
      <c r="F206" s="60"/>
      <c r="G206" s="60"/>
      <c r="H206" s="60"/>
      <c r="I206" s="60"/>
      <c r="J206" s="60"/>
      <c r="K206" s="60"/>
      <c r="L206" s="44"/>
      <c r="M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</row>
  </sheetData>
  <sheetProtection sheet="1" autoFilter="0" formatColumns="0" formatRows="0" objects="1" scenarios="1" spinCount="100000" saltValue="lu5p/8xfS3o2qv0mPOYl1DsjPdeLq4EbFiZdsrFnFTJShOdHwodxlyW6QTnKby1BNxOCLt12jLmfD/azxItFKA==" hashValue="+1gyVMVLnrr40Z7s/zKChNIQA9T5yM8h+WBnGHCcbPm1kUACKkL1QXuhAtwZNTzgzmqfw0Uc3OTF/QyFu7P5FQ==" algorithmName="SHA-512" password="CDDA"/>
  <autoFilter ref="C93:K20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2_01/953961112"/>
    <hyperlink ref="F102" r:id="rId2" display="https://podminky.urs.cz/item/CS_URS_2023_01/953965115"/>
    <hyperlink ref="F105" r:id="rId3" display="https://podminky.urs.cz/item/CS_URS_2023_01/998018002"/>
    <hyperlink ref="F109" r:id="rId4" display="https://podminky.urs.cz/item/CS_URS_2023_01/713463411"/>
    <hyperlink ref="F126" r:id="rId5" display="https://podminky.urs.cz/item/CS_URS_2023_01/998713102"/>
    <hyperlink ref="F128" r:id="rId6" display="https://podminky.urs.cz/item/CS_URS_2023_01/998713181"/>
    <hyperlink ref="F131" r:id="rId7" display="https://podminky.urs.cz/item/CS_URS_2023_01/733223302"/>
    <hyperlink ref="F133" r:id="rId8" display="https://podminky.urs.cz/item/CS_URS_2023_01/733223303"/>
    <hyperlink ref="F135" r:id="rId9" display="https://podminky.urs.cz/item/CS_URS_2023_01/733223304"/>
    <hyperlink ref="F137" r:id="rId10" display="https://podminky.urs.cz/item/CS_URS_2023_01/733223305"/>
    <hyperlink ref="F139" r:id="rId11" display="https://podminky.urs.cz/item/CS_URS_2023_01/733223306"/>
    <hyperlink ref="F141" r:id="rId12" display="https://podminky.urs.cz/item/CS_URS_2023_01/733231115"/>
    <hyperlink ref="F143" r:id="rId13" display="https://podminky.urs.cz/item/CS_URS_2023_01/733231117"/>
    <hyperlink ref="F145" r:id="rId14" display="https://podminky.urs.cz/item/CS_URS_2023_01/733291101"/>
    <hyperlink ref="F147" r:id="rId15" display="https://podminky.urs.cz/item/CS_URS_2023_01/733291102"/>
    <hyperlink ref="F151" r:id="rId16" display="https://podminky.urs.cz/item/CS_URS_2023_01/998733102"/>
    <hyperlink ref="F153" r:id="rId17" display="https://podminky.urs.cz/item/CS_URS_2023_01/998733181"/>
    <hyperlink ref="F156" r:id="rId18" display="https://podminky.urs.cz/item/CS_URS_2023_01/734209113"/>
    <hyperlink ref="F159" r:id="rId19" display="https://podminky.urs.cz/item/CS_URS_2023_01/734209115"/>
    <hyperlink ref="F162" r:id="rId20" display="https://podminky.urs.cz/item/CS_URS_2023_01/734211120"/>
    <hyperlink ref="F164" r:id="rId21" display="https://podminky.urs.cz/item/CS_URS_2023_01/734221413"/>
    <hyperlink ref="F166" r:id="rId22" display="https://podminky.urs.cz/item/CS_URS_2023_01/734292714"/>
    <hyperlink ref="F168" r:id="rId23" display="https://podminky.urs.cz/item/CS_URS_2023_01/734292715"/>
    <hyperlink ref="F170" r:id="rId24" display="https://podminky.urs.cz/item/CS_URS_2023_01/734292717"/>
    <hyperlink ref="F172" r:id="rId25" display="https://podminky.urs.cz/item/CS_URS_2023_01/998734102"/>
    <hyperlink ref="F174" r:id="rId26" display="https://podminky.urs.cz/item/CS_URS_2023_01/998734181"/>
    <hyperlink ref="F177" r:id="rId27" display="https://podminky.urs.cz/item/CS_URS_2022_01/767995111"/>
    <hyperlink ref="F195" r:id="rId28" display="https://podminky.urs.cz/item/CS_URS_2023_01/998767102"/>
    <hyperlink ref="F197" r:id="rId29" display="https://podminky.urs.cz/item/CS_URS_2022_01/998767181"/>
    <hyperlink ref="F200" r:id="rId30" display="https://podminky.urs.cz/item/CS_URS_2022_01/783301313"/>
    <hyperlink ref="F202" r:id="rId31" display="https://podminky.urs.cz/item/CS_URS_2022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2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115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3858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ROUND(J90,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ROUND((SUM(BE90:BE248)),  2)</f>
        <v>0</v>
      </c>
      <c r="G35" s="38"/>
      <c r="H35" s="38"/>
      <c r="I35" s="157">
        <v>0.20999999999999999</v>
      </c>
      <c r="J35" s="156">
        <f>ROUND(((SUM(BE90:BE248))*I35),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ROUND((SUM(BF90:BF248)),  2)</f>
        <v>0</v>
      </c>
      <c r="G36" s="38"/>
      <c r="H36" s="38"/>
      <c r="I36" s="157">
        <v>0.14999999999999999</v>
      </c>
      <c r="J36" s="156">
        <f>ROUND(((SUM(BF90:BF248))*I36),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ROUND((SUM(BG90:BG248)),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ROUND((SUM(BH90:BH248)),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ROUND((SUM(BI90:BI248)),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D1.4.3_VZT - Vzduchotechnika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J90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J91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157</v>
      </c>
      <c r="E65" s="182"/>
      <c r="F65" s="182"/>
      <c r="G65" s="182"/>
      <c r="H65" s="182"/>
      <c r="I65" s="182"/>
      <c r="J65" s="183">
        <f>J92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4"/>
      <c r="C66" s="175"/>
      <c r="D66" s="176" t="s">
        <v>159</v>
      </c>
      <c r="E66" s="177"/>
      <c r="F66" s="177"/>
      <c r="G66" s="177"/>
      <c r="H66" s="177"/>
      <c r="I66" s="177"/>
      <c r="J66" s="178">
        <f>J101</f>
        <v>0</v>
      </c>
      <c r="K66" s="175"/>
      <c r="L66" s="17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0"/>
      <c r="C67" s="125"/>
      <c r="D67" s="181" t="s">
        <v>1429</v>
      </c>
      <c r="E67" s="182"/>
      <c r="F67" s="182"/>
      <c r="G67" s="182"/>
      <c r="H67" s="182"/>
      <c r="I67" s="182"/>
      <c r="J67" s="183">
        <f>J102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0"/>
      <c r="C68" s="125"/>
      <c r="D68" s="181" t="s">
        <v>166</v>
      </c>
      <c r="E68" s="182"/>
      <c r="F68" s="182"/>
      <c r="G68" s="182"/>
      <c r="H68" s="182"/>
      <c r="I68" s="182"/>
      <c r="J68" s="183">
        <f>J245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8"/>
      <c r="B69" s="39"/>
      <c r="C69" s="40"/>
      <c r="D69" s="40"/>
      <c r="E69" s="40"/>
      <c r="F69" s="40"/>
      <c r="G69" s="40"/>
      <c r="H69" s="40"/>
      <c r="I69" s="40"/>
      <c r="J69" s="40"/>
      <c r="K69" s="40"/>
      <c r="L69" s="144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</row>
    <row r="70" s="2" customFormat="1" ht="6.96" customHeight="1">
      <c r="A70" s="38"/>
      <c r="B70" s="59"/>
      <c r="C70" s="60"/>
      <c r="D70" s="60"/>
      <c r="E70" s="60"/>
      <c r="F70" s="60"/>
      <c r="G70" s="60"/>
      <c r="H70" s="60"/>
      <c r="I70" s="60"/>
      <c r="J70" s="60"/>
      <c r="K70" s="60"/>
      <c r="L70" s="144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</row>
    <row r="74" s="2" customFormat="1" ht="6.96" customHeight="1">
      <c r="A74" s="38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24.96" customHeight="1">
      <c r="A75" s="38"/>
      <c r="B75" s="39"/>
      <c r="C75" s="23" t="s">
        <v>171</v>
      </c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6.96" customHeigh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2" customHeight="1">
      <c r="A77" s="38"/>
      <c r="B77" s="39"/>
      <c r="C77" s="32" t="s">
        <v>16</v>
      </c>
      <c r="D77" s="40"/>
      <c r="E77" s="40"/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16.5" customHeight="1">
      <c r="A78" s="38"/>
      <c r="B78" s="39"/>
      <c r="C78" s="40"/>
      <c r="D78" s="40"/>
      <c r="E78" s="169" t="str">
        <f>E7</f>
        <v xml:space="preserve"> Rekonstrukce vzduchotechniky v bytovém domě</v>
      </c>
      <c r="F78" s="32"/>
      <c r="G78" s="32"/>
      <c r="H78" s="32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1" customFormat="1" ht="12" customHeight="1">
      <c r="B79" s="21"/>
      <c r="C79" s="32" t="s">
        <v>143</v>
      </c>
      <c r="D79" s="22"/>
      <c r="E79" s="22"/>
      <c r="F79" s="22"/>
      <c r="G79" s="22"/>
      <c r="H79" s="22"/>
      <c r="I79" s="22"/>
      <c r="J79" s="22"/>
      <c r="K79" s="22"/>
      <c r="L79" s="20"/>
    </row>
    <row r="80" s="2" customFormat="1" ht="16.5" customHeight="1">
      <c r="A80" s="38"/>
      <c r="B80" s="39"/>
      <c r="C80" s="40"/>
      <c r="D80" s="40"/>
      <c r="E80" s="169" t="s">
        <v>2682</v>
      </c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145</v>
      </c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6.5" customHeight="1">
      <c r="A82" s="38"/>
      <c r="B82" s="39"/>
      <c r="C82" s="40"/>
      <c r="D82" s="40"/>
      <c r="E82" s="69" t="str">
        <f>E11</f>
        <v>SO 102 D1.4.3_VZT - Vzduchotechnika</v>
      </c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21</v>
      </c>
      <c r="D84" s="40"/>
      <c r="E84" s="40"/>
      <c r="F84" s="27" t="str">
        <f>F14</f>
        <v xml:space="preserve"> náměstí Svobody 728/1</v>
      </c>
      <c r="G84" s="40"/>
      <c r="H84" s="40"/>
      <c r="I84" s="32" t="s">
        <v>23</v>
      </c>
      <c r="J84" s="72" t="str">
        <f>IF(J14="","",J14)</f>
        <v>3. 1. 2023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6.96" customHeight="1">
      <c r="A85" s="38"/>
      <c r="B85" s="39"/>
      <c r="C85" s="40"/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5.15" customHeight="1">
      <c r="A86" s="38"/>
      <c r="B86" s="39"/>
      <c r="C86" s="32" t="s">
        <v>25</v>
      </c>
      <c r="D86" s="40"/>
      <c r="E86" s="40"/>
      <c r="F86" s="27" t="str">
        <f>E17</f>
        <v>SNEO a.s</v>
      </c>
      <c r="G86" s="40"/>
      <c r="H86" s="40"/>
      <c r="I86" s="32" t="s">
        <v>31</v>
      </c>
      <c r="J86" s="36" t="str">
        <f>E23</f>
        <v>Ing. Filip Nehonský</v>
      </c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5.15" customHeight="1">
      <c r="A87" s="38"/>
      <c r="B87" s="39"/>
      <c r="C87" s="32" t="s">
        <v>29</v>
      </c>
      <c r="D87" s="40"/>
      <c r="E87" s="40"/>
      <c r="F87" s="27" t="str">
        <f>IF(E20="","",E20)</f>
        <v>Vyplň údaj</v>
      </c>
      <c r="G87" s="40"/>
      <c r="H87" s="40"/>
      <c r="I87" s="32" t="s">
        <v>34</v>
      </c>
      <c r="J87" s="36" t="str">
        <f>E26</f>
        <v>Pavel Novotný</v>
      </c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0.32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11" customFormat="1" ht="29.28" customHeight="1">
      <c r="A89" s="185"/>
      <c r="B89" s="186"/>
      <c r="C89" s="187" t="s">
        <v>172</v>
      </c>
      <c r="D89" s="188" t="s">
        <v>57</v>
      </c>
      <c r="E89" s="188" t="s">
        <v>53</v>
      </c>
      <c r="F89" s="188" t="s">
        <v>54</v>
      </c>
      <c r="G89" s="188" t="s">
        <v>173</v>
      </c>
      <c r="H89" s="188" t="s">
        <v>174</v>
      </c>
      <c r="I89" s="188" t="s">
        <v>175</v>
      </c>
      <c r="J89" s="189" t="s">
        <v>149</v>
      </c>
      <c r="K89" s="190" t="s">
        <v>176</v>
      </c>
      <c r="L89" s="191"/>
      <c r="M89" s="92" t="s">
        <v>19</v>
      </c>
      <c r="N89" s="93" t="s">
        <v>42</v>
      </c>
      <c r="O89" s="93" t="s">
        <v>177</v>
      </c>
      <c r="P89" s="93" t="s">
        <v>178</v>
      </c>
      <c r="Q89" s="93" t="s">
        <v>179</v>
      </c>
      <c r="R89" s="93" t="s">
        <v>180</v>
      </c>
      <c r="S89" s="93" t="s">
        <v>181</v>
      </c>
      <c r="T89" s="94" t="s">
        <v>182</v>
      </c>
      <c r="U89" s="185"/>
      <c r="V89" s="185"/>
      <c r="W89" s="185"/>
      <c r="X89" s="185"/>
      <c r="Y89" s="185"/>
      <c r="Z89" s="185"/>
      <c r="AA89" s="185"/>
      <c r="AB89" s="185"/>
      <c r="AC89" s="185"/>
      <c r="AD89" s="185"/>
      <c r="AE89" s="185"/>
    </row>
    <row r="90" s="2" customFormat="1" ht="22.8" customHeight="1">
      <c r="A90" s="38"/>
      <c r="B90" s="39"/>
      <c r="C90" s="99" t="s">
        <v>183</v>
      </c>
      <c r="D90" s="40"/>
      <c r="E90" s="40"/>
      <c r="F90" s="40"/>
      <c r="G90" s="40"/>
      <c r="H90" s="40"/>
      <c r="I90" s="40"/>
      <c r="J90" s="192">
        <f>BK90</f>
        <v>0</v>
      </c>
      <c r="K90" s="40"/>
      <c r="L90" s="44"/>
      <c r="M90" s="95"/>
      <c r="N90" s="193"/>
      <c r="O90" s="96"/>
      <c r="P90" s="194">
        <f>P91+P101</f>
        <v>0</v>
      </c>
      <c r="Q90" s="96"/>
      <c r="R90" s="194">
        <f>R91+R101</f>
        <v>2.7909153</v>
      </c>
      <c r="S90" s="96"/>
      <c r="T90" s="195">
        <f>T91+T101</f>
        <v>2.4069799999999999</v>
      </c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T90" s="17" t="s">
        <v>71</v>
      </c>
      <c r="AU90" s="17" t="s">
        <v>150</v>
      </c>
      <c r="BK90" s="196">
        <f>BK91+BK101</f>
        <v>0</v>
      </c>
    </row>
    <row r="91" s="12" customFormat="1" ht="25.92" customHeight="1">
      <c r="A91" s="12"/>
      <c r="B91" s="197"/>
      <c r="C91" s="198"/>
      <c r="D91" s="199" t="s">
        <v>71</v>
      </c>
      <c r="E91" s="200" t="s">
        <v>184</v>
      </c>
      <c r="F91" s="200" t="s">
        <v>185</v>
      </c>
      <c r="G91" s="198"/>
      <c r="H91" s="198"/>
      <c r="I91" s="201"/>
      <c r="J91" s="202">
        <f>BK91</f>
        <v>0</v>
      </c>
      <c r="K91" s="198"/>
      <c r="L91" s="203"/>
      <c r="M91" s="204"/>
      <c r="N91" s="205"/>
      <c r="O91" s="205"/>
      <c r="P91" s="206">
        <f>P92</f>
        <v>0</v>
      </c>
      <c r="Q91" s="205"/>
      <c r="R91" s="206">
        <f>R92</f>
        <v>0</v>
      </c>
      <c r="S91" s="205"/>
      <c r="T91" s="207">
        <f>T92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8" t="s">
        <v>79</v>
      </c>
      <c r="AT91" s="209" t="s">
        <v>71</v>
      </c>
      <c r="AU91" s="209" t="s">
        <v>72</v>
      </c>
      <c r="AY91" s="208" t="s">
        <v>186</v>
      </c>
      <c r="BK91" s="210">
        <f>BK92</f>
        <v>0</v>
      </c>
    </row>
    <row r="92" s="12" customFormat="1" ht="22.8" customHeight="1">
      <c r="A92" s="12"/>
      <c r="B92" s="197"/>
      <c r="C92" s="198"/>
      <c r="D92" s="199" t="s">
        <v>71</v>
      </c>
      <c r="E92" s="211" t="s">
        <v>629</v>
      </c>
      <c r="F92" s="211" t="s">
        <v>630</v>
      </c>
      <c r="G92" s="198"/>
      <c r="H92" s="198"/>
      <c r="I92" s="201"/>
      <c r="J92" s="212">
        <f>BK92</f>
        <v>0</v>
      </c>
      <c r="K92" s="198"/>
      <c r="L92" s="203"/>
      <c r="M92" s="204"/>
      <c r="N92" s="205"/>
      <c r="O92" s="205"/>
      <c r="P92" s="206">
        <f>SUM(P93:P100)</f>
        <v>0</v>
      </c>
      <c r="Q92" s="205"/>
      <c r="R92" s="206">
        <f>SUM(R93:R100)</f>
        <v>0</v>
      </c>
      <c r="S92" s="205"/>
      <c r="T92" s="207">
        <f>SUM(T93:T100)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8" t="s">
        <v>79</v>
      </c>
      <c r="AT92" s="209" t="s">
        <v>71</v>
      </c>
      <c r="AU92" s="209" t="s">
        <v>79</v>
      </c>
      <c r="AY92" s="208" t="s">
        <v>186</v>
      </c>
      <c r="BK92" s="210">
        <f>SUM(BK93:BK100)</f>
        <v>0</v>
      </c>
    </row>
    <row r="93" s="2" customFormat="1" ht="37.8" customHeight="1">
      <c r="A93" s="38"/>
      <c r="B93" s="39"/>
      <c r="C93" s="213" t="s">
        <v>79</v>
      </c>
      <c r="D93" s="213" t="s">
        <v>188</v>
      </c>
      <c r="E93" s="214" t="s">
        <v>2821</v>
      </c>
      <c r="F93" s="215" t="s">
        <v>2822</v>
      </c>
      <c r="G93" s="216" t="s">
        <v>230</v>
      </c>
      <c r="H93" s="217">
        <v>2.407</v>
      </c>
      <c r="I93" s="218"/>
      <c r="J93" s="219">
        <f>ROUND(I93*H93,2)</f>
        <v>0</v>
      </c>
      <c r="K93" s="220"/>
      <c r="L93" s="44"/>
      <c r="M93" s="221" t="s">
        <v>19</v>
      </c>
      <c r="N93" s="222" t="s">
        <v>44</v>
      </c>
      <c r="O93" s="84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R93" s="225" t="s">
        <v>192</v>
      </c>
      <c r="AT93" s="225" t="s">
        <v>188</v>
      </c>
      <c r="AU93" s="225" t="s">
        <v>85</v>
      </c>
      <c r="AY93" s="17" t="s">
        <v>186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7" t="s">
        <v>85</v>
      </c>
      <c r="BK93" s="226">
        <f>ROUND(I93*H93,2)</f>
        <v>0</v>
      </c>
      <c r="BL93" s="17" t="s">
        <v>192</v>
      </c>
      <c r="BM93" s="225" t="s">
        <v>3859</v>
      </c>
    </row>
    <row r="94" s="2" customFormat="1">
      <c r="A94" s="38"/>
      <c r="B94" s="39"/>
      <c r="C94" s="40"/>
      <c r="D94" s="227" t="s">
        <v>194</v>
      </c>
      <c r="E94" s="40"/>
      <c r="F94" s="228" t="s">
        <v>2824</v>
      </c>
      <c r="G94" s="40"/>
      <c r="H94" s="40"/>
      <c r="I94" s="229"/>
      <c r="J94" s="40"/>
      <c r="K94" s="40"/>
      <c r="L94" s="44"/>
      <c r="M94" s="230"/>
      <c r="N94" s="231"/>
      <c r="O94" s="84"/>
      <c r="P94" s="84"/>
      <c r="Q94" s="84"/>
      <c r="R94" s="84"/>
      <c r="S94" s="84"/>
      <c r="T94" s="85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T94" s="17" t="s">
        <v>194</v>
      </c>
      <c r="AU94" s="17" t="s">
        <v>85</v>
      </c>
    </row>
    <row r="95" s="2" customFormat="1" ht="33" customHeight="1">
      <c r="A95" s="38"/>
      <c r="B95" s="39"/>
      <c r="C95" s="213" t="s">
        <v>85</v>
      </c>
      <c r="D95" s="213" t="s">
        <v>188</v>
      </c>
      <c r="E95" s="214" t="s">
        <v>637</v>
      </c>
      <c r="F95" s="215" t="s">
        <v>638</v>
      </c>
      <c r="G95" s="216" t="s">
        <v>230</v>
      </c>
      <c r="H95" s="217">
        <v>2.407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192</v>
      </c>
      <c r="AT95" s="225" t="s">
        <v>188</v>
      </c>
      <c r="AU95" s="225" t="s">
        <v>85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192</v>
      </c>
      <c r="BM95" s="225" t="s">
        <v>3860</v>
      </c>
    </row>
    <row r="96" s="2" customFormat="1">
      <c r="A96" s="38"/>
      <c r="B96" s="39"/>
      <c r="C96" s="40"/>
      <c r="D96" s="227" t="s">
        <v>194</v>
      </c>
      <c r="E96" s="40"/>
      <c r="F96" s="228" t="s">
        <v>640</v>
      </c>
      <c r="G96" s="40"/>
      <c r="H96" s="40"/>
      <c r="I96" s="229"/>
      <c r="J96" s="40"/>
      <c r="K96" s="40"/>
      <c r="L96" s="44"/>
      <c r="M96" s="230"/>
      <c r="N96" s="231"/>
      <c r="O96" s="84"/>
      <c r="P96" s="84"/>
      <c r="Q96" s="84"/>
      <c r="R96" s="84"/>
      <c r="S96" s="84"/>
      <c r="T96" s="85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T96" s="17" t="s">
        <v>194</v>
      </c>
      <c r="AU96" s="17" t="s">
        <v>85</v>
      </c>
    </row>
    <row r="97" s="2" customFormat="1" ht="44.25" customHeight="1">
      <c r="A97" s="38"/>
      <c r="B97" s="39"/>
      <c r="C97" s="213" t="s">
        <v>201</v>
      </c>
      <c r="D97" s="213" t="s">
        <v>188</v>
      </c>
      <c r="E97" s="214" t="s">
        <v>642</v>
      </c>
      <c r="F97" s="215" t="s">
        <v>643</v>
      </c>
      <c r="G97" s="216" t="s">
        <v>230</v>
      </c>
      <c r="H97" s="217">
        <v>48.140000000000001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192</v>
      </c>
      <c r="AT97" s="225" t="s">
        <v>188</v>
      </c>
      <c r="AU97" s="225" t="s">
        <v>85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192</v>
      </c>
      <c r="BM97" s="225" t="s">
        <v>3861</v>
      </c>
    </row>
    <row r="98" s="2" customFormat="1">
      <c r="A98" s="38"/>
      <c r="B98" s="39"/>
      <c r="C98" s="40"/>
      <c r="D98" s="227" t="s">
        <v>194</v>
      </c>
      <c r="E98" s="40"/>
      <c r="F98" s="228" t="s">
        <v>645</v>
      </c>
      <c r="G98" s="40"/>
      <c r="H98" s="40"/>
      <c r="I98" s="229"/>
      <c r="J98" s="40"/>
      <c r="K98" s="40"/>
      <c r="L98" s="44"/>
      <c r="M98" s="230"/>
      <c r="N98" s="231"/>
      <c r="O98" s="84"/>
      <c r="P98" s="84"/>
      <c r="Q98" s="84"/>
      <c r="R98" s="84"/>
      <c r="S98" s="84"/>
      <c r="T98" s="85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194</v>
      </c>
      <c r="AU98" s="17" t="s">
        <v>85</v>
      </c>
    </row>
    <row r="99" s="14" customFormat="1">
      <c r="A99" s="14"/>
      <c r="B99" s="243"/>
      <c r="C99" s="244"/>
      <c r="D99" s="234" t="s">
        <v>196</v>
      </c>
      <c r="E99" s="244"/>
      <c r="F99" s="246" t="s">
        <v>3862</v>
      </c>
      <c r="G99" s="244"/>
      <c r="H99" s="247">
        <v>48.140000000000001</v>
      </c>
      <c r="I99" s="248"/>
      <c r="J99" s="244"/>
      <c r="K99" s="244"/>
      <c r="L99" s="249"/>
      <c r="M99" s="250"/>
      <c r="N99" s="251"/>
      <c r="O99" s="251"/>
      <c r="P99" s="251"/>
      <c r="Q99" s="251"/>
      <c r="R99" s="251"/>
      <c r="S99" s="251"/>
      <c r="T99" s="252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3" t="s">
        <v>196</v>
      </c>
      <c r="AU99" s="253" t="s">
        <v>85</v>
      </c>
      <c r="AV99" s="14" t="s">
        <v>85</v>
      </c>
      <c r="AW99" s="14" t="s">
        <v>4</v>
      </c>
      <c r="AX99" s="14" t="s">
        <v>79</v>
      </c>
      <c r="AY99" s="253" t="s">
        <v>186</v>
      </c>
    </row>
    <row r="100" s="2" customFormat="1" ht="37.8" customHeight="1">
      <c r="A100" s="38"/>
      <c r="B100" s="39"/>
      <c r="C100" s="213" t="s">
        <v>192</v>
      </c>
      <c r="D100" s="213" t="s">
        <v>188</v>
      </c>
      <c r="E100" s="214" t="s">
        <v>669</v>
      </c>
      <c r="F100" s="215" t="s">
        <v>670</v>
      </c>
      <c r="G100" s="216" t="s">
        <v>230</v>
      </c>
      <c r="H100" s="217">
        <v>2.407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192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192</v>
      </c>
      <c r="BM100" s="225" t="s">
        <v>3863</v>
      </c>
    </row>
    <row r="101" s="12" customFormat="1" ht="25.92" customHeight="1">
      <c r="A101" s="12"/>
      <c r="B101" s="197"/>
      <c r="C101" s="198"/>
      <c r="D101" s="199" t="s">
        <v>71</v>
      </c>
      <c r="E101" s="200" t="s">
        <v>679</v>
      </c>
      <c r="F101" s="200" t="s">
        <v>680</v>
      </c>
      <c r="G101" s="198"/>
      <c r="H101" s="198"/>
      <c r="I101" s="201"/>
      <c r="J101" s="202">
        <f>BK101</f>
        <v>0</v>
      </c>
      <c r="K101" s="198"/>
      <c r="L101" s="203"/>
      <c r="M101" s="204"/>
      <c r="N101" s="205"/>
      <c r="O101" s="205"/>
      <c r="P101" s="206">
        <f>P102+P245</f>
        <v>0</v>
      </c>
      <c r="Q101" s="205"/>
      <c r="R101" s="206">
        <f>R102+R245</f>
        <v>2.7909153</v>
      </c>
      <c r="S101" s="205"/>
      <c r="T101" s="207">
        <f>T102+T245</f>
        <v>2.4069799999999999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8" t="s">
        <v>85</v>
      </c>
      <c r="AT101" s="209" t="s">
        <v>71</v>
      </c>
      <c r="AU101" s="209" t="s">
        <v>72</v>
      </c>
      <c r="AY101" s="208" t="s">
        <v>186</v>
      </c>
      <c r="BK101" s="210">
        <f>BK102+BK245</f>
        <v>0</v>
      </c>
    </row>
    <row r="102" s="12" customFormat="1" ht="22.8" customHeight="1">
      <c r="A102" s="12"/>
      <c r="B102" s="197"/>
      <c r="C102" s="198"/>
      <c r="D102" s="199" t="s">
        <v>71</v>
      </c>
      <c r="E102" s="211" t="s">
        <v>1652</v>
      </c>
      <c r="F102" s="211" t="s">
        <v>94</v>
      </c>
      <c r="G102" s="198"/>
      <c r="H102" s="198"/>
      <c r="I102" s="201"/>
      <c r="J102" s="212">
        <f>BK102</f>
        <v>0</v>
      </c>
      <c r="K102" s="198"/>
      <c r="L102" s="203"/>
      <c r="M102" s="204"/>
      <c r="N102" s="205"/>
      <c r="O102" s="205"/>
      <c r="P102" s="206">
        <f>SUM(P103:P244)</f>
        <v>0</v>
      </c>
      <c r="Q102" s="205"/>
      <c r="R102" s="206">
        <f>SUM(R103:R244)</f>
        <v>2.7909153</v>
      </c>
      <c r="S102" s="205"/>
      <c r="T102" s="207">
        <f>SUM(T103:T244)</f>
        <v>2.4069799999999999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8" t="s">
        <v>85</v>
      </c>
      <c r="AT102" s="209" t="s">
        <v>71</v>
      </c>
      <c r="AU102" s="209" t="s">
        <v>79</v>
      </c>
      <c r="AY102" s="208" t="s">
        <v>186</v>
      </c>
      <c r="BK102" s="210">
        <f>SUM(BK103:BK244)</f>
        <v>0</v>
      </c>
    </row>
    <row r="103" s="2" customFormat="1" ht="37.8" customHeight="1">
      <c r="A103" s="38"/>
      <c r="B103" s="39"/>
      <c r="C103" s="213" t="s">
        <v>227</v>
      </c>
      <c r="D103" s="213" t="s">
        <v>188</v>
      </c>
      <c r="E103" s="214" t="s">
        <v>1732</v>
      </c>
      <c r="F103" s="215" t="s">
        <v>1733</v>
      </c>
      <c r="G103" s="216" t="s">
        <v>283</v>
      </c>
      <c r="H103" s="217">
        <v>1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306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306</v>
      </c>
      <c r="BM103" s="225" t="s">
        <v>3864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1735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2" customFormat="1" ht="24.15" customHeight="1">
      <c r="A105" s="38"/>
      <c r="B105" s="39"/>
      <c r="C105" s="254" t="s">
        <v>235</v>
      </c>
      <c r="D105" s="254" t="s">
        <v>236</v>
      </c>
      <c r="E105" s="255" t="s">
        <v>3865</v>
      </c>
      <c r="F105" s="256" t="s">
        <v>3866</v>
      </c>
      <c r="G105" s="257" t="s">
        <v>283</v>
      </c>
      <c r="H105" s="258">
        <v>1</v>
      </c>
      <c r="I105" s="259"/>
      <c r="J105" s="260">
        <f>ROUND(I105*H105,2)</f>
        <v>0</v>
      </c>
      <c r="K105" s="261"/>
      <c r="L105" s="262"/>
      <c r="M105" s="263" t="s">
        <v>19</v>
      </c>
      <c r="N105" s="264" t="s">
        <v>44</v>
      </c>
      <c r="O105" s="84"/>
      <c r="P105" s="223">
        <f>O105*H105</f>
        <v>0</v>
      </c>
      <c r="Q105" s="223">
        <v>0.012</v>
      </c>
      <c r="R105" s="223">
        <f>Q105*H105</f>
        <v>0.012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406</v>
      </c>
      <c r="AT105" s="225" t="s">
        <v>236</v>
      </c>
      <c r="AU105" s="225" t="s">
        <v>85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3867</v>
      </c>
    </row>
    <row r="106" s="2" customFormat="1" ht="24.15" customHeight="1">
      <c r="A106" s="38"/>
      <c r="B106" s="39"/>
      <c r="C106" s="213" t="s">
        <v>242</v>
      </c>
      <c r="D106" s="213" t="s">
        <v>188</v>
      </c>
      <c r="E106" s="214" t="s">
        <v>3868</v>
      </c>
      <c r="F106" s="215" t="s">
        <v>3869</v>
      </c>
      <c r="G106" s="216" t="s">
        <v>283</v>
      </c>
      <c r="H106" s="217">
        <v>9</v>
      </c>
      <c r="I106" s="218"/>
      <c r="J106" s="219">
        <f>ROUND(I106*H106,2)</f>
        <v>0</v>
      </c>
      <c r="K106" s="220"/>
      <c r="L106" s="44"/>
      <c r="M106" s="221" t="s">
        <v>19</v>
      </c>
      <c r="N106" s="222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0.0112</v>
      </c>
      <c r="T106" s="224">
        <f>S106*H106</f>
        <v>0.1008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306</v>
      </c>
      <c r="AT106" s="225" t="s">
        <v>188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306</v>
      </c>
      <c r="BM106" s="225" t="s">
        <v>3870</v>
      </c>
    </row>
    <row r="107" s="2" customFormat="1">
      <c r="A107" s="38"/>
      <c r="B107" s="39"/>
      <c r="C107" s="40"/>
      <c r="D107" s="227" t="s">
        <v>194</v>
      </c>
      <c r="E107" s="40"/>
      <c r="F107" s="228" t="s">
        <v>3871</v>
      </c>
      <c r="G107" s="40"/>
      <c r="H107" s="40"/>
      <c r="I107" s="229"/>
      <c r="J107" s="40"/>
      <c r="K107" s="40"/>
      <c r="L107" s="44"/>
      <c r="M107" s="230"/>
      <c r="N107" s="231"/>
      <c r="O107" s="84"/>
      <c r="P107" s="84"/>
      <c r="Q107" s="84"/>
      <c r="R107" s="84"/>
      <c r="S107" s="84"/>
      <c r="T107" s="85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T107" s="17" t="s">
        <v>194</v>
      </c>
      <c r="AU107" s="17" t="s">
        <v>85</v>
      </c>
    </row>
    <row r="108" s="2" customFormat="1" ht="24.15" customHeight="1">
      <c r="A108" s="38"/>
      <c r="B108" s="39"/>
      <c r="C108" s="213" t="s">
        <v>239</v>
      </c>
      <c r="D108" s="213" t="s">
        <v>188</v>
      </c>
      <c r="E108" s="214" t="s">
        <v>3707</v>
      </c>
      <c r="F108" s="215" t="s">
        <v>3708</v>
      </c>
      <c r="G108" s="216" t="s">
        <v>283</v>
      </c>
      <c r="H108" s="217">
        <v>7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306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3872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3710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2" customFormat="1" ht="16.5" customHeight="1">
      <c r="A110" s="38"/>
      <c r="B110" s="39"/>
      <c r="C110" s="254" t="s">
        <v>253</v>
      </c>
      <c r="D110" s="254" t="s">
        <v>236</v>
      </c>
      <c r="E110" s="255" t="s">
        <v>3873</v>
      </c>
      <c r="F110" s="256" t="s">
        <v>3874</v>
      </c>
      <c r="G110" s="257" t="s">
        <v>283</v>
      </c>
      <c r="H110" s="258">
        <v>4</v>
      </c>
      <c r="I110" s="259"/>
      <c r="J110" s="260">
        <f>ROUND(I110*H110,2)</f>
        <v>0</v>
      </c>
      <c r="K110" s="261"/>
      <c r="L110" s="262"/>
      <c r="M110" s="263" t="s">
        <v>19</v>
      </c>
      <c r="N110" s="264" t="s">
        <v>44</v>
      </c>
      <c r="O110" s="84"/>
      <c r="P110" s="223">
        <f>O110*H110</f>
        <v>0</v>
      </c>
      <c r="Q110" s="223">
        <v>0.00069999999999999999</v>
      </c>
      <c r="R110" s="223">
        <f>Q110*H110</f>
        <v>0.0028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406</v>
      </c>
      <c r="AT110" s="225" t="s">
        <v>236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3875</v>
      </c>
    </row>
    <row r="111" s="2" customFormat="1" ht="16.5" customHeight="1">
      <c r="A111" s="38"/>
      <c r="B111" s="39"/>
      <c r="C111" s="254" t="s">
        <v>261</v>
      </c>
      <c r="D111" s="254" t="s">
        <v>236</v>
      </c>
      <c r="E111" s="255" t="s">
        <v>3876</v>
      </c>
      <c r="F111" s="256" t="s">
        <v>3877</v>
      </c>
      <c r="G111" s="257" t="s">
        <v>283</v>
      </c>
      <c r="H111" s="258">
        <v>2</v>
      </c>
      <c r="I111" s="259"/>
      <c r="J111" s="260">
        <f>ROUND(I111*H111,2)</f>
        <v>0</v>
      </c>
      <c r="K111" s="261"/>
      <c r="L111" s="262"/>
      <c r="M111" s="263" t="s">
        <v>19</v>
      </c>
      <c r="N111" s="264" t="s">
        <v>44</v>
      </c>
      <c r="O111" s="84"/>
      <c r="P111" s="223">
        <f>O111*H111</f>
        <v>0</v>
      </c>
      <c r="Q111" s="223">
        <v>0.00080000000000000004</v>
      </c>
      <c r="R111" s="223">
        <f>Q111*H111</f>
        <v>0.0016000000000000001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406</v>
      </c>
      <c r="AT111" s="225" t="s">
        <v>236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3878</v>
      </c>
    </row>
    <row r="112" s="2" customFormat="1" ht="16.5" customHeight="1">
      <c r="A112" s="38"/>
      <c r="B112" s="39"/>
      <c r="C112" s="254" t="s">
        <v>267</v>
      </c>
      <c r="D112" s="254" t="s">
        <v>236</v>
      </c>
      <c r="E112" s="255" t="s">
        <v>3879</v>
      </c>
      <c r="F112" s="256" t="s">
        <v>3880</v>
      </c>
      <c r="G112" s="257" t="s">
        <v>283</v>
      </c>
      <c r="H112" s="258">
        <v>1</v>
      </c>
      <c r="I112" s="259"/>
      <c r="J112" s="260">
        <f>ROUND(I112*H112,2)</f>
        <v>0</v>
      </c>
      <c r="K112" s="261"/>
      <c r="L112" s="262"/>
      <c r="M112" s="263" t="s">
        <v>19</v>
      </c>
      <c r="N112" s="264" t="s">
        <v>44</v>
      </c>
      <c r="O112" s="84"/>
      <c r="P112" s="223">
        <f>O112*H112</f>
        <v>0</v>
      </c>
      <c r="Q112" s="223">
        <v>0.00080000000000000004</v>
      </c>
      <c r="R112" s="223">
        <f>Q112*H112</f>
        <v>0.00080000000000000004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406</v>
      </c>
      <c r="AT112" s="225" t="s">
        <v>236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3881</v>
      </c>
    </row>
    <row r="113" s="2" customFormat="1" ht="24.15" customHeight="1">
      <c r="A113" s="38"/>
      <c r="B113" s="39"/>
      <c r="C113" s="213" t="s">
        <v>273</v>
      </c>
      <c r="D113" s="213" t="s">
        <v>188</v>
      </c>
      <c r="E113" s="214" t="s">
        <v>3882</v>
      </c>
      <c r="F113" s="215" t="s">
        <v>3883</v>
      </c>
      <c r="G113" s="216" t="s">
        <v>283</v>
      </c>
      <c r="H113" s="217">
        <v>10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306</v>
      </c>
      <c r="AT113" s="225" t="s">
        <v>188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3884</v>
      </c>
    </row>
    <row r="114" s="2" customFormat="1">
      <c r="A114" s="38"/>
      <c r="B114" s="39"/>
      <c r="C114" s="40"/>
      <c r="D114" s="227" t="s">
        <v>194</v>
      </c>
      <c r="E114" s="40"/>
      <c r="F114" s="228" t="s">
        <v>3885</v>
      </c>
      <c r="G114" s="40"/>
      <c r="H114" s="40"/>
      <c r="I114" s="229"/>
      <c r="J114" s="40"/>
      <c r="K114" s="40"/>
      <c r="L114" s="44"/>
      <c r="M114" s="230"/>
      <c r="N114" s="231"/>
      <c r="O114" s="84"/>
      <c r="P114" s="84"/>
      <c r="Q114" s="84"/>
      <c r="R114" s="84"/>
      <c r="S114" s="84"/>
      <c r="T114" s="85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T114" s="17" t="s">
        <v>194</v>
      </c>
      <c r="AU114" s="17" t="s">
        <v>85</v>
      </c>
    </row>
    <row r="115" s="2" customFormat="1" ht="16.5" customHeight="1">
      <c r="A115" s="38"/>
      <c r="B115" s="39"/>
      <c r="C115" s="254" t="s">
        <v>280</v>
      </c>
      <c r="D115" s="254" t="s">
        <v>236</v>
      </c>
      <c r="E115" s="255" t="s">
        <v>3886</v>
      </c>
      <c r="F115" s="256" t="s">
        <v>3887</v>
      </c>
      <c r="G115" s="257" t="s">
        <v>283</v>
      </c>
      <c r="H115" s="258">
        <v>3</v>
      </c>
      <c r="I115" s="259"/>
      <c r="J115" s="260">
        <f>ROUND(I115*H115,2)</f>
        <v>0</v>
      </c>
      <c r="K115" s="261"/>
      <c r="L115" s="262"/>
      <c r="M115" s="263" t="s">
        <v>19</v>
      </c>
      <c r="N115" s="264" t="s">
        <v>44</v>
      </c>
      <c r="O115" s="84"/>
      <c r="P115" s="223">
        <f>O115*H115</f>
        <v>0</v>
      </c>
      <c r="Q115" s="223">
        <v>0.00069999999999999999</v>
      </c>
      <c r="R115" s="223">
        <f>Q115*H115</f>
        <v>0.0020999999999999999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406</v>
      </c>
      <c r="AT115" s="225" t="s">
        <v>236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3888</v>
      </c>
    </row>
    <row r="116" s="2" customFormat="1" ht="16.5" customHeight="1">
      <c r="A116" s="38"/>
      <c r="B116" s="39"/>
      <c r="C116" s="254" t="s">
        <v>289</v>
      </c>
      <c r="D116" s="254" t="s">
        <v>236</v>
      </c>
      <c r="E116" s="255" t="s">
        <v>3889</v>
      </c>
      <c r="F116" s="256" t="s">
        <v>3890</v>
      </c>
      <c r="G116" s="257" t="s">
        <v>283</v>
      </c>
      <c r="H116" s="258">
        <v>4</v>
      </c>
      <c r="I116" s="259"/>
      <c r="J116" s="260">
        <f>ROUND(I116*H116,2)</f>
        <v>0</v>
      </c>
      <c r="K116" s="261"/>
      <c r="L116" s="262"/>
      <c r="M116" s="263" t="s">
        <v>19</v>
      </c>
      <c r="N116" s="264" t="s">
        <v>44</v>
      </c>
      <c r="O116" s="84"/>
      <c r="P116" s="223">
        <f>O116*H116</f>
        <v>0</v>
      </c>
      <c r="Q116" s="223">
        <v>0.0012600000000000001</v>
      </c>
      <c r="R116" s="223">
        <f>Q116*H116</f>
        <v>0.0050400000000000002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406</v>
      </c>
      <c r="AT116" s="225" t="s">
        <v>236</v>
      </c>
      <c r="AU116" s="225" t="s">
        <v>85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306</v>
      </c>
      <c r="BM116" s="225" t="s">
        <v>3891</v>
      </c>
    </row>
    <row r="117" s="2" customFormat="1" ht="16.5" customHeight="1">
      <c r="A117" s="38"/>
      <c r="B117" s="39"/>
      <c r="C117" s="254" t="s">
        <v>8</v>
      </c>
      <c r="D117" s="254" t="s">
        <v>236</v>
      </c>
      <c r="E117" s="255" t="s">
        <v>3892</v>
      </c>
      <c r="F117" s="256" t="s">
        <v>3893</v>
      </c>
      <c r="G117" s="257" t="s">
        <v>283</v>
      </c>
      <c r="H117" s="258">
        <v>2</v>
      </c>
      <c r="I117" s="259"/>
      <c r="J117" s="260">
        <f>ROUND(I117*H117,2)</f>
        <v>0</v>
      </c>
      <c r="K117" s="261"/>
      <c r="L117" s="262"/>
      <c r="M117" s="263" t="s">
        <v>19</v>
      </c>
      <c r="N117" s="264" t="s">
        <v>44</v>
      </c>
      <c r="O117" s="84"/>
      <c r="P117" s="223">
        <f>O117*H117</f>
        <v>0</v>
      </c>
      <c r="Q117" s="223">
        <v>0.00106</v>
      </c>
      <c r="R117" s="223">
        <f>Q117*H117</f>
        <v>0.0021199999999999999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406</v>
      </c>
      <c r="AT117" s="225" t="s">
        <v>236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3894</v>
      </c>
    </row>
    <row r="118" s="2" customFormat="1" ht="16.5" customHeight="1">
      <c r="A118" s="38"/>
      <c r="B118" s="39"/>
      <c r="C118" s="254" t="s">
        <v>306</v>
      </c>
      <c r="D118" s="254" t="s">
        <v>236</v>
      </c>
      <c r="E118" s="255" t="s">
        <v>3895</v>
      </c>
      <c r="F118" s="256" t="s">
        <v>3896</v>
      </c>
      <c r="G118" s="257" t="s">
        <v>283</v>
      </c>
      <c r="H118" s="258">
        <v>1</v>
      </c>
      <c r="I118" s="259"/>
      <c r="J118" s="260">
        <f>ROUND(I118*H118,2)</f>
        <v>0</v>
      </c>
      <c r="K118" s="261"/>
      <c r="L118" s="262"/>
      <c r="M118" s="263" t="s">
        <v>19</v>
      </c>
      <c r="N118" s="264" t="s">
        <v>44</v>
      </c>
      <c r="O118" s="84"/>
      <c r="P118" s="223">
        <f>O118*H118</f>
        <v>0</v>
      </c>
      <c r="Q118" s="223">
        <v>0.00116</v>
      </c>
      <c r="R118" s="223">
        <f>Q118*H118</f>
        <v>0.00116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406</v>
      </c>
      <c r="AT118" s="225" t="s">
        <v>236</v>
      </c>
      <c r="AU118" s="225" t="s">
        <v>85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306</v>
      </c>
      <c r="BM118" s="225" t="s">
        <v>3897</v>
      </c>
    </row>
    <row r="119" s="2" customFormat="1" ht="24.15" customHeight="1">
      <c r="A119" s="38"/>
      <c r="B119" s="39"/>
      <c r="C119" s="213" t="s">
        <v>312</v>
      </c>
      <c r="D119" s="213" t="s">
        <v>188</v>
      </c>
      <c r="E119" s="214" t="s">
        <v>1739</v>
      </c>
      <c r="F119" s="215" t="s">
        <v>1740</v>
      </c>
      <c r="G119" s="216" t="s">
        <v>283</v>
      </c>
      <c r="H119" s="217">
        <v>1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3898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1742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2" customFormat="1" ht="16.5" customHeight="1">
      <c r="A121" s="38"/>
      <c r="B121" s="39"/>
      <c r="C121" s="254" t="s">
        <v>318</v>
      </c>
      <c r="D121" s="254" t="s">
        <v>236</v>
      </c>
      <c r="E121" s="255" t="s">
        <v>3899</v>
      </c>
      <c r="F121" s="256" t="s">
        <v>3900</v>
      </c>
      <c r="G121" s="257" t="s">
        <v>283</v>
      </c>
      <c r="H121" s="258">
        <v>1</v>
      </c>
      <c r="I121" s="259"/>
      <c r="J121" s="260">
        <f>ROUND(I121*H121,2)</f>
        <v>0</v>
      </c>
      <c r="K121" s="261"/>
      <c r="L121" s="262"/>
      <c r="M121" s="263" t="s">
        <v>19</v>
      </c>
      <c r="N121" s="264" t="s">
        <v>44</v>
      </c>
      <c r="O121" s="84"/>
      <c r="P121" s="223">
        <f>O121*H121</f>
        <v>0</v>
      </c>
      <c r="Q121" s="223">
        <v>0.0014599999999999999</v>
      </c>
      <c r="R121" s="223">
        <f>Q121*H121</f>
        <v>0.0014599999999999999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406</v>
      </c>
      <c r="AT121" s="225" t="s">
        <v>236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3901</v>
      </c>
    </row>
    <row r="122" s="2" customFormat="1" ht="24.15" customHeight="1">
      <c r="A122" s="38"/>
      <c r="B122" s="39"/>
      <c r="C122" s="213" t="s">
        <v>323</v>
      </c>
      <c r="D122" s="213" t="s">
        <v>188</v>
      </c>
      <c r="E122" s="214" t="s">
        <v>3902</v>
      </c>
      <c r="F122" s="215" t="s">
        <v>3903</v>
      </c>
      <c r="G122" s="216" t="s">
        <v>283</v>
      </c>
      <c r="H122" s="217">
        <v>9</v>
      </c>
      <c r="I122" s="218"/>
      <c r="J122" s="219">
        <f>ROUND(I122*H122,2)</f>
        <v>0</v>
      </c>
      <c r="K122" s="220"/>
      <c r="L122" s="44"/>
      <c r="M122" s="221" t="s">
        <v>19</v>
      </c>
      <c r="N122" s="222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306</v>
      </c>
      <c r="AT122" s="225" t="s">
        <v>188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3904</v>
      </c>
    </row>
    <row r="123" s="2" customFormat="1">
      <c r="A123" s="38"/>
      <c r="B123" s="39"/>
      <c r="C123" s="40"/>
      <c r="D123" s="227" t="s">
        <v>194</v>
      </c>
      <c r="E123" s="40"/>
      <c r="F123" s="228" t="s">
        <v>3905</v>
      </c>
      <c r="G123" s="40"/>
      <c r="H123" s="40"/>
      <c r="I123" s="229"/>
      <c r="J123" s="40"/>
      <c r="K123" s="40"/>
      <c r="L123" s="44"/>
      <c r="M123" s="230"/>
      <c r="N123" s="231"/>
      <c r="O123" s="84"/>
      <c r="P123" s="84"/>
      <c r="Q123" s="84"/>
      <c r="R123" s="84"/>
      <c r="S123" s="84"/>
      <c r="T123" s="85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194</v>
      </c>
      <c r="AU123" s="17" t="s">
        <v>85</v>
      </c>
    </row>
    <row r="124" s="2" customFormat="1" ht="16.5" customHeight="1">
      <c r="A124" s="38"/>
      <c r="B124" s="39"/>
      <c r="C124" s="254" t="s">
        <v>329</v>
      </c>
      <c r="D124" s="254" t="s">
        <v>236</v>
      </c>
      <c r="E124" s="255" t="s">
        <v>3906</v>
      </c>
      <c r="F124" s="256" t="s">
        <v>3907</v>
      </c>
      <c r="G124" s="257" t="s">
        <v>283</v>
      </c>
      <c r="H124" s="258">
        <v>9</v>
      </c>
      <c r="I124" s="259"/>
      <c r="J124" s="260">
        <f>ROUND(I124*H124,2)</f>
        <v>0</v>
      </c>
      <c r="K124" s="261"/>
      <c r="L124" s="262"/>
      <c r="M124" s="263" t="s">
        <v>19</v>
      </c>
      <c r="N124" s="264" t="s">
        <v>44</v>
      </c>
      <c r="O124" s="84"/>
      <c r="P124" s="223">
        <f>O124*H124</f>
        <v>0</v>
      </c>
      <c r="Q124" s="223">
        <v>0.0014599999999999999</v>
      </c>
      <c r="R124" s="223">
        <f>Q124*H124</f>
        <v>0.013139999999999999</v>
      </c>
      <c r="S124" s="223">
        <v>0</v>
      </c>
      <c r="T124" s="224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406</v>
      </c>
      <c r="AT124" s="225" t="s">
        <v>236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3908</v>
      </c>
    </row>
    <row r="125" s="2" customFormat="1" ht="24.15" customHeight="1">
      <c r="A125" s="38"/>
      <c r="B125" s="39"/>
      <c r="C125" s="213" t="s">
        <v>7</v>
      </c>
      <c r="D125" s="213" t="s">
        <v>188</v>
      </c>
      <c r="E125" s="214" t="s">
        <v>3909</v>
      </c>
      <c r="F125" s="215" t="s">
        <v>3910</v>
      </c>
      <c r="G125" s="216" t="s">
        <v>283</v>
      </c>
      <c r="H125" s="217">
        <v>6</v>
      </c>
      <c r="I125" s="218"/>
      <c r="J125" s="219">
        <f>ROUND(I125*H125,2)</f>
        <v>0</v>
      </c>
      <c r="K125" s="220"/>
      <c r="L125" s="44"/>
      <c r="M125" s="221" t="s">
        <v>19</v>
      </c>
      <c r="N125" s="222" t="s">
        <v>44</v>
      </c>
      <c r="O125" s="84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3911</v>
      </c>
    </row>
    <row r="126" s="2" customFormat="1">
      <c r="A126" s="38"/>
      <c r="B126" s="39"/>
      <c r="C126" s="40"/>
      <c r="D126" s="227" t="s">
        <v>194</v>
      </c>
      <c r="E126" s="40"/>
      <c r="F126" s="228" t="s">
        <v>3912</v>
      </c>
      <c r="G126" s="40"/>
      <c r="H126" s="40"/>
      <c r="I126" s="229"/>
      <c r="J126" s="40"/>
      <c r="K126" s="40"/>
      <c r="L126" s="44"/>
      <c r="M126" s="230"/>
      <c r="N126" s="231"/>
      <c r="O126" s="84"/>
      <c r="P126" s="84"/>
      <c r="Q126" s="84"/>
      <c r="R126" s="84"/>
      <c r="S126" s="84"/>
      <c r="T126" s="85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7" t="s">
        <v>194</v>
      </c>
      <c r="AU126" s="17" t="s">
        <v>85</v>
      </c>
    </row>
    <row r="127" s="2" customFormat="1" ht="16.5" customHeight="1">
      <c r="A127" s="38"/>
      <c r="B127" s="39"/>
      <c r="C127" s="254" t="s">
        <v>341</v>
      </c>
      <c r="D127" s="254" t="s">
        <v>236</v>
      </c>
      <c r="E127" s="255" t="s">
        <v>3913</v>
      </c>
      <c r="F127" s="256" t="s">
        <v>3914</v>
      </c>
      <c r="G127" s="257" t="s">
        <v>283</v>
      </c>
      <c r="H127" s="258">
        <v>2</v>
      </c>
      <c r="I127" s="259"/>
      <c r="J127" s="260">
        <f>ROUND(I127*H127,2)</f>
        <v>0</v>
      </c>
      <c r="K127" s="261"/>
      <c r="L127" s="262"/>
      <c r="M127" s="263" t="s">
        <v>19</v>
      </c>
      <c r="N127" s="264" t="s">
        <v>44</v>
      </c>
      <c r="O127" s="84"/>
      <c r="P127" s="223">
        <f>O127*H127</f>
        <v>0</v>
      </c>
      <c r="Q127" s="223">
        <v>0.0012600000000000001</v>
      </c>
      <c r="R127" s="223">
        <f>Q127*H127</f>
        <v>0.0025200000000000001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406</v>
      </c>
      <c r="AT127" s="225" t="s">
        <v>236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3915</v>
      </c>
    </row>
    <row r="128" s="2" customFormat="1" ht="16.5" customHeight="1">
      <c r="A128" s="38"/>
      <c r="B128" s="39"/>
      <c r="C128" s="254" t="s">
        <v>346</v>
      </c>
      <c r="D128" s="254" t="s">
        <v>236</v>
      </c>
      <c r="E128" s="255" t="s">
        <v>3916</v>
      </c>
      <c r="F128" s="256" t="s">
        <v>3917</v>
      </c>
      <c r="G128" s="257" t="s">
        <v>283</v>
      </c>
      <c r="H128" s="258">
        <v>4</v>
      </c>
      <c r="I128" s="259"/>
      <c r="J128" s="260">
        <f>ROUND(I128*H128,2)</f>
        <v>0</v>
      </c>
      <c r="K128" s="261"/>
      <c r="L128" s="262"/>
      <c r="M128" s="263" t="s">
        <v>19</v>
      </c>
      <c r="N128" s="264" t="s">
        <v>44</v>
      </c>
      <c r="O128" s="84"/>
      <c r="P128" s="223">
        <f>O128*H128</f>
        <v>0</v>
      </c>
      <c r="Q128" s="223">
        <v>0.0017600000000000001</v>
      </c>
      <c r="R128" s="223">
        <f>Q128*H128</f>
        <v>0.0070400000000000003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406</v>
      </c>
      <c r="AT128" s="225" t="s">
        <v>236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3918</v>
      </c>
    </row>
    <row r="129" s="2" customFormat="1" ht="24.15" customHeight="1">
      <c r="A129" s="38"/>
      <c r="B129" s="39"/>
      <c r="C129" s="213" t="s">
        <v>352</v>
      </c>
      <c r="D129" s="213" t="s">
        <v>188</v>
      </c>
      <c r="E129" s="214" t="s">
        <v>3919</v>
      </c>
      <c r="F129" s="215" t="s">
        <v>3920</v>
      </c>
      <c r="G129" s="216" t="s">
        <v>283</v>
      </c>
      <c r="H129" s="217">
        <v>6</v>
      </c>
      <c r="I129" s="218"/>
      <c r="J129" s="219">
        <f>ROUND(I129*H129,2)</f>
        <v>0</v>
      </c>
      <c r="K129" s="220"/>
      <c r="L129" s="44"/>
      <c r="M129" s="221" t="s">
        <v>19</v>
      </c>
      <c r="N129" s="222" t="s">
        <v>44</v>
      </c>
      <c r="O129" s="84"/>
      <c r="P129" s="223">
        <f>O129*H129</f>
        <v>0</v>
      </c>
      <c r="Q129" s="223">
        <v>0</v>
      </c>
      <c r="R129" s="223">
        <f>Q129*H129</f>
        <v>0</v>
      </c>
      <c r="S129" s="223">
        <v>0.00050000000000000001</v>
      </c>
      <c r="T129" s="224">
        <f>S129*H129</f>
        <v>0.0030000000000000001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306</v>
      </c>
      <c r="AT129" s="225" t="s">
        <v>188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3921</v>
      </c>
    </row>
    <row r="130" s="2" customFormat="1">
      <c r="A130" s="38"/>
      <c r="B130" s="39"/>
      <c r="C130" s="40"/>
      <c r="D130" s="227" t="s">
        <v>194</v>
      </c>
      <c r="E130" s="40"/>
      <c r="F130" s="228" t="s">
        <v>3922</v>
      </c>
      <c r="G130" s="40"/>
      <c r="H130" s="40"/>
      <c r="I130" s="229"/>
      <c r="J130" s="40"/>
      <c r="K130" s="40"/>
      <c r="L130" s="44"/>
      <c r="M130" s="230"/>
      <c r="N130" s="231"/>
      <c r="O130" s="84"/>
      <c r="P130" s="84"/>
      <c r="Q130" s="84"/>
      <c r="R130" s="84"/>
      <c r="S130" s="84"/>
      <c r="T130" s="85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194</v>
      </c>
      <c r="AU130" s="17" t="s">
        <v>85</v>
      </c>
    </row>
    <row r="131" s="14" customFormat="1">
      <c r="A131" s="14"/>
      <c r="B131" s="243"/>
      <c r="C131" s="244"/>
      <c r="D131" s="234" t="s">
        <v>196</v>
      </c>
      <c r="E131" s="245" t="s">
        <v>19</v>
      </c>
      <c r="F131" s="246" t="s">
        <v>3923</v>
      </c>
      <c r="G131" s="244"/>
      <c r="H131" s="247">
        <v>3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2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196</v>
      </c>
      <c r="AU131" s="253" t="s">
        <v>85</v>
      </c>
      <c r="AV131" s="14" t="s">
        <v>85</v>
      </c>
      <c r="AW131" s="14" t="s">
        <v>33</v>
      </c>
      <c r="AX131" s="14" t="s">
        <v>72</v>
      </c>
      <c r="AY131" s="253" t="s">
        <v>186</v>
      </c>
    </row>
    <row r="132" s="14" customFormat="1">
      <c r="A132" s="14"/>
      <c r="B132" s="243"/>
      <c r="C132" s="244"/>
      <c r="D132" s="234" t="s">
        <v>196</v>
      </c>
      <c r="E132" s="245" t="s">
        <v>19</v>
      </c>
      <c r="F132" s="246" t="s">
        <v>3924</v>
      </c>
      <c r="G132" s="244"/>
      <c r="H132" s="247">
        <v>1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2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196</v>
      </c>
      <c r="AU132" s="253" t="s">
        <v>85</v>
      </c>
      <c r="AV132" s="14" t="s">
        <v>85</v>
      </c>
      <c r="AW132" s="14" t="s">
        <v>33</v>
      </c>
      <c r="AX132" s="14" t="s">
        <v>72</v>
      </c>
      <c r="AY132" s="253" t="s">
        <v>186</v>
      </c>
    </row>
    <row r="133" s="14" customFormat="1">
      <c r="A133" s="14"/>
      <c r="B133" s="243"/>
      <c r="C133" s="244"/>
      <c r="D133" s="234" t="s">
        <v>196</v>
      </c>
      <c r="E133" s="245" t="s">
        <v>19</v>
      </c>
      <c r="F133" s="246" t="s">
        <v>3925</v>
      </c>
      <c r="G133" s="244"/>
      <c r="H133" s="247">
        <v>1</v>
      </c>
      <c r="I133" s="248"/>
      <c r="J133" s="244"/>
      <c r="K133" s="244"/>
      <c r="L133" s="249"/>
      <c r="M133" s="250"/>
      <c r="N133" s="251"/>
      <c r="O133" s="251"/>
      <c r="P133" s="251"/>
      <c r="Q133" s="251"/>
      <c r="R133" s="251"/>
      <c r="S133" s="251"/>
      <c r="T133" s="25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3" t="s">
        <v>196</v>
      </c>
      <c r="AU133" s="253" t="s">
        <v>85</v>
      </c>
      <c r="AV133" s="14" t="s">
        <v>85</v>
      </c>
      <c r="AW133" s="14" t="s">
        <v>33</v>
      </c>
      <c r="AX133" s="14" t="s">
        <v>72</v>
      </c>
      <c r="AY133" s="253" t="s">
        <v>186</v>
      </c>
    </row>
    <row r="134" s="14" customFormat="1">
      <c r="A134" s="14"/>
      <c r="B134" s="243"/>
      <c r="C134" s="244"/>
      <c r="D134" s="234" t="s">
        <v>196</v>
      </c>
      <c r="E134" s="245" t="s">
        <v>19</v>
      </c>
      <c r="F134" s="246" t="s">
        <v>3926</v>
      </c>
      <c r="G134" s="244"/>
      <c r="H134" s="247">
        <v>1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33</v>
      </c>
      <c r="AX134" s="14" t="s">
        <v>72</v>
      </c>
      <c r="AY134" s="253" t="s">
        <v>186</v>
      </c>
    </row>
    <row r="135" s="2" customFormat="1" ht="24.15" customHeight="1">
      <c r="A135" s="38"/>
      <c r="B135" s="39"/>
      <c r="C135" s="213" t="s">
        <v>362</v>
      </c>
      <c r="D135" s="213" t="s">
        <v>188</v>
      </c>
      <c r="E135" s="214" t="s">
        <v>3927</v>
      </c>
      <c r="F135" s="215" t="s">
        <v>3928</v>
      </c>
      <c r="G135" s="216" t="s">
        <v>283</v>
      </c>
      <c r="H135" s="217">
        <v>9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</v>
      </c>
      <c r="R135" s="223">
        <f>Q135*H135</f>
        <v>0</v>
      </c>
      <c r="S135" s="223">
        <v>0.001</v>
      </c>
      <c r="T135" s="224">
        <f>S135*H135</f>
        <v>0.0090000000000000011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3929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3930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14" customFormat="1">
      <c r="A137" s="14"/>
      <c r="B137" s="243"/>
      <c r="C137" s="244"/>
      <c r="D137" s="234" t="s">
        <v>196</v>
      </c>
      <c r="E137" s="245" t="s">
        <v>19</v>
      </c>
      <c r="F137" s="246" t="s">
        <v>3931</v>
      </c>
      <c r="G137" s="244"/>
      <c r="H137" s="247">
        <v>1</v>
      </c>
      <c r="I137" s="248"/>
      <c r="J137" s="244"/>
      <c r="K137" s="244"/>
      <c r="L137" s="249"/>
      <c r="M137" s="250"/>
      <c r="N137" s="251"/>
      <c r="O137" s="251"/>
      <c r="P137" s="251"/>
      <c r="Q137" s="251"/>
      <c r="R137" s="251"/>
      <c r="S137" s="251"/>
      <c r="T137" s="25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3" t="s">
        <v>196</v>
      </c>
      <c r="AU137" s="253" t="s">
        <v>85</v>
      </c>
      <c r="AV137" s="14" t="s">
        <v>85</v>
      </c>
      <c r="AW137" s="14" t="s">
        <v>33</v>
      </c>
      <c r="AX137" s="14" t="s">
        <v>72</v>
      </c>
      <c r="AY137" s="253" t="s">
        <v>186</v>
      </c>
    </row>
    <row r="138" s="14" customFormat="1">
      <c r="A138" s="14"/>
      <c r="B138" s="243"/>
      <c r="C138" s="244"/>
      <c r="D138" s="234" t="s">
        <v>196</v>
      </c>
      <c r="E138" s="245" t="s">
        <v>19</v>
      </c>
      <c r="F138" s="246" t="s">
        <v>3932</v>
      </c>
      <c r="G138" s="244"/>
      <c r="H138" s="247">
        <v>8</v>
      </c>
      <c r="I138" s="248"/>
      <c r="J138" s="244"/>
      <c r="K138" s="244"/>
      <c r="L138" s="249"/>
      <c r="M138" s="250"/>
      <c r="N138" s="251"/>
      <c r="O138" s="251"/>
      <c r="P138" s="251"/>
      <c r="Q138" s="251"/>
      <c r="R138" s="251"/>
      <c r="S138" s="251"/>
      <c r="T138" s="25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3" t="s">
        <v>196</v>
      </c>
      <c r="AU138" s="253" t="s">
        <v>85</v>
      </c>
      <c r="AV138" s="14" t="s">
        <v>85</v>
      </c>
      <c r="AW138" s="14" t="s">
        <v>33</v>
      </c>
      <c r="AX138" s="14" t="s">
        <v>72</v>
      </c>
      <c r="AY138" s="253" t="s">
        <v>186</v>
      </c>
    </row>
    <row r="139" s="2" customFormat="1" ht="33" customHeight="1">
      <c r="A139" s="38"/>
      <c r="B139" s="39"/>
      <c r="C139" s="213" t="s">
        <v>368</v>
      </c>
      <c r="D139" s="213" t="s">
        <v>188</v>
      </c>
      <c r="E139" s="214" t="s">
        <v>3933</v>
      </c>
      <c r="F139" s="215" t="s">
        <v>3934</v>
      </c>
      <c r="G139" s="216" t="s">
        <v>283</v>
      </c>
      <c r="H139" s="217">
        <v>25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3935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3936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2" customFormat="1" ht="21.75" customHeight="1">
      <c r="A141" s="38"/>
      <c r="B141" s="39"/>
      <c r="C141" s="254" t="s">
        <v>374</v>
      </c>
      <c r="D141" s="254" t="s">
        <v>236</v>
      </c>
      <c r="E141" s="255" t="s">
        <v>3937</v>
      </c>
      <c r="F141" s="256" t="s">
        <v>3938</v>
      </c>
      <c r="G141" s="257" t="s">
        <v>283</v>
      </c>
      <c r="H141" s="258">
        <v>18</v>
      </c>
      <c r="I141" s="259"/>
      <c r="J141" s="260">
        <f>ROUND(I141*H141,2)</f>
        <v>0</v>
      </c>
      <c r="K141" s="261"/>
      <c r="L141" s="262"/>
      <c r="M141" s="263" t="s">
        <v>19</v>
      </c>
      <c r="N141" s="264" t="s">
        <v>44</v>
      </c>
      <c r="O141" s="84"/>
      <c r="P141" s="223">
        <f>O141*H141</f>
        <v>0</v>
      </c>
      <c r="Q141" s="223">
        <v>0.00050000000000000001</v>
      </c>
      <c r="R141" s="223">
        <f>Q141*H141</f>
        <v>0.0090000000000000011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406</v>
      </c>
      <c r="AT141" s="225" t="s">
        <v>236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3939</v>
      </c>
    </row>
    <row r="142" s="2" customFormat="1" ht="21.75" customHeight="1">
      <c r="A142" s="38"/>
      <c r="B142" s="39"/>
      <c r="C142" s="254" t="s">
        <v>379</v>
      </c>
      <c r="D142" s="254" t="s">
        <v>236</v>
      </c>
      <c r="E142" s="255" t="s">
        <v>3940</v>
      </c>
      <c r="F142" s="256" t="s">
        <v>3941</v>
      </c>
      <c r="G142" s="257" t="s">
        <v>283</v>
      </c>
      <c r="H142" s="258">
        <v>7</v>
      </c>
      <c r="I142" s="259"/>
      <c r="J142" s="260">
        <f>ROUND(I142*H142,2)</f>
        <v>0</v>
      </c>
      <c r="K142" s="261"/>
      <c r="L142" s="262"/>
      <c r="M142" s="263" t="s">
        <v>19</v>
      </c>
      <c r="N142" s="264" t="s">
        <v>44</v>
      </c>
      <c r="O142" s="84"/>
      <c r="P142" s="223">
        <f>O142*H142</f>
        <v>0</v>
      </c>
      <c r="Q142" s="223">
        <v>0.00059999999999999995</v>
      </c>
      <c r="R142" s="223">
        <f>Q142*H142</f>
        <v>0.0041999999999999997</v>
      </c>
      <c r="S142" s="223">
        <v>0</v>
      </c>
      <c r="T142" s="224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406</v>
      </c>
      <c r="AT142" s="225" t="s">
        <v>236</v>
      </c>
      <c r="AU142" s="225" t="s">
        <v>85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306</v>
      </c>
      <c r="BM142" s="225" t="s">
        <v>3942</v>
      </c>
    </row>
    <row r="143" s="2" customFormat="1" ht="37.8" customHeight="1">
      <c r="A143" s="38"/>
      <c r="B143" s="39"/>
      <c r="C143" s="213" t="s">
        <v>385</v>
      </c>
      <c r="D143" s="213" t="s">
        <v>188</v>
      </c>
      <c r="E143" s="214" t="s">
        <v>3943</v>
      </c>
      <c r="F143" s="215" t="s">
        <v>3944</v>
      </c>
      <c r="G143" s="216" t="s">
        <v>283</v>
      </c>
      <c r="H143" s="217">
        <v>2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3945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3946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21.75" customHeight="1">
      <c r="A145" s="38"/>
      <c r="B145" s="39"/>
      <c r="C145" s="254" t="s">
        <v>393</v>
      </c>
      <c r="D145" s="254" t="s">
        <v>236</v>
      </c>
      <c r="E145" s="255" t="s">
        <v>3947</v>
      </c>
      <c r="F145" s="256" t="s">
        <v>3948</v>
      </c>
      <c r="G145" s="257" t="s">
        <v>283</v>
      </c>
      <c r="H145" s="258">
        <v>2</v>
      </c>
      <c r="I145" s="259"/>
      <c r="J145" s="260">
        <f>ROUND(I145*H145,2)</f>
        <v>0</v>
      </c>
      <c r="K145" s="261"/>
      <c r="L145" s="262"/>
      <c r="M145" s="263" t="s">
        <v>19</v>
      </c>
      <c r="N145" s="264" t="s">
        <v>44</v>
      </c>
      <c r="O145" s="84"/>
      <c r="P145" s="223">
        <f>O145*H145</f>
        <v>0</v>
      </c>
      <c r="Q145" s="223">
        <v>0.0012999999999999999</v>
      </c>
      <c r="R145" s="223">
        <f>Q145*H145</f>
        <v>0.0025999999999999999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406</v>
      </c>
      <c r="AT145" s="225" t="s">
        <v>236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3949</v>
      </c>
    </row>
    <row r="146" s="2" customFormat="1" ht="24.15" customHeight="1">
      <c r="A146" s="38"/>
      <c r="B146" s="39"/>
      <c r="C146" s="213" t="s">
        <v>400</v>
      </c>
      <c r="D146" s="213" t="s">
        <v>188</v>
      </c>
      <c r="E146" s="214" t="s">
        <v>3950</v>
      </c>
      <c r="F146" s="215" t="s">
        <v>3951</v>
      </c>
      <c r="G146" s="216" t="s">
        <v>283</v>
      </c>
      <c r="H146" s="217">
        <v>28</v>
      </c>
      <c r="I146" s="218"/>
      <c r="J146" s="219">
        <f>ROUND(I146*H146,2)</f>
        <v>0</v>
      </c>
      <c r="K146" s="220"/>
      <c r="L146" s="44"/>
      <c r="M146" s="221" t="s">
        <v>19</v>
      </c>
      <c r="N146" s="222" t="s">
        <v>44</v>
      </c>
      <c r="O146" s="84"/>
      <c r="P146" s="223">
        <f>O146*H146</f>
        <v>0</v>
      </c>
      <c r="Q146" s="223">
        <v>0</v>
      </c>
      <c r="R146" s="223">
        <f>Q146*H146</f>
        <v>0</v>
      </c>
      <c r="S146" s="223">
        <v>0.00050000000000000001</v>
      </c>
      <c r="T146" s="224">
        <f>S146*H146</f>
        <v>0.014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306</v>
      </c>
      <c r="AT146" s="225" t="s">
        <v>188</v>
      </c>
      <c r="AU146" s="225" t="s">
        <v>85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3952</v>
      </c>
    </row>
    <row r="147" s="2" customFormat="1">
      <c r="A147" s="38"/>
      <c r="B147" s="39"/>
      <c r="C147" s="40"/>
      <c r="D147" s="227" t="s">
        <v>194</v>
      </c>
      <c r="E147" s="40"/>
      <c r="F147" s="228" t="s">
        <v>3953</v>
      </c>
      <c r="G147" s="40"/>
      <c r="H147" s="40"/>
      <c r="I147" s="229"/>
      <c r="J147" s="40"/>
      <c r="K147" s="40"/>
      <c r="L147" s="44"/>
      <c r="M147" s="230"/>
      <c r="N147" s="231"/>
      <c r="O147" s="84"/>
      <c r="P147" s="84"/>
      <c r="Q147" s="84"/>
      <c r="R147" s="84"/>
      <c r="S147" s="84"/>
      <c r="T147" s="85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7" t="s">
        <v>194</v>
      </c>
      <c r="AU147" s="17" t="s">
        <v>85</v>
      </c>
    </row>
    <row r="148" s="14" customFormat="1">
      <c r="A148" s="14"/>
      <c r="B148" s="243"/>
      <c r="C148" s="244"/>
      <c r="D148" s="234" t="s">
        <v>196</v>
      </c>
      <c r="E148" s="245" t="s">
        <v>19</v>
      </c>
      <c r="F148" s="246" t="s">
        <v>3954</v>
      </c>
      <c r="G148" s="244"/>
      <c r="H148" s="247">
        <v>20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196</v>
      </c>
      <c r="AU148" s="253" t="s">
        <v>85</v>
      </c>
      <c r="AV148" s="14" t="s">
        <v>85</v>
      </c>
      <c r="AW148" s="14" t="s">
        <v>33</v>
      </c>
      <c r="AX148" s="14" t="s">
        <v>72</v>
      </c>
      <c r="AY148" s="253" t="s">
        <v>186</v>
      </c>
    </row>
    <row r="149" s="14" customFormat="1">
      <c r="A149" s="14"/>
      <c r="B149" s="243"/>
      <c r="C149" s="244"/>
      <c r="D149" s="234" t="s">
        <v>196</v>
      </c>
      <c r="E149" s="245" t="s">
        <v>19</v>
      </c>
      <c r="F149" s="246" t="s">
        <v>3955</v>
      </c>
      <c r="G149" s="244"/>
      <c r="H149" s="247">
        <v>8</v>
      </c>
      <c r="I149" s="248"/>
      <c r="J149" s="244"/>
      <c r="K149" s="244"/>
      <c r="L149" s="249"/>
      <c r="M149" s="250"/>
      <c r="N149" s="251"/>
      <c r="O149" s="251"/>
      <c r="P149" s="251"/>
      <c r="Q149" s="251"/>
      <c r="R149" s="251"/>
      <c r="S149" s="251"/>
      <c r="T149" s="25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3" t="s">
        <v>196</v>
      </c>
      <c r="AU149" s="253" t="s">
        <v>85</v>
      </c>
      <c r="AV149" s="14" t="s">
        <v>85</v>
      </c>
      <c r="AW149" s="14" t="s">
        <v>33</v>
      </c>
      <c r="AX149" s="14" t="s">
        <v>72</v>
      </c>
      <c r="AY149" s="253" t="s">
        <v>186</v>
      </c>
    </row>
    <row r="150" s="2" customFormat="1" ht="37.8" customHeight="1">
      <c r="A150" s="38"/>
      <c r="B150" s="39"/>
      <c r="C150" s="213" t="s">
        <v>406</v>
      </c>
      <c r="D150" s="213" t="s">
        <v>188</v>
      </c>
      <c r="E150" s="214" t="s">
        <v>3956</v>
      </c>
      <c r="F150" s="215" t="s">
        <v>3957</v>
      </c>
      <c r="G150" s="216" t="s">
        <v>283</v>
      </c>
      <c r="H150" s="217">
        <v>2</v>
      </c>
      <c r="I150" s="218"/>
      <c r="J150" s="219">
        <f>ROUND(I150*H150,2)</f>
        <v>0</v>
      </c>
      <c r="K150" s="220"/>
      <c r="L150" s="44"/>
      <c r="M150" s="221" t="s">
        <v>19</v>
      </c>
      <c r="N150" s="222" t="s">
        <v>44</v>
      </c>
      <c r="O150" s="84"/>
      <c r="P150" s="223">
        <f>O150*H150</f>
        <v>0</v>
      </c>
      <c r="Q150" s="223">
        <v>0</v>
      </c>
      <c r="R150" s="223">
        <f>Q150*H150</f>
        <v>0</v>
      </c>
      <c r="S150" s="223">
        <v>0.0044999999999999997</v>
      </c>
      <c r="T150" s="224">
        <f>S150*H150</f>
        <v>0.0089999999999999993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25" t="s">
        <v>306</v>
      </c>
      <c r="AT150" s="225" t="s">
        <v>188</v>
      </c>
      <c r="AU150" s="225" t="s">
        <v>85</v>
      </c>
      <c r="AY150" s="17" t="s">
        <v>186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7" t="s">
        <v>85</v>
      </c>
      <c r="BK150" s="226">
        <f>ROUND(I150*H150,2)</f>
        <v>0</v>
      </c>
      <c r="BL150" s="17" t="s">
        <v>306</v>
      </c>
      <c r="BM150" s="225" t="s">
        <v>3958</v>
      </c>
    </row>
    <row r="151" s="2" customFormat="1">
      <c r="A151" s="38"/>
      <c r="B151" s="39"/>
      <c r="C151" s="40"/>
      <c r="D151" s="227" t="s">
        <v>194</v>
      </c>
      <c r="E151" s="40"/>
      <c r="F151" s="228" t="s">
        <v>3959</v>
      </c>
      <c r="G151" s="40"/>
      <c r="H151" s="40"/>
      <c r="I151" s="229"/>
      <c r="J151" s="40"/>
      <c r="K151" s="40"/>
      <c r="L151" s="44"/>
      <c r="M151" s="230"/>
      <c r="N151" s="231"/>
      <c r="O151" s="84"/>
      <c r="P151" s="84"/>
      <c r="Q151" s="84"/>
      <c r="R151" s="84"/>
      <c r="S151" s="84"/>
      <c r="T151" s="85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194</v>
      </c>
      <c r="AU151" s="17" t="s">
        <v>85</v>
      </c>
    </row>
    <row r="152" s="14" customFormat="1">
      <c r="A152" s="14"/>
      <c r="B152" s="243"/>
      <c r="C152" s="244"/>
      <c r="D152" s="234" t="s">
        <v>196</v>
      </c>
      <c r="E152" s="245" t="s">
        <v>19</v>
      </c>
      <c r="F152" s="246" t="s">
        <v>3960</v>
      </c>
      <c r="G152" s="244"/>
      <c r="H152" s="247">
        <v>2</v>
      </c>
      <c r="I152" s="248"/>
      <c r="J152" s="244"/>
      <c r="K152" s="244"/>
      <c r="L152" s="249"/>
      <c r="M152" s="250"/>
      <c r="N152" s="251"/>
      <c r="O152" s="251"/>
      <c r="P152" s="251"/>
      <c r="Q152" s="251"/>
      <c r="R152" s="251"/>
      <c r="S152" s="251"/>
      <c r="T152" s="25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3" t="s">
        <v>196</v>
      </c>
      <c r="AU152" s="253" t="s">
        <v>85</v>
      </c>
      <c r="AV152" s="14" t="s">
        <v>85</v>
      </c>
      <c r="AW152" s="14" t="s">
        <v>33</v>
      </c>
      <c r="AX152" s="14" t="s">
        <v>72</v>
      </c>
      <c r="AY152" s="253" t="s">
        <v>186</v>
      </c>
    </row>
    <row r="153" s="2" customFormat="1" ht="24.15" customHeight="1">
      <c r="A153" s="38"/>
      <c r="B153" s="39"/>
      <c r="C153" s="213" t="s">
        <v>412</v>
      </c>
      <c r="D153" s="213" t="s">
        <v>188</v>
      </c>
      <c r="E153" s="214" t="s">
        <v>3961</v>
      </c>
      <c r="F153" s="215" t="s">
        <v>3962</v>
      </c>
      <c r="G153" s="216" t="s">
        <v>283</v>
      </c>
      <c r="H153" s="217">
        <v>4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0</v>
      </c>
      <c r="R153" s="223">
        <f>Q153*H153</f>
        <v>0</v>
      </c>
      <c r="S153" s="223">
        <v>0.0115</v>
      </c>
      <c r="T153" s="224">
        <f>S153*H153</f>
        <v>0.045999999999999999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306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306</v>
      </c>
      <c r="BM153" s="225" t="s">
        <v>3963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3964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14" customFormat="1">
      <c r="A155" s="14"/>
      <c r="B155" s="243"/>
      <c r="C155" s="244"/>
      <c r="D155" s="234" t="s">
        <v>196</v>
      </c>
      <c r="E155" s="245" t="s">
        <v>19</v>
      </c>
      <c r="F155" s="246" t="s">
        <v>3965</v>
      </c>
      <c r="G155" s="244"/>
      <c r="H155" s="247">
        <v>4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196</v>
      </c>
      <c r="AU155" s="253" t="s">
        <v>85</v>
      </c>
      <c r="AV155" s="14" t="s">
        <v>85</v>
      </c>
      <c r="AW155" s="14" t="s">
        <v>33</v>
      </c>
      <c r="AX155" s="14" t="s">
        <v>72</v>
      </c>
      <c r="AY155" s="253" t="s">
        <v>186</v>
      </c>
    </row>
    <row r="156" s="2" customFormat="1" ht="24.15" customHeight="1">
      <c r="A156" s="38"/>
      <c r="B156" s="39"/>
      <c r="C156" s="213" t="s">
        <v>417</v>
      </c>
      <c r="D156" s="213" t="s">
        <v>188</v>
      </c>
      <c r="E156" s="214" t="s">
        <v>3966</v>
      </c>
      <c r="F156" s="215" t="s">
        <v>3967</v>
      </c>
      <c r="G156" s="216" t="s">
        <v>283</v>
      </c>
      <c r="H156" s="217">
        <v>8</v>
      </c>
      <c r="I156" s="218"/>
      <c r="J156" s="219">
        <f>ROUND(I156*H156,2)</f>
        <v>0</v>
      </c>
      <c r="K156" s="220"/>
      <c r="L156" s="44"/>
      <c r="M156" s="221" t="s">
        <v>19</v>
      </c>
      <c r="N156" s="222" t="s">
        <v>44</v>
      </c>
      <c r="O156" s="84"/>
      <c r="P156" s="223">
        <f>O156*H156</f>
        <v>0</v>
      </c>
      <c r="Q156" s="223">
        <v>0</v>
      </c>
      <c r="R156" s="223">
        <f>Q156*H156</f>
        <v>0</v>
      </c>
      <c r="S156" s="223">
        <v>0.013899999999999999</v>
      </c>
      <c r="T156" s="224">
        <f>S156*H156</f>
        <v>0.11119999999999999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25" t="s">
        <v>306</v>
      </c>
      <c r="AT156" s="225" t="s">
        <v>188</v>
      </c>
      <c r="AU156" s="225" t="s">
        <v>85</v>
      </c>
      <c r="AY156" s="17" t="s">
        <v>186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7" t="s">
        <v>85</v>
      </c>
      <c r="BK156" s="226">
        <f>ROUND(I156*H156,2)</f>
        <v>0</v>
      </c>
      <c r="BL156" s="17" t="s">
        <v>306</v>
      </c>
      <c r="BM156" s="225" t="s">
        <v>3968</v>
      </c>
    </row>
    <row r="157" s="2" customFormat="1">
      <c r="A157" s="38"/>
      <c r="B157" s="39"/>
      <c r="C157" s="40"/>
      <c r="D157" s="227" t="s">
        <v>194</v>
      </c>
      <c r="E157" s="40"/>
      <c r="F157" s="228" t="s">
        <v>3969</v>
      </c>
      <c r="G157" s="40"/>
      <c r="H157" s="40"/>
      <c r="I157" s="229"/>
      <c r="J157" s="40"/>
      <c r="K157" s="40"/>
      <c r="L157" s="44"/>
      <c r="M157" s="230"/>
      <c r="N157" s="231"/>
      <c r="O157" s="84"/>
      <c r="P157" s="84"/>
      <c r="Q157" s="84"/>
      <c r="R157" s="84"/>
      <c r="S157" s="84"/>
      <c r="T157" s="85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7" t="s">
        <v>194</v>
      </c>
      <c r="AU157" s="17" t="s">
        <v>85</v>
      </c>
    </row>
    <row r="158" s="14" customFormat="1">
      <c r="A158" s="14"/>
      <c r="B158" s="243"/>
      <c r="C158" s="244"/>
      <c r="D158" s="234" t="s">
        <v>196</v>
      </c>
      <c r="E158" s="245" t="s">
        <v>19</v>
      </c>
      <c r="F158" s="246" t="s">
        <v>3970</v>
      </c>
      <c r="G158" s="244"/>
      <c r="H158" s="247">
        <v>6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3" t="s">
        <v>196</v>
      </c>
      <c r="AU158" s="253" t="s">
        <v>85</v>
      </c>
      <c r="AV158" s="14" t="s">
        <v>85</v>
      </c>
      <c r="AW158" s="14" t="s">
        <v>33</v>
      </c>
      <c r="AX158" s="14" t="s">
        <v>72</v>
      </c>
      <c r="AY158" s="253" t="s">
        <v>186</v>
      </c>
    </row>
    <row r="159" s="14" customFormat="1">
      <c r="A159" s="14"/>
      <c r="B159" s="243"/>
      <c r="C159" s="244"/>
      <c r="D159" s="234" t="s">
        <v>196</v>
      </c>
      <c r="E159" s="245" t="s">
        <v>19</v>
      </c>
      <c r="F159" s="246" t="s">
        <v>3971</v>
      </c>
      <c r="G159" s="244"/>
      <c r="H159" s="247">
        <v>1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196</v>
      </c>
      <c r="AU159" s="253" t="s">
        <v>85</v>
      </c>
      <c r="AV159" s="14" t="s">
        <v>85</v>
      </c>
      <c r="AW159" s="14" t="s">
        <v>33</v>
      </c>
      <c r="AX159" s="14" t="s">
        <v>72</v>
      </c>
      <c r="AY159" s="253" t="s">
        <v>186</v>
      </c>
    </row>
    <row r="160" s="14" customFormat="1">
      <c r="A160" s="14"/>
      <c r="B160" s="243"/>
      <c r="C160" s="244"/>
      <c r="D160" s="234" t="s">
        <v>196</v>
      </c>
      <c r="E160" s="245" t="s">
        <v>19</v>
      </c>
      <c r="F160" s="246" t="s">
        <v>3972</v>
      </c>
      <c r="G160" s="244"/>
      <c r="H160" s="247">
        <v>1</v>
      </c>
      <c r="I160" s="248"/>
      <c r="J160" s="244"/>
      <c r="K160" s="244"/>
      <c r="L160" s="249"/>
      <c r="M160" s="250"/>
      <c r="N160" s="251"/>
      <c r="O160" s="251"/>
      <c r="P160" s="251"/>
      <c r="Q160" s="251"/>
      <c r="R160" s="251"/>
      <c r="S160" s="251"/>
      <c r="T160" s="25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3" t="s">
        <v>196</v>
      </c>
      <c r="AU160" s="253" t="s">
        <v>85</v>
      </c>
      <c r="AV160" s="14" t="s">
        <v>85</v>
      </c>
      <c r="AW160" s="14" t="s">
        <v>33</v>
      </c>
      <c r="AX160" s="14" t="s">
        <v>72</v>
      </c>
      <c r="AY160" s="253" t="s">
        <v>186</v>
      </c>
    </row>
    <row r="161" s="2" customFormat="1" ht="21.75" customHeight="1">
      <c r="A161" s="38"/>
      <c r="B161" s="39"/>
      <c r="C161" s="213" t="s">
        <v>424</v>
      </c>
      <c r="D161" s="213" t="s">
        <v>188</v>
      </c>
      <c r="E161" s="214" t="s">
        <v>3973</v>
      </c>
      <c r="F161" s="215" t="s">
        <v>3974</v>
      </c>
      <c r="G161" s="216" t="s">
        <v>256</v>
      </c>
      <c r="H161" s="217">
        <v>2</v>
      </c>
      <c r="I161" s="218"/>
      <c r="J161" s="219">
        <f>ROUND(I161*H161,2)</f>
        <v>0</v>
      </c>
      <c r="K161" s="220"/>
      <c r="L161" s="44"/>
      <c r="M161" s="221" t="s">
        <v>19</v>
      </c>
      <c r="N161" s="222" t="s">
        <v>44</v>
      </c>
      <c r="O161" s="84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25" t="s">
        <v>306</v>
      </c>
      <c r="AT161" s="225" t="s">
        <v>188</v>
      </c>
      <c r="AU161" s="225" t="s">
        <v>85</v>
      </c>
      <c r="AY161" s="17" t="s">
        <v>186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7" t="s">
        <v>85</v>
      </c>
      <c r="BK161" s="226">
        <f>ROUND(I161*H161,2)</f>
        <v>0</v>
      </c>
      <c r="BL161" s="17" t="s">
        <v>306</v>
      </c>
      <c r="BM161" s="225" t="s">
        <v>3975</v>
      </c>
    </row>
    <row r="162" s="2" customFormat="1">
      <c r="A162" s="38"/>
      <c r="B162" s="39"/>
      <c r="C162" s="40"/>
      <c r="D162" s="227" t="s">
        <v>194</v>
      </c>
      <c r="E162" s="40"/>
      <c r="F162" s="228" t="s">
        <v>3976</v>
      </c>
      <c r="G162" s="40"/>
      <c r="H162" s="40"/>
      <c r="I162" s="229"/>
      <c r="J162" s="40"/>
      <c r="K162" s="40"/>
      <c r="L162" s="44"/>
      <c r="M162" s="230"/>
      <c r="N162" s="231"/>
      <c r="O162" s="84"/>
      <c r="P162" s="84"/>
      <c r="Q162" s="84"/>
      <c r="R162" s="84"/>
      <c r="S162" s="84"/>
      <c r="T162" s="85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7" t="s">
        <v>194</v>
      </c>
      <c r="AU162" s="17" t="s">
        <v>85</v>
      </c>
    </row>
    <row r="163" s="2" customFormat="1" ht="24.15" customHeight="1">
      <c r="A163" s="38"/>
      <c r="B163" s="39"/>
      <c r="C163" s="254" t="s">
        <v>430</v>
      </c>
      <c r="D163" s="254" t="s">
        <v>236</v>
      </c>
      <c r="E163" s="255" t="s">
        <v>3977</v>
      </c>
      <c r="F163" s="256" t="s">
        <v>3978</v>
      </c>
      <c r="G163" s="257" t="s">
        <v>283</v>
      </c>
      <c r="H163" s="258">
        <v>2</v>
      </c>
      <c r="I163" s="259"/>
      <c r="J163" s="260">
        <f>ROUND(I163*H163,2)</f>
        <v>0</v>
      </c>
      <c r="K163" s="261"/>
      <c r="L163" s="262"/>
      <c r="M163" s="263" t="s">
        <v>19</v>
      </c>
      <c r="N163" s="264" t="s">
        <v>44</v>
      </c>
      <c r="O163" s="84"/>
      <c r="P163" s="223">
        <f>O163*H163</f>
        <v>0</v>
      </c>
      <c r="Q163" s="223">
        <v>0.026100000000000002</v>
      </c>
      <c r="R163" s="223">
        <f>Q163*H163</f>
        <v>0.052200000000000003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406</v>
      </c>
      <c r="AT163" s="225" t="s">
        <v>236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3979</v>
      </c>
    </row>
    <row r="164" s="2" customFormat="1" ht="24.15" customHeight="1">
      <c r="A164" s="38"/>
      <c r="B164" s="39"/>
      <c r="C164" s="213" t="s">
        <v>436</v>
      </c>
      <c r="D164" s="213" t="s">
        <v>188</v>
      </c>
      <c r="E164" s="214" t="s">
        <v>3980</v>
      </c>
      <c r="F164" s="215" t="s">
        <v>3981</v>
      </c>
      <c r="G164" s="216" t="s">
        <v>283</v>
      </c>
      <c r="H164" s="217">
        <v>1</v>
      </c>
      <c r="I164" s="218"/>
      <c r="J164" s="219">
        <f>ROUND(I164*H164,2)</f>
        <v>0</v>
      </c>
      <c r="K164" s="220"/>
      <c r="L164" s="44"/>
      <c r="M164" s="221" t="s">
        <v>19</v>
      </c>
      <c r="N164" s="222" t="s">
        <v>44</v>
      </c>
      <c r="O164" s="84"/>
      <c r="P164" s="223">
        <f>O164*H164</f>
        <v>0</v>
      </c>
      <c r="Q164" s="223">
        <v>0.015599999999999999</v>
      </c>
      <c r="R164" s="223">
        <f>Q164*H164</f>
        <v>0.015599999999999999</v>
      </c>
      <c r="S164" s="223">
        <v>0</v>
      </c>
      <c r="T164" s="224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25" t="s">
        <v>306</v>
      </c>
      <c r="AT164" s="225" t="s">
        <v>188</v>
      </c>
      <c r="AU164" s="225" t="s">
        <v>85</v>
      </c>
      <c r="AY164" s="17" t="s">
        <v>186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7" t="s">
        <v>85</v>
      </c>
      <c r="BK164" s="226">
        <f>ROUND(I164*H164,2)</f>
        <v>0</v>
      </c>
      <c r="BL164" s="17" t="s">
        <v>306</v>
      </c>
      <c r="BM164" s="225" t="s">
        <v>3982</v>
      </c>
    </row>
    <row r="165" s="14" customFormat="1">
      <c r="A165" s="14"/>
      <c r="B165" s="243"/>
      <c r="C165" s="244"/>
      <c r="D165" s="234" t="s">
        <v>196</v>
      </c>
      <c r="E165" s="245" t="s">
        <v>19</v>
      </c>
      <c r="F165" s="246" t="s">
        <v>3983</v>
      </c>
      <c r="G165" s="244"/>
      <c r="H165" s="247">
        <v>1</v>
      </c>
      <c r="I165" s="248"/>
      <c r="J165" s="244"/>
      <c r="K165" s="244"/>
      <c r="L165" s="249"/>
      <c r="M165" s="250"/>
      <c r="N165" s="251"/>
      <c r="O165" s="251"/>
      <c r="P165" s="251"/>
      <c r="Q165" s="251"/>
      <c r="R165" s="251"/>
      <c r="S165" s="251"/>
      <c r="T165" s="25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3" t="s">
        <v>196</v>
      </c>
      <c r="AU165" s="253" t="s">
        <v>85</v>
      </c>
      <c r="AV165" s="14" t="s">
        <v>85</v>
      </c>
      <c r="AW165" s="14" t="s">
        <v>33</v>
      </c>
      <c r="AX165" s="14" t="s">
        <v>72</v>
      </c>
      <c r="AY165" s="253" t="s">
        <v>186</v>
      </c>
    </row>
    <row r="166" s="2" customFormat="1" ht="24.15" customHeight="1">
      <c r="A166" s="38"/>
      <c r="B166" s="39"/>
      <c r="C166" s="213" t="s">
        <v>442</v>
      </c>
      <c r="D166" s="213" t="s">
        <v>188</v>
      </c>
      <c r="E166" s="214" t="s">
        <v>3984</v>
      </c>
      <c r="F166" s="215" t="s">
        <v>3985</v>
      </c>
      <c r="G166" s="216" t="s">
        <v>283</v>
      </c>
      <c r="H166" s="217">
        <v>1</v>
      </c>
      <c r="I166" s="218"/>
      <c r="J166" s="219">
        <f>ROUND(I166*H166,2)</f>
        <v>0</v>
      </c>
      <c r="K166" s="220"/>
      <c r="L166" s="44"/>
      <c r="M166" s="221" t="s">
        <v>19</v>
      </c>
      <c r="N166" s="222" t="s">
        <v>44</v>
      </c>
      <c r="O166" s="84"/>
      <c r="P166" s="223">
        <f>O166*H166</f>
        <v>0</v>
      </c>
      <c r="Q166" s="223">
        <v>0.015599999999999999</v>
      </c>
      <c r="R166" s="223">
        <f>Q166*H166</f>
        <v>0.015599999999999999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306</v>
      </c>
      <c r="AT166" s="225" t="s">
        <v>188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306</v>
      </c>
      <c r="BM166" s="225" t="s">
        <v>3986</v>
      </c>
    </row>
    <row r="167" s="14" customFormat="1">
      <c r="A167" s="14"/>
      <c r="B167" s="243"/>
      <c r="C167" s="244"/>
      <c r="D167" s="234" t="s">
        <v>196</v>
      </c>
      <c r="E167" s="245" t="s">
        <v>19</v>
      </c>
      <c r="F167" s="246" t="s">
        <v>3983</v>
      </c>
      <c r="G167" s="244"/>
      <c r="H167" s="247">
        <v>1</v>
      </c>
      <c r="I167" s="248"/>
      <c r="J167" s="244"/>
      <c r="K167" s="244"/>
      <c r="L167" s="249"/>
      <c r="M167" s="250"/>
      <c r="N167" s="251"/>
      <c r="O167" s="251"/>
      <c r="P167" s="251"/>
      <c r="Q167" s="251"/>
      <c r="R167" s="251"/>
      <c r="S167" s="251"/>
      <c r="T167" s="25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3" t="s">
        <v>196</v>
      </c>
      <c r="AU167" s="253" t="s">
        <v>85</v>
      </c>
      <c r="AV167" s="14" t="s">
        <v>85</v>
      </c>
      <c r="AW167" s="14" t="s">
        <v>33</v>
      </c>
      <c r="AX167" s="14" t="s">
        <v>72</v>
      </c>
      <c r="AY167" s="253" t="s">
        <v>186</v>
      </c>
    </row>
    <row r="168" s="2" customFormat="1" ht="24.15" customHeight="1">
      <c r="A168" s="38"/>
      <c r="B168" s="39"/>
      <c r="C168" s="213" t="s">
        <v>447</v>
      </c>
      <c r="D168" s="213" t="s">
        <v>188</v>
      </c>
      <c r="E168" s="214" t="s">
        <v>3987</v>
      </c>
      <c r="F168" s="215" t="s">
        <v>3988</v>
      </c>
      <c r="G168" s="216" t="s">
        <v>283</v>
      </c>
      <c r="H168" s="217">
        <v>1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0.015599999999999999</v>
      </c>
      <c r="R168" s="223">
        <f>Q168*H168</f>
        <v>0.015599999999999999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306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306</v>
      </c>
      <c r="BM168" s="225" t="s">
        <v>3989</v>
      </c>
    </row>
    <row r="169" s="2" customFormat="1" ht="37.8" customHeight="1">
      <c r="A169" s="38"/>
      <c r="B169" s="39"/>
      <c r="C169" s="213" t="s">
        <v>451</v>
      </c>
      <c r="D169" s="213" t="s">
        <v>188</v>
      </c>
      <c r="E169" s="214" t="s">
        <v>3990</v>
      </c>
      <c r="F169" s="215" t="s">
        <v>3991</v>
      </c>
      <c r="G169" s="216" t="s">
        <v>283</v>
      </c>
      <c r="H169" s="217">
        <v>3</v>
      </c>
      <c r="I169" s="218"/>
      <c r="J169" s="219">
        <f>ROUND(I169*H169,2)</f>
        <v>0</v>
      </c>
      <c r="K169" s="220"/>
      <c r="L169" s="44"/>
      <c r="M169" s="221" t="s">
        <v>19</v>
      </c>
      <c r="N169" s="222" t="s">
        <v>44</v>
      </c>
      <c r="O169" s="84"/>
      <c r="P169" s="223">
        <f>O169*H169</f>
        <v>0</v>
      </c>
      <c r="Q169" s="223">
        <v>0</v>
      </c>
      <c r="R169" s="223">
        <f>Q169*H169</f>
        <v>0</v>
      </c>
      <c r="S169" s="223">
        <v>0.0020400000000000001</v>
      </c>
      <c r="T169" s="224">
        <f>S169*H169</f>
        <v>0.0061200000000000004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306</v>
      </c>
      <c r="AT169" s="225" t="s">
        <v>188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3992</v>
      </c>
    </row>
    <row r="170" s="2" customFormat="1">
      <c r="A170" s="38"/>
      <c r="B170" s="39"/>
      <c r="C170" s="40"/>
      <c r="D170" s="227" t="s">
        <v>194</v>
      </c>
      <c r="E170" s="40"/>
      <c r="F170" s="228" t="s">
        <v>3993</v>
      </c>
      <c r="G170" s="40"/>
      <c r="H170" s="40"/>
      <c r="I170" s="229"/>
      <c r="J170" s="40"/>
      <c r="K170" s="40"/>
      <c r="L170" s="44"/>
      <c r="M170" s="230"/>
      <c r="N170" s="231"/>
      <c r="O170" s="84"/>
      <c r="P170" s="84"/>
      <c r="Q170" s="84"/>
      <c r="R170" s="84"/>
      <c r="S170" s="84"/>
      <c r="T170" s="85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194</v>
      </c>
      <c r="AU170" s="17" t="s">
        <v>85</v>
      </c>
    </row>
    <row r="171" s="14" customFormat="1">
      <c r="A171" s="14"/>
      <c r="B171" s="243"/>
      <c r="C171" s="244"/>
      <c r="D171" s="234" t="s">
        <v>196</v>
      </c>
      <c r="E171" s="245" t="s">
        <v>19</v>
      </c>
      <c r="F171" s="246" t="s">
        <v>3994</v>
      </c>
      <c r="G171" s="244"/>
      <c r="H171" s="247">
        <v>3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196</v>
      </c>
      <c r="AU171" s="253" t="s">
        <v>85</v>
      </c>
      <c r="AV171" s="14" t="s">
        <v>85</v>
      </c>
      <c r="AW171" s="14" t="s">
        <v>33</v>
      </c>
      <c r="AX171" s="14" t="s">
        <v>72</v>
      </c>
      <c r="AY171" s="253" t="s">
        <v>186</v>
      </c>
    </row>
    <row r="172" s="2" customFormat="1" ht="33" customHeight="1">
      <c r="A172" s="38"/>
      <c r="B172" s="39"/>
      <c r="C172" s="213" t="s">
        <v>457</v>
      </c>
      <c r="D172" s="213" t="s">
        <v>188</v>
      </c>
      <c r="E172" s="214" t="s">
        <v>3995</v>
      </c>
      <c r="F172" s="215" t="s">
        <v>3996</v>
      </c>
      <c r="G172" s="216" t="s">
        <v>566</v>
      </c>
      <c r="H172" s="217">
        <v>15</v>
      </c>
      <c r="I172" s="218"/>
      <c r="J172" s="219">
        <f>ROUND(I172*H172,2)</f>
        <v>0</v>
      </c>
      <c r="K172" s="220"/>
      <c r="L172" s="44"/>
      <c r="M172" s="221" t="s">
        <v>19</v>
      </c>
      <c r="N172" s="222" t="s">
        <v>44</v>
      </c>
      <c r="O172" s="84"/>
      <c r="P172" s="223">
        <f>O172*H172</f>
        <v>0</v>
      </c>
      <c r="Q172" s="223">
        <v>0.0083955999999999996</v>
      </c>
      <c r="R172" s="223">
        <f>Q172*H172</f>
        <v>0.12593399999999999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306</v>
      </c>
      <c r="AT172" s="225" t="s">
        <v>188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3997</v>
      </c>
    </row>
    <row r="173" s="2" customFormat="1">
      <c r="A173" s="38"/>
      <c r="B173" s="39"/>
      <c r="C173" s="40"/>
      <c r="D173" s="227" t="s">
        <v>194</v>
      </c>
      <c r="E173" s="40"/>
      <c r="F173" s="228" t="s">
        <v>3998</v>
      </c>
      <c r="G173" s="40"/>
      <c r="H173" s="40"/>
      <c r="I173" s="229"/>
      <c r="J173" s="40"/>
      <c r="K173" s="40"/>
      <c r="L173" s="44"/>
      <c r="M173" s="230"/>
      <c r="N173" s="231"/>
      <c r="O173" s="84"/>
      <c r="P173" s="84"/>
      <c r="Q173" s="84"/>
      <c r="R173" s="84"/>
      <c r="S173" s="84"/>
      <c r="T173" s="85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7" t="s">
        <v>194</v>
      </c>
      <c r="AU173" s="17" t="s">
        <v>85</v>
      </c>
    </row>
    <row r="174" s="2" customFormat="1" ht="33" customHeight="1">
      <c r="A174" s="38"/>
      <c r="B174" s="39"/>
      <c r="C174" s="213" t="s">
        <v>462</v>
      </c>
      <c r="D174" s="213" t="s">
        <v>188</v>
      </c>
      <c r="E174" s="214" t="s">
        <v>1800</v>
      </c>
      <c r="F174" s="215" t="s">
        <v>1801</v>
      </c>
      <c r="G174" s="216" t="s">
        <v>566</v>
      </c>
      <c r="H174" s="217">
        <v>46</v>
      </c>
      <c r="I174" s="218"/>
      <c r="J174" s="219">
        <f>ROUND(I174*H174,2)</f>
        <v>0</v>
      </c>
      <c r="K174" s="220"/>
      <c r="L174" s="44"/>
      <c r="M174" s="221" t="s">
        <v>19</v>
      </c>
      <c r="N174" s="222" t="s">
        <v>44</v>
      </c>
      <c r="O174" s="84"/>
      <c r="P174" s="223">
        <f>O174*H174</f>
        <v>0</v>
      </c>
      <c r="Q174" s="223">
        <v>0.0133632</v>
      </c>
      <c r="R174" s="223">
        <f>Q174*H174</f>
        <v>0.61470720000000001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306</v>
      </c>
      <c r="AT174" s="225" t="s">
        <v>188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3999</v>
      </c>
    </row>
    <row r="175" s="2" customFormat="1">
      <c r="A175" s="38"/>
      <c r="B175" s="39"/>
      <c r="C175" s="40"/>
      <c r="D175" s="227" t="s">
        <v>194</v>
      </c>
      <c r="E175" s="40"/>
      <c r="F175" s="228" t="s">
        <v>1803</v>
      </c>
      <c r="G175" s="40"/>
      <c r="H175" s="40"/>
      <c r="I175" s="229"/>
      <c r="J175" s="40"/>
      <c r="K175" s="40"/>
      <c r="L175" s="44"/>
      <c r="M175" s="230"/>
      <c r="N175" s="231"/>
      <c r="O175" s="84"/>
      <c r="P175" s="84"/>
      <c r="Q175" s="84"/>
      <c r="R175" s="84"/>
      <c r="S175" s="84"/>
      <c r="T175" s="85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7" t="s">
        <v>194</v>
      </c>
      <c r="AU175" s="17" t="s">
        <v>85</v>
      </c>
    </row>
    <row r="176" s="2" customFormat="1" ht="33" customHeight="1">
      <c r="A176" s="38"/>
      <c r="B176" s="39"/>
      <c r="C176" s="213" t="s">
        <v>468</v>
      </c>
      <c r="D176" s="213" t="s">
        <v>188</v>
      </c>
      <c r="E176" s="214" t="s">
        <v>1804</v>
      </c>
      <c r="F176" s="215" t="s">
        <v>1805</v>
      </c>
      <c r="G176" s="216" t="s">
        <v>566</v>
      </c>
      <c r="H176" s="217">
        <v>30</v>
      </c>
      <c r="I176" s="218"/>
      <c r="J176" s="219">
        <f>ROUND(I176*H176,2)</f>
        <v>0</v>
      </c>
      <c r="K176" s="220"/>
      <c r="L176" s="44"/>
      <c r="M176" s="221" t="s">
        <v>19</v>
      </c>
      <c r="N176" s="222" t="s">
        <v>44</v>
      </c>
      <c r="O176" s="84"/>
      <c r="P176" s="223">
        <f>O176*H176</f>
        <v>0</v>
      </c>
      <c r="Q176" s="223">
        <v>0.018423599999999998</v>
      </c>
      <c r="R176" s="223">
        <f>Q176*H176</f>
        <v>0.55270799999999998</v>
      </c>
      <c r="S176" s="223">
        <v>0</v>
      </c>
      <c r="T176" s="224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306</v>
      </c>
      <c r="AT176" s="225" t="s">
        <v>188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306</v>
      </c>
      <c r="BM176" s="225" t="s">
        <v>4000</v>
      </c>
    </row>
    <row r="177" s="2" customFormat="1">
      <c r="A177" s="38"/>
      <c r="B177" s="39"/>
      <c r="C177" s="40"/>
      <c r="D177" s="227" t="s">
        <v>194</v>
      </c>
      <c r="E177" s="40"/>
      <c r="F177" s="228" t="s">
        <v>1807</v>
      </c>
      <c r="G177" s="40"/>
      <c r="H177" s="40"/>
      <c r="I177" s="229"/>
      <c r="J177" s="40"/>
      <c r="K177" s="40"/>
      <c r="L177" s="44"/>
      <c r="M177" s="230"/>
      <c r="N177" s="231"/>
      <c r="O177" s="84"/>
      <c r="P177" s="84"/>
      <c r="Q177" s="84"/>
      <c r="R177" s="84"/>
      <c r="S177" s="84"/>
      <c r="T177" s="85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7" t="s">
        <v>194</v>
      </c>
      <c r="AU177" s="17" t="s">
        <v>85</v>
      </c>
    </row>
    <row r="178" s="2" customFormat="1" ht="37.8" customHeight="1">
      <c r="A178" s="38"/>
      <c r="B178" s="39"/>
      <c r="C178" s="213" t="s">
        <v>474</v>
      </c>
      <c r="D178" s="213" t="s">
        <v>188</v>
      </c>
      <c r="E178" s="214" t="s">
        <v>1812</v>
      </c>
      <c r="F178" s="215" t="s">
        <v>1813</v>
      </c>
      <c r="G178" s="216" t="s">
        <v>566</v>
      </c>
      <c r="H178" s="217">
        <v>75</v>
      </c>
      <c r="I178" s="218"/>
      <c r="J178" s="219">
        <f>ROUND(I178*H178,2)</f>
        <v>0</v>
      </c>
      <c r="K178" s="220"/>
      <c r="L178" s="44"/>
      <c r="M178" s="221" t="s">
        <v>19</v>
      </c>
      <c r="N178" s="222" t="s">
        <v>44</v>
      </c>
      <c r="O178" s="84"/>
      <c r="P178" s="223">
        <f>O178*H178</f>
        <v>0</v>
      </c>
      <c r="Q178" s="223">
        <v>0.0034429999999999999</v>
      </c>
      <c r="R178" s="223">
        <f>Q178*H178</f>
        <v>0.25822499999999998</v>
      </c>
      <c r="S178" s="223">
        <v>0</v>
      </c>
      <c r="T178" s="224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25" t="s">
        <v>306</v>
      </c>
      <c r="AT178" s="225" t="s">
        <v>188</v>
      </c>
      <c r="AU178" s="225" t="s">
        <v>85</v>
      </c>
      <c r="AY178" s="17" t="s">
        <v>186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7" t="s">
        <v>85</v>
      </c>
      <c r="BK178" s="226">
        <f>ROUND(I178*H178,2)</f>
        <v>0</v>
      </c>
      <c r="BL178" s="17" t="s">
        <v>306</v>
      </c>
      <c r="BM178" s="225" t="s">
        <v>4001</v>
      </c>
    </row>
    <row r="179" s="2" customFormat="1">
      <c r="A179" s="38"/>
      <c r="B179" s="39"/>
      <c r="C179" s="40"/>
      <c r="D179" s="227" t="s">
        <v>194</v>
      </c>
      <c r="E179" s="40"/>
      <c r="F179" s="228" t="s">
        <v>1815</v>
      </c>
      <c r="G179" s="40"/>
      <c r="H179" s="40"/>
      <c r="I179" s="229"/>
      <c r="J179" s="40"/>
      <c r="K179" s="40"/>
      <c r="L179" s="44"/>
      <c r="M179" s="230"/>
      <c r="N179" s="231"/>
      <c r="O179" s="84"/>
      <c r="P179" s="84"/>
      <c r="Q179" s="84"/>
      <c r="R179" s="84"/>
      <c r="S179" s="84"/>
      <c r="T179" s="85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7" t="s">
        <v>194</v>
      </c>
      <c r="AU179" s="17" t="s">
        <v>85</v>
      </c>
    </row>
    <row r="180" s="2" customFormat="1" ht="37.8" customHeight="1">
      <c r="A180" s="38"/>
      <c r="B180" s="39"/>
      <c r="C180" s="213" t="s">
        <v>480</v>
      </c>
      <c r="D180" s="213" t="s">
        <v>188</v>
      </c>
      <c r="E180" s="214" t="s">
        <v>1816</v>
      </c>
      <c r="F180" s="215" t="s">
        <v>1817</v>
      </c>
      <c r="G180" s="216" t="s">
        <v>566</v>
      </c>
      <c r="H180" s="217">
        <v>10</v>
      </c>
      <c r="I180" s="218"/>
      <c r="J180" s="219">
        <f>ROUND(I180*H180,2)</f>
        <v>0</v>
      </c>
      <c r="K180" s="220"/>
      <c r="L180" s="44"/>
      <c r="M180" s="221" t="s">
        <v>19</v>
      </c>
      <c r="N180" s="222" t="s">
        <v>44</v>
      </c>
      <c r="O180" s="84"/>
      <c r="P180" s="223">
        <f>O180*H180</f>
        <v>0</v>
      </c>
      <c r="Q180" s="223">
        <v>0.005215</v>
      </c>
      <c r="R180" s="223">
        <f>Q180*H180</f>
        <v>0.052150000000000002</v>
      </c>
      <c r="S180" s="223">
        <v>0</v>
      </c>
      <c r="T180" s="224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25" t="s">
        <v>306</v>
      </c>
      <c r="AT180" s="225" t="s">
        <v>188</v>
      </c>
      <c r="AU180" s="225" t="s">
        <v>85</v>
      </c>
      <c r="AY180" s="17" t="s">
        <v>186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7" t="s">
        <v>85</v>
      </c>
      <c r="BK180" s="226">
        <f>ROUND(I180*H180,2)</f>
        <v>0</v>
      </c>
      <c r="BL180" s="17" t="s">
        <v>306</v>
      </c>
      <c r="BM180" s="225" t="s">
        <v>4002</v>
      </c>
    </row>
    <row r="181" s="2" customFormat="1">
      <c r="A181" s="38"/>
      <c r="B181" s="39"/>
      <c r="C181" s="40"/>
      <c r="D181" s="227" t="s">
        <v>194</v>
      </c>
      <c r="E181" s="40"/>
      <c r="F181" s="228" t="s">
        <v>1819</v>
      </c>
      <c r="G181" s="40"/>
      <c r="H181" s="40"/>
      <c r="I181" s="229"/>
      <c r="J181" s="40"/>
      <c r="K181" s="40"/>
      <c r="L181" s="44"/>
      <c r="M181" s="230"/>
      <c r="N181" s="231"/>
      <c r="O181" s="84"/>
      <c r="P181" s="84"/>
      <c r="Q181" s="84"/>
      <c r="R181" s="84"/>
      <c r="S181" s="84"/>
      <c r="T181" s="85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7" t="s">
        <v>194</v>
      </c>
      <c r="AU181" s="17" t="s">
        <v>85</v>
      </c>
    </row>
    <row r="182" s="2" customFormat="1" ht="44.25" customHeight="1">
      <c r="A182" s="38"/>
      <c r="B182" s="39"/>
      <c r="C182" s="213" t="s">
        <v>486</v>
      </c>
      <c r="D182" s="213" t="s">
        <v>188</v>
      </c>
      <c r="E182" s="214" t="s">
        <v>4003</v>
      </c>
      <c r="F182" s="215" t="s">
        <v>4004</v>
      </c>
      <c r="G182" s="216" t="s">
        <v>566</v>
      </c>
      <c r="H182" s="217">
        <v>55</v>
      </c>
      <c r="I182" s="218"/>
      <c r="J182" s="219">
        <f>ROUND(I182*H182,2)</f>
        <v>0</v>
      </c>
      <c r="K182" s="220"/>
      <c r="L182" s="44"/>
      <c r="M182" s="221" t="s">
        <v>19</v>
      </c>
      <c r="N182" s="222" t="s">
        <v>44</v>
      </c>
      <c r="O182" s="84"/>
      <c r="P182" s="223">
        <f>O182*H182</f>
        <v>0</v>
      </c>
      <c r="Q182" s="223">
        <v>0</v>
      </c>
      <c r="R182" s="223">
        <f>Q182*H182</f>
        <v>0</v>
      </c>
      <c r="S182" s="223">
        <v>0.0045799999999999999</v>
      </c>
      <c r="T182" s="224">
        <f>S182*H182</f>
        <v>0.25190000000000001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25" t="s">
        <v>306</v>
      </c>
      <c r="AT182" s="225" t="s">
        <v>188</v>
      </c>
      <c r="AU182" s="225" t="s">
        <v>85</v>
      </c>
      <c r="AY182" s="17" t="s">
        <v>186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7" t="s">
        <v>85</v>
      </c>
      <c r="BK182" s="226">
        <f>ROUND(I182*H182,2)</f>
        <v>0</v>
      </c>
      <c r="BL182" s="17" t="s">
        <v>306</v>
      </c>
      <c r="BM182" s="225" t="s">
        <v>4005</v>
      </c>
    </row>
    <row r="183" s="2" customFormat="1">
      <c r="A183" s="38"/>
      <c r="B183" s="39"/>
      <c r="C183" s="40"/>
      <c r="D183" s="227" t="s">
        <v>194</v>
      </c>
      <c r="E183" s="40"/>
      <c r="F183" s="228" t="s">
        <v>4006</v>
      </c>
      <c r="G183" s="40"/>
      <c r="H183" s="40"/>
      <c r="I183" s="229"/>
      <c r="J183" s="40"/>
      <c r="K183" s="40"/>
      <c r="L183" s="44"/>
      <c r="M183" s="230"/>
      <c r="N183" s="231"/>
      <c r="O183" s="84"/>
      <c r="P183" s="84"/>
      <c r="Q183" s="84"/>
      <c r="R183" s="84"/>
      <c r="S183" s="84"/>
      <c r="T183" s="85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7" t="s">
        <v>194</v>
      </c>
      <c r="AU183" s="17" t="s">
        <v>85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4007</v>
      </c>
      <c r="G184" s="244"/>
      <c r="H184" s="247">
        <v>55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2" customFormat="1" ht="37.8" customHeight="1">
      <c r="A185" s="38"/>
      <c r="B185" s="39"/>
      <c r="C185" s="213" t="s">
        <v>494</v>
      </c>
      <c r="D185" s="213" t="s">
        <v>188</v>
      </c>
      <c r="E185" s="214" t="s">
        <v>4008</v>
      </c>
      <c r="F185" s="215" t="s">
        <v>4009</v>
      </c>
      <c r="G185" s="216" t="s">
        <v>566</v>
      </c>
      <c r="H185" s="217">
        <v>40</v>
      </c>
      <c r="I185" s="218"/>
      <c r="J185" s="219">
        <f>ROUND(I185*H185,2)</f>
        <v>0</v>
      </c>
      <c r="K185" s="220"/>
      <c r="L185" s="44"/>
      <c r="M185" s="221" t="s">
        <v>19</v>
      </c>
      <c r="N185" s="222" t="s">
        <v>44</v>
      </c>
      <c r="O185" s="84"/>
      <c r="P185" s="223">
        <f>O185*H185</f>
        <v>0</v>
      </c>
      <c r="Q185" s="223">
        <v>0</v>
      </c>
      <c r="R185" s="223">
        <f>Q185*H185</f>
        <v>0</v>
      </c>
      <c r="S185" s="223">
        <v>0.0065599999999999999</v>
      </c>
      <c r="T185" s="224">
        <f>S185*H185</f>
        <v>0.26239999999999997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306</v>
      </c>
      <c r="AT185" s="225" t="s">
        <v>188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4010</v>
      </c>
    </row>
    <row r="186" s="2" customFormat="1">
      <c r="A186" s="38"/>
      <c r="B186" s="39"/>
      <c r="C186" s="40"/>
      <c r="D186" s="227" t="s">
        <v>194</v>
      </c>
      <c r="E186" s="40"/>
      <c r="F186" s="228" t="s">
        <v>4011</v>
      </c>
      <c r="G186" s="40"/>
      <c r="H186" s="40"/>
      <c r="I186" s="229"/>
      <c r="J186" s="40"/>
      <c r="K186" s="40"/>
      <c r="L186" s="44"/>
      <c r="M186" s="230"/>
      <c r="N186" s="231"/>
      <c r="O186" s="84"/>
      <c r="P186" s="84"/>
      <c r="Q186" s="84"/>
      <c r="R186" s="84"/>
      <c r="S186" s="84"/>
      <c r="T186" s="85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194</v>
      </c>
      <c r="AU186" s="17" t="s">
        <v>85</v>
      </c>
    </row>
    <row r="187" s="14" customFormat="1">
      <c r="A187" s="14"/>
      <c r="B187" s="243"/>
      <c r="C187" s="244"/>
      <c r="D187" s="234" t="s">
        <v>196</v>
      </c>
      <c r="E187" s="245" t="s">
        <v>19</v>
      </c>
      <c r="F187" s="246" t="s">
        <v>4012</v>
      </c>
      <c r="G187" s="244"/>
      <c r="H187" s="247">
        <v>40</v>
      </c>
      <c r="I187" s="248"/>
      <c r="J187" s="244"/>
      <c r="K187" s="244"/>
      <c r="L187" s="249"/>
      <c r="M187" s="250"/>
      <c r="N187" s="251"/>
      <c r="O187" s="251"/>
      <c r="P187" s="251"/>
      <c r="Q187" s="251"/>
      <c r="R187" s="251"/>
      <c r="S187" s="251"/>
      <c r="T187" s="25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3" t="s">
        <v>196</v>
      </c>
      <c r="AU187" s="253" t="s">
        <v>85</v>
      </c>
      <c r="AV187" s="14" t="s">
        <v>85</v>
      </c>
      <c r="AW187" s="14" t="s">
        <v>33</v>
      </c>
      <c r="AX187" s="14" t="s">
        <v>72</v>
      </c>
      <c r="AY187" s="253" t="s">
        <v>186</v>
      </c>
    </row>
    <row r="188" s="2" customFormat="1" ht="37.8" customHeight="1">
      <c r="A188" s="38"/>
      <c r="B188" s="39"/>
      <c r="C188" s="213" t="s">
        <v>499</v>
      </c>
      <c r="D188" s="213" t="s">
        <v>188</v>
      </c>
      <c r="E188" s="214" t="s">
        <v>4013</v>
      </c>
      <c r="F188" s="215" t="s">
        <v>4014</v>
      </c>
      <c r="G188" s="216" t="s">
        <v>566</v>
      </c>
      <c r="H188" s="217">
        <v>168</v>
      </c>
      <c r="I188" s="218"/>
      <c r="J188" s="219">
        <f>ROUND(I188*H188,2)</f>
        <v>0</v>
      </c>
      <c r="K188" s="220"/>
      <c r="L188" s="44"/>
      <c r="M188" s="221" t="s">
        <v>19</v>
      </c>
      <c r="N188" s="222" t="s">
        <v>44</v>
      </c>
      <c r="O188" s="84"/>
      <c r="P188" s="223">
        <f>O188*H188</f>
        <v>0</v>
      </c>
      <c r="Q188" s="223">
        <v>0</v>
      </c>
      <c r="R188" s="223">
        <f>Q188*H188</f>
        <v>0</v>
      </c>
      <c r="S188" s="223">
        <v>0.0034199999999999999</v>
      </c>
      <c r="T188" s="224">
        <f>S188*H188</f>
        <v>0.57455999999999996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306</v>
      </c>
      <c r="AT188" s="225" t="s">
        <v>188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4015</v>
      </c>
    </row>
    <row r="189" s="2" customFormat="1">
      <c r="A189" s="38"/>
      <c r="B189" s="39"/>
      <c r="C189" s="40"/>
      <c r="D189" s="227" t="s">
        <v>194</v>
      </c>
      <c r="E189" s="40"/>
      <c r="F189" s="228" t="s">
        <v>4016</v>
      </c>
      <c r="G189" s="40"/>
      <c r="H189" s="40"/>
      <c r="I189" s="229"/>
      <c r="J189" s="40"/>
      <c r="K189" s="40"/>
      <c r="L189" s="44"/>
      <c r="M189" s="230"/>
      <c r="N189" s="231"/>
      <c r="O189" s="84"/>
      <c r="P189" s="84"/>
      <c r="Q189" s="84"/>
      <c r="R189" s="84"/>
      <c r="S189" s="84"/>
      <c r="T189" s="85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7" t="s">
        <v>194</v>
      </c>
      <c r="AU189" s="17" t="s">
        <v>85</v>
      </c>
    </row>
    <row r="190" s="14" customFormat="1">
      <c r="A190" s="14"/>
      <c r="B190" s="243"/>
      <c r="C190" s="244"/>
      <c r="D190" s="234" t="s">
        <v>196</v>
      </c>
      <c r="E190" s="245" t="s">
        <v>19</v>
      </c>
      <c r="F190" s="246" t="s">
        <v>4017</v>
      </c>
      <c r="G190" s="244"/>
      <c r="H190" s="247">
        <v>12</v>
      </c>
      <c r="I190" s="248"/>
      <c r="J190" s="244"/>
      <c r="K190" s="244"/>
      <c r="L190" s="249"/>
      <c r="M190" s="250"/>
      <c r="N190" s="251"/>
      <c r="O190" s="251"/>
      <c r="P190" s="251"/>
      <c r="Q190" s="251"/>
      <c r="R190" s="251"/>
      <c r="S190" s="251"/>
      <c r="T190" s="25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3" t="s">
        <v>196</v>
      </c>
      <c r="AU190" s="253" t="s">
        <v>85</v>
      </c>
      <c r="AV190" s="14" t="s">
        <v>85</v>
      </c>
      <c r="AW190" s="14" t="s">
        <v>33</v>
      </c>
      <c r="AX190" s="14" t="s">
        <v>72</v>
      </c>
      <c r="AY190" s="253" t="s">
        <v>186</v>
      </c>
    </row>
    <row r="191" s="14" customFormat="1">
      <c r="A191" s="14"/>
      <c r="B191" s="243"/>
      <c r="C191" s="244"/>
      <c r="D191" s="234" t="s">
        <v>196</v>
      </c>
      <c r="E191" s="245" t="s">
        <v>19</v>
      </c>
      <c r="F191" s="246" t="s">
        <v>4018</v>
      </c>
      <c r="G191" s="244"/>
      <c r="H191" s="247">
        <v>25</v>
      </c>
      <c r="I191" s="248"/>
      <c r="J191" s="244"/>
      <c r="K191" s="244"/>
      <c r="L191" s="249"/>
      <c r="M191" s="250"/>
      <c r="N191" s="251"/>
      <c r="O191" s="251"/>
      <c r="P191" s="251"/>
      <c r="Q191" s="251"/>
      <c r="R191" s="251"/>
      <c r="S191" s="251"/>
      <c r="T191" s="25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3" t="s">
        <v>196</v>
      </c>
      <c r="AU191" s="253" t="s">
        <v>85</v>
      </c>
      <c r="AV191" s="14" t="s">
        <v>85</v>
      </c>
      <c r="AW191" s="14" t="s">
        <v>33</v>
      </c>
      <c r="AX191" s="14" t="s">
        <v>72</v>
      </c>
      <c r="AY191" s="253" t="s">
        <v>186</v>
      </c>
    </row>
    <row r="192" s="14" customFormat="1">
      <c r="A192" s="14"/>
      <c r="B192" s="243"/>
      <c r="C192" s="244"/>
      <c r="D192" s="234" t="s">
        <v>196</v>
      </c>
      <c r="E192" s="245" t="s">
        <v>19</v>
      </c>
      <c r="F192" s="246" t="s">
        <v>4019</v>
      </c>
      <c r="G192" s="244"/>
      <c r="H192" s="247">
        <v>96</v>
      </c>
      <c r="I192" s="248"/>
      <c r="J192" s="244"/>
      <c r="K192" s="244"/>
      <c r="L192" s="249"/>
      <c r="M192" s="250"/>
      <c r="N192" s="251"/>
      <c r="O192" s="251"/>
      <c r="P192" s="251"/>
      <c r="Q192" s="251"/>
      <c r="R192" s="251"/>
      <c r="S192" s="251"/>
      <c r="T192" s="252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3" t="s">
        <v>196</v>
      </c>
      <c r="AU192" s="253" t="s">
        <v>85</v>
      </c>
      <c r="AV192" s="14" t="s">
        <v>85</v>
      </c>
      <c r="AW192" s="14" t="s">
        <v>33</v>
      </c>
      <c r="AX192" s="14" t="s">
        <v>72</v>
      </c>
      <c r="AY192" s="253" t="s">
        <v>186</v>
      </c>
    </row>
    <row r="193" s="14" customFormat="1">
      <c r="A193" s="14"/>
      <c r="B193" s="243"/>
      <c r="C193" s="244"/>
      <c r="D193" s="234" t="s">
        <v>196</v>
      </c>
      <c r="E193" s="245" t="s">
        <v>19</v>
      </c>
      <c r="F193" s="246" t="s">
        <v>4020</v>
      </c>
      <c r="G193" s="244"/>
      <c r="H193" s="247">
        <v>35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33</v>
      </c>
      <c r="AX193" s="14" t="s">
        <v>72</v>
      </c>
      <c r="AY193" s="253" t="s">
        <v>186</v>
      </c>
    </row>
    <row r="194" s="2" customFormat="1" ht="44.25" customHeight="1">
      <c r="A194" s="38"/>
      <c r="B194" s="39"/>
      <c r="C194" s="213" t="s">
        <v>505</v>
      </c>
      <c r="D194" s="213" t="s">
        <v>188</v>
      </c>
      <c r="E194" s="214" t="s">
        <v>4021</v>
      </c>
      <c r="F194" s="215" t="s">
        <v>4022</v>
      </c>
      <c r="G194" s="216" t="s">
        <v>566</v>
      </c>
      <c r="H194" s="217">
        <v>10</v>
      </c>
      <c r="I194" s="218"/>
      <c r="J194" s="219">
        <f>ROUND(I194*H194,2)</f>
        <v>0</v>
      </c>
      <c r="K194" s="220"/>
      <c r="L194" s="44"/>
      <c r="M194" s="221" t="s">
        <v>19</v>
      </c>
      <c r="N194" s="222" t="s">
        <v>44</v>
      </c>
      <c r="O194" s="84"/>
      <c r="P194" s="223">
        <f>O194*H194</f>
        <v>0</v>
      </c>
      <c r="Q194" s="223">
        <v>0</v>
      </c>
      <c r="R194" s="223">
        <f>Q194*H194</f>
        <v>0</v>
      </c>
      <c r="S194" s="223">
        <v>0.0065599999999999999</v>
      </c>
      <c r="T194" s="224">
        <f>S194*H194</f>
        <v>0.065599999999999992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306</v>
      </c>
      <c r="AT194" s="225" t="s">
        <v>188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4023</v>
      </c>
    </row>
    <row r="195" s="2" customFormat="1">
      <c r="A195" s="38"/>
      <c r="B195" s="39"/>
      <c r="C195" s="40"/>
      <c r="D195" s="227" t="s">
        <v>194</v>
      </c>
      <c r="E195" s="40"/>
      <c r="F195" s="228" t="s">
        <v>4024</v>
      </c>
      <c r="G195" s="40"/>
      <c r="H195" s="40"/>
      <c r="I195" s="229"/>
      <c r="J195" s="40"/>
      <c r="K195" s="40"/>
      <c r="L195" s="44"/>
      <c r="M195" s="230"/>
      <c r="N195" s="231"/>
      <c r="O195" s="84"/>
      <c r="P195" s="84"/>
      <c r="Q195" s="84"/>
      <c r="R195" s="84"/>
      <c r="S195" s="84"/>
      <c r="T195" s="85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194</v>
      </c>
      <c r="AU195" s="17" t="s">
        <v>85</v>
      </c>
    </row>
    <row r="196" s="14" customFormat="1">
      <c r="A196" s="14"/>
      <c r="B196" s="243"/>
      <c r="C196" s="244"/>
      <c r="D196" s="234" t="s">
        <v>196</v>
      </c>
      <c r="E196" s="245" t="s">
        <v>19</v>
      </c>
      <c r="F196" s="246" t="s">
        <v>4025</v>
      </c>
      <c r="G196" s="244"/>
      <c r="H196" s="247">
        <v>5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196</v>
      </c>
      <c r="AU196" s="253" t="s">
        <v>85</v>
      </c>
      <c r="AV196" s="14" t="s">
        <v>85</v>
      </c>
      <c r="AW196" s="14" t="s">
        <v>33</v>
      </c>
      <c r="AX196" s="14" t="s">
        <v>72</v>
      </c>
      <c r="AY196" s="253" t="s">
        <v>186</v>
      </c>
    </row>
    <row r="197" s="14" customFormat="1">
      <c r="A197" s="14"/>
      <c r="B197" s="243"/>
      <c r="C197" s="244"/>
      <c r="D197" s="234" t="s">
        <v>196</v>
      </c>
      <c r="E197" s="245" t="s">
        <v>19</v>
      </c>
      <c r="F197" s="246" t="s">
        <v>4026</v>
      </c>
      <c r="G197" s="244"/>
      <c r="H197" s="247">
        <v>5</v>
      </c>
      <c r="I197" s="248"/>
      <c r="J197" s="244"/>
      <c r="K197" s="244"/>
      <c r="L197" s="249"/>
      <c r="M197" s="250"/>
      <c r="N197" s="251"/>
      <c r="O197" s="251"/>
      <c r="P197" s="251"/>
      <c r="Q197" s="251"/>
      <c r="R197" s="251"/>
      <c r="S197" s="251"/>
      <c r="T197" s="25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3" t="s">
        <v>196</v>
      </c>
      <c r="AU197" s="253" t="s">
        <v>85</v>
      </c>
      <c r="AV197" s="14" t="s">
        <v>85</v>
      </c>
      <c r="AW197" s="14" t="s">
        <v>33</v>
      </c>
      <c r="AX197" s="14" t="s">
        <v>72</v>
      </c>
      <c r="AY197" s="253" t="s">
        <v>186</v>
      </c>
    </row>
    <row r="198" s="2" customFormat="1" ht="44.25" customHeight="1">
      <c r="A198" s="38"/>
      <c r="B198" s="39"/>
      <c r="C198" s="213" t="s">
        <v>511</v>
      </c>
      <c r="D198" s="213" t="s">
        <v>188</v>
      </c>
      <c r="E198" s="214" t="s">
        <v>4027</v>
      </c>
      <c r="F198" s="215" t="s">
        <v>4028</v>
      </c>
      <c r="G198" s="216" t="s">
        <v>283</v>
      </c>
      <c r="H198" s="217">
        <v>2</v>
      </c>
      <c r="I198" s="218"/>
      <c r="J198" s="219">
        <f>ROUND(I198*H198,2)</f>
        <v>0</v>
      </c>
      <c r="K198" s="220"/>
      <c r="L198" s="44"/>
      <c r="M198" s="221" t="s">
        <v>19</v>
      </c>
      <c r="N198" s="222" t="s">
        <v>44</v>
      </c>
      <c r="O198" s="84"/>
      <c r="P198" s="223">
        <f>O198*H198</f>
        <v>0</v>
      </c>
      <c r="Q198" s="223">
        <v>0</v>
      </c>
      <c r="R198" s="223">
        <f>Q198*H198</f>
        <v>0</v>
      </c>
      <c r="S198" s="223">
        <v>0.0057000000000000002</v>
      </c>
      <c r="T198" s="224">
        <f>S198*H198</f>
        <v>0.0114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25" t="s">
        <v>306</v>
      </c>
      <c r="AT198" s="225" t="s">
        <v>188</v>
      </c>
      <c r="AU198" s="225" t="s">
        <v>85</v>
      </c>
      <c r="AY198" s="17" t="s">
        <v>186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17" t="s">
        <v>85</v>
      </c>
      <c r="BK198" s="226">
        <f>ROUND(I198*H198,2)</f>
        <v>0</v>
      </c>
      <c r="BL198" s="17" t="s">
        <v>306</v>
      </c>
      <c r="BM198" s="225" t="s">
        <v>4029</v>
      </c>
    </row>
    <row r="199" s="2" customFormat="1">
      <c r="A199" s="38"/>
      <c r="B199" s="39"/>
      <c r="C199" s="40"/>
      <c r="D199" s="227" t="s">
        <v>194</v>
      </c>
      <c r="E199" s="40"/>
      <c r="F199" s="228" t="s">
        <v>4030</v>
      </c>
      <c r="G199" s="40"/>
      <c r="H199" s="40"/>
      <c r="I199" s="229"/>
      <c r="J199" s="40"/>
      <c r="K199" s="40"/>
      <c r="L199" s="44"/>
      <c r="M199" s="230"/>
      <c r="N199" s="231"/>
      <c r="O199" s="84"/>
      <c r="P199" s="84"/>
      <c r="Q199" s="84"/>
      <c r="R199" s="84"/>
      <c r="S199" s="84"/>
      <c r="T199" s="85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7" t="s">
        <v>194</v>
      </c>
      <c r="AU199" s="17" t="s">
        <v>85</v>
      </c>
    </row>
    <row r="200" s="14" customFormat="1">
      <c r="A200" s="14"/>
      <c r="B200" s="243"/>
      <c r="C200" s="244"/>
      <c r="D200" s="234" t="s">
        <v>196</v>
      </c>
      <c r="E200" s="245" t="s">
        <v>19</v>
      </c>
      <c r="F200" s="246" t="s">
        <v>4031</v>
      </c>
      <c r="G200" s="244"/>
      <c r="H200" s="247">
        <v>2</v>
      </c>
      <c r="I200" s="248"/>
      <c r="J200" s="244"/>
      <c r="K200" s="244"/>
      <c r="L200" s="249"/>
      <c r="M200" s="250"/>
      <c r="N200" s="251"/>
      <c r="O200" s="251"/>
      <c r="P200" s="251"/>
      <c r="Q200" s="251"/>
      <c r="R200" s="251"/>
      <c r="S200" s="251"/>
      <c r="T200" s="25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3" t="s">
        <v>196</v>
      </c>
      <c r="AU200" s="253" t="s">
        <v>85</v>
      </c>
      <c r="AV200" s="14" t="s">
        <v>85</v>
      </c>
      <c r="AW200" s="14" t="s">
        <v>33</v>
      </c>
      <c r="AX200" s="14" t="s">
        <v>72</v>
      </c>
      <c r="AY200" s="253" t="s">
        <v>186</v>
      </c>
    </row>
    <row r="201" s="2" customFormat="1" ht="37.8" customHeight="1">
      <c r="A201" s="38"/>
      <c r="B201" s="39"/>
      <c r="C201" s="213" t="s">
        <v>517</v>
      </c>
      <c r="D201" s="213" t="s">
        <v>188</v>
      </c>
      <c r="E201" s="214" t="s">
        <v>4032</v>
      </c>
      <c r="F201" s="215" t="s">
        <v>4033</v>
      </c>
      <c r="G201" s="216" t="s">
        <v>566</v>
      </c>
      <c r="H201" s="217">
        <v>10</v>
      </c>
      <c r="I201" s="218"/>
      <c r="J201" s="219">
        <f>ROUND(I201*H201,2)</f>
        <v>0</v>
      </c>
      <c r="K201" s="220"/>
      <c r="L201" s="44"/>
      <c r="M201" s="221" t="s">
        <v>19</v>
      </c>
      <c r="N201" s="222" t="s">
        <v>44</v>
      </c>
      <c r="O201" s="84"/>
      <c r="P201" s="223">
        <f>O201*H201</f>
        <v>0</v>
      </c>
      <c r="Q201" s="223">
        <v>0</v>
      </c>
      <c r="R201" s="223">
        <f>Q201*H201</f>
        <v>0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306</v>
      </c>
      <c r="AT201" s="225" t="s">
        <v>188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4034</v>
      </c>
    </row>
    <row r="202" s="2" customFormat="1">
      <c r="A202" s="38"/>
      <c r="B202" s="39"/>
      <c r="C202" s="40"/>
      <c r="D202" s="227" t="s">
        <v>194</v>
      </c>
      <c r="E202" s="40"/>
      <c r="F202" s="228" t="s">
        <v>4035</v>
      </c>
      <c r="G202" s="40"/>
      <c r="H202" s="40"/>
      <c r="I202" s="229"/>
      <c r="J202" s="40"/>
      <c r="K202" s="40"/>
      <c r="L202" s="44"/>
      <c r="M202" s="230"/>
      <c r="N202" s="231"/>
      <c r="O202" s="84"/>
      <c r="P202" s="84"/>
      <c r="Q202" s="84"/>
      <c r="R202" s="84"/>
      <c r="S202" s="84"/>
      <c r="T202" s="85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7" t="s">
        <v>194</v>
      </c>
      <c r="AU202" s="17" t="s">
        <v>85</v>
      </c>
    </row>
    <row r="203" s="2" customFormat="1" ht="24.15" customHeight="1">
      <c r="A203" s="38"/>
      <c r="B203" s="39"/>
      <c r="C203" s="254" t="s">
        <v>525</v>
      </c>
      <c r="D203" s="254" t="s">
        <v>236</v>
      </c>
      <c r="E203" s="255" t="s">
        <v>4036</v>
      </c>
      <c r="F203" s="256" t="s">
        <v>4037</v>
      </c>
      <c r="G203" s="257" t="s">
        <v>283</v>
      </c>
      <c r="H203" s="258">
        <v>6</v>
      </c>
      <c r="I203" s="259"/>
      <c r="J203" s="260">
        <f>ROUND(I203*H203,2)</f>
        <v>0</v>
      </c>
      <c r="K203" s="261"/>
      <c r="L203" s="262"/>
      <c r="M203" s="263" t="s">
        <v>19</v>
      </c>
      <c r="N203" s="264" t="s">
        <v>44</v>
      </c>
      <c r="O203" s="84"/>
      <c r="P203" s="223">
        <f>O203*H203</f>
        <v>0</v>
      </c>
      <c r="Q203" s="223">
        <v>0.0101</v>
      </c>
      <c r="R203" s="223">
        <f>Q203*H203</f>
        <v>0.060600000000000001</v>
      </c>
      <c r="S203" s="223">
        <v>0</v>
      </c>
      <c r="T203" s="224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25" t="s">
        <v>406</v>
      </c>
      <c r="AT203" s="225" t="s">
        <v>236</v>
      </c>
      <c r="AU203" s="225" t="s">
        <v>85</v>
      </c>
      <c r="AY203" s="17" t="s">
        <v>186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7" t="s">
        <v>85</v>
      </c>
      <c r="BK203" s="226">
        <f>ROUND(I203*H203,2)</f>
        <v>0</v>
      </c>
      <c r="BL203" s="17" t="s">
        <v>306</v>
      </c>
      <c r="BM203" s="225" t="s">
        <v>4038</v>
      </c>
    </row>
    <row r="204" s="14" customFormat="1">
      <c r="A204" s="14"/>
      <c r="B204" s="243"/>
      <c r="C204" s="244"/>
      <c r="D204" s="234" t="s">
        <v>196</v>
      </c>
      <c r="E204" s="244"/>
      <c r="F204" s="246" t="s">
        <v>4039</v>
      </c>
      <c r="G204" s="244"/>
      <c r="H204" s="247">
        <v>6</v>
      </c>
      <c r="I204" s="248"/>
      <c r="J204" s="244"/>
      <c r="K204" s="244"/>
      <c r="L204" s="249"/>
      <c r="M204" s="250"/>
      <c r="N204" s="251"/>
      <c r="O204" s="251"/>
      <c r="P204" s="251"/>
      <c r="Q204" s="251"/>
      <c r="R204" s="251"/>
      <c r="S204" s="251"/>
      <c r="T204" s="25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3" t="s">
        <v>196</v>
      </c>
      <c r="AU204" s="253" t="s">
        <v>85</v>
      </c>
      <c r="AV204" s="14" t="s">
        <v>85</v>
      </c>
      <c r="AW204" s="14" t="s">
        <v>4</v>
      </c>
      <c r="AX204" s="14" t="s">
        <v>79</v>
      </c>
      <c r="AY204" s="253" t="s">
        <v>186</v>
      </c>
    </row>
    <row r="205" s="2" customFormat="1" ht="24.15" customHeight="1">
      <c r="A205" s="38"/>
      <c r="B205" s="39"/>
      <c r="C205" s="254" t="s">
        <v>531</v>
      </c>
      <c r="D205" s="254" t="s">
        <v>236</v>
      </c>
      <c r="E205" s="255" t="s">
        <v>4040</v>
      </c>
      <c r="F205" s="256" t="s">
        <v>4041</v>
      </c>
      <c r="G205" s="257" t="s">
        <v>283</v>
      </c>
      <c r="H205" s="258">
        <v>6</v>
      </c>
      <c r="I205" s="259"/>
      <c r="J205" s="260">
        <f>ROUND(I205*H205,2)</f>
        <v>0</v>
      </c>
      <c r="K205" s="261"/>
      <c r="L205" s="262"/>
      <c r="M205" s="263" t="s">
        <v>19</v>
      </c>
      <c r="N205" s="264" t="s">
        <v>44</v>
      </c>
      <c r="O205" s="84"/>
      <c r="P205" s="223">
        <f>O205*H205</f>
        <v>0</v>
      </c>
      <c r="Q205" s="223">
        <v>0.0124</v>
      </c>
      <c r="R205" s="223">
        <f>Q205*H205</f>
        <v>0.074399999999999994</v>
      </c>
      <c r="S205" s="223">
        <v>0</v>
      </c>
      <c r="T205" s="224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25" t="s">
        <v>406</v>
      </c>
      <c r="AT205" s="225" t="s">
        <v>236</v>
      </c>
      <c r="AU205" s="225" t="s">
        <v>85</v>
      </c>
      <c r="AY205" s="17" t="s">
        <v>186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7" t="s">
        <v>85</v>
      </c>
      <c r="BK205" s="226">
        <f>ROUND(I205*H205,2)</f>
        <v>0</v>
      </c>
      <c r="BL205" s="17" t="s">
        <v>306</v>
      </c>
      <c r="BM205" s="225" t="s">
        <v>4042</v>
      </c>
    </row>
    <row r="206" s="14" customFormat="1">
      <c r="A206" s="14"/>
      <c r="B206" s="243"/>
      <c r="C206" s="244"/>
      <c r="D206" s="234" t="s">
        <v>196</v>
      </c>
      <c r="E206" s="244"/>
      <c r="F206" s="246" t="s">
        <v>4039</v>
      </c>
      <c r="G206" s="244"/>
      <c r="H206" s="247">
        <v>6</v>
      </c>
      <c r="I206" s="248"/>
      <c r="J206" s="244"/>
      <c r="K206" s="244"/>
      <c r="L206" s="249"/>
      <c r="M206" s="250"/>
      <c r="N206" s="251"/>
      <c r="O206" s="251"/>
      <c r="P206" s="251"/>
      <c r="Q206" s="251"/>
      <c r="R206" s="251"/>
      <c r="S206" s="251"/>
      <c r="T206" s="25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3" t="s">
        <v>196</v>
      </c>
      <c r="AU206" s="253" t="s">
        <v>85</v>
      </c>
      <c r="AV206" s="14" t="s">
        <v>85</v>
      </c>
      <c r="AW206" s="14" t="s">
        <v>4</v>
      </c>
      <c r="AX206" s="14" t="s">
        <v>79</v>
      </c>
      <c r="AY206" s="253" t="s">
        <v>186</v>
      </c>
    </row>
    <row r="207" s="2" customFormat="1" ht="49.05" customHeight="1">
      <c r="A207" s="38"/>
      <c r="B207" s="39"/>
      <c r="C207" s="213" t="s">
        <v>537</v>
      </c>
      <c r="D207" s="213" t="s">
        <v>188</v>
      </c>
      <c r="E207" s="214" t="s">
        <v>4043</v>
      </c>
      <c r="F207" s="215" t="s">
        <v>4044</v>
      </c>
      <c r="G207" s="216" t="s">
        <v>566</v>
      </c>
      <c r="H207" s="217">
        <v>73</v>
      </c>
      <c r="I207" s="218"/>
      <c r="J207" s="219">
        <f>ROUND(I207*H207,2)</f>
        <v>0</v>
      </c>
      <c r="K207" s="220"/>
      <c r="L207" s="44"/>
      <c r="M207" s="221" t="s">
        <v>19</v>
      </c>
      <c r="N207" s="222" t="s">
        <v>44</v>
      </c>
      <c r="O207" s="84"/>
      <c r="P207" s="223">
        <f>O207*H207</f>
        <v>0</v>
      </c>
      <c r="Q207" s="223">
        <v>0</v>
      </c>
      <c r="R207" s="223">
        <f>Q207*H207</f>
        <v>0</v>
      </c>
      <c r="S207" s="223">
        <v>0.0050000000000000001</v>
      </c>
      <c r="T207" s="224">
        <f>S207*H207</f>
        <v>0.36499999999999999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306</v>
      </c>
      <c r="AT207" s="225" t="s">
        <v>188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306</v>
      </c>
      <c r="BM207" s="225" t="s">
        <v>4045</v>
      </c>
    </row>
    <row r="208" s="2" customFormat="1">
      <c r="A208" s="38"/>
      <c r="B208" s="39"/>
      <c r="C208" s="40"/>
      <c r="D208" s="227" t="s">
        <v>194</v>
      </c>
      <c r="E208" s="40"/>
      <c r="F208" s="228" t="s">
        <v>4046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194</v>
      </c>
      <c r="AU208" s="17" t="s">
        <v>85</v>
      </c>
    </row>
    <row r="209" s="14" customFormat="1">
      <c r="A209" s="14"/>
      <c r="B209" s="243"/>
      <c r="C209" s="244"/>
      <c r="D209" s="234" t="s">
        <v>196</v>
      </c>
      <c r="E209" s="245" t="s">
        <v>19</v>
      </c>
      <c r="F209" s="246" t="s">
        <v>4047</v>
      </c>
      <c r="G209" s="244"/>
      <c r="H209" s="247">
        <v>3</v>
      </c>
      <c r="I209" s="248"/>
      <c r="J209" s="244"/>
      <c r="K209" s="244"/>
      <c r="L209" s="249"/>
      <c r="M209" s="250"/>
      <c r="N209" s="251"/>
      <c r="O209" s="251"/>
      <c r="P209" s="251"/>
      <c r="Q209" s="251"/>
      <c r="R209" s="251"/>
      <c r="S209" s="251"/>
      <c r="T209" s="25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3" t="s">
        <v>196</v>
      </c>
      <c r="AU209" s="253" t="s">
        <v>85</v>
      </c>
      <c r="AV209" s="14" t="s">
        <v>85</v>
      </c>
      <c r="AW209" s="14" t="s">
        <v>33</v>
      </c>
      <c r="AX209" s="14" t="s">
        <v>72</v>
      </c>
      <c r="AY209" s="253" t="s">
        <v>186</v>
      </c>
    </row>
    <row r="210" s="14" customFormat="1">
      <c r="A210" s="14"/>
      <c r="B210" s="243"/>
      <c r="C210" s="244"/>
      <c r="D210" s="234" t="s">
        <v>196</v>
      </c>
      <c r="E210" s="245" t="s">
        <v>19</v>
      </c>
      <c r="F210" s="246" t="s">
        <v>4048</v>
      </c>
      <c r="G210" s="244"/>
      <c r="H210" s="247">
        <v>32</v>
      </c>
      <c r="I210" s="248"/>
      <c r="J210" s="244"/>
      <c r="K210" s="244"/>
      <c r="L210" s="249"/>
      <c r="M210" s="250"/>
      <c r="N210" s="251"/>
      <c r="O210" s="251"/>
      <c r="P210" s="251"/>
      <c r="Q210" s="251"/>
      <c r="R210" s="251"/>
      <c r="S210" s="251"/>
      <c r="T210" s="25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3" t="s">
        <v>196</v>
      </c>
      <c r="AU210" s="253" t="s">
        <v>85</v>
      </c>
      <c r="AV210" s="14" t="s">
        <v>85</v>
      </c>
      <c r="AW210" s="14" t="s">
        <v>33</v>
      </c>
      <c r="AX210" s="14" t="s">
        <v>72</v>
      </c>
      <c r="AY210" s="253" t="s">
        <v>186</v>
      </c>
    </row>
    <row r="211" s="14" customFormat="1">
      <c r="A211" s="14"/>
      <c r="B211" s="243"/>
      <c r="C211" s="244"/>
      <c r="D211" s="234" t="s">
        <v>196</v>
      </c>
      <c r="E211" s="245" t="s">
        <v>19</v>
      </c>
      <c r="F211" s="246" t="s">
        <v>4049</v>
      </c>
      <c r="G211" s="244"/>
      <c r="H211" s="247">
        <v>23</v>
      </c>
      <c r="I211" s="248"/>
      <c r="J211" s="244"/>
      <c r="K211" s="244"/>
      <c r="L211" s="249"/>
      <c r="M211" s="250"/>
      <c r="N211" s="251"/>
      <c r="O211" s="251"/>
      <c r="P211" s="251"/>
      <c r="Q211" s="251"/>
      <c r="R211" s="251"/>
      <c r="S211" s="251"/>
      <c r="T211" s="252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3" t="s">
        <v>196</v>
      </c>
      <c r="AU211" s="253" t="s">
        <v>85</v>
      </c>
      <c r="AV211" s="14" t="s">
        <v>85</v>
      </c>
      <c r="AW211" s="14" t="s">
        <v>33</v>
      </c>
      <c r="AX211" s="14" t="s">
        <v>72</v>
      </c>
      <c r="AY211" s="253" t="s">
        <v>186</v>
      </c>
    </row>
    <row r="212" s="14" customFormat="1">
      <c r="A212" s="14"/>
      <c r="B212" s="243"/>
      <c r="C212" s="244"/>
      <c r="D212" s="234" t="s">
        <v>196</v>
      </c>
      <c r="E212" s="245" t="s">
        <v>19</v>
      </c>
      <c r="F212" s="246" t="s">
        <v>4050</v>
      </c>
      <c r="G212" s="244"/>
      <c r="H212" s="247">
        <v>15</v>
      </c>
      <c r="I212" s="248"/>
      <c r="J212" s="244"/>
      <c r="K212" s="244"/>
      <c r="L212" s="249"/>
      <c r="M212" s="250"/>
      <c r="N212" s="251"/>
      <c r="O212" s="251"/>
      <c r="P212" s="251"/>
      <c r="Q212" s="251"/>
      <c r="R212" s="251"/>
      <c r="S212" s="251"/>
      <c r="T212" s="25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3" t="s">
        <v>196</v>
      </c>
      <c r="AU212" s="253" t="s">
        <v>85</v>
      </c>
      <c r="AV212" s="14" t="s">
        <v>85</v>
      </c>
      <c r="AW212" s="14" t="s">
        <v>33</v>
      </c>
      <c r="AX212" s="14" t="s">
        <v>72</v>
      </c>
      <c r="AY212" s="253" t="s">
        <v>186</v>
      </c>
    </row>
    <row r="213" s="2" customFormat="1" ht="49.05" customHeight="1">
      <c r="A213" s="38"/>
      <c r="B213" s="39"/>
      <c r="C213" s="213" t="s">
        <v>544</v>
      </c>
      <c r="D213" s="213" t="s">
        <v>188</v>
      </c>
      <c r="E213" s="214" t="s">
        <v>4051</v>
      </c>
      <c r="F213" s="215" t="s">
        <v>4052</v>
      </c>
      <c r="G213" s="216" t="s">
        <v>566</v>
      </c>
      <c r="H213" s="217">
        <v>10</v>
      </c>
      <c r="I213" s="218"/>
      <c r="J213" s="219">
        <f>ROUND(I213*H213,2)</f>
        <v>0</v>
      </c>
      <c r="K213" s="220"/>
      <c r="L213" s="44"/>
      <c r="M213" s="221" t="s">
        <v>19</v>
      </c>
      <c r="N213" s="222" t="s">
        <v>44</v>
      </c>
      <c r="O213" s="84"/>
      <c r="P213" s="223">
        <f>O213*H213</f>
        <v>0</v>
      </c>
      <c r="Q213" s="223">
        <v>0</v>
      </c>
      <c r="R213" s="223">
        <f>Q213*H213</f>
        <v>0</v>
      </c>
      <c r="S213" s="223">
        <v>0.0080000000000000002</v>
      </c>
      <c r="T213" s="224">
        <f>S213*H213</f>
        <v>0.080000000000000002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25" t="s">
        <v>306</v>
      </c>
      <c r="AT213" s="225" t="s">
        <v>188</v>
      </c>
      <c r="AU213" s="225" t="s">
        <v>85</v>
      </c>
      <c r="AY213" s="17" t="s">
        <v>186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7" t="s">
        <v>85</v>
      </c>
      <c r="BK213" s="226">
        <f>ROUND(I213*H213,2)</f>
        <v>0</v>
      </c>
      <c r="BL213" s="17" t="s">
        <v>306</v>
      </c>
      <c r="BM213" s="225" t="s">
        <v>4053</v>
      </c>
    </row>
    <row r="214" s="2" customFormat="1">
      <c r="A214" s="38"/>
      <c r="B214" s="39"/>
      <c r="C214" s="40"/>
      <c r="D214" s="227" t="s">
        <v>194</v>
      </c>
      <c r="E214" s="40"/>
      <c r="F214" s="228" t="s">
        <v>4054</v>
      </c>
      <c r="G214" s="40"/>
      <c r="H214" s="40"/>
      <c r="I214" s="229"/>
      <c r="J214" s="40"/>
      <c r="K214" s="40"/>
      <c r="L214" s="44"/>
      <c r="M214" s="230"/>
      <c r="N214" s="231"/>
      <c r="O214" s="84"/>
      <c r="P214" s="84"/>
      <c r="Q214" s="84"/>
      <c r="R214" s="84"/>
      <c r="S214" s="84"/>
      <c r="T214" s="85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7" t="s">
        <v>194</v>
      </c>
      <c r="AU214" s="17" t="s">
        <v>85</v>
      </c>
    </row>
    <row r="215" s="14" customFormat="1">
      <c r="A215" s="14"/>
      <c r="B215" s="243"/>
      <c r="C215" s="244"/>
      <c r="D215" s="234" t="s">
        <v>196</v>
      </c>
      <c r="E215" s="245" t="s">
        <v>19</v>
      </c>
      <c r="F215" s="246" t="s">
        <v>4055</v>
      </c>
      <c r="G215" s="244"/>
      <c r="H215" s="247">
        <v>5</v>
      </c>
      <c r="I215" s="248"/>
      <c r="J215" s="244"/>
      <c r="K215" s="244"/>
      <c r="L215" s="249"/>
      <c r="M215" s="250"/>
      <c r="N215" s="251"/>
      <c r="O215" s="251"/>
      <c r="P215" s="251"/>
      <c r="Q215" s="251"/>
      <c r="R215" s="251"/>
      <c r="S215" s="251"/>
      <c r="T215" s="25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3" t="s">
        <v>196</v>
      </c>
      <c r="AU215" s="253" t="s">
        <v>85</v>
      </c>
      <c r="AV215" s="14" t="s">
        <v>85</v>
      </c>
      <c r="AW215" s="14" t="s">
        <v>33</v>
      </c>
      <c r="AX215" s="14" t="s">
        <v>72</v>
      </c>
      <c r="AY215" s="253" t="s">
        <v>186</v>
      </c>
    </row>
    <row r="216" s="14" customFormat="1">
      <c r="A216" s="14"/>
      <c r="B216" s="243"/>
      <c r="C216" s="244"/>
      <c r="D216" s="234" t="s">
        <v>196</v>
      </c>
      <c r="E216" s="245" t="s">
        <v>19</v>
      </c>
      <c r="F216" s="246" t="s">
        <v>4056</v>
      </c>
      <c r="G216" s="244"/>
      <c r="H216" s="247">
        <v>3</v>
      </c>
      <c r="I216" s="248"/>
      <c r="J216" s="244"/>
      <c r="K216" s="244"/>
      <c r="L216" s="249"/>
      <c r="M216" s="250"/>
      <c r="N216" s="251"/>
      <c r="O216" s="251"/>
      <c r="P216" s="251"/>
      <c r="Q216" s="251"/>
      <c r="R216" s="251"/>
      <c r="S216" s="251"/>
      <c r="T216" s="252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3" t="s">
        <v>196</v>
      </c>
      <c r="AU216" s="253" t="s">
        <v>85</v>
      </c>
      <c r="AV216" s="14" t="s">
        <v>85</v>
      </c>
      <c r="AW216" s="14" t="s">
        <v>33</v>
      </c>
      <c r="AX216" s="14" t="s">
        <v>72</v>
      </c>
      <c r="AY216" s="253" t="s">
        <v>186</v>
      </c>
    </row>
    <row r="217" s="14" customFormat="1">
      <c r="A217" s="14"/>
      <c r="B217" s="243"/>
      <c r="C217" s="244"/>
      <c r="D217" s="234" t="s">
        <v>196</v>
      </c>
      <c r="E217" s="245" t="s">
        <v>19</v>
      </c>
      <c r="F217" s="246" t="s">
        <v>4057</v>
      </c>
      <c r="G217" s="244"/>
      <c r="H217" s="247">
        <v>2</v>
      </c>
      <c r="I217" s="248"/>
      <c r="J217" s="244"/>
      <c r="K217" s="244"/>
      <c r="L217" s="249"/>
      <c r="M217" s="250"/>
      <c r="N217" s="251"/>
      <c r="O217" s="251"/>
      <c r="P217" s="251"/>
      <c r="Q217" s="251"/>
      <c r="R217" s="251"/>
      <c r="S217" s="251"/>
      <c r="T217" s="25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3" t="s">
        <v>196</v>
      </c>
      <c r="AU217" s="253" t="s">
        <v>85</v>
      </c>
      <c r="AV217" s="14" t="s">
        <v>85</v>
      </c>
      <c r="AW217" s="14" t="s">
        <v>33</v>
      </c>
      <c r="AX217" s="14" t="s">
        <v>72</v>
      </c>
      <c r="AY217" s="253" t="s">
        <v>186</v>
      </c>
    </row>
    <row r="218" s="2" customFormat="1" ht="37.8" customHeight="1">
      <c r="A218" s="38"/>
      <c r="B218" s="39"/>
      <c r="C218" s="213" t="s">
        <v>551</v>
      </c>
      <c r="D218" s="213" t="s">
        <v>188</v>
      </c>
      <c r="E218" s="214" t="s">
        <v>1927</v>
      </c>
      <c r="F218" s="215" t="s">
        <v>1928</v>
      </c>
      <c r="G218" s="216" t="s">
        <v>566</v>
      </c>
      <c r="H218" s="217">
        <v>61</v>
      </c>
      <c r="I218" s="218"/>
      <c r="J218" s="219">
        <f>ROUND(I218*H218,2)</f>
        <v>0</v>
      </c>
      <c r="K218" s="220"/>
      <c r="L218" s="44"/>
      <c r="M218" s="221" t="s">
        <v>19</v>
      </c>
      <c r="N218" s="222" t="s">
        <v>44</v>
      </c>
      <c r="O218" s="84"/>
      <c r="P218" s="223">
        <f>O218*H218</f>
        <v>0</v>
      </c>
      <c r="Q218" s="223">
        <v>0.0015554</v>
      </c>
      <c r="R218" s="223">
        <f>Q218*H218</f>
        <v>0.094879400000000003</v>
      </c>
      <c r="S218" s="223">
        <v>0</v>
      </c>
      <c r="T218" s="224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25" t="s">
        <v>306</v>
      </c>
      <c r="AT218" s="225" t="s">
        <v>188</v>
      </c>
      <c r="AU218" s="225" t="s">
        <v>85</v>
      </c>
      <c r="AY218" s="17" t="s">
        <v>186</v>
      </c>
      <c r="BE218" s="226">
        <f>IF(N218="základní",J218,0)</f>
        <v>0</v>
      </c>
      <c r="BF218" s="226">
        <f>IF(N218="snížená",J218,0)</f>
        <v>0</v>
      </c>
      <c r="BG218" s="226">
        <f>IF(N218="zákl. přenesená",J218,0)</f>
        <v>0</v>
      </c>
      <c r="BH218" s="226">
        <f>IF(N218="sníž. přenesená",J218,0)</f>
        <v>0</v>
      </c>
      <c r="BI218" s="226">
        <f>IF(N218="nulová",J218,0)</f>
        <v>0</v>
      </c>
      <c r="BJ218" s="17" t="s">
        <v>85</v>
      </c>
      <c r="BK218" s="226">
        <f>ROUND(I218*H218,2)</f>
        <v>0</v>
      </c>
      <c r="BL218" s="17" t="s">
        <v>306</v>
      </c>
      <c r="BM218" s="225" t="s">
        <v>4058</v>
      </c>
    </row>
    <row r="219" s="2" customFormat="1">
      <c r="A219" s="38"/>
      <c r="B219" s="39"/>
      <c r="C219" s="40"/>
      <c r="D219" s="227" t="s">
        <v>194</v>
      </c>
      <c r="E219" s="40"/>
      <c r="F219" s="228" t="s">
        <v>1930</v>
      </c>
      <c r="G219" s="40"/>
      <c r="H219" s="40"/>
      <c r="I219" s="229"/>
      <c r="J219" s="40"/>
      <c r="K219" s="40"/>
      <c r="L219" s="44"/>
      <c r="M219" s="230"/>
      <c r="N219" s="231"/>
      <c r="O219" s="84"/>
      <c r="P219" s="84"/>
      <c r="Q219" s="84"/>
      <c r="R219" s="84"/>
      <c r="S219" s="84"/>
      <c r="T219" s="85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7" t="s">
        <v>194</v>
      </c>
      <c r="AU219" s="17" t="s">
        <v>85</v>
      </c>
    </row>
    <row r="220" s="2" customFormat="1" ht="37.8" customHeight="1">
      <c r="A220" s="38"/>
      <c r="B220" s="39"/>
      <c r="C220" s="213" t="s">
        <v>557</v>
      </c>
      <c r="D220" s="213" t="s">
        <v>188</v>
      </c>
      <c r="E220" s="214" t="s">
        <v>1931</v>
      </c>
      <c r="F220" s="215" t="s">
        <v>1932</v>
      </c>
      <c r="G220" s="216" t="s">
        <v>566</v>
      </c>
      <c r="H220" s="217">
        <v>30</v>
      </c>
      <c r="I220" s="218"/>
      <c r="J220" s="219">
        <f>ROUND(I220*H220,2)</f>
        <v>0</v>
      </c>
      <c r="K220" s="220"/>
      <c r="L220" s="44"/>
      <c r="M220" s="221" t="s">
        <v>19</v>
      </c>
      <c r="N220" s="222" t="s">
        <v>44</v>
      </c>
      <c r="O220" s="84"/>
      <c r="P220" s="223">
        <f>O220*H220</f>
        <v>0</v>
      </c>
      <c r="Q220" s="223">
        <v>0.0016102</v>
      </c>
      <c r="R220" s="223">
        <f>Q220*H220</f>
        <v>0.048306000000000002</v>
      </c>
      <c r="S220" s="223">
        <v>0</v>
      </c>
      <c r="T220" s="224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25" t="s">
        <v>306</v>
      </c>
      <c r="AT220" s="225" t="s">
        <v>188</v>
      </c>
      <c r="AU220" s="225" t="s">
        <v>85</v>
      </c>
      <c r="AY220" s="17" t="s">
        <v>186</v>
      </c>
      <c r="BE220" s="226">
        <f>IF(N220="základní",J220,0)</f>
        <v>0</v>
      </c>
      <c r="BF220" s="226">
        <f>IF(N220="snížená",J220,0)</f>
        <v>0</v>
      </c>
      <c r="BG220" s="226">
        <f>IF(N220="zákl. přenesená",J220,0)</f>
        <v>0</v>
      </c>
      <c r="BH220" s="226">
        <f>IF(N220="sníž. přenesená",J220,0)</f>
        <v>0</v>
      </c>
      <c r="BI220" s="226">
        <f>IF(N220="nulová",J220,0)</f>
        <v>0</v>
      </c>
      <c r="BJ220" s="17" t="s">
        <v>85</v>
      </c>
      <c r="BK220" s="226">
        <f>ROUND(I220*H220,2)</f>
        <v>0</v>
      </c>
      <c r="BL220" s="17" t="s">
        <v>306</v>
      </c>
      <c r="BM220" s="225" t="s">
        <v>4059</v>
      </c>
    </row>
    <row r="221" s="2" customFormat="1">
      <c r="A221" s="38"/>
      <c r="B221" s="39"/>
      <c r="C221" s="40"/>
      <c r="D221" s="227" t="s">
        <v>194</v>
      </c>
      <c r="E221" s="40"/>
      <c r="F221" s="228" t="s">
        <v>1934</v>
      </c>
      <c r="G221" s="40"/>
      <c r="H221" s="40"/>
      <c r="I221" s="229"/>
      <c r="J221" s="40"/>
      <c r="K221" s="40"/>
      <c r="L221" s="44"/>
      <c r="M221" s="230"/>
      <c r="N221" s="231"/>
      <c r="O221" s="84"/>
      <c r="P221" s="84"/>
      <c r="Q221" s="84"/>
      <c r="R221" s="84"/>
      <c r="S221" s="84"/>
      <c r="T221" s="85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7" t="s">
        <v>194</v>
      </c>
      <c r="AU221" s="17" t="s">
        <v>85</v>
      </c>
    </row>
    <row r="222" s="2" customFormat="1" ht="37.8" customHeight="1">
      <c r="A222" s="38"/>
      <c r="B222" s="39"/>
      <c r="C222" s="213" t="s">
        <v>563</v>
      </c>
      <c r="D222" s="213" t="s">
        <v>188</v>
      </c>
      <c r="E222" s="214" t="s">
        <v>1939</v>
      </c>
      <c r="F222" s="215" t="s">
        <v>1940</v>
      </c>
      <c r="G222" s="216" t="s">
        <v>566</v>
      </c>
      <c r="H222" s="217">
        <v>75</v>
      </c>
      <c r="I222" s="218"/>
      <c r="J222" s="219">
        <f>ROUND(I222*H222,2)</f>
        <v>0</v>
      </c>
      <c r="K222" s="220"/>
      <c r="L222" s="44"/>
      <c r="M222" s="221" t="s">
        <v>19</v>
      </c>
      <c r="N222" s="222" t="s">
        <v>44</v>
      </c>
      <c r="O222" s="84"/>
      <c r="P222" s="223">
        <f>O222*H222</f>
        <v>0</v>
      </c>
      <c r="Q222" s="223">
        <v>0.00070052000000000005</v>
      </c>
      <c r="R222" s="223">
        <f>Q222*H222</f>
        <v>0.052539000000000002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306</v>
      </c>
      <c r="AT222" s="225" t="s">
        <v>188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4060</v>
      </c>
    </row>
    <row r="223" s="2" customFormat="1">
      <c r="A223" s="38"/>
      <c r="B223" s="39"/>
      <c r="C223" s="40"/>
      <c r="D223" s="227" t="s">
        <v>194</v>
      </c>
      <c r="E223" s="40"/>
      <c r="F223" s="228" t="s">
        <v>1942</v>
      </c>
      <c r="G223" s="40"/>
      <c r="H223" s="40"/>
      <c r="I223" s="229"/>
      <c r="J223" s="40"/>
      <c r="K223" s="40"/>
      <c r="L223" s="44"/>
      <c r="M223" s="230"/>
      <c r="N223" s="231"/>
      <c r="O223" s="84"/>
      <c r="P223" s="84"/>
      <c r="Q223" s="84"/>
      <c r="R223" s="84"/>
      <c r="S223" s="84"/>
      <c r="T223" s="85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7" t="s">
        <v>194</v>
      </c>
      <c r="AU223" s="17" t="s">
        <v>85</v>
      </c>
    </row>
    <row r="224" s="2" customFormat="1" ht="37.8" customHeight="1">
      <c r="A224" s="38"/>
      <c r="B224" s="39"/>
      <c r="C224" s="213" t="s">
        <v>572</v>
      </c>
      <c r="D224" s="213" t="s">
        <v>188</v>
      </c>
      <c r="E224" s="214" t="s">
        <v>1943</v>
      </c>
      <c r="F224" s="215" t="s">
        <v>1944</v>
      </c>
      <c r="G224" s="216" t="s">
        <v>566</v>
      </c>
      <c r="H224" s="217">
        <v>10</v>
      </c>
      <c r="I224" s="218"/>
      <c r="J224" s="219">
        <f>ROUND(I224*H224,2)</f>
        <v>0</v>
      </c>
      <c r="K224" s="220"/>
      <c r="L224" s="44"/>
      <c r="M224" s="221" t="s">
        <v>19</v>
      </c>
      <c r="N224" s="222" t="s">
        <v>44</v>
      </c>
      <c r="O224" s="84"/>
      <c r="P224" s="223">
        <f>O224*H224</f>
        <v>0</v>
      </c>
      <c r="Q224" s="223">
        <v>0.00083204000000000004</v>
      </c>
      <c r="R224" s="223">
        <f>Q224*H224</f>
        <v>0.0083204000000000004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306</v>
      </c>
      <c r="AT224" s="225" t="s">
        <v>188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306</v>
      </c>
      <c r="BM224" s="225" t="s">
        <v>4061</v>
      </c>
    </row>
    <row r="225" s="2" customFormat="1">
      <c r="A225" s="38"/>
      <c r="B225" s="39"/>
      <c r="C225" s="40"/>
      <c r="D225" s="227" t="s">
        <v>194</v>
      </c>
      <c r="E225" s="40"/>
      <c r="F225" s="228" t="s">
        <v>1946</v>
      </c>
      <c r="G225" s="40"/>
      <c r="H225" s="40"/>
      <c r="I225" s="229"/>
      <c r="J225" s="40"/>
      <c r="K225" s="40"/>
      <c r="L225" s="44"/>
      <c r="M225" s="230"/>
      <c r="N225" s="231"/>
      <c r="O225" s="84"/>
      <c r="P225" s="84"/>
      <c r="Q225" s="84"/>
      <c r="R225" s="84"/>
      <c r="S225" s="84"/>
      <c r="T225" s="85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7" t="s">
        <v>194</v>
      </c>
      <c r="AU225" s="17" t="s">
        <v>85</v>
      </c>
    </row>
    <row r="226" s="2" customFormat="1" ht="24.15" customHeight="1">
      <c r="A226" s="38"/>
      <c r="B226" s="39"/>
      <c r="C226" s="213" t="s">
        <v>578</v>
      </c>
      <c r="D226" s="213" t="s">
        <v>188</v>
      </c>
      <c r="E226" s="214" t="s">
        <v>4062</v>
      </c>
      <c r="F226" s="215" t="s">
        <v>4063</v>
      </c>
      <c r="G226" s="216" t="s">
        <v>566</v>
      </c>
      <c r="H226" s="217">
        <v>10</v>
      </c>
      <c r="I226" s="218"/>
      <c r="J226" s="219">
        <f>ROUND(I226*H226,2)</f>
        <v>0</v>
      </c>
      <c r="K226" s="220"/>
      <c r="L226" s="44"/>
      <c r="M226" s="221" t="s">
        <v>19</v>
      </c>
      <c r="N226" s="222" t="s">
        <v>44</v>
      </c>
      <c r="O226" s="84"/>
      <c r="P226" s="223">
        <f>O226*H226</f>
        <v>0</v>
      </c>
      <c r="Q226" s="223">
        <v>0.00015663</v>
      </c>
      <c r="R226" s="223">
        <f>Q226*H226</f>
        <v>0.0015663000000000001</v>
      </c>
      <c r="S226" s="223">
        <v>0</v>
      </c>
      <c r="T226" s="224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25" t="s">
        <v>306</v>
      </c>
      <c r="AT226" s="225" t="s">
        <v>188</v>
      </c>
      <c r="AU226" s="225" t="s">
        <v>85</v>
      </c>
      <c r="AY226" s="17" t="s">
        <v>186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17" t="s">
        <v>85</v>
      </c>
      <c r="BK226" s="226">
        <f>ROUND(I226*H226,2)</f>
        <v>0</v>
      </c>
      <c r="BL226" s="17" t="s">
        <v>306</v>
      </c>
      <c r="BM226" s="225" t="s">
        <v>4064</v>
      </c>
    </row>
    <row r="227" s="2" customFormat="1">
      <c r="A227" s="38"/>
      <c r="B227" s="39"/>
      <c r="C227" s="40"/>
      <c r="D227" s="227" t="s">
        <v>194</v>
      </c>
      <c r="E227" s="40"/>
      <c r="F227" s="228" t="s">
        <v>4065</v>
      </c>
      <c r="G227" s="40"/>
      <c r="H227" s="40"/>
      <c r="I227" s="229"/>
      <c r="J227" s="40"/>
      <c r="K227" s="40"/>
      <c r="L227" s="44"/>
      <c r="M227" s="230"/>
      <c r="N227" s="231"/>
      <c r="O227" s="84"/>
      <c r="P227" s="84"/>
      <c r="Q227" s="84"/>
      <c r="R227" s="84"/>
      <c r="S227" s="84"/>
      <c r="T227" s="85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7" t="s">
        <v>194</v>
      </c>
      <c r="AU227" s="17" t="s">
        <v>85</v>
      </c>
    </row>
    <row r="228" s="2" customFormat="1" ht="24.15" customHeight="1">
      <c r="A228" s="38"/>
      <c r="B228" s="39"/>
      <c r="C228" s="213" t="s">
        <v>584</v>
      </c>
      <c r="D228" s="213" t="s">
        <v>188</v>
      </c>
      <c r="E228" s="214" t="s">
        <v>2031</v>
      </c>
      <c r="F228" s="215" t="s">
        <v>2032</v>
      </c>
      <c r="G228" s="216" t="s">
        <v>283</v>
      </c>
      <c r="H228" s="217">
        <v>34</v>
      </c>
      <c r="I228" s="218"/>
      <c r="J228" s="219">
        <f>ROUND(I228*H228,2)</f>
        <v>0</v>
      </c>
      <c r="K228" s="220"/>
      <c r="L228" s="44"/>
      <c r="M228" s="221" t="s">
        <v>19</v>
      </c>
      <c r="N228" s="222" t="s">
        <v>44</v>
      </c>
      <c r="O228" s="84"/>
      <c r="P228" s="223">
        <f>O228*H228</f>
        <v>0</v>
      </c>
      <c r="Q228" s="223">
        <v>0</v>
      </c>
      <c r="R228" s="223">
        <f>Q228*H228</f>
        <v>0</v>
      </c>
      <c r="S228" s="223">
        <v>0</v>
      </c>
      <c r="T228" s="224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25" t="s">
        <v>306</v>
      </c>
      <c r="AT228" s="225" t="s">
        <v>188</v>
      </c>
      <c r="AU228" s="225" t="s">
        <v>85</v>
      </c>
      <c r="AY228" s="17" t="s">
        <v>186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7" t="s">
        <v>85</v>
      </c>
      <c r="BK228" s="226">
        <f>ROUND(I228*H228,2)</f>
        <v>0</v>
      </c>
      <c r="BL228" s="17" t="s">
        <v>306</v>
      </c>
      <c r="BM228" s="225" t="s">
        <v>4066</v>
      </c>
    </row>
    <row r="229" s="2" customFormat="1">
      <c r="A229" s="38"/>
      <c r="B229" s="39"/>
      <c r="C229" s="40"/>
      <c r="D229" s="227" t="s">
        <v>194</v>
      </c>
      <c r="E229" s="40"/>
      <c r="F229" s="228" t="s">
        <v>2034</v>
      </c>
      <c r="G229" s="40"/>
      <c r="H229" s="40"/>
      <c r="I229" s="229"/>
      <c r="J229" s="40"/>
      <c r="K229" s="40"/>
      <c r="L229" s="44"/>
      <c r="M229" s="230"/>
      <c r="N229" s="231"/>
      <c r="O229" s="84"/>
      <c r="P229" s="84"/>
      <c r="Q229" s="84"/>
      <c r="R229" s="84"/>
      <c r="S229" s="84"/>
      <c r="T229" s="85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7" t="s">
        <v>194</v>
      </c>
      <c r="AU229" s="17" t="s">
        <v>85</v>
      </c>
    </row>
    <row r="230" s="2" customFormat="1" ht="24.15" customHeight="1">
      <c r="A230" s="38"/>
      <c r="B230" s="39"/>
      <c r="C230" s="213" t="s">
        <v>589</v>
      </c>
      <c r="D230" s="213" t="s">
        <v>188</v>
      </c>
      <c r="E230" s="214" t="s">
        <v>4067</v>
      </c>
      <c r="F230" s="215" t="s">
        <v>4068</v>
      </c>
      <c r="G230" s="216" t="s">
        <v>283</v>
      </c>
      <c r="H230" s="217">
        <v>1</v>
      </c>
      <c r="I230" s="218"/>
      <c r="J230" s="219">
        <f>ROUND(I230*H230,2)</f>
        <v>0</v>
      </c>
      <c r="K230" s="220"/>
      <c r="L230" s="44"/>
      <c r="M230" s="221" t="s">
        <v>19</v>
      </c>
      <c r="N230" s="222" t="s">
        <v>44</v>
      </c>
      <c r="O230" s="84"/>
      <c r="P230" s="223">
        <f>O230*H230</f>
        <v>0</v>
      </c>
      <c r="Q230" s="223">
        <v>0</v>
      </c>
      <c r="R230" s="223">
        <f>Q230*H230</f>
        <v>0</v>
      </c>
      <c r="S230" s="223">
        <v>0</v>
      </c>
      <c r="T230" s="224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25" t="s">
        <v>306</v>
      </c>
      <c r="AT230" s="225" t="s">
        <v>188</v>
      </c>
      <c r="AU230" s="225" t="s">
        <v>85</v>
      </c>
      <c r="AY230" s="17" t="s">
        <v>186</v>
      </c>
      <c r="BE230" s="226">
        <f>IF(N230="základní",J230,0)</f>
        <v>0</v>
      </c>
      <c r="BF230" s="226">
        <f>IF(N230="snížená",J230,0)</f>
        <v>0</v>
      </c>
      <c r="BG230" s="226">
        <f>IF(N230="zákl. přenesená",J230,0)</f>
        <v>0</v>
      </c>
      <c r="BH230" s="226">
        <f>IF(N230="sníž. přenesená",J230,0)</f>
        <v>0</v>
      </c>
      <c r="BI230" s="226">
        <f>IF(N230="nulová",J230,0)</f>
        <v>0</v>
      </c>
      <c r="BJ230" s="17" t="s">
        <v>85</v>
      </c>
      <c r="BK230" s="226">
        <f>ROUND(I230*H230,2)</f>
        <v>0</v>
      </c>
      <c r="BL230" s="17" t="s">
        <v>306</v>
      </c>
      <c r="BM230" s="225" t="s">
        <v>4069</v>
      </c>
    </row>
    <row r="231" s="14" customFormat="1">
      <c r="A231" s="14"/>
      <c r="B231" s="243"/>
      <c r="C231" s="244"/>
      <c r="D231" s="234" t="s">
        <v>196</v>
      </c>
      <c r="E231" s="245" t="s">
        <v>19</v>
      </c>
      <c r="F231" s="246" t="s">
        <v>836</v>
      </c>
      <c r="G231" s="244"/>
      <c r="H231" s="247">
        <v>1</v>
      </c>
      <c r="I231" s="248"/>
      <c r="J231" s="244"/>
      <c r="K231" s="244"/>
      <c r="L231" s="249"/>
      <c r="M231" s="250"/>
      <c r="N231" s="251"/>
      <c r="O231" s="251"/>
      <c r="P231" s="251"/>
      <c r="Q231" s="251"/>
      <c r="R231" s="251"/>
      <c r="S231" s="251"/>
      <c r="T231" s="25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3" t="s">
        <v>196</v>
      </c>
      <c r="AU231" s="253" t="s">
        <v>85</v>
      </c>
      <c r="AV231" s="14" t="s">
        <v>85</v>
      </c>
      <c r="AW231" s="14" t="s">
        <v>33</v>
      </c>
      <c r="AX231" s="14" t="s">
        <v>72</v>
      </c>
      <c r="AY231" s="253" t="s">
        <v>186</v>
      </c>
    </row>
    <row r="232" s="2" customFormat="1" ht="24.15" customHeight="1">
      <c r="A232" s="38"/>
      <c r="B232" s="39"/>
      <c r="C232" s="254" t="s">
        <v>594</v>
      </c>
      <c r="D232" s="254" t="s">
        <v>236</v>
      </c>
      <c r="E232" s="255" t="s">
        <v>4070</v>
      </c>
      <c r="F232" s="256" t="s">
        <v>4071</v>
      </c>
      <c r="G232" s="257" t="s">
        <v>1664</v>
      </c>
      <c r="H232" s="258">
        <v>1</v>
      </c>
      <c r="I232" s="259"/>
      <c r="J232" s="260">
        <f>ROUND(I232*H232,2)</f>
        <v>0</v>
      </c>
      <c r="K232" s="261"/>
      <c r="L232" s="262"/>
      <c r="M232" s="263" t="s">
        <v>19</v>
      </c>
      <c r="N232" s="264" t="s">
        <v>44</v>
      </c>
      <c r="O232" s="84"/>
      <c r="P232" s="223">
        <f>O232*H232</f>
        <v>0</v>
      </c>
      <c r="Q232" s="223">
        <v>0.68000000000000005</v>
      </c>
      <c r="R232" s="223">
        <f>Q232*H232</f>
        <v>0.68000000000000005</v>
      </c>
      <c r="S232" s="223">
        <v>0</v>
      </c>
      <c r="T232" s="224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25" t="s">
        <v>406</v>
      </c>
      <c r="AT232" s="225" t="s">
        <v>236</v>
      </c>
      <c r="AU232" s="225" t="s">
        <v>85</v>
      </c>
      <c r="AY232" s="17" t="s">
        <v>186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7" t="s">
        <v>85</v>
      </c>
      <c r="BK232" s="226">
        <f>ROUND(I232*H232,2)</f>
        <v>0</v>
      </c>
      <c r="BL232" s="17" t="s">
        <v>306</v>
      </c>
      <c r="BM232" s="225" t="s">
        <v>4072</v>
      </c>
    </row>
    <row r="233" s="2" customFormat="1">
      <c r="A233" s="38"/>
      <c r="B233" s="39"/>
      <c r="C233" s="40"/>
      <c r="D233" s="234" t="s">
        <v>1472</v>
      </c>
      <c r="E233" s="40"/>
      <c r="F233" s="272" t="s">
        <v>4073</v>
      </c>
      <c r="G233" s="40"/>
      <c r="H233" s="40"/>
      <c r="I233" s="229"/>
      <c r="J233" s="40"/>
      <c r="K233" s="40"/>
      <c r="L233" s="44"/>
      <c r="M233" s="230"/>
      <c r="N233" s="231"/>
      <c r="O233" s="84"/>
      <c r="P233" s="84"/>
      <c r="Q233" s="84"/>
      <c r="R233" s="84"/>
      <c r="S233" s="84"/>
      <c r="T233" s="85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7" t="s">
        <v>1472</v>
      </c>
      <c r="AU233" s="17" t="s">
        <v>85</v>
      </c>
    </row>
    <row r="234" s="14" customFormat="1">
      <c r="A234" s="14"/>
      <c r="B234" s="243"/>
      <c r="C234" s="244"/>
      <c r="D234" s="234" t="s">
        <v>196</v>
      </c>
      <c r="E234" s="245" t="s">
        <v>19</v>
      </c>
      <c r="F234" s="246" t="s">
        <v>836</v>
      </c>
      <c r="G234" s="244"/>
      <c r="H234" s="247">
        <v>1</v>
      </c>
      <c r="I234" s="248"/>
      <c r="J234" s="244"/>
      <c r="K234" s="244"/>
      <c r="L234" s="249"/>
      <c r="M234" s="250"/>
      <c r="N234" s="251"/>
      <c r="O234" s="251"/>
      <c r="P234" s="251"/>
      <c r="Q234" s="251"/>
      <c r="R234" s="251"/>
      <c r="S234" s="251"/>
      <c r="T234" s="25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3" t="s">
        <v>196</v>
      </c>
      <c r="AU234" s="253" t="s">
        <v>85</v>
      </c>
      <c r="AV234" s="14" t="s">
        <v>85</v>
      </c>
      <c r="AW234" s="14" t="s">
        <v>33</v>
      </c>
      <c r="AX234" s="14" t="s">
        <v>72</v>
      </c>
      <c r="AY234" s="253" t="s">
        <v>186</v>
      </c>
    </row>
    <row r="235" s="2" customFormat="1" ht="24.15" customHeight="1">
      <c r="A235" s="38"/>
      <c r="B235" s="39"/>
      <c r="C235" s="213" t="s">
        <v>599</v>
      </c>
      <c r="D235" s="213" t="s">
        <v>188</v>
      </c>
      <c r="E235" s="214" t="s">
        <v>4074</v>
      </c>
      <c r="F235" s="215" t="s">
        <v>4075</v>
      </c>
      <c r="G235" s="216" t="s">
        <v>283</v>
      </c>
      <c r="H235" s="217">
        <v>10</v>
      </c>
      <c r="I235" s="218"/>
      <c r="J235" s="219">
        <f>ROUND(I235*H235,2)</f>
        <v>0</v>
      </c>
      <c r="K235" s="220"/>
      <c r="L235" s="44"/>
      <c r="M235" s="221" t="s">
        <v>19</v>
      </c>
      <c r="N235" s="222" t="s">
        <v>44</v>
      </c>
      <c r="O235" s="84"/>
      <c r="P235" s="223">
        <f>O235*H235</f>
        <v>0</v>
      </c>
      <c r="Q235" s="223">
        <v>0</v>
      </c>
      <c r="R235" s="223">
        <f>Q235*H235</f>
        <v>0</v>
      </c>
      <c r="S235" s="223">
        <v>0.044499999999999998</v>
      </c>
      <c r="T235" s="224">
        <f>S235*H235</f>
        <v>0.44499999999999995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25" t="s">
        <v>306</v>
      </c>
      <c r="AT235" s="225" t="s">
        <v>188</v>
      </c>
      <c r="AU235" s="225" t="s">
        <v>85</v>
      </c>
      <c r="AY235" s="17" t="s">
        <v>186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7" t="s">
        <v>85</v>
      </c>
      <c r="BK235" s="226">
        <f>ROUND(I235*H235,2)</f>
        <v>0</v>
      </c>
      <c r="BL235" s="17" t="s">
        <v>306</v>
      </c>
      <c r="BM235" s="225" t="s">
        <v>4076</v>
      </c>
    </row>
    <row r="236" s="2" customFormat="1">
      <c r="A236" s="38"/>
      <c r="B236" s="39"/>
      <c r="C236" s="40"/>
      <c r="D236" s="227" t="s">
        <v>194</v>
      </c>
      <c r="E236" s="40"/>
      <c r="F236" s="228" t="s">
        <v>4077</v>
      </c>
      <c r="G236" s="40"/>
      <c r="H236" s="40"/>
      <c r="I236" s="229"/>
      <c r="J236" s="40"/>
      <c r="K236" s="40"/>
      <c r="L236" s="44"/>
      <c r="M236" s="230"/>
      <c r="N236" s="231"/>
      <c r="O236" s="84"/>
      <c r="P236" s="84"/>
      <c r="Q236" s="84"/>
      <c r="R236" s="84"/>
      <c r="S236" s="84"/>
      <c r="T236" s="85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7" t="s">
        <v>194</v>
      </c>
      <c r="AU236" s="17" t="s">
        <v>85</v>
      </c>
    </row>
    <row r="237" s="14" customFormat="1">
      <c r="A237" s="14"/>
      <c r="B237" s="243"/>
      <c r="C237" s="244"/>
      <c r="D237" s="234" t="s">
        <v>196</v>
      </c>
      <c r="E237" s="245" t="s">
        <v>19</v>
      </c>
      <c r="F237" s="246" t="s">
        <v>4078</v>
      </c>
      <c r="G237" s="244"/>
      <c r="H237" s="247">
        <v>10</v>
      </c>
      <c r="I237" s="248"/>
      <c r="J237" s="244"/>
      <c r="K237" s="244"/>
      <c r="L237" s="249"/>
      <c r="M237" s="250"/>
      <c r="N237" s="251"/>
      <c r="O237" s="251"/>
      <c r="P237" s="251"/>
      <c r="Q237" s="251"/>
      <c r="R237" s="251"/>
      <c r="S237" s="251"/>
      <c r="T237" s="25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3" t="s">
        <v>196</v>
      </c>
      <c r="AU237" s="253" t="s">
        <v>85</v>
      </c>
      <c r="AV237" s="14" t="s">
        <v>85</v>
      </c>
      <c r="AW237" s="14" t="s">
        <v>33</v>
      </c>
      <c r="AX237" s="14" t="s">
        <v>72</v>
      </c>
      <c r="AY237" s="253" t="s">
        <v>186</v>
      </c>
    </row>
    <row r="238" s="2" customFormat="1" ht="37.8" customHeight="1">
      <c r="A238" s="38"/>
      <c r="B238" s="39"/>
      <c r="C238" s="213" t="s">
        <v>604</v>
      </c>
      <c r="D238" s="213" t="s">
        <v>188</v>
      </c>
      <c r="E238" s="214" t="s">
        <v>4079</v>
      </c>
      <c r="F238" s="215" t="s">
        <v>4080</v>
      </c>
      <c r="G238" s="216" t="s">
        <v>283</v>
      </c>
      <c r="H238" s="217">
        <v>1</v>
      </c>
      <c r="I238" s="218"/>
      <c r="J238" s="219">
        <f>ROUND(I238*H238,2)</f>
        <v>0</v>
      </c>
      <c r="K238" s="220"/>
      <c r="L238" s="44"/>
      <c r="M238" s="221" t="s">
        <v>19</v>
      </c>
      <c r="N238" s="222" t="s">
        <v>44</v>
      </c>
      <c r="O238" s="84"/>
      <c r="P238" s="223">
        <f>O238*H238</f>
        <v>0</v>
      </c>
      <c r="Q238" s="223">
        <v>0</v>
      </c>
      <c r="R238" s="223">
        <f>Q238*H238</f>
        <v>0</v>
      </c>
      <c r="S238" s="223">
        <v>0.051999999999999998</v>
      </c>
      <c r="T238" s="224">
        <f>S238*H238</f>
        <v>0.051999999999999998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25" t="s">
        <v>306</v>
      </c>
      <c r="AT238" s="225" t="s">
        <v>188</v>
      </c>
      <c r="AU238" s="225" t="s">
        <v>85</v>
      </c>
      <c r="AY238" s="17" t="s">
        <v>186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7" t="s">
        <v>85</v>
      </c>
      <c r="BK238" s="226">
        <f>ROUND(I238*H238,2)</f>
        <v>0</v>
      </c>
      <c r="BL238" s="17" t="s">
        <v>306</v>
      </c>
      <c r="BM238" s="225" t="s">
        <v>4081</v>
      </c>
    </row>
    <row r="239" s="2" customFormat="1">
      <c r="A239" s="38"/>
      <c r="B239" s="39"/>
      <c r="C239" s="40"/>
      <c r="D239" s="227" t="s">
        <v>194</v>
      </c>
      <c r="E239" s="40"/>
      <c r="F239" s="228" t="s">
        <v>4082</v>
      </c>
      <c r="G239" s="40"/>
      <c r="H239" s="40"/>
      <c r="I239" s="229"/>
      <c r="J239" s="40"/>
      <c r="K239" s="40"/>
      <c r="L239" s="44"/>
      <c r="M239" s="230"/>
      <c r="N239" s="231"/>
      <c r="O239" s="84"/>
      <c r="P239" s="84"/>
      <c r="Q239" s="84"/>
      <c r="R239" s="84"/>
      <c r="S239" s="84"/>
      <c r="T239" s="85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7" t="s">
        <v>194</v>
      </c>
      <c r="AU239" s="17" t="s">
        <v>85</v>
      </c>
    </row>
    <row r="240" s="14" customFormat="1">
      <c r="A240" s="14"/>
      <c r="B240" s="243"/>
      <c r="C240" s="244"/>
      <c r="D240" s="234" t="s">
        <v>196</v>
      </c>
      <c r="E240" s="245" t="s">
        <v>19</v>
      </c>
      <c r="F240" s="246" t="s">
        <v>4083</v>
      </c>
      <c r="G240" s="244"/>
      <c r="H240" s="247">
        <v>1</v>
      </c>
      <c r="I240" s="248"/>
      <c r="J240" s="244"/>
      <c r="K240" s="244"/>
      <c r="L240" s="249"/>
      <c r="M240" s="250"/>
      <c r="N240" s="251"/>
      <c r="O240" s="251"/>
      <c r="P240" s="251"/>
      <c r="Q240" s="251"/>
      <c r="R240" s="251"/>
      <c r="S240" s="251"/>
      <c r="T240" s="25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3" t="s">
        <v>196</v>
      </c>
      <c r="AU240" s="253" t="s">
        <v>85</v>
      </c>
      <c r="AV240" s="14" t="s">
        <v>85</v>
      </c>
      <c r="AW240" s="14" t="s">
        <v>33</v>
      </c>
      <c r="AX240" s="14" t="s">
        <v>72</v>
      </c>
      <c r="AY240" s="253" t="s">
        <v>186</v>
      </c>
    </row>
    <row r="241" s="2" customFormat="1" ht="49.05" customHeight="1">
      <c r="A241" s="38"/>
      <c r="B241" s="39"/>
      <c r="C241" s="213" t="s">
        <v>609</v>
      </c>
      <c r="D241" s="213" t="s">
        <v>188</v>
      </c>
      <c r="E241" s="214" t="s">
        <v>3755</v>
      </c>
      <c r="F241" s="215" t="s">
        <v>3756</v>
      </c>
      <c r="G241" s="216" t="s">
        <v>230</v>
      </c>
      <c r="H241" s="217">
        <v>2.7909999999999999</v>
      </c>
      <c r="I241" s="218"/>
      <c r="J241" s="219">
        <f>ROUND(I241*H241,2)</f>
        <v>0</v>
      </c>
      <c r="K241" s="220"/>
      <c r="L241" s="44"/>
      <c r="M241" s="221" t="s">
        <v>19</v>
      </c>
      <c r="N241" s="222" t="s">
        <v>44</v>
      </c>
      <c r="O241" s="84"/>
      <c r="P241" s="223">
        <f>O241*H241</f>
        <v>0</v>
      </c>
      <c r="Q241" s="223">
        <v>0</v>
      </c>
      <c r="R241" s="223">
        <f>Q241*H241</f>
        <v>0</v>
      </c>
      <c r="S241" s="223">
        <v>0</v>
      </c>
      <c r="T241" s="224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225" t="s">
        <v>306</v>
      </c>
      <c r="AT241" s="225" t="s">
        <v>188</v>
      </c>
      <c r="AU241" s="225" t="s">
        <v>85</v>
      </c>
      <c r="AY241" s="17" t="s">
        <v>186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7" t="s">
        <v>85</v>
      </c>
      <c r="BK241" s="226">
        <f>ROUND(I241*H241,2)</f>
        <v>0</v>
      </c>
      <c r="BL241" s="17" t="s">
        <v>306</v>
      </c>
      <c r="BM241" s="225" t="s">
        <v>4084</v>
      </c>
    </row>
    <row r="242" s="2" customFormat="1">
      <c r="A242" s="38"/>
      <c r="B242" s="39"/>
      <c r="C242" s="40"/>
      <c r="D242" s="227" t="s">
        <v>194</v>
      </c>
      <c r="E242" s="40"/>
      <c r="F242" s="228" t="s">
        <v>3758</v>
      </c>
      <c r="G242" s="40"/>
      <c r="H242" s="40"/>
      <c r="I242" s="229"/>
      <c r="J242" s="40"/>
      <c r="K242" s="40"/>
      <c r="L242" s="44"/>
      <c r="M242" s="230"/>
      <c r="N242" s="231"/>
      <c r="O242" s="84"/>
      <c r="P242" s="84"/>
      <c r="Q242" s="84"/>
      <c r="R242" s="84"/>
      <c r="S242" s="84"/>
      <c r="T242" s="85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T242" s="17" t="s">
        <v>194</v>
      </c>
      <c r="AU242" s="17" t="s">
        <v>85</v>
      </c>
    </row>
    <row r="243" s="2" customFormat="1" ht="49.05" customHeight="1">
      <c r="A243" s="38"/>
      <c r="B243" s="39"/>
      <c r="C243" s="213" t="s">
        <v>614</v>
      </c>
      <c r="D243" s="213" t="s">
        <v>188</v>
      </c>
      <c r="E243" s="214" t="s">
        <v>1684</v>
      </c>
      <c r="F243" s="215" t="s">
        <v>1685</v>
      </c>
      <c r="G243" s="216" t="s">
        <v>230</v>
      </c>
      <c r="H243" s="217">
        <v>2.7909999999999999</v>
      </c>
      <c r="I243" s="218"/>
      <c r="J243" s="219">
        <f>ROUND(I243*H243,2)</f>
        <v>0</v>
      </c>
      <c r="K243" s="220"/>
      <c r="L243" s="44"/>
      <c r="M243" s="221" t="s">
        <v>19</v>
      </c>
      <c r="N243" s="222" t="s">
        <v>44</v>
      </c>
      <c r="O243" s="84"/>
      <c r="P243" s="223">
        <f>O243*H243</f>
        <v>0</v>
      </c>
      <c r="Q243" s="223">
        <v>0</v>
      </c>
      <c r="R243" s="223">
        <f>Q243*H243</f>
        <v>0</v>
      </c>
      <c r="S243" s="223">
        <v>0</v>
      </c>
      <c r="T243" s="224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25" t="s">
        <v>306</v>
      </c>
      <c r="AT243" s="225" t="s">
        <v>188</v>
      </c>
      <c r="AU243" s="225" t="s">
        <v>85</v>
      </c>
      <c r="AY243" s="17" t="s">
        <v>186</v>
      </c>
      <c r="BE243" s="226">
        <f>IF(N243="základní",J243,0)</f>
        <v>0</v>
      </c>
      <c r="BF243" s="226">
        <f>IF(N243="snížená",J243,0)</f>
        <v>0</v>
      </c>
      <c r="BG243" s="226">
        <f>IF(N243="zákl. přenesená",J243,0)</f>
        <v>0</v>
      </c>
      <c r="BH243" s="226">
        <f>IF(N243="sníž. přenesená",J243,0)</f>
        <v>0</v>
      </c>
      <c r="BI243" s="226">
        <f>IF(N243="nulová",J243,0)</f>
        <v>0</v>
      </c>
      <c r="BJ243" s="17" t="s">
        <v>85</v>
      </c>
      <c r="BK243" s="226">
        <f>ROUND(I243*H243,2)</f>
        <v>0</v>
      </c>
      <c r="BL243" s="17" t="s">
        <v>306</v>
      </c>
      <c r="BM243" s="225" t="s">
        <v>4085</v>
      </c>
    </row>
    <row r="244" s="2" customFormat="1">
      <c r="A244" s="38"/>
      <c r="B244" s="39"/>
      <c r="C244" s="40"/>
      <c r="D244" s="227" t="s">
        <v>194</v>
      </c>
      <c r="E244" s="40"/>
      <c r="F244" s="228" t="s">
        <v>1687</v>
      </c>
      <c r="G244" s="40"/>
      <c r="H244" s="40"/>
      <c r="I244" s="229"/>
      <c r="J244" s="40"/>
      <c r="K244" s="40"/>
      <c r="L244" s="44"/>
      <c r="M244" s="230"/>
      <c r="N244" s="231"/>
      <c r="O244" s="84"/>
      <c r="P244" s="84"/>
      <c r="Q244" s="84"/>
      <c r="R244" s="84"/>
      <c r="S244" s="84"/>
      <c r="T244" s="85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7" t="s">
        <v>194</v>
      </c>
      <c r="AU244" s="17" t="s">
        <v>85</v>
      </c>
    </row>
    <row r="245" s="12" customFormat="1" ht="22.8" customHeight="1">
      <c r="A245" s="12"/>
      <c r="B245" s="197"/>
      <c r="C245" s="198"/>
      <c r="D245" s="199" t="s">
        <v>71</v>
      </c>
      <c r="E245" s="211" t="s">
        <v>923</v>
      </c>
      <c r="F245" s="211" t="s">
        <v>924</v>
      </c>
      <c r="G245" s="198"/>
      <c r="H245" s="198"/>
      <c r="I245" s="201"/>
      <c r="J245" s="212">
        <f>BK245</f>
        <v>0</v>
      </c>
      <c r="K245" s="198"/>
      <c r="L245" s="203"/>
      <c r="M245" s="204"/>
      <c r="N245" s="205"/>
      <c r="O245" s="205"/>
      <c r="P245" s="206">
        <f>SUM(P246:P248)</f>
        <v>0</v>
      </c>
      <c r="Q245" s="205"/>
      <c r="R245" s="206">
        <f>SUM(R246:R248)</f>
        <v>0</v>
      </c>
      <c r="S245" s="205"/>
      <c r="T245" s="207">
        <f>SUM(T246:T248)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08" t="s">
        <v>85</v>
      </c>
      <c r="AT245" s="209" t="s">
        <v>71</v>
      </c>
      <c r="AU245" s="209" t="s">
        <v>79</v>
      </c>
      <c r="AY245" s="208" t="s">
        <v>186</v>
      </c>
      <c r="BK245" s="210">
        <f>SUM(BK246:BK248)</f>
        <v>0</v>
      </c>
    </row>
    <row r="246" s="2" customFormat="1" ht="24.15" customHeight="1">
      <c r="A246" s="38"/>
      <c r="B246" s="39"/>
      <c r="C246" s="213" t="s">
        <v>619</v>
      </c>
      <c r="D246" s="213" t="s">
        <v>188</v>
      </c>
      <c r="E246" s="214" t="s">
        <v>4086</v>
      </c>
      <c r="F246" s="215" t="s">
        <v>4087</v>
      </c>
      <c r="G246" s="216" t="s">
        <v>968</v>
      </c>
      <c r="H246" s="217">
        <v>0</v>
      </c>
      <c r="I246" s="218"/>
      <c r="J246" s="219">
        <f>ROUND(I246*H246,2)</f>
        <v>0</v>
      </c>
      <c r="K246" s="220"/>
      <c r="L246" s="44"/>
      <c r="M246" s="221" t="s">
        <v>19</v>
      </c>
      <c r="N246" s="222" t="s">
        <v>44</v>
      </c>
      <c r="O246" s="84"/>
      <c r="P246" s="223">
        <f>O246*H246</f>
        <v>0</v>
      </c>
      <c r="Q246" s="223">
        <v>5.0000000000000002E-05</v>
      </c>
      <c r="R246" s="223">
        <f>Q246*H246</f>
        <v>0</v>
      </c>
      <c r="S246" s="223">
        <v>0</v>
      </c>
      <c r="T246" s="224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25" t="s">
        <v>306</v>
      </c>
      <c r="AT246" s="225" t="s">
        <v>188</v>
      </c>
      <c r="AU246" s="225" t="s">
        <v>85</v>
      </c>
      <c r="AY246" s="17" t="s">
        <v>186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7" t="s">
        <v>85</v>
      </c>
      <c r="BK246" s="226">
        <f>ROUND(I246*H246,2)</f>
        <v>0</v>
      </c>
      <c r="BL246" s="17" t="s">
        <v>306</v>
      </c>
      <c r="BM246" s="225" t="s">
        <v>4088</v>
      </c>
    </row>
    <row r="247" s="2" customFormat="1">
      <c r="A247" s="38"/>
      <c r="B247" s="39"/>
      <c r="C247" s="40"/>
      <c r="D247" s="227" t="s">
        <v>194</v>
      </c>
      <c r="E247" s="40"/>
      <c r="F247" s="228" t="s">
        <v>4089</v>
      </c>
      <c r="G247" s="40"/>
      <c r="H247" s="40"/>
      <c r="I247" s="229"/>
      <c r="J247" s="40"/>
      <c r="K247" s="40"/>
      <c r="L247" s="44"/>
      <c r="M247" s="230"/>
      <c r="N247" s="231"/>
      <c r="O247" s="84"/>
      <c r="P247" s="84"/>
      <c r="Q247" s="84"/>
      <c r="R247" s="84"/>
      <c r="S247" s="84"/>
      <c r="T247" s="85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194</v>
      </c>
      <c r="AU247" s="17" t="s">
        <v>85</v>
      </c>
    </row>
    <row r="248" s="13" customFormat="1">
      <c r="A248" s="13"/>
      <c r="B248" s="232"/>
      <c r="C248" s="233"/>
      <c r="D248" s="234" t="s">
        <v>196</v>
      </c>
      <c r="E248" s="235" t="s">
        <v>19</v>
      </c>
      <c r="F248" s="236" t="s">
        <v>4090</v>
      </c>
      <c r="G248" s="233"/>
      <c r="H248" s="235" t="s">
        <v>19</v>
      </c>
      <c r="I248" s="237"/>
      <c r="J248" s="233"/>
      <c r="K248" s="233"/>
      <c r="L248" s="238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2" t="s">
        <v>196</v>
      </c>
      <c r="AU248" s="242" t="s">
        <v>85</v>
      </c>
      <c r="AV248" s="13" t="s">
        <v>79</v>
      </c>
      <c r="AW248" s="13" t="s">
        <v>33</v>
      </c>
      <c r="AX248" s="13" t="s">
        <v>72</v>
      </c>
      <c r="AY248" s="242" t="s">
        <v>186</v>
      </c>
    </row>
    <row r="249" s="2" customFormat="1" ht="6.96" customHeight="1">
      <c r="A249" s="38"/>
      <c r="B249" s="59"/>
      <c r="C249" s="60"/>
      <c r="D249" s="60"/>
      <c r="E249" s="60"/>
      <c r="F249" s="60"/>
      <c r="G249" s="60"/>
      <c r="H249" s="60"/>
      <c r="I249" s="60"/>
      <c r="J249" s="60"/>
      <c r="K249" s="60"/>
      <c r="L249" s="44"/>
      <c r="M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</row>
  </sheetData>
  <sheetProtection sheet="1" autoFilter="0" formatColumns="0" formatRows="0" objects="1" scenarios="1" spinCount="100000" saltValue="GrDL+XuDcbMPVMSYWVFZFplSfIWtekxjLCvgjk4QFarE5paEmDIUbKKWq9RwPnM0+skLJ34yFBYlDcWMbgvaRg==" hashValue="hbVtgZC/XFe2FdAxVsITSKdVDG2wkFWJmlFNeKijXIUs+BkDRd5GaSAqcrFz0lSEpuITqx48FFSqksOi9iVXtg==" algorithmName="SHA-512" password="CDDA"/>
  <autoFilter ref="C89:K24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3_01/997013212"/>
    <hyperlink ref="F96" r:id="rId2" display="https://podminky.urs.cz/item/CS_URS_2023_01/997013501"/>
    <hyperlink ref="F98" r:id="rId3" display="https://podminky.urs.cz/item/CS_URS_2023_01/997013509"/>
    <hyperlink ref="F104" r:id="rId4" display="https://podminky.urs.cz/item/CS_URS_2023_01/751122092"/>
    <hyperlink ref="F107" r:id="rId5" display="https://podminky.urs.cz/item/CS_URS_2023_01/751123811"/>
    <hyperlink ref="F109" r:id="rId6" display="https://podminky.urs.cz/item/CS_URS_2023_01/751311092"/>
    <hyperlink ref="F114" r:id="rId7" display="https://podminky.urs.cz/item/CS_URS_2023_01/751311093"/>
    <hyperlink ref="F120" r:id="rId8" display="https://podminky.urs.cz/item/CS_URS_2023_01/751311094"/>
    <hyperlink ref="F123" r:id="rId9" display="https://podminky.urs.cz/item/CS_URS_2023_01/751311095"/>
    <hyperlink ref="F126" r:id="rId10" display="https://podminky.urs.cz/item/CS_URS_2023_01/751311096"/>
    <hyperlink ref="F130" r:id="rId11" display="https://podminky.urs.cz/item/CS_URS_2023_01/751311801"/>
    <hyperlink ref="F136" r:id="rId12" display="https://podminky.urs.cz/item/CS_URS_2023_01/751311802"/>
    <hyperlink ref="F140" r:id="rId13" display="https://podminky.urs.cz/item/CS_URS_2023_01/751322012"/>
    <hyperlink ref="F144" r:id="rId14" display="https://podminky.urs.cz/item/CS_URS_2023_01/751322132"/>
    <hyperlink ref="F147" r:id="rId15" display="https://podminky.urs.cz/item/CS_URS_2023_01/751322811"/>
    <hyperlink ref="F151" r:id="rId16" display="https://podminky.urs.cz/item/CS_URS_2023_01/751322831"/>
    <hyperlink ref="F154" r:id="rId17" display="https://podminky.urs.cz/item/CS_URS_2023_01/751344812"/>
    <hyperlink ref="F157" r:id="rId18" display="https://podminky.urs.cz/item/CS_URS_2023_01/751344821"/>
    <hyperlink ref="F162" r:id="rId19" display="https://podminky.urs.cz/item/CS_URS_2023_01/751377001"/>
    <hyperlink ref="F170" r:id="rId20" display="https://podminky.urs.cz/item/CS_URS_2023_01/751398902"/>
    <hyperlink ref="F173" r:id="rId21" display="https://podminky.urs.cz/item/CS_URS_2023_01/751510012"/>
    <hyperlink ref="F175" r:id="rId22" display="https://podminky.urs.cz/item/CS_URS_2023_01/751510013"/>
    <hyperlink ref="F177" r:id="rId23" display="https://podminky.urs.cz/item/CS_URS_2023_01/751510014"/>
    <hyperlink ref="F179" r:id="rId24" display="https://podminky.urs.cz/item/CS_URS_2023_01/751510042"/>
    <hyperlink ref="F181" r:id="rId25" display="https://podminky.urs.cz/item/CS_URS_2023_01/751510043"/>
    <hyperlink ref="F183" r:id="rId26" display="https://podminky.urs.cz/item/CS_URS_2023_01/751511802"/>
    <hyperlink ref="F186" r:id="rId27" display="https://podminky.urs.cz/item/CS_URS_2023_01/751511803"/>
    <hyperlink ref="F189" r:id="rId28" display="https://podminky.urs.cz/item/CS_URS_2023_01/751511815"/>
    <hyperlink ref="F195" r:id="rId29" display="https://podminky.urs.cz/item/CS_URS_2023_01/751511817"/>
    <hyperlink ref="F199" r:id="rId30" display="https://podminky.urs.cz/item/CS_URS_2023_01/751513860"/>
    <hyperlink ref="F202" r:id="rId31" display="https://podminky.urs.cz/item/CS_URS_2023_01/751537147"/>
    <hyperlink ref="F208" r:id="rId32" display="https://podminky.urs.cz/item/CS_URS_2023_01/751537831"/>
    <hyperlink ref="F214" r:id="rId33" display="https://podminky.urs.cz/item/CS_URS_2023_01/751537832"/>
    <hyperlink ref="F219" r:id="rId34" display="https://podminky.urs.cz/item/CS_URS_2023_01/751571034"/>
    <hyperlink ref="F221" r:id="rId35" display="https://podminky.urs.cz/item/CS_URS_2023_01/751571035"/>
    <hyperlink ref="F223" r:id="rId36" display="https://podminky.urs.cz/item/CS_URS_2023_01/751572032"/>
    <hyperlink ref="F225" r:id="rId37" display="https://podminky.urs.cz/item/CS_URS_2023_01/751572033"/>
    <hyperlink ref="F227" r:id="rId38" display="https://podminky.urs.cz/item/CS_URS_2023_01/751572141"/>
    <hyperlink ref="F229" r:id="rId39" display="https://podminky.urs.cz/item/CS_URS_2023_01/751691111"/>
    <hyperlink ref="F236" r:id="rId40" display="https://podminky.urs.cz/item/CS_URS_2023_01/751731821"/>
    <hyperlink ref="F239" r:id="rId41" display="https://podminky.urs.cz/item/CS_URS_2023_01/751711858"/>
    <hyperlink ref="F242" r:id="rId42" display="https://podminky.urs.cz/item/CS_URS_2023_01/998751101"/>
    <hyperlink ref="F244" r:id="rId43" display="https://podminky.urs.cz/item/CS_URS_2023_01/998751181"/>
    <hyperlink ref="F247" r:id="rId44" display="https://podminky.urs.cz/item/CS_URS_2023_01/767995116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5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117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4091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ROUND(J93,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ROUND((SUM(BE93:BE161)),  2)</f>
        <v>0</v>
      </c>
      <c r="G35" s="38"/>
      <c r="H35" s="38"/>
      <c r="I35" s="157">
        <v>0.20999999999999999</v>
      </c>
      <c r="J35" s="156">
        <f>ROUND(((SUM(BE93:BE161))*I35),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ROUND((SUM(BF93:BF161)),  2)</f>
        <v>0</v>
      </c>
      <c r="G36" s="38"/>
      <c r="H36" s="38"/>
      <c r="I36" s="157">
        <v>0.14999999999999999</v>
      </c>
      <c r="J36" s="156">
        <f>ROUND(((SUM(BF93:BF161))*I36),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ROUND((SUM(BG93:BG161)),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ROUND((SUM(BH93:BH161)),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ROUND((SUM(BI93:BI161)),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D1.4.4_ZTI - Zdravotechnika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J93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J94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J95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158</v>
      </c>
      <c r="E66" s="182"/>
      <c r="F66" s="182"/>
      <c r="G66" s="182"/>
      <c r="H66" s="182"/>
      <c r="I66" s="182"/>
      <c r="J66" s="183">
        <f>J102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4"/>
      <c r="C67" s="175"/>
      <c r="D67" s="176" t="s">
        <v>159</v>
      </c>
      <c r="E67" s="177"/>
      <c r="F67" s="177"/>
      <c r="G67" s="177"/>
      <c r="H67" s="177"/>
      <c r="I67" s="177"/>
      <c r="J67" s="178">
        <f>J105</f>
        <v>0</v>
      </c>
      <c r="K67" s="175"/>
      <c r="L67" s="17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0"/>
      <c r="C68" s="125"/>
      <c r="D68" s="181" t="s">
        <v>2045</v>
      </c>
      <c r="E68" s="182"/>
      <c r="F68" s="182"/>
      <c r="G68" s="182"/>
      <c r="H68" s="182"/>
      <c r="I68" s="182"/>
      <c r="J68" s="183">
        <f>J106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0"/>
      <c r="C69" s="125"/>
      <c r="D69" s="181" t="s">
        <v>1429</v>
      </c>
      <c r="E69" s="182"/>
      <c r="F69" s="182"/>
      <c r="G69" s="182"/>
      <c r="H69" s="182"/>
      <c r="I69" s="182"/>
      <c r="J69" s="183">
        <f>J121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166</v>
      </c>
      <c r="E70" s="182"/>
      <c r="F70" s="182"/>
      <c r="G70" s="182"/>
      <c r="H70" s="182"/>
      <c r="I70" s="182"/>
      <c r="J70" s="183">
        <f>J130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168</v>
      </c>
      <c r="E71" s="182"/>
      <c r="F71" s="182"/>
      <c r="G71" s="182"/>
      <c r="H71" s="182"/>
      <c r="I71" s="182"/>
      <c r="J71" s="183">
        <f>J153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38"/>
      <c r="B72" s="39"/>
      <c r="C72" s="40"/>
      <c r="D72" s="40"/>
      <c r="E72" s="40"/>
      <c r="F72" s="40"/>
      <c r="G72" s="40"/>
      <c r="H72" s="40"/>
      <c r="I72" s="40"/>
      <c r="J72" s="40"/>
      <c r="K72" s="40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6.96" customHeight="1">
      <c r="A73" s="38"/>
      <c r="B73" s="59"/>
      <c r="C73" s="60"/>
      <c r="D73" s="60"/>
      <c r="E73" s="60"/>
      <c r="F73" s="60"/>
      <c r="G73" s="60"/>
      <c r="H73" s="60"/>
      <c r="I73" s="60"/>
      <c r="J73" s="60"/>
      <c r="K73" s="6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7" s="2" customFormat="1" ht="6.96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24.96" customHeight="1">
      <c r="A78" s="38"/>
      <c r="B78" s="39"/>
      <c r="C78" s="23" t="s">
        <v>171</v>
      </c>
      <c r="D78" s="40"/>
      <c r="E78" s="40"/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6.96" customHeight="1">
      <c r="A79" s="38"/>
      <c r="B79" s="39"/>
      <c r="C79" s="40"/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2" customHeight="1">
      <c r="A80" s="38"/>
      <c r="B80" s="39"/>
      <c r="C80" s="32" t="s">
        <v>16</v>
      </c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6.5" customHeight="1">
      <c r="A81" s="38"/>
      <c r="B81" s="39"/>
      <c r="C81" s="40"/>
      <c r="D81" s="40"/>
      <c r="E81" s="169" t="str">
        <f>E7</f>
        <v xml:space="preserve"> Rekonstrukce vzduchotechniky v bytovém domě</v>
      </c>
      <c r="F81" s="32"/>
      <c r="G81" s="32"/>
      <c r="H81" s="32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1" customFormat="1" ht="12" customHeight="1">
      <c r="B82" s="21"/>
      <c r="C82" s="32" t="s">
        <v>143</v>
      </c>
      <c r="D82" s="22"/>
      <c r="E82" s="22"/>
      <c r="F82" s="22"/>
      <c r="G82" s="22"/>
      <c r="H82" s="22"/>
      <c r="I82" s="22"/>
      <c r="J82" s="22"/>
      <c r="K82" s="22"/>
      <c r="L82" s="20"/>
    </row>
    <row r="83" s="2" customFormat="1" ht="16.5" customHeight="1">
      <c r="A83" s="38"/>
      <c r="B83" s="39"/>
      <c r="C83" s="40"/>
      <c r="D83" s="40"/>
      <c r="E83" s="169" t="s">
        <v>2682</v>
      </c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145</v>
      </c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69" t="str">
        <f>E11</f>
        <v>SO 102 D1.4.4_ZTI - Zdravotechnika</v>
      </c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2" t="s">
        <v>21</v>
      </c>
      <c r="D87" s="40"/>
      <c r="E87" s="40"/>
      <c r="F87" s="27" t="str">
        <f>F14</f>
        <v xml:space="preserve"> náměstí Svobody 728/1</v>
      </c>
      <c r="G87" s="40"/>
      <c r="H87" s="40"/>
      <c r="I87" s="32" t="s">
        <v>23</v>
      </c>
      <c r="J87" s="72" t="str">
        <f>IF(J14="","",J14)</f>
        <v>3. 1. 2023</v>
      </c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5.15" customHeight="1">
      <c r="A89" s="38"/>
      <c r="B89" s="39"/>
      <c r="C89" s="32" t="s">
        <v>25</v>
      </c>
      <c r="D89" s="40"/>
      <c r="E89" s="40"/>
      <c r="F89" s="27" t="str">
        <f>E17</f>
        <v>SNEO a.s</v>
      </c>
      <c r="G89" s="40"/>
      <c r="H89" s="40"/>
      <c r="I89" s="32" t="s">
        <v>31</v>
      </c>
      <c r="J89" s="36" t="str">
        <f>E23</f>
        <v>Ing. Filip Nehonský</v>
      </c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2" t="s">
        <v>29</v>
      </c>
      <c r="D90" s="40"/>
      <c r="E90" s="40"/>
      <c r="F90" s="27" t="str">
        <f>IF(E20="","",E20)</f>
        <v>Vyplň údaj</v>
      </c>
      <c r="G90" s="40"/>
      <c r="H90" s="40"/>
      <c r="I90" s="32" t="s">
        <v>34</v>
      </c>
      <c r="J90" s="36" t="str">
        <f>E26</f>
        <v>Pavel Novotný</v>
      </c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0.32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11" customFormat="1" ht="29.28" customHeight="1">
      <c r="A92" s="185"/>
      <c r="B92" s="186"/>
      <c r="C92" s="187" t="s">
        <v>172</v>
      </c>
      <c r="D92" s="188" t="s">
        <v>57</v>
      </c>
      <c r="E92" s="188" t="s">
        <v>53</v>
      </c>
      <c r="F92" s="188" t="s">
        <v>54</v>
      </c>
      <c r="G92" s="188" t="s">
        <v>173</v>
      </c>
      <c r="H92" s="188" t="s">
        <v>174</v>
      </c>
      <c r="I92" s="188" t="s">
        <v>175</v>
      </c>
      <c r="J92" s="189" t="s">
        <v>149</v>
      </c>
      <c r="K92" s="190" t="s">
        <v>176</v>
      </c>
      <c r="L92" s="191"/>
      <c r="M92" s="92" t="s">
        <v>19</v>
      </c>
      <c r="N92" s="93" t="s">
        <v>42</v>
      </c>
      <c r="O92" s="93" t="s">
        <v>177</v>
      </c>
      <c r="P92" s="93" t="s">
        <v>178</v>
      </c>
      <c r="Q92" s="93" t="s">
        <v>179</v>
      </c>
      <c r="R92" s="93" t="s">
        <v>180</v>
      </c>
      <c r="S92" s="93" t="s">
        <v>181</v>
      </c>
      <c r="T92" s="94" t="s">
        <v>182</v>
      </c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</row>
    <row r="93" s="2" customFormat="1" ht="22.8" customHeight="1">
      <c r="A93" s="38"/>
      <c r="B93" s="39"/>
      <c r="C93" s="99" t="s">
        <v>183</v>
      </c>
      <c r="D93" s="40"/>
      <c r="E93" s="40"/>
      <c r="F93" s="40"/>
      <c r="G93" s="40"/>
      <c r="H93" s="40"/>
      <c r="I93" s="40"/>
      <c r="J93" s="192">
        <f>BK93</f>
        <v>0</v>
      </c>
      <c r="K93" s="40"/>
      <c r="L93" s="44"/>
      <c r="M93" s="95"/>
      <c r="N93" s="193"/>
      <c r="O93" s="96"/>
      <c r="P93" s="194">
        <f>P94+P105</f>
        <v>0</v>
      </c>
      <c r="Q93" s="96"/>
      <c r="R93" s="194">
        <f>R94+R105</f>
        <v>0.087103364599999983</v>
      </c>
      <c r="S93" s="96"/>
      <c r="T93" s="195">
        <f>T94+T105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T93" s="17" t="s">
        <v>71</v>
      </c>
      <c r="AU93" s="17" t="s">
        <v>150</v>
      </c>
      <c r="BK93" s="196">
        <f>BK94+BK105</f>
        <v>0</v>
      </c>
    </row>
    <row r="94" s="12" customFormat="1" ht="25.92" customHeight="1">
      <c r="A94" s="12"/>
      <c r="B94" s="197"/>
      <c r="C94" s="198"/>
      <c r="D94" s="199" t="s">
        <v>71</v>
      </c>
      <c r="E94" s="200" t="s">
        <v>184</v>
      </c>
      <c r="F94" s="200" t="s">
        <v>185</v>
      </c>
      <c r="G94" s="198"/>
      <c r="H94" s="198"/>
      <c r="I94" s="201"/>
      <c r="J94" s="202">
        <f>BK94</f>
        <v>0</v>
      </c>
      <c r="K94" s="198"/>
      <c r="L94" s="203"/>
      <c r="M94" s="204"/>
      <c r="N94" s="205"/>
      <c r="O94" s="205"/>
      <c r="P94" s="206">
        <f>P95+P102</f>
        <v>0</v>
      </c>
      <c r="Q94" s="205"/>
      <c r="R94" s="206">
        <f>R95+R102</f>
        <v>0.0055304199999999994</v>
      </c>
      <c r="S94" s="205"/>
      <c r="T94" s="207">
        <f>T95+T102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8" t="s">
        <v>79</v>
      </c>
      <c r="AT94" s="209" t="s">
        <v>71</v>
      </c>
      <c r="AU94" s="209" t="s">
        <v>72</v>
      </c>
      <c r="AY94" s="208" t="s">
        <v>186</v>
      </c>
      <c r="BK94" s="210">
        <f>BK95+BK102</f>
        <v>0</v>
      </c>
    </row>
    <row r="95" s="12" customFormat="1" ht="22.8" customHeight="1">
      <c r="A95" s="12"/>
      <c r="B95" s="197"/>
      <c r="C95" s="198"/>
      <c r="D95" s="199" t="s">
        <v>71</v>
      </c>
      <c r="E95" s="211" t="s">
        <v>253</v>
      </c>
      <c r="F95" s="211" t="s">
        <v>361</v>
      </c>
      <c r="G95" s="198"/>
      <c r="H95" s="198"/>
      <c r="I95" s="201"/>
      <c r="J95" s="212">
        <f>BK95</f>
        <v>0</v>
      </c>
      <c r="K95" s="198"/>
      <c r="L95" s="203"/>
      <c r="M95" s="204"/>
      <c r="N95" s="205"/>
      <c r="O95" s="205"/>
      <c r="P95" s="206">
        <f>SUM(P96:P101)</f>
        <v>0</v>
      </c>
      <c r="Q95" s="205"/>
      <c r="R95" s="206">
        <f>SUM(R96:R101)</f>
        <v>0.0055304199999999994</v>
      </c>
      <c r="S95" s="205"/>
      <c r="T95" s="207">
        <f>SUM(T96:T101)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8" t="s">
        <v>79</v>
      </c>
      <c r="AT95" s="209" t="s">
        <v>71</v>
      </c>
      <c r="AU95" s="209" t="s">
        <v>79</v>
      </c>
      <c r="AY95" s="208" t="s">
        <v>186</v>
      </c>
      <c r="BK95" s="210">
        <f>SUM(BK96:BK101)</f>
        <v>0</v>
      </c>
    </row>
    <row r="96" s="2" customFormat="1" ht="37.8" customHeight="1">
      <c r="A96" s="38"/>
      <c r="B96" s="39"/>
      <c r="C96" s="213" t="s">
        <v>79</v>
      </c>
      <c r="D96" s="213" t="s">
        <v>188</v>
      </c>
      <c r="E96" s="214" t="s">
        <v>452</v>
      </c>
      <c r="F96" s="215" t="s">
        <v>453</v>
      </c>
      <c r="G96" s="216" t="s">
        <v>283</v>
      </c>
      <c r="H96" s="217">
        <v>70</v>
      </c>
      <c r="I96" s="218"/>
      <c r="J96" s="219">
        <f>ROUND(I96*H96,2)</f>
        <v>0</v>
      </c>
      <c r="K96" s="220"/>
      <c r="L96" s="44"/>
      <c r="M96" s="221" t="s">
        <v>19</v>
      </c>
      <c r="N96" s="222" t="s">
        <v>44</v>
      </c>
      <c r="O96" s="84"/>
      <c r="P96" s="223">
        <f>O96*H96</f>
        <v>0</v>
      </c>
      <c r="Q96" s="223">
        <v>9.0059999999999998E-06</v>
      </c>
      <c r="R96" s="223">
        <f>Q96*H96</f>
        <v>0.00063042000000000003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192</v>
      </c>
      <c r="AT96" s="225" t="s">
        <v>188</v>
      </c>
      <c r="AU96" s="225" t="s">
        <v>85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192</v>
      </c>
      <c r="BM96" s="225" t="s">
        <v>4092</v>
      </c>
    </row>
    <row r="97" s="2" customFormat="1">
      <c r="A97" s="38"/>
      <c r="B97" s="39"/>
      <c r="C97" s="40"/>
      <c r="D97" s="227" t="s">
        <v>194</v>
      </c>
      <c r="E97" s="40"/>
      <c r="F97" s="228" t="s">
        <v>455</v>
      </c>
      <c r="G97" s="40"/>
      <c r="H97" s="40"/>
      <c r="I97" s="229"/>
      <c r="J97" s="40"/>
      <c r="K97" s="40"/>
      <c r="L97" s="44"/>
      <c r="M97" s="230"/>
      <c r="N97" s="231"/>
      <c r="O97" s="84"/>
      <c r="P97" s="84"/>
      <c r="Q97" s="84"/>
      <c r="R97" s="84"/>
      <c r="S97" s="84"/>
      <c r="T97" s="85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T97" s="17" t="s">
        <v>194</v>
      </c>
      <c r="AU97" s="17" t="s">
        <v>85</v>
      </c>
    </row>
    <row r="98" s="13" customFormat="1">
      <c r="A98" s="13"/>
      <c r="B98" s="232"/>
      <c r="C98" s="233"/>
      <c r="D98" s="234" t="s">
        <v>196</v>
      </c>
      <c r="E98" s="235" t="s">
        <v>19</v>
      </c>
      <c r="F98" s="236" t="s">
        <v>4093</v>
      </c>
      <c r="G98" s="233"/>
      <c r="H98" s="235" t="s">
        <v>19</v>
      </c>
      <c r="I98" s="237"/>
      <c r="J98" s="233"/>
      <c r="K98" s="233"/>
      <c r="L98" s="238"/>
      <c r="M98" s="239"/>
      <c r="N98" s="240"/>
      <c r="O98" s="240"/>
      <c r="P98" s="240"/>
      <c r="Q98" s="240"/>
      <c r="R98" s="240"/>
      <c r="S98" s="240"/>
      <c r="T98" s="241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2" t="s">
        <v>196</v>
      </c>
      <c r="AU98" s="242" t="s">
        <v>85</v>
      </c>
      <c r="AV98" s="13" t="s">
        <v>79</v>
      </c>
      <c r="AW98" s="13" t="s">
        <v>33</v>
      </c>
      <c r="AX98" s="13" t="s">
        <v>72</v>
      </c>
      <c r="AY98" s="242" t="s">
        <v>186</v>
      </c>
    </row>
    <row r="99" s="14" customFormat="1">
      <c r="A99" s="14"/>
      <c r="B99" s="243"/>
      <c r="C99" s="244"/>
      <c r="D99" s="234" t="s">
        <v>196</v>
      </c>
      <c r="E99" s="245" t="s">
        <v>19</v>
      </c>
      <c r="F99" s="246" t="s">
        <v>4094</v>
      </c>
      <c r="G99" s="244"/>
      <c r="H99" s="247">
        <v>70</v>
      </c>
      <c r="I99" s="248"/>
      <c r="J99" s="244"/>
      <c r="K99" s="244"/>
      <c r="L99" s="249"/>
      <c r="M99" s="250"/>
      <c r="N99" s="251"/>
      <c r="O99" s="251"/>
      <c r="P99" s="251"/>
      <c r="Q99" s="251"/>
      <c r="R99" s="251"/>
      <c r="S99" s="251"/>
      <c r="T99" s="252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3" t="s">
        <v>196</v>
      </c>
      <c r="AU99" s="253" t="s">
        <v>85</v>
      </c>
      <c r="AV99" s="14" t="s">
        <v>85</v>
      </c>
      <c r="AW99" s="14" t="s">
        <v>33</v>
      </c>
      <c r="AX99" s="14" t="s">
        <v>72</v>
      </c>
      <c r="AY99" s="253" t="s">
        <v>186</v>
      </c>
    </row>
    <row r="100" s="2" customFormat="1" ht="33" customHeight="1">
      <c r="A100" s="38"/>
      <c r="B100" s="39"/>
      <c r="C100" s="213" t="s">
        <v>85</v>
      </c>
      <c r="D100" s="213" t="s">
        <v>188</v>
      </c>
      <c r="E100" s="214" t="s">
        <v>458</v>
      </c>
      <c r="F100" s="215" t="s">
        <v>459</v>
      </c>
      <c r="G100" s="216" t="s">
        <v>283</v>
      </c>
      <c r="H100" s="217">
        <v>70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6.9999999999999994E-05</v>
      </c>
      <c r="R100" s="223">
        <f>Q100*H100</f>
        <v>0.0048999999999999998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192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192</v>
      </c>
      <c r="BM100" s="225" t="s">
        <v>4095</v>
      </c>
    </row>
    <row r="101" s="2" customFormat="1">
      <c r="A101" s="38"/>
      <c r="B101" s="39"/>
      <c r="C101" s="40"/>
      <c r="D101" s="227" t="s">
        <v>194</v>
      </c>
      <c r="E101" s="40"/>
      <c r="F101" s="228" t="s">
        <v>461</v>
      </c>
      <c r="G101" s="40"/>
      <c r="H101" s="40"/>
      <c r="I101" s="229"/>
      <c r="J101" s="40"/>
      <c r="K101" s="40"/>
      <c r="L101" s="44"/>
      <c r="M101" s="230"/>
      <c r="N101" s="231"/>
      <c r="O101" s="84"/>
      <c r="P101" s="84"/>
      <c r="Q101" s="84"/>
      <c r="R101" s="84"/>
      <c r="S101" s="84"/>
      <c r="T101" s="85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T101" s="17" t="s">
        <v>194</v>
      </c>
      <c r="AU101" s="17" t="s">
        <v>85</v>
      </c>
    </row>
    <row r="102" s="12" customFormat="1" ht="22.8" customHeight="1">
      <c r="A102" s="12"/>
      <c r="B102" s="197"/>
      <c r="C102" s="198"/>
      <c r="D102" s="199" t="s">
        <v>71</v>
      </c>
      <c r="E102" s="211" t="s">
        <v>672</v>
      </c>
      <c r="F102" s="211" t="s">
        <v>673</v>
      </c>
      <c r="G102" s="198"/>
      <c r="H102" s="198"/>
      <c r="I102" s="201"/>
      <c r="J102" s="212">
        <f>BK102</f>
        <v>0</v>
      </c>
      <c r="K102" s="198"/>
      <c r="L102" s="203"/>
      <c r="M102" s="204"/>
      <c r="N102" s="205"/>
      <c r="O102" s="205"/>
      <c r="P102" s="206">
        <f>SUM(P103:P104)</f>
        <v>0</v>
      </c>
      <c r="Q102" s="205"/>
      <c r="R102" s="206">
        <f>SUM(R103:R104)</f>
        <v>0</v>
      </c>
      <c r="S102" s="205"/>
      <c r="T102" s="207">
        <f>SUM(T103:T104)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8" t="s">
        <v>79</v>
      </c>
      <c r="AT102" s="209" t="s">
        <v>71</v>
      </c>
      <c r="AU102" s="209" t="s">
        <v>79</v>
      </c>
      <c r="AY102" s="208" t="s">
        <v>186</v>
      </c>
      <c r="BK102" s="210">
        <f>SUM(BK103:BK104)</f>
        <v>0</v>
      </c>
    </row>
    <row r="103" s="2" customFormat="1" ht="55.5" customHeight="1">
      <c r="A103" s="38"/>
      <c r="B103" s="39"/>
      <c r="C103" s="213" t="s">
        <v>201</v>
      </c>
      <c r="D103" s="213" t="s">
        <v>188</v>
      </c>
      <c r="E103" s="214" t="s">
        <v>2843</v>
      </c>
      <c r="F103" s="215" t="s">
        <v>2844</v>
      </c>
      <c r="G103" s="216" t="s">
        <v>230</v>
      </c>
      <c r="H103" s="217">
        <v>0.0060000000000000001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192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192</v>
      </c>
      <c r="BM103" s="225" t="s">
        <v>4096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2846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12" customFormat="1" ht="25.92" customHeight="1">
      <c r="A105" s="12"/>
      <c r="B105" s="197"/>
      <c r="C105" s="198"/>
      <c r="D105" s="199" t="s">
        <v>71</v>
      </c>
      <c r="E105" s="200" t="s">
        <v>679</v>
      </c>
      <c r="F105" s="200" t="s">
        <v>680</v>
      </c>
      <c r="G105" s="198"/>
      <c r="H105" s="198"/>
      <c r="I105" s="201"/>
      <c r="J105" s="202">
        <f>BK105</f>
        <v>0</v>
      </c>
      <c r="K105" s="198"/>
      <c r="L105" s="203"/>
      <c r="M105" s="204"/>
      <c r="N105" s="205"/>
      <c r="O105" s="205"/>
      <c r="P105" s="206">
        <f>P106+P121+P130+P153</f>
        <v>0</v>
      </c>
      <c r="Q105" s="205"/>
      <c r="R105" s="206">
        <f>R106+R121+R130+R153</f>
        <v>0.081572944599999989</v>
      </c>
      <c r="S105" s="205"/>
      <c r="T105" s="207">
        <f>T106+T121+T130+T153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8" t="s">
        <v>85</v>
      </c>
      <c r="AT105" s="209" t="s">
        <v>71</v>
      </c>
      <c r="AU105" s="209" t="s">
        <v>72</v>
      </c>
      <c r="AY105" s="208" t="s">
        <v>186</v>
      </c>
      <c r="BK105" s="210">
        <f>BK106+BK121+BK130+BK153</f>
        <v>0</v>
      </c>
    </row>
    <row r="106" s="12" customFormat="1" ht="22.8" customHeight="1">
      <c r="A106" s="12"/>
      <c r="B106" s="197"/>
      <c r="C106" s="198"/>
      <c r="D106" s="199" t="s">
        <v>71</v>
      </c>
      <c r="E106" s="211" t="s">
        <v>2062</v>
      </c>
      <c r="F106" s="211" t="s">
        <v>2063</v>
      </c>
      <c r="G106" s="198"/>
      <c r="H106" s="198"/>
      <c r="I106" s="201"/>
      <c r="J106" s="212">
        <f>BK106</f>
        <v>0</v>
      </c>
      <c r="K106" s="198"/>
      <c r="L106" s="203"/>
      <c r="M106" s="204"/>
      <c r="N106" s="205"/>
      <c r="O106" s="205"/>
      <c r="P106" s="206">
        <f>SUM(P107:P120)</f>
        <v>0</v>
      </c>
      <c r="Q106" s="205"/>
      <c r="R106" s="206">
        <f>SUM(R107:R120)</f>
        <v>0.014471499999999998</v>
      </c>
      <c r="S106" s="205"/>
      <c r="T106" s="207">
        <f>SUM(T107:T120)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8" t="s">
        <v>85</v>
      </c>
      <c r="AT106" s="209" t="s">
        <v>71</v>
      </c>
      <c r="AU106" s="209" t="s">
        <v>79</v>
      </c>
      <c r="AY106" s="208" t="s">
        <v>186</v>
      </c>
      <c r="BK106" s="210">
        <f>SUM(BK107:BK120)</f>
        <v>0</v>
      </c>
    </row>
    <row r="107" s="2" customFormat="1" ht="21.75" customHeight="1">
      <c r="A107" s="38"/>
      <c r="B107" s="39"/>
      <c r="C107" s="213" t="s">
        <v>192</v>
      </c>
      <c r="D107" s="213" t="s">
        <v>188</v>
      </c>
      <c r="E107" s="214" t="s">
        <v>2072</v>
      </c>
      <c r="F107" s="215" t="s">
        <v>2073</v>
      </c>
      <c r="G107" s="216" t="s">
        <v>566</v>
      </c>
      <c r="H107" s="217">
        <v>35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0.00040489999999999998</v>
      </c>
      <c r="R107" s="223">
        <f>Q107*H107</f>
        <v>0.014171499999999998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306</v>
      </c>
      <c r="AT107" s="225" t="s">
        <v>188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4097</v>
      </c>
    </row>
    <row r="108" s="2" customFormat="1">
      <c r="A108" s="38"/>
      <c r="B108" s="39"/>
      <c r="C108" s="40"/>
      <c r="D108" s="227" t="s">
        <v>194</v>
      </c>
      <c r="E108" s="40"/>
      <c r="F108" s="228" t="s">
        <v>2075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194</v>
      </c>
      <c r="AU108" s="17" t="s">
        <v>85</v>
      </c>
    </row>
    <row r="109" s="2" customFormat="1" ht="24.15" customHeight="1">
      <c r="A109" s="38"/>
      <c r="B109" s="39"/>
      <c r="C109" s="213" t="s">
        <v>227</v>
      </c>
      <c r="D109" s="213" t="s">
        <v>188</v>
      </c>
      <c r="E109" s="214" t="s">
        <v>2076</v>
      </c>
      <c r="F109" s="215" t="s">
        <v>2077</v>
      </c>
      <c r="G109" s="216" t="s">
        <v>283</v>
      </c>
      <c r="H109" s="217">
        <v>5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306</v>
      </c>
      <c r="AT109" s="225" t="s">
        <v>188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4098</v>
      </c>
    </row>
    <row r="110" s="2" customFormat="1">
      <c r="A110" s="38"/>
      <c r="B110" s="39"/>
      <c r="C110" s="40"/>
      <c r="D110" s="227" t="s">
        <v>194</v>
      </c>
      <c r="E110" s="40"/>
      <c r="F110" s="228" t="s">
        <v>2079</v>
      </c>
      <c r="G110" s="40"/>
      <c r="H110" s="40"/>
      <c r="I110" s="229"/>
      <c r="J110" s="40"/>
      <c r="K110" s="40"/>
      <c r="L110" s="44"/>
      <c r="M110" s="230"/>
      <c r="N110" s="231"/>
      <c r="O110" s="84"/>
      <c r="P110" s="84"/>
      <c r="Q110" s="84"/>
      <c r="R110" s="84"/>
      <c r="S110" s="84"/>
      <c r="T110" s="85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T110" s="17" t="s">
        <v>194</v>
      </c>
      <c r="AU110" s="17" t="s">
        <v>85</v>
      </c>
    </row>
    <row r="111" s="14" customFormat="1">
      <c r="A111" s="14"/>
      <c r="B111" s="243"/>
      <c r="C111" s="244"/>
      <c r="D111" s="234" t="s">
        <v>196</v>
      </c>
      <c r="E111" s="245" t="s">
        <v>19</v>
      </c>
      <c r="F111" s="246" t="s">
        <v>4099</v>
      </c>
      <c r="G111" s="244"/>
      <c r="H111" s="247">
        <v>5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2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196</v>
      </c>
      <c r="AU111" s="253" t="s">
        <v>85</v>
      </c>
      <c r="AV111" s="14" t="s">
        <v>85</v>
      </c>
      <c r="AW111" s="14" t="s">
        <v>33</v>
      </c>
      <c r="AX111" s="14" t="s">
        <v>72</v>
      </c>
      <c r="AY111" s="253" t="s">
        <v>186</v>
      </c>
    </row>
    <row r="112" s="2" customFormat="1" ht="24.15" customHeight="1">
      <c r="A112" s="38"/>
      <c r="B112" s="39"/>
      <c r="C112" s="213" t="s">
        <v>235</v>
      </c>
      <c r="D112" s="213" t="s">
        <v>188</v>
      </c>
      <c r="E112" s="214" t="s">
        <v>4100</v>
      </c>
      <c r="F112" s="215" t="s">
        <v>4101</v>
      </c>
      <c r="G112" s="216" t="s">
        <v>283</v>
      </c>
      <c r="H112" s="217">
        <v>5</v>
      </c>
      <c r="I112" s="218"/>
      <c r="J112" s="219">
        <f>ROUND(I112*H112,2)</f>
        <v>0</v>
      </c>
      <c r="K112" s="220"/>
      <c r="L112" s="44"/>
      <c r="M112" s="221" t="s">
        <v>19</v>
      </c>
      <c r="N112" s="222" t="s">
        <v>44</v>
      </c>
      <c r="O112" s="84"/>
      <c r="P112" s="223">
        <f>O112*H112</f>
        <v>0</v>
      </c>
      <c r="Q112" s="223">
        <v>6.0000000000000002E-05</v>
      </c>
      <c r="R112" s="223">
        <f>Q112*H112</f>
        <v>0.00030000000000000003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306</v>
      </c>
      <c r="AT112" s="225" t="s">
        <v>188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4102</v>
      </c>
    </row>
    <row r="113" s="2" customFormat="1">
      <c r="A113" s="38"/>
      <c r="B113" s="39"/>
      <c r="C113" s="40"/>
      <c r="D113" s="227" t="s">
        <v>194</v>
      </c>
      <c r="E113" s="40"/>
      <c r="F113" s="228" t="s">
        <v>4103</v>
      </c>
      <c r="G113" s="40"/>
      <c r="H113" s="40"/>
      <c r="I113" s="229"/>
      <c r="J113" s="40"/>
      <c r="K113" s="40"/>
      <c r="L113" s="44"/>
      <c r="M113" s="230"/>
      <c r="N113" s="231"/>
      <c r="O113" s="84"/>
      <c r="P113" s="84"/>
      <c r="Q113" s="84"/>
      <c r="R113" s="84"/>
      <c r="S113" s="84"/>
      <c r="T113" s="85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T113" s="17" t="s">
        <v>194</v>
      </c>
      <c r="AU113" s="17" t="s">
        <v>85</v>
      </c>
    </row>
    <row r="114" s="14" customFormat="1">
      <c r="A114" s="14"/>
      <c r="B114" s="243"/>
      <c r="C114" s="244"/>
      <c r="D114" s="234" t="s">
        <v>196</v>
      </c>
      <c r="E114" s="245" t="s">
        <v>19</v>
      </c>
      <c r="F114" s="246" t="s">
        <v>4099</v>
      </c>
      <c r="G114" s="244"/>
      <c r="H114" s="247">
        <v>5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196</v>
      </c>
      <c r="AU114" s="253" t="s">
        <v>85</v>
      </c>
      <c r="AV114" s="14" t="s">
        <v>85</v>
      </c>
      <c r="AW114" s="14" t="s">
        <v>33</v>
      </c>
      <c r="AX114" s="14" t="s">
        <v>72</v>
      </c>
      <c r="AY114" s="253" t="s">
        <v>186</v>
      </c>
    </row>
    <row r="115" s="2" customFormat="1" ht="24.15" customHeight="1">
      <c r="A115" s="38"/>
      <c r="B115" s="39"/>
      <c r="C115" s="213" t="s">
        <v>242</v>
      </c>
      <c r="D115" s="213" t="s">
        <v>188</v>
      </c>
      <c r="E115" s="214" t="s">
        <v>2084</v>
      </c>
      <c r="F115" s="215" t="s">
        <v>2085</v>
      </c>
      <c r="G115" s="216" t="s">
        <v>566</v>
      </c>
      <c r="H115" s="217">
        <v>35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4104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2087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2" customFormat="1" ht="49.05" customHeight="1">
      <c r="A117" s="38"/>
      <c r="B117" s="39"/>
      <c r="C117" s="213" t="s">
        <v>239</v>
      </c>
      <c r="D117" s="213" t="s">
        <v>188</v>
      </c>
      <c r="E117" s="214" t="s">
        <v>4105</v>
      </c>
      <c r="F117" s="215" t="s">
        <v>4106</v>
      </c>
      <c r="G117" s="216" t="s">
        <v>230</v>
      </c>
      <c r="H117" s="217">
        <v>0.014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306</v>
      </c>
      <c r="AT117" s="225" t="s">
        <v>188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4107</v>
      </c>
    </row>
    <row r="118" s="2" customFormat="1">
      <c r="A118" s="38"/>
      <c r="B118" s="39"/>
      <c r="C118" s="40"/>
      <c r="D118" s="227" t="s">
        <v>194</v>
      </c>
      <c r="E118" s="40"/>
      <c r="F118" s="228" t="s">
        <v>4108</v>
      </c>
      <c r="G118" s="40"/>
      <c r="H118" s="40"/>
      <c r="I118" s="229"/>
      <c r="J118" s="40"/>
      <c r="K118" s="40"/>
      <c r="L118" s="44"/>
      <c r="M118" s="230"/>
      <c r="N118" s="231"/>
      <c r="O118" s="84"/>
      <c r="P118" s="84"/>
      <c r="Q118" s="84"/>
      <c r="R118" s="84"/>
      <c r="S118" s="84"/>
      <c r="T118" s="85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T118" s="17" t="s">
        <v>194</v>
      </c>
      <c r="AU118" s="17" t="s">
        <v>85</v>
      </c>
    </row>
    <row r="119" s="2" customFormat="1" ht="49.05" customHeight="1">
      <c r="A119" s="38"/>
      <c r="B119" s="39"/>
      <c r="C119" s="213" t="s">
        <v>253</v>
      </c>
      <c r="D119" s="213" t="s">
        <v>188</v>
      </c>
      <c r="E119" s="214" t="s">
        <v>2092</v>
      </c>
      <c r="F119" s="215" t="s">
        <v>2093</v>
      </c>
      <c r="G119" s="216" t="s">
        <v>230</v>
      </c>
      <c r="H119" s="217">
        <v>0.014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4109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2095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12" customFormat="1" ht="22.8" customHeight="1">
      <c r="A121" s="12"/>
      <c r="B121" s="197"/>
      <c r="C121" s="198"/>
      <c r="D121" s="199" t="s">
        <v>71</v>
      </c>
      <c r="E121" s="211" t="s">
        <v>1652</v>
      </c>
      <c r="F121" s="211" t="s">
        <v>94</v>
      </c>
      <c r="G121" s="198"/>
      <c r="H121" s="198"/>
      <c r="I121" s="201"/>
      <c r="J121" s="212">
        <f>BK121</f>
        <v>0</v>
      </c>
      <c r="K121" s="198"/>
      <c r="L121" s="203"/>
      <c r="M121" s="204"/>
      <c r="N121" s="205"/>
      <c r="O121" s="205"/>
      <c r="P121" s="206">
        <f>SUM(P122:P129)</f>
        <v>0</v>
      </c>
      <c r="Q121" s="205"/>
      <c r="R121" s="206">
        <f>SUM(R122:R129)</f>
        <v>0.0036899999999999997</v>
      </c>
      <c r="S121" s="205"/>
      <c r="T121" s="207">
        <f>SUM(T122:T129)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8" t="s">
        <v>85</v>
      </c>
      <c r="AT121" s="209" t="s">
        <v>71</v>
      </c>
      <c r="AU121" s="209" t="s">
        <v>79</v>
      </c>
      <c r="AY121" s="208" t="s">
        <v>186</v>
      </c>
      <c r="BK121" s="210">
        <f>SUM(BK122:BK129)</f>
        <v>0</v>
      </c>
    </row>
    <row r="122" s="2" customFormat="1" ht="24.15" customHeight="1">
      <c r="A122" s="38"/>
      <c r="B122" s="39"/>
      <c r="C122" s="213" t="s">
        <v>261</v>
      </c>
      <c r="D122" s="213" t="s">
        <v>188</v>
      </c>
      <c r="E122" s="214" t="s">
        <v>4110</v>
      </c>
      <c r="F122" s="215" t="s">
        <v>4111</v>
      </c>
      <c r="G122" s="216" t="s">
        <v>283</v>
      </c>
      <c r="H122" s="217">
        <v>5</v>
      </c>
      <c r="I122" s="218"/>
      <c r="J122" s="219">
        <f>ROUND(I122*H122,2)</f>
        <v>0</v>
      </c>
      <c r="K122" s="220"/>
      <c r="L122" s="44"/>
      <c r="M122" s="221" t="s">
        <v>19</v>
      </c>
      <c r="N122" s="222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306</v>
      </c>
      <c r="AT122" s="225" t="s">
        <v>188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4112</v>
      </c>
    </row>
    <row r="123" s="2" customFormat="1">
      <c r="A123" s="38"/>
      <c r="B123" s="39"/>
      <c r="C123" s="40"/>
      <c r="D123" s="227" t="s">
        <v>194</v>
      </c>
      <c r="E123" s="40"/>
      <c r="F123" s="228" t="s">
        <v>4113</v>
      </c>
      <c r="G123" s="40"/>
      <c r="H123" s="40"/>
      <c r="I123" s="229"/>
      <c r="J123" s="40"/>
      <c r="K123" s="40"/>
      <c r="L123" s="44"/>
      <c r="M123" s="230"/>
      <c r="N123" s="231"/>
      <c r="O123" s="84"/>
      <c r="P123" s="84"/>
      <c r="Q123" s="84"/>
      <c r="R123" s="84"/>
      <c r="S123" s="84"/>
      <c r="T123" s="85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194</v>
      </c>
      <c r="AU123" s="17" t="s">
        <v>85</v>
      </c>
    </row>
    <row r="124" s="14" customFormat="1">
      <c r="A124" s="14"/>
      <c r="B124" s="243"/>
      <c r="C124" s="244"/>
      <c r="D124" s="234" t="s">
        <v>196</v>
      </c>
      <c r="E124" s="245" t="s">
        <v>19</v>
      </c>
      <c r="F124" s="246" t="s">
        <v>4099</v>
      </c>
      <c r="G124" s="244"/>
      <c r="H124" s="247">
        <v>5</v>
      </c>
      <c r="I124" s="248"/>
      <c r="J124" s="244"/>
      <c r="K124" s="244"/>
      <c r="L124" s="249"/>
      <c r="M124" s="250"/>
      <c r="N124" s="251"/>
      <c r="O124" s="251"/>
      <c r="P124" s="251"/>
      <c r="Q124" s="251"/>
      <c r="R124" s="251"/>
      <c r="S124" s="251"/>
      <c r="T124" s="252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3" t="s">
        <v>196</v>
      </c>
      <c r="AU124" s="253" t="s">
        <v>85</v>
      </c>
      <c r="AV124" s="14" t="s">
        <v>85</v>
      </c>
      <c r="AW124" s="14" t="s">
        <v>33</v>
      </c>
      <c r="AX124" s="14" t="s">
        <v>72</v>
      </c>
      <c r="AY124" s="253" t="s">
        <v>186</v>
      </c>
    </row>
    <row r="125" s="2" customFormat="1" ht="16.5" customHeight="1">
      <c r="A125" s="38"/>
      <c r="B125" s="39"/>
      <c r="C125" s="254" t="s">
        <v>267</v>
      </c>
      <c r="D125" s="254" t="s">
        <v>236</v>
      </c>
      <c r="E125" s="255" t="s">
        <v>4114</v>
      </c>
      <c r="F125" s="256" t="s">
        <v>4115</v>
      </c>
      <c r="G125" s="257" t="s">
        <v>566</v>
      </c>
      <c r="H125" s="258">
        <v>9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0.00040999999999999999</v>
      </c>
      <c r="R125" s="223">
        <f>Q125*H125</f>
        <v>0.0036899999999999997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4116</v>
      </c>
    </row>
    <row r="126" s="2" customFormat="1" ht="49.05" customHeight="1">
      <c r="A126" s="38"/>
      <c r="B126" s="39"/>
      <c r="C126" s="213" t="s">
        <v>273</v>
      </c>
      <c r="D126" s="213" t="s">
        <v>188</v>
      </c>
      <c r="E126" s="214" t="s">
        <v>3755</v>
      </c>
      <c r="F126" s="215" t="s">
        <v>3756</v>
      </c>
      <c r="G126" s="216" t="s">
        <v>230</v>
      </c>
      <c r="H126" s="217">
        <v>0.0040000000000000001</v>
      </c>
      <c r="I126" s="218"/>
      <c r="J126" s="219">
        <f>ROUND(I126*H126,2)</f>
        <v>0</v>
      </c>
      <c r="K126" s="220"/>
      <c r="L126" s="44"/>
      <c r="M126" s="221" t="s">
        <v>19</v>
      </c>
      <c r="N126" s="222" t="s">
        <v>44</v>
      </c>
      <c r="O126" s="84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306</v>
      </c>
      <c r="AT126" s="225" t="s">
        <v>188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4117</v>
      </c>
    </row>
    <row r="127" s="2" customFormat="1">
      <c r="A127" s="38"/>
      <c r="B127" s="39"/>
      <c r="C127" s="40"/>
      <c r="D127" s="227" t="s">
        <v>194</v>
      </c>
      <c r="E127" s="40"/>
      <c r="F127" s="228" t="s">
        <v>3758</v>
      </c>
      <c r="G127" s="40"/>
      <c r="H127" s="40"/>
      <c r="I127" s="229"/>
      <c r="J127" s="40"/>
      <c r="K127" s="40"/>
      <c r="L127" s="44"/>
      <c r="M127" s="230"/>
      <c r="N127" s="231"/>
      <c r="O127" s="84"/>
      <c r="P127" s="84"/>
      <c r="Q127" s="84"/>
      <c r="R127" s="84"/>
      <c r="S127" s="84"/>
      <c r="T127" s="85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194</v>
      </c>
      <c r="AU127" s="17" t="s">
        <v>85</v>
      </c>
    </row>
    <row r="128" s="2" customFormat="1" ht="49.05" customHeight="1">
      <c r="A128" s="38"/>
      <c r="B128" s="39"/>
      <c r="C128" s="213" t="s">
        <v>280</v>
      </c>
      <c r="D128" s="213" t="s">
        <v>188</v>
      </c>
      <c r="E128" s="214" t="s">
        <v>1684</v>
      </c>
      <c r="F128" s="215" t="s">
        <v>1685</v>
      </c>
      <c r="G128" s="216" t="s">
        <v>230</v>
      </c>
      <c r="H128" s="217">
        <v>0.0040000000000000001</v>
      </c>
      <c r="I128" s="218"/>
      <c r="J128" s="219">
        <f>ROUND(I128*H128,2)</f>
        <v>0</v>
      </c>
      <c r="K128" s="220"/>
      <c r="L128" s="44"/>
      <c r="M128" s="221" t="s">
        <v>19</v>
      </c>
      <c r="N128" s="222" t="s">
        <v>44</v>
      </c>
      <c r="O128" s="84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306</v>
      </c>
      <c r="AT128" s="225" t="s">
        <v>188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4118</v>
      </c>
    </row>
    <row r="129" s="2" customFormat="1">
      <c r="A129" s="38"/>
      <c r="B129" s="39"/>
      <c r="C129" s="40"/>
      <c r="D129" s="227" t="s">
        <v>194</v>
      </c>
      <c r="E129" s="40"/>
      <c r="F129" s="228" t="s">
        <v>1687</v>
      </c>
      <c r="G129" s="40"/>
      <c r="H129" s="40"/>
      <c r="I129" s="229"/>
      <c r="J129" s="40"/>
      <c r="K129" s="40"/>
      <c r="L129" s="44"/>
      <c r="M129" s="230"/>
      <c r="N129" s="231"/>
      <c r="O129" s="84"/>
      <c r="P129" s="84"/>
      <c r="Q129" s="84"/>
      <c r="R129" s="84"/>
      <c r="S129" s="84"/>
      <c r="T129" s="85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194</v>
      </c>
      <c r="AU129" s="17" t="s">
        <v>85</v>
      </c>
    </row>
    <row r="130" s="12" customFormat="1" ht="22.8" customHeight="1">
      <c r="A130" s="12"/>
      <c r="B130" s="197"/>
      <c r="C130" s="198"/>
      <c r="D130" s="199" t="s">
        <v>71</v>
      </c>
      <c r="E130" s="211" t="s">
        <v>923</v>
      </c>
      <c r="F130" s="211" t="s">
        <v>924</v>
      </c>
      <c r="G130" s="198"/>
      <c r="H130" s="198"/>
      <c r="I130" s="201"/>
      <c r="J130" s="212">
        <f>BK130</f>
        <v>0</v>
      </c>
      <c r="K130" s="198"/>
      <c r="L130" s="203"/>
      <c r="M130" s="204"/>
      <c r="N130" s="205"/>
      <c r="O130" s="205"/>
      <c r="P130" s="206">
        <f>SUM(P131:P152)</f>
        <v>0</v>
      </c>
      <c r="Q130" s="205"/>
      <c r="R130" s="206">
        <f>SUM(R131:R152)</f>
        <v>0.062177224599999997</v>
      </c>
      <c r="S130" s="205"/>
      <c r="T130" s="207">
        <f>SUM(T131:T152)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8" t="s">
        <v>85</v>
      </c>
      <c r="AT130" s="209" t="s">
        <v>71</v>
      </c>
      <c r="AU130" s="209" t="s">
        <v>79</v>
      </c>
      <c r="AY130" s="208" t="s">
        <v>186</v>
      </c>
      <c r="BK130" s="210">
        <f>SUM(BK131:BK152)</f>
        <v>0</v>
      </c>
    </row>
    <row r="131" s="2" customFormat="1" ht="24.15" customHeight="1">
      <c r="A131" s="38"/>
      <c r="B131" s="39"/>
      <c r="C131" s="213" t="s">
        <v>289</v>
      </c>
      <c r="D131" s="213" t="s">
        <v>188</v>
      </c>
      <c r="E131" s="214" t="s">
        <v>1380</v>
      </c>
      <c r="F131" s="215" t="s">
        <v>1381</v>
      </c>
      <c r="G131" s="216" t="s">
        <v>968</v>
      </c>
      <c r="H131" s="217">
        <v>58.832000000000001</v>
      </c>
      <c r="I131" s="218"/>
      <c r="J131" s="219">
        <f>ROUND(I131*H131,2)</f>
        <v>0</v>
      </c>
      <c r="K131" s="220"/>
      <c r="L131" s="44"/>
      <c r="M131" s="221" t="s">
        <v>19</v>
      </c>
      <c r="N131" s="222" t="s">
        <v>44</v>
      </c>
      <c r="O131" s="84"/>
      <c r="P131" s="223">
        <f>O131*H131</f>
        <v>0</v>
      </c>
      <c r="Q131" s="223">
        <v>6.7487499999999994E-05</v>
      </c>
      <c r="R131" s="223">
        <f>Q131*H131</f>
        <v>0.0039704245999999995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306</v>
      </c>
      <c r="AT131" s="225" t="s">
        <v>188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4119</v>
      </c>
    </row>
    <row r="132" s="2" customFormat="1">
      <c r="A132" s="38"/>
      <c r="B132" s="39"/>
      <c r="C132" s="40"/>
      <c r="D132" s="227" t="s">
        <v>194</v>
      </c>
      <c r="E132" s="40"/>
      <c r="F132" s="228" t="s">
        <v>1383</v>
      </c>
      <c r="G132" s="40"/>
      <c r="H132" s="40"/>
      <c r="I132" s="229"/>
      <c r="J132" s="40"/>
      <c r="K132" s="40"/>
      <c r="L132" s="44"/>
      <c r="M132" s="230"/>
      <c r="N132" s="231"/>
      <c r="O132" s="84"/>
      <c r="P132" s="84"/>
      <c r="Q132" s="84"/>
      <c r="R132" s="84"/>
      <c r="S132" s="84"/>
      <c r="T132" s="85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7" t="s">
        <v>194</v>
      </c>
      <c r="AU132" s="17" t="s">
        <v>85</v>
      </c>
    </row>
    <row r="133" s="13" customFormat="1">
      <c r="A133" s="13"/>
      <c r="B133" s="232"/>
      <c r="C133" s="233"/>
      <c r="D133" s="234" t="s">
        <v>196</v>
      </c>
      <c r="E133" s="235" t="s">
        <v>19</v>
      </c>
      <c r="F133" s="236" t="s">
        <v>4093</v>
      </c>
      <c r="G133" s="233"/>
      <c r="H133" s="235" t="s">
        <v>19</v>
      </c>
      <c r="I133" s="237"/>
      <c r="J133" s="233"/>
      <c r="K133" s="233"/>
      <c r="L133" s="238"/>
      <c r="M133" s="239"/>
      <c r="N133" s="240"/>
      <c r="O133" s="240"/>
      <c r="P133" s="240"/>
      <c r="Q133" s="240"/>
      <c r="R133" s="240"/>
      <c r="S133" s="240"/>
      <c r="T133" s="24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2" t="s">
        <v>196</v>
      </c>
      <c r="AU133" s="242" t="s">
        <v>85</v>
      </c>
      <c r="AV133" s="13" t="s">
        <v>79</v>
      </c>
      <c r="AW133" s="13" t="s">
        <v>33</v>
      </c>
      <c r="AX133" s="13" t="s">
        <v>72</v>
      </c>
      <c r="AY133" s="242" t="s">
        <v>186</v>
      </c>
    </row>
    <row r="134" s="14" customFormat="1">
      <c r="A134" s="14"/>
      <c r="B134" s="243"/>
      <c r="C134" s="244"/>
      <c r="D134" s="234" t="s">
        <v>196</v>
      </c>
      <c r="E134" s="245" t="s">
        <v>19</v>
      </c>
      <c r="F134" s="246" t="s">
        <v>4120</v>
      </c>
      <c r="G134" s="244"/>
      <c r="H134" s="247">
        <v>25.914000000000001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33</v>
      </c>
      <c r="AX134" s="14" t="s">
        <v>72</v>
      </c>
      <c r="AY134" s="253" t="s">
        <v>186</v>
      </c>
    </row>
    <row r="135" s="13" customFormat="1">
      <c r="A135" s="13"/>
      <c r="B135" s="232"/>
      <c r="C135" s="233"/>
      <c r="D135" s="234" t="s">
        <v>196</v>
      </c>
      <c r="E135" s="235" t="s">
        <v>19</v>
      </c>
      <c r="F135" s="236" t="s">
        <v>4093</v>
      </c>
      <c r="G135" s="233"/>
      <c r="H135" s="235" t="s">
        <v>19</v>
      </c>
      <c r="I135" s="237"/>
      <c r="J135" s="233"/>
      <c r="K135" s="233"/>
      <c r="L135" s="238"/>
      <c r="M135" s="239"/>
      <c r="N135" s="240"/>
      <c r="O135" s="240"/>
      <c r="P135" s="240"/>
      <c r="Q135" s="240"/>
      <c r="R135" s="240"/>
      <c r="S135" s="240"/>
      <c r="T135" s="24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2" t="s">
        <v>196</v>
      </c>
      <c r="AU135" s="242" t="s">
        <v>85</v>
      </c>
      <c r="AV135" s="13" t="s">
        <v>79</v>
      </c>
      <c r="AW135" s="13" t="s">
        <v>33</v>
      </c>
      <c r="AX135" s="13" t="s">
        <v>72</v>
      </c>
      <c r="AY135" s="242" t="s">
        <v>186</v>
      </c>
    </row>
    <row r="136" s="14" customFormat="1">
      <c r="A136" s="14"/>
      <c r="B136" s="243"/>
      <c r="C136" s="244"/>
      <c r="D136" s="234" t="s">
        <v>196</v>
      </c>
      <c r="E136" s="245" t="s">
        <v>19</v>
      </c>
      <c r="F136" s="246" t="s">
        <v>4121</v>
      </c>
      <c r="G136" s="244"/>
      <c r="H136" s="247">
        <v>32.917999999999999</v>
      </c>
      <c r="I136" s="248"/>
      <c r="J136" s="244"/>
      <c r="K136" s="244"/>
      <c r="L136" s="249"/>
      <c r="M136" s="250"/>
      <c r="N136" s="251"/>
      <c r="O136" s="251"/>
      <c r="P136" s="251"/>
      <c r="Q136" s="251"/>
      <c r="R136" s="251"/>
      <c r="S136" s="251"/>
      <c r="T136" s="25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3" t="s">
        <v>196</v>
      </c>
      <c r="AU136" s="253" t="s">
        <v>85</v>
      </c>
      <c r="AV136" s="14" t="s">
        <v>85</v>
      </c>
      <c r="AW136" s="14" t="s">
        <v>33</v>
      </c>
      <c r="AX136" s="14" t="s">
        <v>72</v>
      </c>
      <c r="AY136" s="253" t="s">
        <v>186</v>
      </c>
    </row>
    <row r="137" s="2" customFormat="1" ht="16.5" customHeight="1">
      <c r="A137" s="38"/>
      <c r="B137" s="39"/>
      <c r="C137" s="254" t="s">
        <v>8</v>
      </c>
      <c r="D137" s="254" t="s">
        <v>236</v>
      </c>
      <c r="E137" s="255" t="s">
        <v>1388</v>
      </c>
      <c r="F137" s="256" t="s">
        <v>1389</v>
      </c>
      <c r="G137" s="257" t="s">
        <v>566</v>
      </c>
      <c r="H137" s="258">
        <v>45.780000000000001</v>
      </c>
      <c r="I137" s="259"/>
      <c r="J137" s="260">
        <f>ROUND(I137*H137,2)</f>
        <v>0</v>
      </c>
      <c r="K137" s="261"/>
      <c r="L137" s="262"/>
      <c r="M137" s="263" t="s">
        <v>19</v>
      </c>
      <c r="N137" s="264" t="s">
        <v>44</v>
      </c>
      <c r="O137" s="84"/>
      <c r="P137" s="223">
        <f>O137*H137</f>
        <v>0</v>
      </c>
      <c r="Q137" s="223">
        <v>0.00046000000000000001</v>
      </c>
      <c r="R137" s="223">
        <f>Q137*H137</f>
        <v>0.021058800000000003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406</v>
      </c>
      <c r="AT137" s="225" t="s">
        <v>236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4122</v>
      </c>
    </row>
    <row r="138" s="13" customFormat="1">
      <c r="A138" s="13"/>
      <c r="B138" s="232"/>
      <c r="C138" s="233"/>
      <c r="D138" s="234" t="s">
        <v>196</v>
      </c>
      <c r="E138" s="235" t="s">
        <v>19</v>
      </c>
      <c r="F138" s="236" t="s">
        <v>4093</v>
      </c>
      <c r="G138" s="233"/>
      <c r="H138" s="235" t="s">
        <v>19</v>
      </c>
      <c r="I138" s="237"/>
      <c r="J138" s="233"/>
      <c r="K138" s="233"/>
      <c r="L138" s="238"/>
      <c r="M138" s="239"/>
      <c r="N138" s="240"/>
      <c r="O138" s="240"/>
      <c r="P138" s="240"/>
      <c r="Q138" s="240"/>
      <c r="R138" s="240"/>
      <c r="S138" s="240"/>
      <c r="T138" s="24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2" t="s">
        <v>196</v>
      </c>
      <c r="AU138" s="242" t="s">
        <v>85</v>
      </c>
      <c r="AV138" s="13" t="s">
        <v>79</v>
      </c>
      <c r="AW138" s="13" t="s">
        <v>33</v>
      </c>
      <c r="AX138" s="13" t="s">
        <v>72</v>
      </c>
      <c r="AY138" s="242" t="s">
        <v>186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4123</v>
      </c>
      <c r="G139" s="244"/>
      <c r="H139" s="247">
        <v>45.780000000000001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2" customFormat="1" ht="24.15" customHeight="1">
      <c r="A140" s="38"/>
      <c r="B140" s="39"/>
      <c r="C140" s="254" t="s">
        <v>306</v>
      </c>
      <c r="D140" s="254" t="s">
        <v>236</v>
      </c>
      <c r="E140" s="255" t="s">
        <v>1393</v>
      </c>
      <c r="F140" s="256" t="s">
        <v>1394</v>
      </c>
      <c r="G140" s="257" t="s">
        <v>230</v>
      </c>
      <c r="H140" s="258">
        <v>0.035999999999999997</v>
      </c>
      <c r="I140" s="259"/>
      <c r="J140" s="260">
        <f>ROUND(I140*H140,2)</f>
        <v>0</v>
      </c>
      <c r="K140" s="261"/>
      <c r="L140" s="262"/>
      <c r="M140" s="263" t="s">
        <v>19</v>
      </c>
      <c r="N140" s="264" t="s">
        <v>44</v>
      </c>
      <c r="O140" s="84"/>
      <c r="P140" s="223">
        <f>O140*H140</f>
        <v>0</v>
      </c>
      <c r="Q140" s="223">
        <v>1</v>
      </c>
      <c r="R140" s="223">
        <f>Q140*H140</f>
        <v>0.035999999999999997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406</v>
      </c>
      <c r="AT140" s="225" t="s">
        <v>236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4124</v>
      </c>
    </row>
    <row r="141" s="13" customFormat="1">
      <c r="A141" s="13"/>
      <c r="B141" s="232"/>
      <c r="C141" s="233"/>
      <c r="D141" s="234" t="s">
        <v>196</v>
      </c>
      <c r="E141" s="235" t="s">
        <v>19</v>
      </c>
      <c r="F141" s="236" t="s">
        <v>4093</v>
      </c>
      <c r="G141" s="233"/>
      <c r="H141" s="235" t="s">
        <v>19</v>
      </c>
      <c r="I141" s="237"/>
      <c r="J141" s="233"/>
      <c r="K141" s="233"/>
      <c r="L141" s="238"/>
      <c r="M141" s="239"/>
      <c r="N141" s="240"/>
      <c r="O141" s="240"/>
      <c r="P141" s="240"/>
      <c r="Q141" s="240"/>
      <c r="R141" s="240"/>
      <c r="S141" s="240"/>
      <c r="T141" s="241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2" t="s">
        <v>196</v>
      </c>
      <c r="AU141" s="242" t="s">
        <v>85</v>
      </c>
      <c r="AV141" s="13" t="s">
        <v>79</v>
      </c>
      <c r="AW141" s="13" t="s">
        <v>33</v>
      </c>
      <c r="AX141" s="13" t="s">
        <v>72</v>
      </c>
      <c r="AY141" s="242" t="s">
        <v>186</v>
      </c>
    </row>
    <row r="142" s="14" customFormat="1">
      <c r="A142" s="14"/>
      <c r="B142" s="243"/>
      <c r="C142" s="244"/>
      <c r="D142" s="234" t="s">
        <v>196</v>
      </c>
      <c r="E142" s="245" t="s">
        <v>19</v>
      </c>
      <c r="F142" s="246" t="s">
        <v>4125</v>
      </c>
      <c r="G142" s="244"/>
      <c r="H142" s="247">
        <v>0.035999999999999997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196</v>
      </c>
      <c r="AU142" s="253" t="s">
        <v>85</v>
      </c>
      <c r="AV142" s="14" t="s">
        <v>85</v>
      </c>
      <c r="AW142" s="14" t="s">
        <v>33</v>
      </c>
      <c r="AX142" s="14" t="s">
        <v>72</v>
      </c>
      <c r="AY142" s="253" t="s">
        <v>186</v>
      </c>
    </row>
    <row r="143" s="2" customFormat="1" ht="16.5" customHeight="1">
      <c r="A143" s="38"/>
      <c r="B143" s="39"/>
      <c r="C143" s="254" t="s">
        <v>312</v>
      </c>
      <c r="D143" s="254" t="s">
        <v>236</v>
      </c>
      <c r="E143" s="255" t="s">
        <v>1398</v>
      </c>
      <c r="F143" s="256" t="s">
        <v>1399</v>
      </c>
      <c r="G143" s="257" t="s">
        <v>1400</v>
      </c>
      <c r="H143" s="258">
        <v>1.3999999999999999</v>
      </c>
      <c r="I143" s="259"/>
      <c r="J143" s="260">
        <f>ROUND(I143*H143,2)</f>
        <v>0</v>
      </c>
      <c r="K143" s="261"/>
      <c r="L143" s="262"/>
      <c r="M143" s="263" t="s">
        <v>19</v>
      </c>
      <c r="N143" s="264" t="s">
        <v>44</v>
      </c>
      <c r="O143" s="84"/>
      <c r="P143" s="223">
        <f>O143*H143</f>
        <v>0</v>
      </c>
      <c r="Q143" s="223">
        <v>0.00040999999999999999</v>
      </c>
      <c r="R143" s="223">
        <f>Q143*H143</f>
        <v>0.00057399999999999997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406</v>
      </c>
      <c r="AT143" s="225" t="s">
        <v>236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4126</v>
      </c>
    </row>
    <row r="144" s="13" customFormat="1">
      <c r="A144" s="13"/>
      <c r="B144" s="232"/>
      <c r="C144" s="233"/>
      <c r="D144" s="234" t="s">
        <v>196</v>
      </c>
      <c r="E144" s="235" t="s">
        <v>19</v>
      </c>
      <c r="F144" s="236" t="s">
        <v>4093</v>
      </c>
      <c r="G144" s="233"/>
      <c r="H144" s="235" t="s">
        <v>19</v>
      </c>
      <c r="I144" s="237"/>
      <c r="J144" s="233"/>
      <c r="K144" s="233"/>
      <c r="L144" s="238"/>
      <c r="M144" s="239"/>
      <c r="N144" s="240"/>
      <c r="O144" s="240"/>
      <c r="P144" s="240"/>
      <c r="Q144" s="240"/>
      <c r="R144" s="240"/>
      <c r="S144" s="240"/>
      <c r="T144" s="241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2" t="s">
        <v>196</v>
      </c>
      <c r="AU144" s="242" t="s">
        <v>85</v>
      </c>
      <c r="AV144" s="13" t="s">
        <v>79</v>
      </c>
      <c r="AW144" s="13" t="s">
        <v>33</v>
      </c>
      <c r="AX144" s="13" t="s">
        <v>72</v>
      </c>
      <c r="AY144" s="242" t="s">
        <v>186</v>
      </c>
    </row>
    <row r="145" s="14" customFormat="1">
      <c r="A145" s="14"/>
      <c r="B145" s="243"/>
      <c r="C145" s="244"/>
      <c r="D145" s="234" t="s">
        <v>196</v>
      </c>
      <c r="E145" s="245" t="s">
        <v>19</v>
      </c>
      <c r="F145" s="246" t="s">
        <v>4127</v>
      </c>
      <c r="G145" s="244"/>
      <c r="H145" s="247">
        <v>1.3999999999999999</v>
      </c>
      <c r="I145" s="248"/>
      <c r="J145" s="244"/>
      <c r="K145" s="244"/>
      <c r="L145" s="249"/>
      <c r="M145" s="250"/>
      <c r="N145" s="251"/>
      <c r="O145" s="251"/>
      <c r="P145" s="251"/>
      <c r="Q145" s="251"/>
      <c r="R145" s="251"/>
      <c r="S145" s="251"/>
      <c r="T145" s="25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3" t="s">
        <v>196</v>
      </c>
      <c r="AU145" s="253" t="s">
        <v>85</v>
      </c>
      <c r="AV145" s="14" t="s">
        <v>85</v>
      </c>
      <c r="AW145" s="14" t="s">
        <v>33</v>
      </c>
      <c r="AX145" s="14" t="s">
        <v>72</v>
      </c>
      <c r="AY145" s="253" t="s">
        <v>186</v>
      </c>
    </row>
    <row r="146" s="2" customFormat="1" ht="16.5" customHeight="1">
      <c r="A146" s="38"/>
      <c r="B146" s="39"/>
      <c r="C146" s="254" t="s">
        <v>318</v>
      </c>
      <c r="D146" s="254" t="s">
        <v>236</v>
      </c>
      <c r="E146" s="255" t="s">
        <v>1404</v>
      </c>
      <c r="F146" s="256" t="s">
        <v>1405</v>
      </c>
      <c r="G146" s="257" t="s">
        <v>1400</v>
      </c>
      <c r="H146" s="258">
        <v>1.3999999999999999</v>
      </c>
      <c r="I146" s="259"/>
      <c r="J146" s="260">
        <f>ROUND(I146*H146,2)</f>
        <v>0</v>
      </c>
      <c r="K146" s="261"/>
      <c r="L146" s="262"/>
      <c r="M146" s="263" t="s">
        <v>19</v>
      </c>
      <c r="N146" s="264" t="s">
        <v>44</v>
      </c>
      <c r="O146" s="84"/>
      <c r="P146" s="223">
        <f>O146*H146</f>
        <v>0</v>
      </c>
      <c r="Q146" s="223">
        <v>0.00040999999999999999</v>
      </c>
      <c r="R146" s="223">
        <f>Q146*H146</f>
        <v>0.00057399999999999997</v>
      </c>
      <c r="S146" s="223">
        <v>0</v>
      </c>
      <c r="T146" s="224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406</v>
      </c>
      <c r="AT146" s="225" t="s">
        <v>236</v>
      </c>
      <c r="AU146" s="225" t="s">
        <v>85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4128</v>
      </c>
    </row>
    <row r="147" s="13" customFormat="1">
      <c r="A147" s="13"/>
      <c r="B147" s="232"/>
      <c r="C147" s="233"/>
      <c r="D147" s="234" t="s">
        <v>196</v>
      </c>
      <c r="E147" s="235" t="s">
        <v>19</v>
      </c>
      <c r="F147" s="236" t="s">
        <v>4093</v>
      </c>
      <c r="G147" s="233"/>
      <c r="H147" s="235" t="s">
        <v>19</v>
      </c>
      <c r="I147" s="237"/>
      <c r="J147" s="233"/>
      <c r="K147" s="233"/>
      <c r="L147" s="238"/>
      <c r="M147" s="239"/>
      <c r="N147" s="240"/>
      <c r="O147" s="240"/>
      <c r="P147" s="240"/>
      <c r="Q147" s="240"/>
      <c r="R147" s="240"/>
      <c r="S147" s="240"/>
      <c r="T147" s="24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2" t="s">
        <v>196</v>
      </c>
      <c r="AU147" s="242" t="s">
        <v>85</v>
      </c>
      <c r="AV147" s="13" t="s">
        <v>79</v>
      </c>
      <c r="AW147" s="13" t="s">
        <v>33</v>
      </c>
      <c r="AX147" s="13" t="s">
        <v>72</v>
      </c>
      <c r="AY147" s="242" t="s">
        <v>186</v>
      </c>
    </row>
    <row r="148" s="14" customFormat="1">
      <c r="A148" s="14"/>
      <c r="B148" s="243"/>
      <c r="C148" s="244"/>
      <c r="D148" s="234" t="s">
        <v>196</v>
      </c>
      <c r="E148" s="245" t="s">
        <v>19</v>
      </c>
      <c r="F148" s="246" t="s">
        <v>4127</v>
      </c>
      <c r="G148" s="244"/>
      <c r="H148" s="247">
        <v>1.3999999999999999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196</v>
      </c>
      <c r="AU148" s="253" t="s">
        <v>85</v>
      </c>
      <c r="AV148" s="14" t="s">
        <v>85</v>
      </c>
      <c r="AW148" s="14" t="s">
        <v>33</v>
      </c>
      <c r="AX148" s="14" t="s">
        <v>72</v>
      </c>
      <c r="AY148" s="253" t="s">
        <v>186</v>
      </c>
    </row>
    <row r="149" s="2" customFormat="1" ht="49.05" customHeight="1">
      <c r="A149" s="38"/>
      <c r="B149" s="39"/>
      <c r="C149" s="213" t="s">
        <v>323</v>
      </c>
      <c r="D149" s="213" t="s">
        <v>188</v>
      </c>
      <c r="E149" s="214" t="s">
        <v>1407</v>
      </c>
      <c r="F149" s="215" t="s">
        <v>1408</v>
      </c>
      <c r="G149" s="216" t="s">
        <v>230</v>
      </c>
      <c r="H149" s="217">
        <v>0.062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4129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1410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49.05" customHeight="1">
      <c r="A151" s="38"/>
      <c r="B151" s="39"/>
      <c r="C151" s="213" t="s">
        <v>329</v>
      </c>
      <c r="D151" s="213" t="s">
        <v>188</v>
      </c>
      <c r="E151" s="214" t="s">
        <v>999</v>
      </c>
      <c r="F151" s="215" t="s">
        <v>1000</v>
      </c>
      <c r="G151" s="216" t="s">
        <v>230</v>
      </c>
      <c r="H151" s="217">
        <v>0.062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4130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1002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12" customFormat="1" ht="22.8" customHeight="1">
      <c r="A153" s="12"/>
      <c r="B153" s="197"/>
      <c r="C153" s="198"/>
      <c r="D153" s="199" t="s">
        <v>71</v>
      </c>
      <c r="E153" s="211" t="s">
        <v>1057</v>
      </c>
      <c r="F153" s="211" t="s">
        <v>1058</v>
      </c>
      <c r="G153" s="198"/>
      <c r="H153" s="198"/>
      <c r="I153" s="201"/>
      <c r="J153" s="212">
        <f>BK153</f>
        <v>0</v>
      </c>
      <c r="K153" s="198"/>
      <c r="L153" s="203"/>
      <c r="M153" s="204"/>
      <c r="N153" s="205"/>
      <c r="O153" s="205"/>
      <c r="P153" s="206">
        <f>SUM(P154:P161)</f>
        <v>0</v>
      </c>
      <c r="Q153" s="205"/>
      <c r="R153" s="206">
        <f>SUM(R154:R161)</f>
        <v>0.0012342200000000001</v>
      </c>
      <c r="S153" s="205"/>
      <c r="T153" s="207">
        <f>SUM(T154:T161)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08" t="s">
        <v>85</v>
      </c>
      <c r="AT153" s="209" t="s">
        <v>71</v>
      </c>
      <c r="AU153" s="209" t="s">
        <v>79</v>
      </c>
      <c r="AY153" s="208" t="s">
        <v>186</v>
      </c>
      <c r="BK153" s="210">
        <f>SUM(BK154:BK161)</f>
        <v>0</v>
      </c>
    </row>
    <row r="154" s="2" customFormat="1" ht="37.8" customHeight="1">
      <c r="A154" s="38"/>
      <c r="B154" s="39"/>
      <c r="C154" s="213" t="s">
        <v>7</v>
      </c>
      <c r="D154" s="213" t="s">
        <v>188</v>
      </c>
      <c r="E154" s="214" t="s">
        <v>1060</v>
      </c>
      <c r="F154" s="215" t="s">
        <v>1061</v>
      </c>
      <c r="G154" s="216" t="s">
        <v>256</v>
      </c>
      <c r="H154" s="217">
        <v>6.1100000000000003</v>
      </c>
      <c r="I154" s="218"/>
      <c r="J154" s="219">
        <f>ROUND(I154*H154,2)</f>
        <v>0</v>
      </c>
      <c r="K154" s="220"/>
      <c r="L154" s="44"/>
      <c r="M154" s="221" t="s">
        <v>19</v>
      </c>
      <c r="N154" s="222" t="s">
        <v>44</v>
      </c>
      <c r="O154" s="84"/>
      <c r="P154" s="223">
        <f>O154*H154</f>
        <v>0</v>
      </c>
      <c r="Q154" s="223">
        <v>6.7000000000000002E-05</v>
      </c>
      <c r="R154" s="223">
        <f>Q154*H154</f>
        <v>0.00040937000000000005</v>
      </c>
      <c r="S154" s="223">
        <v>0</v>
      </c>
      <c r="T154" s="224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25" t="s">
        <v>306</v>
      </c>
      <c r="AT154" s="225" t="s">
        <v>188</v>
      </c>
      <c r="AU154" s="225" t="s">
        <v>85</v>
      </c>
      <c r="AY154" s="17" t="s">
        <v>186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7" t="s">
        <v>85</v>
      </c>
      <c r="BK154" s="226">
        <f>ROUND(I154*H154,2)</f>
        <v>0</v>
      </c>
      <c r="BL154" s="17" t="s">
        <v>306</v>
      </c>
      <c r="BM154" s="225" t="s">
        <v>4131</v>
      </c>
    </row>
    <row r="155" s="2" customFormat="1">
      <c r="A155" s="38"/>
      <c r="B155" s="39"/>
      <c r="C155" s="40"/>
      <c r="D155" s="227" t="s">
        <v>194</v>
      </c>
      <c r="E155" s="40"/>
      <c r="F155" s="228" t="s">
        <v>1063</v>
      </c>
      <c r="G155" s="40"/>
      <c r="H155" s="40"/>
      <c r="I155" s="229"/>
      <c r="J155" s="40"/>
      <c r="K155" s="40"/>
      <c r="L155" s="44"/>
      <c r="M155" s="230"/>
      <c r="N155" s="231"/>
      <c r="O155" s="84"/>
      <c r="P155" s="84"/>
      <c r="Q155" s="84"/>
      <c r="R155" s="84"/>
      <c r="S155" s="84"/>
      <c r="T155" s="85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7" t="s">
        <v>194</v>
      </c>
      <c r="AU155" s="17" t="s">
        <v>85</v>
      </c>
    </row>
    <row r="156" s="2" customFormat="1" ht="24.15" customHeight="1">
      <c r="A156" s="38"/>
      <c r="B156" s="39"/>
      <c r="C156" s="213" t="s">
        <v>341</v>
      </c>
      <c r="D156" s="213" t="s">
        <v>188</v>
      </c>
      <c r="E156" s="214" t="s">
        <v>1071</v>
      </c>
      <c r="F156" s="215" t="s">
        <v>1072</v>
      </c>
      <c r="G156" s="216" t="s">
        <v>256</v>
      </c>
      <c r="H156" s="217">
        <v>6.1100000000000003</v>
      </c>
      <c r="I156" s="218"/>
      <c r="J156" s="219">
        <f>ROUND(I156*H156,2)</f>
        <v>0</v>
      </c>
      <c r="K156" s="220"/>
      <c r="L156" s="44"/>
      <c r="M156" s="221" t="s">
        <v>19</v>
      </c>
      <c r="N156" s="222" t="s">
        <v>44</v>
      </c>
      <c r="O156" s="84"/>
      <c r="P156" s="223">
        <f>O156*H156</f>
        <v>0</v>
      </c>
      <c r="Q156" s="223">
        <v>0.000135</v>
      </c>
      <c r="R156" s="223">
        <f>Q156*H156</f>
        <v>0.00082485000000000002</v>
      </c>
      <c r="S156" s="223">
        <v>0</v>
      </c>
      <c r="T156" s="224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25" t="s">
        <v>306</v>
      </c>
      <c r="AT156" s="225" t="s">
        <v>188</v>
      </c>
      <c r="AU156" s="225" t="s">
        <v>85</v>
      </c>
      <c r="AY156" s="17" t="s">
        <v>186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7" t="s">
        <v>85</v>
      </c>
      <c r="BK156" s="226">
        <f>ROUND(I156*H156,2)</f>
        <v>0</v>
      </c>
      <c r="BL156" s="17" t="s">
        <v>306</v>
      </c>
      <c r="BM156" s="225" t="s">
        <v>4132</v>
      </c>
    </row>
    <row r="157" s="2" customFormat="1">
      <c r="A157" s="38"/>
      <c r="B157" s="39"/>
      <c r="C157" s="40"/>
      <c r="D157" s="227" t="s">
        <v>194</v>
      </c>
      <c r="E157" s="40"/>
      <c r="F157" s="228" t="s">
        <v>1074</v>
      </c>
      <c r="G157" s="40"/>
      <c r="H157" s="40"/>
      <c r="I157" s="229"/>
      <c r="J157" s="40"/>
      <c r="K157" s="40"/>
      <c r="L157" s="44"/>
      <c r="M157" s="230"/>
      <c r="N157" s="231"/>
      <c r="O157" s="84"/>
      <c r="P157" s="84"/>
      <c r="Q157" s="84"/>
      <c r="R157" s="84"/>
      <c r="S157" s="84"/>
      <c r="T157" s="85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7" t="s">
        <v>194</v>
      </c>
      <c r="AU157" s="17" t="s">
        <v>85</v>
      </c>
    </row>
    <row r="158" s="13" customFormat="1">
      <c r="A158" s="13"/>
      <c r="B158" s="232"/>
      <c r="C158" s="233"/>
      <c r="D158" s="234" t="s">
        <v>196</v>
      </c>
      <c r="E158" s="235" t="s">
        <v>19</v>
      </c>
      <c r="F158" s="236" t="s">
        <v>4093</v>
      </c>
      <c r="G158" s="233"/>
      <c r="H158" s="235" t="s">
        <v>19</v>
      </c>
      <c r="I158" s="237"/>
      <c r="J158" s="233"/>
      <c r="K158" s="233"/>
      <c r="L158" s="238"/>
      <c r="M158" s="239"/>
      <c r="N158" s="240"/>
      <c r="O158" s="240"/>
      <c r="P158" s="240"/>
      <c r="Q158" s="240"/>
      <c r="R158" s="240"/>
      <c r="S158" s="240"/>
      <c r="T158" s="24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2" t="s">
        <v>196</v>
      </c>
      <c r="AU158" s="242" t="s">
        <v>85</v>
      </c>
      <c r="AV158" s="13" t="s">
        <v>79</v>
      </c>
      <c r="AW158" s="13" t="s">
        <v>33</v>
      </c>
      <c r="AX158" s="13" t="s">
        <v>72</v>
      </c>
      <c r="AY158" s="242" t="s">
        <v>186</v>
      </c>
    </row>
    <row r="159" s="14" customFormat="1">
      <c r="A159" s="14"/>
      <c r="B159" s="243"/>
      <c r="C159" s="244"/>
      <c r="D159" s="234" t="s">
        <v>196</v>
      </c>
      <c r="E159" s="245" t="s">
        <v>19</v>
      </c>
      <c r="F159" s="246" t="s">
        <v>4133</v>
      </c>
      <c r="G159" s="244"/>
      <c r="H159" s="247">
        <v>1.21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196</v>
      </c>
      <c r="AU159" s="253" t="s">
        <v>85</v>
      </c>
      <c r="AV159" s="14" t="s">
        <v>85</v>
      </c>
      <c r="AW159" s="14" t="s">
        <v>33</v>
      </c>
      <c r="AX159" s="14" t="s">
        <v>72</v>
      </c>
      <c r="AY159" s="253" t="s">
        <v>186</v>
      </c>
    </row>
    <row r="160" s="13" customFormat="1">
      <c r="A160" s="13"/>
      <c r="B160" s="232"/>
      <c r="C160" s="233"/>
      <c r="D160" s="234" t="s">
        <v>196</v>
      </c>
      <c r="E160" s="235" t="s">
        <v>19</v>
      </c>
      <c r="F160" s="236" t="s">
        <v>4093</v>
      </c>
      <c r="G160" s="233"/>
      <c r="H160" s="235" t="s">
        <v>19</v>
      </c>
      <c r="I160" s="237"/>
      <c r="J160" s="233"/>
      <c r="K160" s="233"/>
      <c r="L160" s="238"/>
      <c r="M160" s="239"/>
      <c r="N160" s="240"/>
      <c r="O160" s="240"/>
      <c r="P160" s="240"/>
      <c r="Q160" s="240"/>
      <c r="R160" s="240"/>
      <c r="S160" s="240"/>
      <c r="T160" s="24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2" t="s">
        <v>196</v>
      </c>
      <c r="AU160" s="242" t="s">
        <v>85</v>
      </c>
      <c r="AV160" s="13" t="s">
        <v>79</v>
      </c>
      <c r="AW160" s="13" t="s">
        <v>33</v>
      </c>
      <c r="AX160" s="13" t="s">
        <v>72</v>
      </c>
      <c r="AY160" s="242" t="s">
        <v>186</v>
      </c>
    </row>
    <row r="161" s="14" customFormat="1">
      <c r="A161" s="14"/>
      <c r="B161" s="243"/>
      <c r="C161" s="244"/>
      <c r="D161" s="234" t="s">
        <v>196</v>
      </c>
      <c r="E161" s="245" t="s">
        <v>19</v>
      </c>
      <c r="F161" s="246" t="s">
        <v>4134</v>
      </c>
      <c r="G161" s="244"/>
      <c r="H161" s="247">
        <v>4.9000000000000004</v>
      </c>
      <c r="I161" s="248"/>
      <c r="J161" s="244"/>
      <c r="K161" s="244"/>
      <c r="L161" s="249"/>
      <c r="M161" s="269"/>
      <c r="N161" s="270"/>
      <c r="O161" s="270"/>
      <c r="P161" s="270"/>
      <c r="Q161" s="270"/>
      <c r="R161" s="270"/>
      <c r="S161" s="270"/>
      <c r="T161" s="271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196</v>
      </c>
      <c r="AU161" s="253" t="s">
        <v>85</v>
      </c>
      <c r="AV161" s="14" t="s">
        <v>85</v>
      </c>
      <c r="AW161" s="14" t="s">
        <v>33</v>
      </c>
      <c r="AX161" s="14" t="s">
        <v>72</v>
      </c>
      <c r="AY161" s="253" t="s">
        <v>186</v>
      </c>
    </row>
    <row r="162" s="2" customFormat="1" ht="6.96" customHeight="1">
      <c r="A162" s="38"/>
      <c r="B162" s="59"/>
      <c r="C162" s="60"/>
      <c r="D162" s="60"/>
      <c r="E162" s="60"/>
      <c r="F162" s="60"/>
      <c r="G162" s="60"/>
      <c r="H162" s="60"/>
      <c r="I162" s="60"/>
      <c r="J162" s="60"/>
      <c r="K162" s="60"/>
      <c r="L162" s="44"/>
      <c r="M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</row>
  </sheetData>
  <sheetProtection sheet="1" autoFilter="0" formatColumns="0" formatRows="0" objects="1" scenarios="1" spinCount="100000" saltValue="MCpZ9WWu+pHMsZYaKN1AYcODMmrhIWCU7GZ0oSimDdhh63oMEiN9UHCRUJ92LRO6R6zvgcXJjDyVr2DHosaBSQ==" hashValue="RW2IvIona3TXZGhIw88J6J7PaxQoNiI0/h3037t47qq5e8TTaMrjjlTyR6cEEgF9DZ2v6dxZdDX7xuqT8eJQ8g==" algorithmName="SHA-512" password="CDDA"/>
  <autoFilter ref="C92:K16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3_01/953961112"/>
    <hyperlink ref="F101" r:id="rId2" display="https://podminky.urs.cz/item/CS_URS_2023_01/953965115"/>
    <hyperlink ref="F104" r:id="rId3" display="https://podminky.urs.cz/item/CS_URS_2023_01/998018002"/>
    <hyperlink ref="F108" r:id="rId4" display="https://podminky.urs.cz/item/CS_URS_2023_01/721174041"/>
    <hyperlink ref="F110" r:id="rId5" display="https://podminky.urs.cz/item/CS_URS_2023_01/721194103"/>
    <hyperlink ref="F113" r:id="rId6" display="https://podminky.urs.cz/item/CS_URS_2023_01/721229111"/>
    <hyperlink ref="F116" r:id="rId7" display="https://podminky.urs.cz/item/CS_URS_2023_01/721290111"/>
    <hyperlink ref="F118" r:id="rId8" display="https://podminky.urs.cz/item/CS_URS_2023_01/998721102"/>
    <hyperlink ref="F120" r:id="rId9" display="https://podminky.urs.cz/item/CS_URS_2023_01/998721181"/>
    <hyperlink ref="F123" r:id="rId10" display="https://podminky.urs.cz/item/CS_URS_2023_01/751792008"/>
    <hyperlink ref="F127" r:id="rId11" display="https://podminky.urs.cz/item/CS_URS_2023_01/998751101"/>
    <hyperlink ref="F129" r:id="rId12" display="https://podminky.urs.cz/item/CS_URS_2023_01/998751181"/>
    <hyperlink ref="F132" r:id="rId13" display="https://podminky.urs.cz/item/CS_URS_2023_01/767995111"/>
    <hyperlink ref="F150" r:id="rId14" display="https://podminky.urs.cz/item/CS_URS_2023_01/998767102"/>
    <hyperlink ref="F152" r:id="rId15" display="https://podminky.urs.cz/item/CS_URS_2023_01/998767181"/>
    <hyperlink ref="F155" r:id="rId16" display="https://podminky.urs.cz/item/CS_URS_2023_01/783301313"/>
    <hyperlink ref="F157" r:id="rId17" display="https://podminky.urs.cz/item/CS_URS_2023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119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4135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ROUND(J87,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ROUND((SUM(BE87:BE212)),  2)</f>
        <v>0</v>
      </c>
      <c r="G35" s="38"/>
      <c r="H35" s="38"/>
      <c r="I35" s="157">
        <v>0.20999999999999999</v>
      </c>
      <c r="J35" s="156">
        <f>ROUND(((SUM(BE87:BE212))*I35),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ROUND((SUM(BF87:BF212)),  2)</f>
        <v>0</v>
      </c>
      <c r="G36" s="38"/>
      <c r="H36" s="38"/>
      <c r="I36" s="157">
        <v>0.14999999999999999</v>
      </c>
      <c r="J36" s="156">
        <f>ROUND(((SUM(BF87:BF212))*I36),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ROUND((SUM(BG87:BG212)),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ROUND((SUM(BH87:BH212)),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ROUND((SUM(BI87:BI212)),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D1.4.5_ESI - Elektroinstalace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J87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159</v>
      </c>
      <c r="E64" s="177"/>
      <c r="F64" s="177"/>
      <c r="G64" s="177"/>
      <c r="H64" s="177"/>
      <c r="I64" s="177"/>
      <c r="J64" s="178">
        <f>J88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2223</v>
      </c>
      <c r="E65" s="182"/>
      <c r="F65" s="182"/>
      <c r="G65" s="182"/>
      <c r="H65" s="182"/>
      <c r="I65" s="182"/>
      <c r="J65" s="183">
        <f>J89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38"/>
      <c r="B66" s="39"/>
      <c r="C66" s="40"/>
      <c r="D66" s="40"/>
      <c r="E66" s="40"/>
      <c r="F66" s="40"/>
      <c r="G66" s="40"/>
      <c r="H66" s="40"/>
      <c r="I66" s="40"/>
      <c r="J66" s="40"/>
      <c r="K66" s="40"/>
      <c r="L66" s="144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</row>
    <row r="67" s="2" customFormat="1" ht="6.96" customHeight="1">
      <c r="A67" s="38"/>
      <c r="B67" s="59"/>
      <c r="C67" s="60"/>
      <c r="D67" s="60"/>
      <c r="E67" s="60"/>
      <c r="F67" s="60"/>
      <c r="G67" s="60"/>
      <c r="H67" s="60"/>
      <c r="I67" s="60"/>
      <c r="J67" s="60"/>
      <c r="K67" s="60"/>
      <c r="L67" s="144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</row>
    <row r="71" s="2" customFormat="1" ht="6.96" customHeight="1">
      <c r="A71" s="38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44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</row>
    <row r="72" s="2" customFormat="1" ht="24.96" customHeight="1">
      <c r="A72" s="38"/>
      <c r="B72" s="39"/>
      <c r="C72" s="23" t="s">
        <v>171</v>
      </c>
      <c r="D72" s="40"/>
      <c r="E72" s="40"/>
      <c r="F72" s="40"/>
      <c r="G72" s="40"/>
      <c r="H72" s="40"/>
      <c r="I72" s="40"/>
      <c r="J72" s="40"/>
      <c r="K72" s="40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6.96" customHeight="1">
      <c r="A73" s="38"/>
      <c r="B73" s="39"/>
      <c r="C73" s="40"/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12" customHeight="1">
      <c r="A74" s="38"/>
      <c r="B74" s="39"/>
      <c r="C74" s="32" t="s">
        <v>16</v>
      </c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16.5" customHeight="1">
      <c r="A75" s="38"/>
      <c r="B75" s="39"/>
      <c r="C75" s="40"/>
      <c r="D75" s="40"/>
      <c r="E75" s="169" t="str">
        <f>E7</f>
        <v xml:space="preserve"> Rekonstrukce vzduchotechniky v bytovém domě</v>
      </c>
      <c r="F75" s="32"/>
      <c r="G75" s="32"/>
      <c r="H75" s="32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1" customFormat="1" ht="12" customHeight="1">
      <c r="B76" s="21"/>
      <c r="C76" s="32" t="s">
        <v>143</v>
      </c>
      <c r="D76" s="22"/>
      <c r="E76" s="22"/>
      <c r="F76" s="22"/>
      <c r="G76" s="22"/>
      <c r="H76" s="22"/>
      <c r="I76" s="22"/>
      <c r="J76" s="22"/>
      <c r="K76" s="22"/>
      <c r="L76" s="20"/>
    </row>
    <row r="77" s="2" customFormat="1" ht="16.5" customHeight="1">
      <c r="A77" s="38"/>
      <c r="B77" s="39"/>
      <c r="C77" s="40"/>
      <c r="D77" s="40"/>
      <c r="E77" s="169" t="s">
        <v>2682</v>
      </c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12" customHeight="1">
      <c r="A78" s="38"/>
      <c r="B78" s="39"/>
      <c r="C78" s="32" t="s">
        <v>145</v>
      </c>
      <c r="D78" s="40"/>
      <c r="E78" s="40"/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16.5" customHeight="1">
      <c r="A79" s="38"/>
      <c r="B79" s="39"/>
      <c r="C79" s="40"/>
      <c r="D79" s="40"/>
      <c r="E79" s="69" t="str">
        <f>E11</f>
        <v>SO 102 D1.4.5_ESI - Elektroinstalace</v>
      </c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6.96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21</v>
      </c>
      <c r="D81" s="40"/>
      <c r="E81" s="40"/>
      <c r="F81" s="27" t="str">
        <f>F14</f>
        <v xml:space="preserve"> náměstí Svobody 728/1</v>
      </c>
      <c r="G81" s="40"/>
      <c r="H81" s="40"/>
      <c r="I81" s="32" t="s">
        <v>23</v>
      </c>
      <c r="J81" s="72" t="str">
        <f>IF(J14="","",J14)</f>
        <v>3. 1. 2023</v>
      </c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5.15" customHeight="1">
      <c r="A83" s="38"/>
      <c r="B83" s="39"/>
      <c r="C83" s="32" t="s">
        <v>25</v>
      </c>
      <c r="D83" s="40"/>
      <c r="E83" s="40"/>
      <c r="F83" s="27" t="str">
        <f>E17</f>
        <v>SNEO a.s</v>
      </c>
      <c r="G83" s="40"/>
      <c r="H83" s="40"/>
      <c r="I83" s="32" t="s">
        <v>31</v>
      </c>
      <c r="J83" s="36" t="str">
        <f>E23</f>
        <v>Ing. Filip Nehonský</v>
      </c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5.15" customHeight="1">
      <c r="A84" s="38"/>
      <c r="B84" s="39"/>
      <c r="C84" s="32" t="s">
        <v>29</v>
      </c>
      <c r="D84" s="40"/>
      <c r="E84" s="40"/>
      <c r="F84" s="27" t="str">
        <f>IF(E20="","",E20)</f>
        <v>Vyplň údaj</v>
      </c>
      <c r="G84" s="40"/>
      <c r="H84" s="40"/>
      <c r="I84" s="32" t="s">
        <v>34</v>
      </c>
      <c r="J84" s="36" t="str">
        <f>E26</f>
        <v>Pavel Novotný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0.32" customHeight="1">
      <c r="A85" s="38"/>
      <c r="B85" s="39"/>
      <c r="C85" s="40"/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1" customFormat="1" ht="29.28" customHeight="1">
      <c r="A86" s="185"/>
      <c r="B86" s="186"/>
      <c r="C86" s="187" t="s">
        <v>172</v>
      </c>
      <c r="D86" s="188" t="s">
        <v>57</v>
      </c>
      <c r="E86" s="188" t="s">
        <v>53</v>
      </c>
      <c r="F86" s="188" t="s">
        <v>54</v>
      </c>
      <c r="G86" s="188" t="s">
        <v>173</v>
      </c>
      <c r="H86" s="188" t="s">
        <v>174</v>
      </c>
      <c r="I86" s="188" t="s">
        <v>175</v>
      </c>
      <c r="J86" s="189" t="s">
        <v>149</v>
      </c>
      <c r="K86" s="190" t="s">
        <v>176</v>
      </c>
      <c r="L86" s="191"/>
      <c r="M86" s="92" t="s">
        <v>19</v>
      </c>
      <c r="N86" s="93" t="s">
        <v>42</v>
      </c>
      <c r="O86" s="93" t="s">
        <v>177</v>
      </c>
      <c r="P86" s="93" t="s">
        <v>178</v>
      </c>
      <c r="Q86" s="93" t="s">
        <v>179</v>
      </c>
      <c r="R86" s="93" t="s">
        <v>180</v>
      </c>
      <c r="S86" s="93" t="s">
        <v>181</v>
      </c>
      <c r="T86" s="94" t="s">
        <v>182</v>
      </c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</row>
    <row r="87" s="2" customFormat="1" ht="22.8" customHeight="1">
      <c r="A87" s="38"/>
      <c r="B87" s="39"/>
      <c r="C87" s="99" t="s">
        <v>183</v>
      </c>
      <c r="D87" s="40"/>
      <c r="E87" s="40"/>
      <c r="F87" s="40"/>
      <c r="G87" s="40"/>
      <c r="H87" s="40"/>
      <c r="I87" s="40"/>
      <c r="J87" s="192">
        <f>BK87</f>
        <v>0</v>
      </c>
      <c r="K87" s="40"/>
      <c r="L87" s="44"/>
      <c r="M87" s="95"/>
      <c r="N87" s="193"/>
      <c r="O87" s="96"/>
      <c r="P87" s="194">
        <f>P88</f>
        <v>0</v>
      </c>
      <c r="Q87" s="96"/>
      <c r="R87" s="194">
        <f>R88</f>
        <v>0.23381399999999999</v>
      </c>
      <c r="S87" s="96"/>
      <c r="T87" s="195">
        <f>T88</f>
        <v>0.002</v>
      </c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T87" s="17" t="s">
        <v>71</v>
      </c>
      <c r="AU87" s="17" t="s">
        <v>150</v>
      </c>
      <c r="BK87" s="196">
        <f>BK88</f>
        <v>0</v>
      </c>
    </row>
    <row r="88" s="12" customFormat="1" ht="25.92" customHeight="1">
      <c r="A88" s="12"/>
      <c r="B88" s="197"/>
      <c r="C88" s="198"/>
      <c r="D88" s="199" t="s">
        <v>71</v>
      </c>
      <c r="E88" s="200" t="s">
        <v>679</v>
      </c>
      <c r="F88" s="200" t="s">
        <v>680</v>
      </c>
      <c r="G88" s="198"/>
      <c r="H88" s="198"/>
      <c r="I88" s="201"/>
      <c r="J88" s="202">
        <f>BK88</f>
        <v>0</v>
      </c>
      <c r="K88" s="198"/>
      <c r="L88" s="203"/>
      <c r="M88" s="204"/>
      <c r="N88" s="205"/>
      <c r="O88" s="205"/>
      <c r="P88" s="206">
        <f>P89</f>
        <v>0</v>
      </c>
      <c r="Q88" s="205"/>
      <c r="R88" s="206">
        <f>R89</f>
        <v>0.23381399999999999</v>
      </c>
      <c r="S88" s="205"/>
      <c r="T88" s="207">
        <f>T89</f>
        <v>0.002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8" t="s">
        <v>85</v>
      </c>
      <c r="AT88" s="209" t="s">
        <v>71</v>
      </c>
      <c r="AU88" s="209" t="s">
        <v>72</v>
      </c>
      <c r="AY88" s="208" t="s">
        <v>186</v>
      </c>
      <c r="BK88" s="210">
        <f>BK89</f>
        <v>0</v>
      </c>
    </row>
    <row r="89" s="12" customFormat="1" ht="22.8" customHeight="1">
      <c r="A89" s="12"/>
      <c r="B89" s="197"/>
      <c r="C89" s="198"/>
      <c r="D89" s="199" t="s">
        <v>71</v>
      </c>
      <c r="E89" s="211" t="s">
        <v>2225</v>
      </c>
      <c r="F89" s="211" t="s">
        <v>2226</v>
      </c>
      <c r="G89" s="198"/>
      <c r="H89" s="198"/>
      <c r="I89" s="201"/>
      <c r="J89" s="212">
        <f>BK89</f>
        <v>0</v>
      </c>
      <c r="K89" s="198"/>
      <c r="L89" s="203"/>
      <c r="M89" s="204"/>
      <c r="N89" s="205"/>
      <c r="O89" s="205"/>
      <c r="P89" s="206">
        <f>SUM(P90:P212)</f>
        <v>0</v>
      </c>
      <c r="Q89" s="205"/>
      <c r="R89" s="206">
        <f>SUM(R90:R212)</f>
        <v>0.23381399999999999</v>
      </c>
      <c r="S89" s="205"/>
      <c r="T89" s="207">
        <f>SUM(T90:T212)</f>
        <v>0.002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8" t="s">
        <v>85</v>
      </c>
      <c r="AT89" s="209" t="s">
        <v>71</v>
      </c>
      <c r="AU89" s="209" t="s">
        <v>79</v>
      </c>
      <c r="AY89" s="208" t="s">
        <v>186</v>
      </c>
      <c r="BK89" s="210">
        <f>SUM(BK90:BK212)</f>
        <v>0</v>
      </c>
    </row>
    <row r="90" s="2" customFormat="1" ht="37.8" customHeight="1">
      <c r="A90" s="38"/>
      <c r="B90" s="39"/>
      <c r="C90" s="213" t="s">
        <v>8</v>
      </c>
      <c r="D90" s="213" t="s">
        <v>188</v>
      </c>
      <c r="E90" s="214" t="s">
        <v>2227</v>
      </c>
      <c r="F90" s="215" t="s">
        <v>2228</v>
      </c>
      <c r="G90" s="216" t="s">
        <v>566</v>
      </c>
      <c r="H90" s="217">
        <v>134</v>
      </c>
      <c r="I90" s="218"/>
      <c r="J90" s="219">
        <f>ROUND(I90*H90,2)</f>
        <v>0</v>
      </c>
      <c r="K90" s="220"/>
      <c r="L90" s="44"/>
      <c r="M90" s="221" t="s">
        <v>19</v>
      </c>
      <c r="N90" s="222" t="s">
        <v>44</v>
      </c>
      <c r="O90" s="84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4">
        <f>S90*H90</f>
        <v>0</v>
      </c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R90" s="225" t="s">
        <v>306</v>
      </c>
      <c r="AT90" s="225" t="s">
        <v>188</v>
      </c>
      <c r="AU90" s="225" t="s">
        <v>85</v>
      </c>
      <c r="AY90" s="17" t="s">
        <v>186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17" t="s">
        <v>85</v>
      </c>
      <c r="BK90" s="226">
        <f>ROUND(I90*H90,2)</f>
        <v>0</v>
      </c>
      <c r="BL90" s="17" t="s">
        <v>306</v>
      </c>
      <c r="BM90" s="225" t="s">
        <v>4136</v>
      </c>
    </row>
    <row r="91" s="2" customFormat="1">
      <c r="A91" s="38"/>
      <c r="B91" s="39"/>
      <c r="C91" s="40"/>
      <c r="D91" s="227" t="s">
        <v>194</v>
      </c>
      <c r="E91" s="40"/>
      <c r="F91" s="228" t="s">
        <v>2230</v>
      </c>
      <c r="G91" s="40"/>
      <c r="H91" s="40"/>
      <c r="I91" s="229"/>
      <c r="J91" s="40"/>
      <c r="K91" s="40"/>
      <c r="L91" s="44"/>
      <c r="M91" s="230"/>
      <c r="N91" s="231"/>
      <c r="O91" s="84"/>
      <c r="P91" s="84"/>
      <c r="Q91" s="84"/>
      <c r="R91" s="84"/>
      <c r="S91" s="84"/>
      <c r="T91" s="85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T91" s="17" t="s">
        <v>194</v>
      </c>
      <c r="AU91" s="17" t="s">
        <v>85</v>
      </c>
    </row>
    <row r="92" s="2" customFormat="1" ht="21.75" customHeight="1">
      <c r="A92" s="38"/>
      <c r="B92" s="39"/>
      <c r="C92" s="254" t="s">
        <v>306</v>
      </c>
      <c r="D92" s="254" t="s">
        <v>236</v>
      </c>
      <c r="E92" s="255" t="s">
        <v>4137</v>
      </c>
      <c r="F92" s="256" t="s">
        <v>4138</v>
      </c>
      <c r="G92" s="257" t="s">
        <v>566</v>
      </c>
      <c r="H92" s="258">
        <v>140.69999999999999</v>
      </c>
      <c r="I92" s="259"/>
      <c r="J92" s="260">
        <f>ROUND(I92*H92,2)</f>
        <v>0</v>
      </c>
      <c r="K92" s="261"/>
      <c r="L92" s="262"/>
      <c r="M92" s="263" t="s">
        <v>19</v>
      </c>
      <c r="N92" s="264" t="s">
        <v>44</v>
      </c>
      <c r="O92" s="84"/>
      <c r="P92" s="223">
        <f>O92*H92</f>
        <v>0</v>
      </c>
      <c r="Q92" s="223">
        <v>0.00016000000000000001</v>
      </c>
      <c r="R92" s="223">
        <f>Q92*H92</f>
        <v>0.022512000000000001</v>
      </c>
      <c r="S92" s="223">
        <v>0</v>
      </c>
      <c r="T92" s="224">
        <f>S92*H92</f>
        <v>0</v>
      </c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R92" s="225" t="s">
        <v>406</v>
      </c>
      <c r="AT92" s="225" t="s">
        <v>236</v>
      </c>
      <c r="AU92" s="225" t="s">
        <v>85</v>
      </c>
      <c r="AY92" s="17" t="s">
        <v>186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7" t="s">
        <v>85</v>
      </c>
      <c r="BK92" s="226">
        <f>ROUND(I92*H92,2)</f>
        <v>0</v>
      </c>
      <c r="BL92" s="17" t="s">
        <v>306</v>
      </c>
      <c r="BM92" s="225" t="s">
        <v>4139</v>
      </c>
    </row>
    <row r="93" s="14" customFormat="1">
      <c r="A93" s="14"/>
      <c r="B93" s="243"/>
      <c r="C93" s="244"/>
      <c r="D93" s="234" t="s">
        <v>196</v>
      </c>
      <c r="E93" s="244"/>
      <c r="F93" s="246" t="s">
        <v>4140</v>
      </c>
      <c r="G93" s="244"/>
      <c r="H93" s="247">
        <v>140.69999999999999</v>
      </c>
      <c r="I93" s="248"/>
      <c r="J93" s="244"/>
      <c r="K93" s="244"/>
      <c r="L93" s="249"/>
      <c r="M93" s="250"/>
      <c r="N93" s="251"/>
      <c r="O93" s="251"/>
      <c r="P93" s="251"/>
      <c r="Q93" s="251"/>
      <c r="R93" s="251"/>
      <c r="S93" s="251"/>
      <c r="T93" s="252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3" t="s">
        <v>196</v>
      </c>
      <c r="AU93" s="253" t="s">
        <v>85</v>
      </c>
      <c r="AV93" s="14" t="s">
        <v>85</v>
      </c>
      <c r="AW93" s="14" t="s">
        <v>4</v>
      </c>
      <c r="AX93" s="14" t="s">
        <v>79</v>
      </c>
      <c r="AY93" s="253" t="s">
        <v>186</v>
      </c>
    </row>
    <row r="94" s="2" customFormat="1" ht="24.15" customHeight="1">
      <c r="A94" s="38"/>
      <c r="B94" s="39"/>
      <c r="C94" s="254" t="s">
        <v>346</v>
      </c>
      <c r="D94" s="254" t="s">
        <v>236</v>
      </c>
      <c r="E94" s="255" t="s">
        <v>4141</v>
      </c>
      <c r="F94" s="256" t="s">
        <v>4142</v>
      </c>
      <c r="G94" s="257" t="s">
        <v>283</v>
      </c>
      <c r="H94" s="258">
        <v>17</v>
      </c>
      <c r="I94" s="259"/>
      <c r="J94" s="260">
        <f>ROUND(I94*H94,2)</f>
        <v>0</v>
      </c>
      <c r="K94" s="261"/>
      <c r="L94" s="262"/>
      <c r="M94" s="263" t="s">
        <v>19</v>
      </c>
      <c r="N94" s="264" t="s">
        <v>44</v>
      </c>
      <c r="O94" s="84"/>
      <c r="P94" s="223">
        <f>O94*H94</f>
        <v>0</v>
      </c>
      <c r="Q94" s="223">
        <v>6.0000000000000002E-05</v>
      </c>
      <c r="R94" s="223">
        <f>Q94*H94</f>
        <v>0.0010200000000000001</v>
      </c>
      <c r="S94" s="223">
        <v>0</v>
      </c>
      <c r="T94" s="224">
        <f>S94*H94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R94" s="225" t="s">
        <v>406</v>
      </c>
      <c r="AT94" s="225" t="s">
        <v>236</v>
      </c>
      <c r="AU94" s="225" t="s">
        <v>85</v>
      </c>
      <c r="AY94" s="17" t="s">
        <v>186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7" t="s">
        <v>85</v>
      </c>
      <c r="BK94" s="226">
        <f>ROUND(I94*H94,2)</f>
        <v>0</v>
      </c>
      <c r="BL94" s="17" t="s">
        <v>306</v>
      </c>
      <c r="BM94" s="225" t="s">
        <v>4143</v>
      </c>
    </row>
    <row r="95" s="2" customFormat="1" ht="37.8" customHeight="1">
      <c r="A95" s="38"/>
      <c r="B95" s="39"/>
      <c r="C95" s="213" t="s">
        <v>312</v>
      </c>
      <c r="D95" s="213" t="s">
        <v>188</v>
      </c>
      <c r="E95" s="214" t="s">
        <v>4144</v>
      </c>
      <c r="F95" s="215" t="s">
        <v>4145</v>
      </c>
      <c r="G95" s="216" t="s">
        <v>566</v>
      </c>
      <c r="H95" s="217">
        <v>4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306</v>
      </c>
      <c r="AT95" s="225" t="s">
        <v>188</v>
      </c>
      <c r="AU95" s="225" t="s">
        <v>85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306</v>
      </c>
      <c r="BM95" s="225" t="s">
        <v>4146</v>
      </c>
    </row>
    <row r="96" s="2" customFormat="1">
      <c r="A96" s="38"/>
      <c r="B96" s="39"/>
      <c r="C96" s="40"/>
      <c r="D96" s="227" t="s">
        <v>194</v>
      </c>
      <c r="E96" s="40"/>
      <c r="F96" s="228" t="s">
        <v>4147</v>
      </c>
      <c r="G96" s="40"/>
      <c r="H96" s="40"/>
      <c r="I96" s="229"/>
      <c r="J96" s="40"/>
      <c r="K96" s="40"/>
      <c r="L96" s="44"/>
      <c r="M96" s="230"/>
      <c r="N96" s="231"/>
      <c r="O96" s="84"/>
      <c r="P96" s="84"/>
      <c r="Q96" s="84"/>
      <c r="R96" s="84"/>
      <c r="S96" s="84"/>
      <c r="T96" s="85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T96" s="17" t="s">
        <v>194</v>
      </c>
      <c r="AU96" s="17" t="s">
        <v>85</v>
      </c>
    </row>
    <row r="97" s="2" customFormat="1" ht="16.5" customHeight="1">
      <c r="A97" s="38"/>
      <c r="B97" s="39"/>
      <c r="C97" s="254" t="s">
        <v>318</v>
      </c>
      <c r="D97" s="254" t="s">
        <v>236</v>
      </c>
      <c r="E97" s="255" t="s">
        <v>4148</v>
      </c>
      <c r="F97" s="256" t="s">
        <v>4149</v>
      </c>
      <c r="G97" s="257" t="s">
        <v>566</v>
      </c>
      <c r="H97" s="258">
        <v>4.2000000000000002</v>
      </c>
      <c r="I97" s="259"/>
      <c r="J97" s="260">
        <f>ROUND(I97*H97,2)</f>
        <v>0</v>
      </c>
      <c r="K97" s="261"/>
      <c r="L97" s="262"/>
      <c r="M97" s="263" t="s">
        <v>19</v>
      </c>
      <c r="N97" s="264" t="s">
        <v>44</v>
      </c>
      <c r="O97" s="84"/>
      <c r="P97" s="223">
        <f>O97*H97</f>
        <v>0</v>
      </c>
      <c r="Q97" s="223">
        <v>0.00012999999999999999</v>
      </c>
      <c r="R97" s="223">
        <f>Q97*H97</f>
        <v>0.00054599999999999994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406</v>
      </c>
      <c r="AT97" s="225" t="s">
        <v>236</v>
      </c>
      <c r="AU97" s="225" t="s">
        <v>85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306</v>
      </c>
      <c r="BM97" s="225" t="s">
        <v>4150</v>
      </c>
    </row>
    <row r="98" s="14" customFormat="1">
      <c r="A98" s="14"/>
      <c r="B98" s="243"/>
      <c r="C98" s="244"/>
      <c r="D98" s="234" t="s">
        <v>196</v>
      </c>
      <c r="E98" s="244"/>
      <c r="F98" s="246" t="s">
        <v>4151</v>
      </c>
      <c r="G98" s="244"/>
      <c r="H98" s="247">
        <v>4.2000000000000002</v>
      </c>
      <c r="I98" s="248"/>
      <c r="J98" s="244"/>
      <c r="K98" s="244"/>
      <c r="L98" s="249"/>
      <c r="M98" s="250"/>
      <c r="N98" s="251"/>
      <c r="O98" s="251"/>
      <c r="P98" s="251"/>
      <c r="Q98" s="251"/>
      <c r="R98" s="251"/>
      <c r="S98" s="251"/>
      <c r="T98" s="252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3" t="s">
        <v>196</v>
      </c>
      <c r="AU98" s="253" t="s">
        <v>85</v>
      </c>
      <c r="AV98" s="14" t="s">
        <v>85</v>
      </c>
      <c r="AW98" s="14" t="s">
        <v>4</v>
      </c>
      <c r="AX98" s="14" t="s">
        <v>79</v>
      </c>
      <c r="AY98" s="253" t="s">
        <v>186</v>
      </c>
    </row>
    <row r="99" s="2" customFormat="1" ht="44.25" customHeight="1">
      <c r="A99" s="38"/>
      <c r="B99" s="39"/>
      <c r="C99" s="213" t="s">
        <v>352</v>
      </c>
      <c r="D99" s="213" t="s">
        <v>188</v>
      </c>
      <c r="E99" s="214" t="s">
        <v>4152</v>
      </c>
      <c r="F99" s="215" t="s">
        <v>4153</v>
      </c>
      <c r="G99" s="216" t="s">
        <v>283</v>
      </c>
      <c r="H99" s="217">
        <v>16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306</v>
      </c>
      <c r="AT99" s="225" t="s">
        <v>188</v>
      </c>
      <c r="AU99" s="225" t="s">
        <v>85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306</v>
      </c>
      <c r="BM99" s="225" t="s">
        <v>4154</v>
      </c>
    </row>
    <row r="100" s="2" customFormat="1">
      <c r="A100" s="38"/>
      <c r="B100" s="39"/>
      <c r="C100" s="40"/>
      <c r="D100" s="227" t="s">
        <v>194</v>
      </c>
      <c r="E100" s="40"/>
      <c r="F100" s="228" t="s">
        <v>4155</v>
      </c>
      <c r="G100" s="40"/>
      <c r="H100" s="40"/>
      <c r="I100" s="229"/>
      <c r="J100" s="40"/>
      <c r="K100" s="40"/>
      <c r="L100" s="44"/>
      <c r="M100" s="230"/>
      <c r="N100" s="231"/>
      <c r="O100" s="84"/>
      <c r="P100" s="84"/>
      <c r="Q100" s="84"/>
      <c r="R100" s="84"/>
      <c r="S100" s="84"/>
      <c r="T100" s="85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T100" s="17" t="s">
        <v>194</v>
      </c>
      <c r="AU100" s="17" t="s">
        <v>85</v>
      </c>
    </row>
    <row r="101" s="2" customFormat="1" ht="24.15" customHeight="1">
      <c r="A101" s="38"/>
      <c r="B101" s="39"/>
      <c r="C101" s="254" t="s">
        <v>362</v>
      </c>
      <c r="D101" s="254" t="s">
        <v>236</v>
      </c>
      <c r="E101" s="255" t="s">
        <v>4156</v>
      </c>
      <c r="F101" s="256" t="s">
        <v>4157</v>
      </c>
      <c r="G101" s="257" t="s">
        <v>283</v>
      </c>
      <c r="H101" s="258">
        <v>16</v>
      </c>
      <c r="I101" s="259"/>
      <c r="J101" s="260">
        <f>ROUND(I101*H101,2)</f>
        <v>0</v>
      </c>
      <c r="K101" s="261"/>
      <c r="L101" s="262"/>
      <c r="M101" s="263" t="s">
        <v>19</v>
      </c>
      <c r="N101" s="264" t="s">
        <v>44</v>
      </c>
      <c r="O101" s="84"/>
      <c r="P101" s="223">
        <f>O101*H101</f>
        <v>0</v>
      </c>
      <c r="Q101" s="223">
        <v>5.0000000000000002E-05</v>
      </c>
      <c r="R101" s="223">
        <f>Q101*H101</f>
        <v>0.00080000000000000004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406</v>
      </c>
      <c r="AT101" s="225" t="s">
        <v>236</v>
      </c>
      <c r="AU101" s="225" t="s">
        <v>85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306</v>
      </c>
      <c r="BM101" s="225" t="s">
        <v>4158</v>
      </c>
    </row>
    <row r="102" s="2" customFormat="1" ht="49.05" customHeight="1">
      <c r="A102" s="38"/>
      <c r="B102" s="39"/>
      <c r="C102" s="213" t="s">
        <v>368</v>
      </c>
      <c r="D102" s="213" t="s">
        <v>188</v>
      </c>
      <c r="E102" s="214" t="s">
        <v>4159</v>
      </c>
      <c r="F102" s="215" t="s">
        <v>4160</v>
      </c>
      <c r="G102" s="216" t="s">
        <v>283</v>
      </c>
      <c r="H102" s="217">
        <v>20</v>
      </c>
      <c r="I102" s="218"/>
      <c r="J102" s="219">
        <f>ROUND(I102*H102,2)</f>
        <v>0</v>
      </c>
      <c r="K102" s="220"/>
      <c r="L102" s="44"/>
      <c r="M102" s="221" t="s">
        <v>19</v>
      </c>
      <c r="N102" s="222" t="s">
        <v>44</v>
      </c>
      <c r="O102" s="84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306</v>
      </c>
      <c r="AT102" s="225" t="s">
        <v>188</v>
      </c>
      <c r="AU102" s="225" t="s">
        <v>85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306</v>
      </c>
      <c r="BM102" s="225" t="s">
        <v>4161</v>
      </c>
    </row>
    <row r="103" s="2" customFormat="1">
      <c r="A103" s="38"/>
      <c r="B103" s="39"/>
      <c r="C103" s="40"/>
      <c r="D103" s="227" t="s">
        <v>194</v>
      </c>
      <c r="E103" s="40"/>
      <c r="F103" s="228" t="s">
        <v>4162</v>
      </c>
      <c r="G103" s="40"/>
      <c r="H103" s="40"/>
      <c r="I103" s="229"/>
      <c r="J103" s="40"/>
      <c r="K103" s="40"/>
      <c r="L103" s="44"/>
      <c r="M103" s="230"/>
      <c r="N103" s="231"/>
      <c r="O103" s="84"/>
      <c r="P103" s="84"/>
      <c r="Q103" s="84"/>
      <c r="R103" s="84"/>
      <c r="S103" s="84"/>
      <c r="T103" s="85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T103" s="17" t="s">
        <v>194</v>
      </c>
      <c r="AU103" s="17" t="s">
        <v>85</v>
      </c>
    </row>
    <row r="104" s="2" customFormat="1" ht="24.15" customHeight="1">
      <c r="A104" s="38"/>
      <c r="B104" s="39"/>
      <c r="C104" s="254" t="s">
        <v>374</v>
      </c>
      <c r="D104" s="254" t="s">
        <v>236</v>
      </c>
      <c r="E104" s="255" t="s">
        <v>4163</v>
      </c>
      <c r="F104" s="256" t="s">
        <v>4164</v>
      </c>
      <c r="G104" s="257" t="s">
        <v>283</v>
      </c>
      <c r="H104" s="258">
        <v>20</v>
      </c>
      <c r="I104" s="259"/>
      <c r="J104" s="260">
        <f>ROUND(I104*H104,2)</f>
        <v>0</v>
      </c>
      <c r="K104" s="261"/>
      <c r="L104" s="262"/>
      <c r="M104" s="263" t="s">
        <v>19</v>
      </c>
      <c r="N104" s="264" t="s">
        <v>44</v>
      </c>
      <c r="O104" s="84"/>
      <c r="P104" s="223">
        <f>O104*H104</f>
        <v>0</v>
      </c>
      <c r="Q104" s="223">
        <v>9.0000000000000006E-05</v>
      </c>
      <c r="R104" s="223">
        <f>Q104*H104</f>
        <v>0.0018000000000000002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406</v>
      </c>
      <c r="AT104" s="225" t="s">
        <v>236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306</v>
      </c>
      <c r="BM104" s="225" t="s">
        <v>4165</v>
      </c>
    </row>
    <row r="105" s="2" customFormat="1" ht="62.7" customHeight="1">
      <c r="A105" s="38"/>
      <c r="B105" s="39"/>
      <c r="C105" s="213" t="s">
        <v>379</v>
      </c>
      <c r="D105" s="213" t="s">
        <v>188</v>
      </c>
      <c r="E105" s="214" t="s">
        <v>4166</v>
      </c>
      <c r="F105" s="215" t="s">
        <v>4167</v>
      </c>
      <c r="G105" s="216" t="s">
        <v>283</v>
      </c>
      <c r="H105" s="217">
        <v>8</v>
      </c>
      <c r="I105" s="218"/>
      <c r="J105" s="219">
        <f>ROUND(I105*H105,2)</f>
        <v>0</v>
      </c>
      <c r="K105" s="220"/>
      <c r="L105" s="44"/>
      <c r="M105" s="221" t="s">
        <v>19</v>
      </c>
      <c r="N105" s="222" t="s">
        <v>44</v>
      </c>
      <c r="O105" s="84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306</v>
      </c>
      <c r="AT105" s="225" t="s">
        <v>188</v>
      </c>
      <c r="AU105" s="225" t="s">
        <v>85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4168</v>
      </c>
    </row>
    <row r="106" s="2" customFormat="1">
      <c r="A106" s="38"/>
      <c r="B106" s="39"/>
      <c r="C106" s="40"/>
      <c r="D106" s="227" t="s">
        <v>194</v>
      </c>
      <c r="E106" s="40"/>
      <c r="F106" s="228" t="s">
        <v>4169</v>
      </c>
      <c r="G106" s="40"/>
      <c r="H106" s="40"/>
      <c r="I106" s="229"/>
      <c r="J106" s="40"/>
      <c r="K106" s="40"/>
      <c r="L106" s="44"/>
      <c r="M106" s="230"/>
      <c r="N106" s="231"/>
      <c r="O106" s="84"/>
      <c r="P106" s="84"/>
      <c r="Q106" s="84"/>
      <c r="R106" s="84"/>
      <c r="S106" s="84"/>
      <c r="T106" s="85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T106" s="17" t="s">
        <v>194</v>
      </c>
      <c r="AU106" s="17" t="s">
        <v>85</v>
      </c>
    </row>
    <row r="107" s="2" customFormat="1" ht="24.15" customHeight="1">
      <c r="A107" s="38"/>
      <c r="B107" s="39"/>
      <c r="C107" s="254" t="s">
        <v>385</v>
      </c>
      <c r="D107" s="254" t="s">
        <v>236</v>
      </c>
      <c r="E107" s="255" t="s">
        <v>4170</v>
      </c>
      <c r="F107" s="256" t="s">
        <v>4171</v>
      </c>
      <c r="G107" s="257" t="s">
        <v>283</v>
      </c>
      <c r="H107" s="258">
        <v>8</v>
      </c>
      <c r="I107" s="259"/>
      <c r="J107" s="260">
        <f>ROUND(I107*H107,2)</f>
        <v>0</v>
      </c>
      <c r="K107" s="261"/>
      <c r="L107" s="262"/>
      <c r="M107" s="263" t="s">
        <v>19</v>
      </c>
      <c r="N107" s="264" t="s">
        <v>44</v>
      </c>
      <c r="O107" s="84"/>
      <c r="P107" s="223">
        <f>O107*H107</f>
        <v>0</v>
      </c>
      <c r="Q107" s="223">
        <v>0.00010000000000000001</v>
      </c>
      <c r="R107" s="223">
        <f>Q107*H107</f>
        <v>0.00080000000000000004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406</v>
      </c>
      <c r="AT107" s="225" t="s">
        <v>236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4172</v>
      </c>
    </row>
    <row r="108" s="2" customFormat="1" ht="55.5" customHeight="1">
      <c r="A108" s="38"/>
      <c r="B108" s="39"/>
      <c r="C108" s="213" t="s">
        <v>323</v>
      </c>
      <c r="D108" s="213" t="s">
        <v>188</v>
      </c>
      <c r="E108" s="214" t="s">
        <v>2274</v>
      </c>
      <c r="F108" s="215" t="s">
        <v>2275</v>
      </c>
      <c r="G108" s="216" t="s">
        <v>566</v>
      </c>
      <c r="H108" s="217">
        <v>109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306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4173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2277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2" customFormat="1" ht="24.15" customHeight="1">
      <c r="A110" s="38"/>
      <c r="B110" s="39"/>
      <c r="C110" s="254" t="s">
        <v>329</v>
      </c>
      <c r="D110" s="254" t="s">
        <v>236</v>
      </c>
      <c r="E110" s="255" t="s">
        <v>2278</v>
      </c>
      <c r="F110" s="256" t="s">
        <v>2279</v>
      </c>
      <c r="G110" s="257" t="s">
        <v>566</v>
      </c>
      <c r="H110" s="258">
        <v>125.34999999999999</v>
      </c>
      <c r="I110" s="259"/>
      <c r="J110" s="260">
        <f>ROUND(I110*H110,2)</f>
        <v>0</v>
      </c>
      <c r="K110" s="261"/>
      <c r="L110" s="262"/>
      <c r="M110" s="263" t="s">
        <v>19</v>
      </c>
      <c r="N110" s="264" t="s">
        <v>44</v>
      </c>
      <c r="O110" s="84"/>
      <c r="P110" s="223">
        <f>O110*H110</f>
        <v>0</v>
      </c>
      <c r="Q110" s="223">
        <v>6.9999999999999994E-05</v>
      </c>
      <c r="R110" s="223">
        <f>Q110*H110</f>
        <v>0.0087744999999999993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406</v>
      </c>
      <c r="AT110" s="225" t="s">
        <v>236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4174</v>
      </c>
    </row>
    <row r="111" s="14" customFormat="1">
      <c r="A111" s="14"/>
      <c r="B111" s="243"/>
      <c r="C111" s="244"/>
      <c r="D111" s="234" t="s">
        <v>196</v>
      </c>
      <c r="E111" s="244"/>
      <c r="F111" s="246" t="s">
        <v>4175</v>
      </c>
      <c r="G111" s="244"/>
      <c r="H111" s="247">
        <v>125.34999999999999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2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196</v>
      </c>
      <c r="AU111" s="253" t="s">
        <v>85</v>
      </c>
      <c r="AV111" s="14" t="s">
        <v>85</v>
      </c>
      <c r="AW111" s="14" t="s">
        <v>4</v>
      </c>
      <c r="AX111" s="14" t="s">
        <v>79</v>
      </c>
      <c r="AY111" s="253" t="s">
        <v>186</v>
      </c>
    </row>
    <row r="112" s="2" customFormat="1" ht="55.5" customHeight="1">
      <c r="A112" s="38"/>
      <c r="B112" s="39"/>
      <c r="C112" s="213" t="s">
        <v>341</v>
      </c>
      <c r="D112" s="213" t="s">
        <v>188</v>
      </c>
      <c r="E112" s="214" t="s">
        <v>2274</v>
      </c>
      <c r="F112" s="215" t="s">
        <v>2275</v>
      </c>
      <c r="G112" s="216" t="s">
        <v>566</v>
      </c>
      <c r="H112" s="217">
        <v>67</v>
      </c>
      <c r="I112" s="218"/>
      <c r="J112" s="219">
        <f>ROUND(I112*H112,2)</f>
        <v>0</v>
      </c>
      <c r="K112" s="220"/>
      <c r="L112" s="44"/>
      <c r="M112" s="221" t="s">
        <v>19</v>
      </c>
      <c r="N112" s="222" t="s">
        <v>44</v>
      </c>
      <c r="O112" s="84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306</v>
      </c>
      <c r="AT112" s="225" t="s">
        <v>188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4176</v>
      </c>
    </row>
    <row r="113" s="2" customFormat="1">
      <c r="A113" s="38"/>
      <c r="B113" s="39"/>
      <c r="C113" s="40"/>
      <c r="D113" s="227" t="s">
        <v>194</v>
      </c>
      <c r="E113" s="40"/>
      <c r="F113" s="228" t="s">
        <v>2277</v>
      </c>
      <c r="G113" s="40"/>
      <c r="H113" s="40"/>
      <c r="I113" s="229"/>
      <c r="J113" s="40"/>
      <c r="K113" s="40"/>
      <c r="L113" s="44"/>
      <c r="M113" s="230"/>
      <c r="N113" s="231"/>
      <c r="O113" s="84"/>
      <c r="P113" s="84"/>
      <c r="Q113" s="84"/>
      <c r="R113" s="84"/>
      <c r="S113" s="84"/>
      <c r="T113" s="85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T113" s="17" t="s">
        <v>194</v>
      </c>
      <c r="AU113" s="17" t="s">
        <v>85</v>
      </c>
    </row>
    <row r="114" s="2" customFormat="1" ht="24.15" customHeight="1">
      <c r="A114" s="38"/>
      <c r="B114" s="39"/>
      <c r="C114" s="254" t="s">
        <v>7</v>
      </c>
      <c r="D114" s="254" t="s">
        <v>236</v>
      </c>
      <c r="E114" s="255" t="s">
        <v>4177</v>
      </c>
      <c r="F114" s="256" t="s">
        <v>4178</v>
      </c>
      <c r="G114" s="257" t="s">
        <v>566</v>
      </c>
      <c r="H114" s="258">
        <v>77.049999999999997</v>
      </c>
      <c r="I114" s="259"/>
      <c r="J114" s="260">
        <f>ROUND(I114*H114,2)</f>
        <v>0</v>
      </c>
      <c r="K114" s="261"/>
      <c r="L114" s="262"/>
      <c r="M114" s="263" t="s">
        <v>19</v>
      </c>
      <c r="N114" s="264" t="s">
        <v>44</v>
      </c>
      <c r="O114" s="84"/>
      <c r="P114" s="223">
        <f>O114*H114</f>
        <v>0</v>
      </c>
      <c r="Q114" s="223">
        <v>0.00011</v>
      </c>
      <c r="R114" s="223">
        <f>Q114*H114</f>
        <v>0.0084755000000000004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406</v>
      </c>
      <c r="AT114" s="225" t="s">
        <v>236</v>
      </c>
      <c r="AU114" s="225" t="s">
        <v>85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306</v>
      </c>
      <c r="BM114" s="225" t="s">
        <v>4179</v>
      </c>
    </row>
    <row r="115" s="14" customFormat="1">
      <c r="A115" s="14"/>
      <c r="B115" s="243"/>
      <c r="C115" s="244"/>
      <c r="D115" s="234" t="s">
        <v>196</v>
      </c>
      <c r="E115" s="244"/>
      <c r="F115" s="246" t="s">
        <v>4180</v>
      </c>
      <c r="G115" s="244"/>
      <c r="H115" s="247">
        <v>77.049999999999997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2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196</v>
      </c>
      <c r="AU115" s="253" t="s">
        <v>85</v>
      </c>
      <c r="AV115" s="14" t="s">
        <v>85</v>
      </c>
      <c r="AW115" s="14" t="s">
        <v>4</v>
      </c>
      <c r="AX115" s="14" t="s">
        <v>79</v>
      </c>
      <c r="AY115" s="253" t="s">
        <v>186</v>
      </c>
    </row>
    <row r="116" s="2" customFormat="1" ht="37.8" customHeight="1">
      <c r="A116" s="38"/>
      <c r="B116" s="39"/>
      <c r="C116" s="213" t="s">
        <v>79</v>
      </c>
      <c r="D116" s="213" t="s">
        <v>188</v>
      </c>
      <c r="E116" s="214" t="s">
        <v>4181</v>
      </c>
      <c r="F116" s="215" t="s">
        <v>4182</v>
      </c>
      <c r="G116" s="216" t="s">
        <v>566</v>
      </c>
      <c r="H116" s="217">
        <v>148</v>
      </c>
      <c r="I116" s="218"/>
      <c r="J116" s="219">
        <f>ROUND(I116*H116,2)</f>
        <v>0</v>
      </c>
      <c r="K116" s="220"/>
      <c r="L116" s="44"/>
      <c r="M116" s="221" t="s">
        <v>19</v>
      </c>
      <c r="N116" s="222" t="s">
        <v>44</v>
      </c>
      <c r="O116" s="84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306</v>
      </c>
      <c r="AT116" s="225" t="s">
        <v>188</v>
      </c>
      <c r="AU116" s="225" t="s">
        <v>85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306</v>
      </c>
      <c r="BM116" s="225" t="s">
        <v>4183</v>
      </c>
    </row>
    <row r="117" s="2" customFormat="1">
      <c r="A117" s="38"/>
      <c r="B117" s="39"/>
      <c r="C117" s="40"/>
      <c r="D117" s="227" t="s">
        <v>194</v>
      </c>
      <c r="E117" s="40"/>
      <c r="F117" s="228" t="s">
        <v>4184</v>
      </c>
      <c r="G117" s="40"/>
      <c r="H117" s="40"/>
      <c r="I117" s="229"/>
      <c r="J117" s="40"/>
      <c r="K117" s="40"/>
      <c r="L117" s="44"/>
      <c r="M117" s="230"/>
      <c r="N117" s="231"/>
      <c r="O117" s="84"/>
      <c r="P117" s="84"/>
      <c r="Q117" s="84"/>
      <c r="R117" s="84"/>
      <c r="S117" s="84"/>
      <c r="T117" s="85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7" t="s">
        <v>194</v>
      </c>
      <c r="AU117" s="17" t="s">
        <v>85</v>
      </c>
    </row>
    <row r="118" s="2" customFormat="1" ht="24.15" customHeight="1">
      <c r="A118" s="38"/>
      <c r="B118" s="39"/>
      <c r="C118" s="254" t="s">
        <v>85</v>
      </c>
      <c r="D118" s="254" t="s">
        <v>236</v>
      </c>
      <c r="E118" s="255" t="s">
        <v>2286</v>
      </c>
      <c r="F118" s="256" t="s">
        <v>2287</v>
      </c>
      <c r="G118" s="257" t="s">
        <v>566</v>
      </c>
      <c r="H118" s="258">
        <v>170.19999999999999</v>
      </c>
      <c r="I118" s="259"/>
      <c r="J118" s="260">
        <f>ROUND(I118*H118,2)</f>
        <v>0</v>
      </c>
      <c r="K118" s="261"/>
      <c r="L118" s="262"/>
      <c r="M118" s="263" t="s">
        <v>19</v>
      </c>
      <c r="N118" s="264" t="s">
        <v>44</v>
      </c>
      <c r="O118" s="84"/>
      <c r="P118" s="223">
        <f>O118*H118</f>
        <v>0</v>
      </c>
      <c r="Q118" s="223">
        <v>0.00012</v>
      </c>
      <c r="R118" s="223">
        <f>Q118*H118</f>
        <v>0.020423999999999998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406</v>
      </c>
      <c r="AT118" s="225" t="s">
        <v>236</v>
      </c>
      <c r="AU118" s="225" t="s">
        <v>85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306</v>
      </c>
      <c r="BM118" s="225" t="s">
        <v>4185</v>
      </c>
    </row>
    <row r="119" s="14" customFormat="1">
      <c r="A119" s="14"/>
      <c r="B119" s="243"/>
      <c r="C119" s="244"/>
      <c r="D119" s="234" t="s">
        <v>196</v>
      </c>
      <c r="E119" s="244"/>
      <c r="F119" s="246" t="s">
        <v>4186</v>
      </c>
      <c r="G119" s="244"/>
      <c r="H119" s="247">
        <v>170.19999999999999</v>
      </c>
      <c r="I119" s="248"/>
      <c r="J119" s="244"/>
      <c r="K119" s="244"/>
      <c r="L119" s="249"/>
      <c r="M119" s="250"/>
      <c r="N119" s="251"/>
      <c r="O119" s="251"/>
      <c r="P119" s="251"/>
      <c r="Q119" s="251"/>
      <c r="R119" s="251"/>
      <c r="S119" s="251"/>
      <c r="T119" s="252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3" t="s">
        <v>196</v>
      </c>
      <c r="AU119" s="253" t="s">
        <v>85</v>
      </c>
      <c r="AV119" s="14" t="s">
        <v>85</v>
      </c>
      <c r="AW119" s="14" t="s">
        <v>4</v>
      </c>
      <c r="AX119" s="14" t="s">
        <v>79</v>
      </c>
      <c r="AY119" s="253" t="s">
        <v>186</v>
      </c>
    </row>
    <row r="120" s="2" customFormat="1" ht="37.8" customHeight="1">
      <c r="A120" s="38"/>
      <c r="B120" s="39"/>
      <c r="C120" s="213" t="s">
        <v>267</v>
      </c>
      <c r="D120" s="213" t="s">
        <v>188</v>
      </c>
      <c r="E120" s="214" t="s">
        <v>4187</v>
      </c>
      <c r="F120" s="215" t="s">
        <v>4188</v>
      </c>
      <c r="G120" s="216" t="s">
        <v>566</v>
      </c>
      <c r="H120" s="217">
        <v>8</v>
      </c>
      <c r="I120" s="218"/>
      <c r="J120" s="219">
        <f>ROUND(I120*H120,2)</f>
        <v>0</v>
      </c>
      <c r="K120" s="220"/>
      <c r="L120" s="44"/>
      <c r="M120" s="221" t="s">
        <v>19</v>
      </c>
      <c r="N120" s="222" t="s">
        <v>44</v>
      </c>
      <c r="O120" s="84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306</v>
      </c>
      <c r="AT120" s="225" t="s">
        <v>188</v>
      </c>
      <c r="AU120" s="225" t="s">
        <v>85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306</v>
      </c>
      <c r="BM120" s="225" t="s">
        <v>4189</v>
      </c>
    </row>
    <row r="121" s="2" customFormat="1">
      <c r="A121" s="38"/>
      <c r="B121" s="39"/>
      <c r="C121" s="40"/>
      <c r="D121" s="227" t="s">
        <v>194</v>
      </c>
      <c r="E121" s="40"/>
      <c r="F121" s="228" t="s">
        <v>4190</v>
      </c>
      <c r="G121" s="40"/>
      <c r="H121" s="40"/>
      <c r="I121" s="229"/>
      <c r="J121" s="40"/>
      <c r="K121" s="40"/>
      <c r="L121" s="44"/>
      <c r="M121" s="230"/>
      <c r="N121" s="231"/>
      <c r="O121" s="84"/>
      <c r="P121" s="84"/>
      <c r="Q121" s="84"/>
      <c r="R121" s="84"/>
      <c r="S121" s="84"/>
      <c r="T121" s="85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7" t="s">
        <v>194</v>
      </c>
      <c r="AU121" s="17" t="s">
        <v>85</v>
      </c>
    </row>
    <row r="122" s="2" customFormat="1" ht="24.15" customHeight="1">
      <c r="A122" s="38"/>
      <c r="B122" s="39"/>
      <c r="C122" s="254" t="s">
        <v>273</v>
      </c>
      <c r="D122" s="254" t="s">
        <v>236</v>
      </c>
      <c r="E122" s="255" t="s">
        <v>4191</v>
      </c>
      <c r="F122" s="256" t="s">
        <v>4192</v>
      </c>
      <c r="G122" s="257" t="s">
        <v>566</v>
      </c>
      <c r="H122" s="258">
        <v>9.1999999999999993</v>
      </c>
      <c r="I122" s="259"/>
      <c r="J122" s="260">
        <f>ROUND(I122*H122,2)</f>
        <v>0</v>
      </c>
      <c r="K122" s="261"/>
      <c r="L122" s="262"/>
      <c r="M122" s="263" t="s">
        <v>19</v>
      </c>
      <c r="N122" s="264" t="s">
        <v>44</v>
      </c>
      <c r="O122" s="84"/>
      <c r="P122" s="223">
        <f>O122*H122</f>
        <v>0</v>
      </c>
      <c r="Q122" s="223">
        <v>0.00064000000000000005</v>
      </c>
      <c r="R122" s="223">
        <f>Q122*H122</f>
        <v>0.005888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406</v>
      </c>
      <c r="AT122" s="225" t="s">
        <v>236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4193</v>
      </c>
    </row>
    <row r="123" s="14" customFormat="1">
      <c r="A123" s="14"/>
      <c r="B123" s="243"/>
      <c r="C123" s="244"/>
      <c r="D123" s="234" t="s">
        <v>196</v>
      </c>
      <c r="E123" s="244"/>
      <c r="F123" s="246" t="s">
        <v>4194</v>
      </c>
      <c r="G123" s="244"/>
      <c r="H123" s="247">
        <v>9.1999999999999993</v>
      </c>
      <c r="I123" s="248"/>
      <c r="J123" s="244"/>
      <c r="K123" s="244"/>
      <c r="L123" s="249"/>
      <c r="M123" s="250"/>
      <c r="N123" s="251"/>
      <c r="O123" s="251"/>
      <c r="P123" s="251"/>
      <c r="Q123" s="251"/>
      <c r="R123" s="251"/>
      <c r="S123" s="251"/>
      <c r="T123" s="252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3" t="s">
        <v>196</v>
      </c>
      <c r="AU123" s="253" t="s">
        <v>85</v>
      </c>
      <c r="AV123" s="14" t="s">
        <v>85</v>
      </c>
      <c r="AW123" s="14" t="s">
        <v>4</v>
      </c>
      <c r="AX123" s="14" t="s">
        <v>79</v>
      </c>
      <c r="AY123" s="253" t="s">
        <v>186</v>
      </c>
    </row>
    <row r="124" s="2" customFormat="1" ht="37.8" customHeight="1">
      <c r="A124" s="38"/>
      <c r="B124" s="39"/>
      <c r="C124" s="213" t="s">
        <v>242</v>
      </c>
      <c r="D124" s="213" t="s">
        <v>188</v>
      </c>
      <c r="E124" s="214" t="s">
        <v>4195</v>
      </c>
      <c r="F124" s="215" t="s">
        <v>4196</v>
      </c>
      <c r="G124" s="216" t="s">
        <v>566</v>
      </c>
      <c r="H124" s="217">
        <v>18</v>
      </c>
      <c r="I124" s="218"/>
      <c r="J124" s="219">
        <f>ROUND(I124*H124,2)</f>
        <v>0</v>
      </c>
      <c r="K124" s="220"/>
      <c r="L124" s="44"/>
      <c r="M124" s="221" t="s">
        <v>19</v>
      </c>
      <c r="N124" s="222" t="s">
        <v>44</v>
      </c>
      <c r="O124" s="84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306</v>
      </c>
      <c r="AT124" s="225" t="s">
        <v>188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4197</v>
      </c>
    </row>
    <row r="125" s="2" customFormat="1">
      <c r="A125" s="38"/>
      <c r="B125" s="39"/>
      <c r="C125" s="40"/>
      <c r="D125" s="227" t="s">
        <v>194</v>
      </c>
      <c r="E125" s="40"/>
      <c r="F125" s="228" t="s">
        <v>4198</v>
      </c>
      <c r="G125" s="40"/>
      <c r="H125" s="40"/>
      <c r="I125" s="229"/>
      <c r="J125" s="40"/>
      <c r="K125" s="40"/>
      <c r="L125" s="44"/>
      <c r="M125" s="230"/>
      <c r="N125" s="231"/>
      <c r="O125" s="84"/>
      <c r="P125" s="84"/>
      <c r="Q125" s="84"/>
      <c r="R125" s="84"/>
      <c r="S125" s="84"/>
      <c r="T125" s="85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7" t="s">
        <v>194</v>
      </c>
      <c r="AU125" s="17" t="s">
        <v>85</v>
      </c>
    </row>
    <row r="126" s="2" customFormat="1" ht="24.15" customHeight="1">
      <c r="A126" s="38"/>
      <c r="B126" s="39"/>
      <c r="C126" s="254" t="s">
        <v>239</v>
      </c>
      <c r="D126" s="254" t="s">
        <v>236</v>
      </c>
      <c r="E126" s="255" t="s">
        <v>4199</v>
      </c>
      <c r="F126" s="256" t="s">
        <v>4200</v>
      </c>
      <c r="G126" s="257" t="s">
        <v>566</v>
      </c>
      <c r="H126" s="258">
        <v>20.699999999999999</v>
      </c>
      <c r="I126" s="259"/>
      <c r="J126" s="260">
        <f>ROUND(I126*H126,2)</f>
        <v>0</v>
      </c>
      <c r="K126" s="261"/>
      <c r="L126" s="262"/>
      <c r="M126" s="263" t="s">
        <v>19</v>
      </c>
      <c r="N126" s="264" t="s">
        <v>44</v>
      </c>
      <c r="O126" s="84"/>
      <c r="P126" s="223">
        <f>O126*H126</f>
        <v>0</v>
      </c>
      <c r="Q126" s="223">
        <v>0.00021000000000000001</v>
      </c>
      <c r="R126" s="223">
        <f>Q126*H126</f>
        <v>0.0043470000000000002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406</v>
      </c>
      <c r="AT126" s="225" t="s">
        <v>236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4201</v>
      </c>
    </row>
    <row r="127" s="14" customFormat="1">
      <c r="A127" s="14"/>
      <c r="B127" s="243"/>
      <c r="C127" s="244"/>
      <c r="D127" s="234" t="s">
        <v>196</v>
      </c>
      <c r="E127" s="244"/>
      <c r="F127" s="246" t="s">
        <v>2294</v>
      </c>
      <c r="G127" s="244"/>
      <c r="H127" s="247">
        <v>20.699999999999999</v>
      </c>
      <c r="I127" s="248"/>
      <c r="J127" s="244"/>
      <c r="K127" s="244"/>
      <c r="L127" s="249"/>
      <c r="M127" s="250"/>
      <c r="N127" s="251"/>
      <c r="O127" s="251"/>
      <c r="P127" s="251"/>
      <c r="Q127" s="251"/>
      <c r="R127" s="251"/>
      <c r="S127" s="251"/>
      <c r="T127" s="252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3" t="s">
        <v>196</v>
      </c>
      <c r="AU127" s="253" t="s">
        <v>85</v>
      </c>
      <c r="AV127" s="14" t="s">
        <v>85</v>
      </c>
      <c r="AW127" s="14" t="s">
        <v>4</v>
      </c>
      <c r="AX127" s="14" t="s">
        <v>79</v>
      </c>
      <c r="AY127" s="253" t="s">
        <v>186</v>
      </c>
    </row>
    <row r="128" s="2" customFormat="1" ht="44.25" customHeight="1">
      <c r="A128" s="38"/>
      <c r="B128" s="39"/>
      <c r="C128" s="213" t="s">
        <v>201</v>
      </c>
      <c r="D128" s="213" t="s">
        <v>188</v>
      </c>
      <c r="E128" s="214" t="s">
        <v>2282</v>
      </c>
      <c r="F128" s="215" t="s">
        <v>2283</v>
      </c>
      <c r="G128" s="216" t="s">
        <v>566</v>
      </c>
      <c r="H128" s="217">
        <v>739</v>
      </c>
      <c r="I128" s="218"/>
      <c r="J128" s="219">
        <f>ROUND(I128*H128,2)</f>
        <v>0</v>
      </c>
      <c r="K128" s="220"/>
      <c r="L128" s="44"/>
      <c r="M128" s="221" t="s">
        <v>19</v>
      </c>
      <c r="N128" s="222" t="s">
        <v>44</v>
      </c>
      <c r="O128" s="84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306</v>
      </c>
      <c r="AT128" s="225" t="s">
        <v>188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4202</v>
      </c>
    </row>
    <row r="129" s="2" customFormat="1">
      <c r="A129" s="38"/>
      <c r="B129" s="39"/>
      <c r="C129" s="40"/>
      <c r="D129" s="227" t="s">
        <v>194</v>
      </c>
      <c r="E129" s="40"/>
      <c r="F129" s="228" t="s">
        <v>2285</v>
      </c>
      <c r="G129" s="40"/>
      <c r="H129" s="40"/>
      <c r="I129" s="229"/>
      <c r="J129" s="40"/>
      <c r="K129" s="40"/>
      <c r="L129" s="44"/>
      <c r="M129" s="230"/>
      <c r="N129" s="231"/>
      <c r="O129" s="84"/>
      <c r="P129" s="84"/>
      <c r="Q129" s="84"/>
      <c r="R129" s="84"/>
      <c r="S129" s="84"/>
      <c r="T129" s="85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194</v>
      </c>
      <c r="AU129" s="17" t="s">
        <v>85</v>
      </c>
    </row>
    <row r="130" s="2" customFormat="1" ht="24.15" customHeight="1">
      <c r="A130" s="38"/>
      <c r="B130" s="39"/>
      <c r="C130" s="254" t="s">
        <v>192</v>
      </c>
      <c r="D130" s="254" t="s">
        <v>236</v>
      </c>
      <c r="E130" s="255" t="s">
        <v>2286</v>
      </c>
      <c r="F130" s="256" t="s">
        <v>2287</v>
      </c>
      <c r="G130" s="257" t="s">
        <v>566</v>
      </c>
      <c r="H130" s="258">
        <v>849.85000000000002</v>
      </c>
      <c r="I130" s="259"/>
      <c r="J130" s="260">
        <f>ROUND(I130*H130,2)</f>
        <v>0</v>
      </c>
      <c r="K130" s="261"/>
      <c r="L130" s="262"/>
      <c r="M130" s="263" t="s">
        <v>19</v>
      </c>
      <c r="N130" s="264" t="s">
        <v>44</v>
      </c>
      <c r="O130" s="84"/>
      <c r="P130" s="223">
        <f>O130*H130</f>
        <v>0</v>
      </c>
      <c r="Q130" s="223">
        <v>0.00012</v>
      </c>
      <c r="R130" s="223">
        <f>Q130*H130</f>
        <v>0.101982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406</v>
      </c>
      <c r="AT130" s="225" t="s">
        <v>236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4203</v>
      </c>
    </row>
    <row r="131" s="14" customFormat="1">
      <c r="A131" s="14"/>
      <c r="B131" s="243"/>
      <c r="C131" s="244"/>
      <c r="D131" s="234" t="s">
        <v>196</v>
      </c>
      <c r="E131" s="244"/>
      <c r="F131" s="246" t="s">
        <v>4204</v>
      </c>
      <c r="G131" s="244"/>
      <c r="H131" s="247">
        <v>849.85000000000002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2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196</v>
      </c>
      <c r="AU131" s="253" t="s">
        <v>85</v>
      </c>
      <c r="AV131" s="14" t="s">
        <v>85</v>
      </c>
      <c r="AW131" s="14" t="s">
        <v>4</v>
      </c>
      <c r="AX131" s="14" t="s">
        <v>79</v>
      </c>
      <c r="AY131" s="253" t="s">
        <v>186</v>
      </c>
    </row>
    <row r="132" s="2" customFormat="1" ht="44.25" customHeight="1">
      <c r="A132" s="38"/>
      <c r="B132" s="39"/>
      <c r="C132" s="213" t="s">
        <v>227</v>
      </c>
      <c r="D132" s="213" t="s">
        <v>188</v>
      </c>
      <c r="E132" s="214" t="s">
        <v>2295</v>
      </c>
      <c r="F132" s="215" t="s">
        <v>2296</v>
      </c>
      <c r="G132" s="216" t="s">
        <v>566</v>
      </c>
      <c r="H132" s="217">
        <v>76</v>
      </c>
      <c r="I132" s="218"/>
      <c r="J132" s="219">
        <f>ROUND(I132*H132,2)</f>
        <v>0</v>
      </c>
      <c r="K132" s="220"/>
      <c r="L132" s="44"/>
      <c r="M132" s="221" t="s">
        <v>19</v>
      </c>
      <c r="N132" s="222" t="s">
        <v>44</v>
      </c>
      <c r="O132" s="84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306</v>
      </c>
      <c r="AT132" s="225" t="s">
        <v>188</v>
      </c>
      <c r="AU132" s="225" t="s">
        <v>85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4205</v>
      </c>
    </row>
    <row r="133" s="2" customFormat="1">
      <c r="A133" s="38"/>
      <c r="B133" s="39"/>
      <c r="C133" s="40"/>
      <c r="D133" s="227" t="s">
        <v>194</v>
      </c>
      <c r="E133" s="40"/>
      <c r="F133" s="228" t="s">
        <v>2298</v>
      </c>
      <c r="G133" s="40"/>
      <c r="H133" s="40"/>
      <c r="I133" s="229"/>
      <c r="J133" s="40"/>
      <c r="K133" s="40"/>
      <c r="L133" s="44"/>
      <c r="M133" s="230"/>
      <c r="N133" s="231"/>
      <c r="O133" s="84"/>
      <c r="P133" s="84"/>
      <c r="Q133" s="84"/>
      <c r="R133" s="84"/>
      <c r="S133" s="84"/>
      <c r="T133" s="85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194</v>
      </c>
      <c r="AU133" s="17" t="s">
        <v>85</v>
      </c>
    </row>
    <row r="134" s="2" customFormat="1" ht="24.15" customHeight="1">
      <c r="A134" s="38"/>
      <c r="B134" s="39"/>
      <c r="C134" s="254" t="s">
        <v>235</v>
      </c>
      <c r="D134" s="254" t="s">
        <v>236</v>
      </c>
      <c r="E134" s="255" t="s">
        <v>4206</v>
      </c>
      <c r="F134" s="256" t="s">
        <v>4207</v>
      </c>
      <c r="G134" s="257" t="s">
        <v>566</v>
      </c>
      <c r="H134" s="258">
        <v>87.400000000000006</v>
      </c>
      <c r="I134" s="259"/>
      <c r="J134" s="260">
        <f>ROUND(I134*H134,2)</f>
        <v>0</v>
      </c>
      <c r="K134" s="261"/>
      <c r="L134" s="262"/>
      <c r="M134" s="263" t="s">
        <v>19</v>
      </c>
      <c r="N134" s="264" t="s">
        <v>44</v>
      </c>
      <c r="O134" s="84"/>
      <c r="P134" s="223">
        <f>O134*H134</f>
        <v>0</v>
      </c>
      <c r="Q134" s="223">
        <v>0.00016000000000000001</v>
      </c>
      <c r="R134" s="223">
        <f>Q134*H134</f>
        <v>0.013984000000000002</v>
      </c>
      <c r="S134" s="223">
        <v>0</v>
      </c>
      <c r="T134" s="224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406</v>
      </c>
      <c r="AT134" s="225" t="s">
        <v>236</v>
      </c>
      <c r="AU134" s="225" t="s">
        <v>85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306</v>
      </c>
      <c r="BM134" s="225" t="s">
        <v>4208</v>
      </c>
    </row>
    <row r="135" s="14" customFormat="1">
      <c r="A135" s="14"/>
      <c r="B135" s="243"/>
      <c r="C135" s="244"/>
      <c r="D135" s="234" t="s">
        <v>196</v>
      </c>
      <c r="E135" s="244"/>
      <c r="F135" s="246" t="s">
        <v>4209</v>
      </c>
      <c r="G135" s="244"/>
      <c r="H135" s="247">
        <v>87.400000000000006</v>
      </c>
      <c r="I135" s="248"/>
      <c r="J135" s="244"/>
      <c r="K135" s="244"/>
      <c r="L135" s="249"/>
      <c r="M135" s="250"/>
      <c r="N135" s="251"/>
      <c r="O135" s="251"/>
      <c r="P135" s="251"/>
      <c r="Q135" s="251"/>
      <c r="R135" s="251"/>
      <c r="S135" s="251"/>
      <c r="T135" s="252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3" t="s">
        <v>196</v>
      </c>
      <c r="AU135" s="253" t="s">
        <v>85</v>
      </c>
      <c r="AV135" s="14" t="s">
        <v>85</v>
      </c>
      <c r="AW135" s="14" t="s">
        <v>4</v>
      </c>
      <c r="AX135" s="14" t="s">
        <v>79</v>
      </c>
      <c r="AY135" s="253" t="s">
        <v>186</v>
      </c>
    </row>
    <row r="136" s="2" customFormat="1" ht="44.25" customHeight="1">
      <c r="A136" s="38"/>
      <c r="B136" s="39"/>
      <c r="C136" s="213" t="s">
        <v>253</v>
      </c>
      <c r="D136" s="213" t="s">
        <v>188</v>
      </c>
      <c r="E136" s="214" t="s">
        <v>4210</v>
      </c>
      <c r="F136" s="215" t="s">
        <v>4211</v>
      </c>
      <c r="G136" s="216" t="s">
        <v>566</v>
      </c>
      <c r="H136" s="217">
        <v>58</v>
      </c>
      <c r="I136" s="218"/>
      <c r="J136" s="219">
        <f>ROUND(I136*H136,2)</f>
        <v>0</v>
      </c>
      <c r="K136" s="220"/>
      <c r="L136" s="44"/>
      <c r="M136" s="221" t="s">
        <v>19</v>
      </c>
      <c r="N136" s="222" t="s">
        <v>44</v>
      </c>
      <c r="O136" s="84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25" t="s">
        <v>306</v>
      </c>
      <c r="AT136" s="225" t="s">
        <v>188</v>
      </c>
      <c r="AU136" s="225" t="s">
        <v>85</v>
      </c>
      <c r="AY136" s="17" t="s">
        <v>186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7" t="s">
        <v>85</v>
      </c>
      <c r="BK136" s="226">
        <f>ROUND(I136*H136,2)</f>
        <v>0</v>
      </c>
      <c r="BL136" s="17" t="s">
        <v>306</v>
      </c>
      <c r="BM136" s="225" t="s">
        <v>4212</v>
      </c>
    </row>
    <row r="137" s="2" customFormat="1">
      <c r="A137" s="38"/>
      <c r="B137" s="39"/>
      <c r="C137" s="40"/>
      <c r="D137" s="227" t="s">
        <v>194</v>
      </c>
      <c r="E137" s="40"/>
      <c r="F137" s="228" t="s">
        <v>4213</v>
      </c>
      <c r="G137" s="40"/>
      <c r="H137" s="40"/>
      <c r="I137" s="229"/>
      <c r="J137" s="40"/>
      <c r="K137" s="40"/>
      <c r="L137" s="44"/>
      <c r="M137" s="230"/>
      <c r="N137" s="231"/>
      <c r="O137" s="84"/>
      <c r="P137" s="84"/>
      <c r="Q137" s="84"/>
      <c r="R137" s="84"/>
      <c r="S137" s="84"/>
      <c r="T137" s="85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194</v>
      </c>
      <c r="AU137" s="17" t="s">
        <v>85</v>
      </c>
    </row>
    <row r="138" s="2" customFormat="1" ht="24.15" customHeight="1">
      <c r="A138" s="38"/>
      <c r="B138" s="39"/>
      <c r="C138" s="254" t="s">
        <v>261</v>
      </c>
      <c r="D138" s="254" t="s">
        <v>236</v>
      </c>
      <c r="E138" s="255" t="s">
        <v>4199</v>
      </c>
      <c r="F138" s="256" t="s">
        <v>4200</v>
      </c>
      <c r="G138" s="257" t="s">
        <v>566</v>
      </c>
      <c r="H138" s="258">
        <v>66.700000000000003</v>
      </c>
      <c r="I138" s="259"/>
      <c r="J138" s="260">
        <f>ROUND(I138*H138,2)</f>
        <v>0</v>
      </c>
      <c r="K138" s="261"/>
      <c r="L138" s="262"/>
      <c r="M138" s="263" t="s">
        <v>19</v>
      </c>
      <c r="N138" s="264" t="s">
        <v>44</v>
      </c>
      <c r="O138" s="84"/>
      <c r="P138" s="223">
        <f>O138*H138</f>
        <v>0</v>
      </c>
      <c r="Q138" s="223">
        <v>0.00021000000000000001</v>
      </c>
      <c r="R138" s="223">
        <f>Q138*H138</f>
        <v>0.014007</v>
      </c>
      <c r="S138" s="223">
        <v>0</v>
      </c>
      <c r="T138" s="224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25" t="s">
        <v>406</v>
      </c>
      <c r="AT138" s="225" t="s">
        <v>236</v>
      </c>
      <c r="AU138" s="225" t="s">
        <v>85</v>
      </c>
      <c r="AY138" s="17" t="s">
        <v>186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7" t="s">
        <v>85</v>
      </c>
      <c r="BK138" s="226">
        <f>ROUND(I138*H138,2)</f>
        <v>0</v>
      </c>
      <c r="BL138" s="17" t="s">
        <v>306</v>
      </c>
      <c r="BM138" s="225" t="s">
        <v>4214</v>
      </c>
    </row>
    <row r="139" s="14" customFormat="1">
      <c r="A139" s="14"/>
      <c r="B139" s="243"/>
      <c r="C139" s="244"/>
      <c r="D139" s="234" t="s">
        <v>196</v>
      </c>
      <c r="E139" s="244"/>
      <c r="F139" s="246" t="s">
        <v>4215</v>
      </c>
      <c r="G139" s="244"/>
      <c r="H139" s="247">
        <v>66.700000000000003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4</v>
      </c>
      <c r="AX139" s="14" t="s">
        <v>79</v>
      </c>
      <c r="AY139" s="253" t="s">
        <v>186</v>
      </c>
    </row>
    <row r="140" s="2" customFormat="1" ht="44.25" customHeight="1">
      <c r="A140" s="38"/>
      <c r="B140" s="39"/>
      <c r="C140" s="213" t="s">
        <v>280</v>
      </c>
      <c r="D140" s="213" t="s">
        <v>188</v>
      </c>
      <c r="E140" s="214" t="s">
        <v>4216</v>
      </c>
      <c r="F140" s="215" t="s">
        <v>4217</v>
      </c>
      <c r="G140" s="216" t="s">
        <v>566</v>
      </c>
      <c r="H140" s="217">
        <v>38</v>
      </c>
      <c r="I140" s="218"/>
      <c r="J140" s="219">
        <f>ROUND(I140*H140,2)</f>
        <v>0</v>
      </c>
      <c r="K140" s="220"/>
      <c r="L140" s="44"/>
      <c r="M140" s="221" t="s">
        <v>19</v>
      </c>
      <c r="N140" s="222" t="s">
        <v>44</v>
      </c>
      <c r="O140" s="84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306</v>
      </c>
      <c r="AT140" s="225" t="s">
        <v>188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4218</v>
      </c>
    </row>
    <row r="141" s="2" customFormat="1">
      <c r="A141" s="38"/>
      <c r="B141" s="39"/>
      <c r="C141" s="40"/>
      <c r="D141" s="227" t="s">
        <v>194</v>
      </c>
      <c r="E141" s="40"/>
      <c r="F141" s="228" t="s">
        <v>4219</v>
      </c>
      <c r="G141" s="40"/>
      <c r="H141" s="40"/>
      <c r="I141" s="229"/>
      <c r="J141" s="40"/>
      <c r="K141" s="40"/>
      <c r="L141" s="44"/>
      <c r="M141" s="230"/>
      <c r="N141" s="231"/>
      <c r="O141" s="84"/>
      <c r="P141" s="84"/>
      <c r="Q141" s="84"/>
      <c r="R141" s="84"/>
      <c r="S141" s="84"/>
      <c r="T141" s="85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7" t="s">
        <v>194</v>
      </c>
      <c r="AU141" s="17" t="s">
        <v>85</v>
      </c>
    </row>
    <row r="142" s="2" customFormat="1" ht="37.8" customHeight="1">
      <c r="A142" s="38"/>
      <c r="B142" s="39"/>
      <c r="C142" s="254" t="s">
        <v>289</v>
      </c>
      <c r="D142" s="254" t="s">
        <v>236</v>
      </c>
      <c r="E142" s="255" t="s">
        <v>2310</v>
      </c>
      <c r="F142" s="256" t="s">
        <v>2311</v>
      </c>
      <c r="G142" s="257" t="s">
        <v>566</v>
      </c>
      <c r="H142" s="258">
        <v>43.700000000000003</v>
      </c>
      <c r="I142" s="259"/>
      <c r="J142" s="260">
        <f>ROUND(I142*H142,2)</f>
        <v>0</v>
      </c>
      <c r="K142" s="261"/>
      <c r="L142" s="262"/>
      <c r="M142" s="263" t="s">
        <v>19</v>
      </c>
      <c r="N142" s="264" t="s">
        <v>44</v>
      </c>
      <c r="O142" s="84"/>
      <c r="P142" s="223">
        <f>O142*H142</f>
        <v>0</v>
      </c>
      <c r="Q142" s="223">
        <v>5.0000000000000002E-05</v>
      </c>
      <c r="R142" s="223">
        <f>Q142*H142</f>
        <v>0.0021850000000000003</v>
      </c>
      <c r="S142" s="223">
        <v>0</v>
      </c>
      <c r="T142" s="224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406</v>
      </c>
      <c r="AT142" s="225" t="s">
        <v>236</v>
      </c>
      <c r="AU142" s="225" t="s">
        <v>85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306</v>
      </c>
      <c r="BM142" s="225" t="s">
        <v>4220</v>
      </c>
    </row>
    <row r="143" s="14" customFormat="1">
      <c r="A143" s="14"/>
      <c r="B143" s="243"/>
      <c r="C143" s="244"/>
      <c r="D143" s="234" t="s">
        <v>196</v>
      </c>
      <c r="E143" s="244"/>
      <c r="F143" s="246" t="s">
        <v>4221</v>
      </c>
      <c r="G143" s="244"/>
      <c r="H143" s="247">
        <v>43.700000000000003</v>
      </c>
      <c r="I143" s="248"/>
      <c r="J143" s="244"/>
      <c r="K143" s="244"/>
      <c r="L143" s="249"/>
      <c r="M143" s="250"/>
      <c r="N143" s="251"/>
      <c r="O143" s="251"/>
      <c r="P143" s="251"/>
      <c r="Q143" s="251"/>
      <c r="R143" s="251"/>
      <c r="S143" s="251"/>
      <c r="T143" s="25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3" t="s">
        <v>196</v>
      </c>
      <c r="AU143" s="253" t="s">
        <v>85</v>
      </c>
      <c r="AV143" s="14" t="s">
        <v>85</v>
      </c>
      <c r="AW143" s="14" t="s">
        <v>4</v>
      </c>
      <c r="AX143" s="14" t="s">
        <v>79</v>
      </c>
      <c r="AY143" s="253" t="s">
        <v>186</v>
      </c>
    </row>
    <row r="144" s="2" customFormat="1" ht="33" customHeight="1">
      <c r="A144" s="38"/>
      <c r="B144" s="39"/>
      <c r="C144" s="213" t="s">
        <v>393</v>
      </c>
      <c r="D144" s="213" t="s">
        <v>188</v>
      </c>
      <c r="E144" s="214" t="s">
        <v>2319</v>
      </c>
      <c r="F144" s="215" t="s">
        <v>2320</v>
      </c>
      <c r="G144" s="216" t="s">
        <v>283</v>
      </c>
      <c r="H144" s="217">
        <v>42</v>
      </c>
      <c r="I144" s="218"/>
      <c r="J144" s="219">
        <f>ROUND(I144*H144,2)</f>
        <v>0</v>
      </c>
      <c r="K144" s="220"/>
      <c r="L144" s="44"/>
      <c r="M144" s="221" t="s">
        <v>19</v>
      </c>
      <c r="N144" s="222" t="s">
        <v>44</v>
      </c>
      <c r="O144" s="84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25" t="s">
        <v>306</v>
      </c>
      <c r="AT144" s="225" t="s">
        <v>188</v>
      </c>
      <c r="AU144" s="225" t="s">
        <v>85</v>
      </c>
      <c r="AY144" s="17" t="s">
        <v>186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7" t="s">
        <v>85</v>
      </c>
      <c r="BK144" s="226">
        <f>ROUND(I144*H144,2)</f>
        <v>0</v>
      </c>
      <c r="BL144" s="17" t="s">
        <v>306</v>
      </c>
      <c r="BM144" s="225" t="s">
        <v>4222</v>
      </c>
    </row>
    <row r="145" s="2" customFormat="1">
      <c r="A145" s="38"/>
      <c r="B145" s="39"/>
      <c r="C145" s="40"/>
      <c r="D145" s="227" t="s">
        <v>194</v>
      </c>
      <c r="E145" s="40"/>
      <c r="F145" s="228" t="s">
        <v>2322</v>
      </c>
      <c r="G145" s="40"/>
      <c r="H145" s="40"/>
      <c r="I145" s="229"/>
      <c r="J145" s="40"/>
      <c r="K145" s="40"/>
      <c r="L145" s="44"/>
      <c r="M145" s="230"/>
      <c r="N145" s="231"/>
      <c r="O145" s="84"/>
      <c r="P145" s="84"/>
      <c r="Q145" s="84"/>
      <c r="R145" s="84"/>
      <c r="S145" s="84"/>
      <c r="T145" s="85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7" t="s">
        <v>194</v>
      </c>
      <c r="AU145" s="17" t="s">
        <v>85</v>
      </c>
    </row>
    <row r="146" s="2" customFormat="1" ht="33" customHeight="1">
      <c r="A146" s="38"/>
      <c r="B146" s="39"/>
      <c r="C146" s="213" t="s">
        <v>400</v>
      </c>
      <c r="D146" s="213" t="s">
        <v>188</v>
      </c>
      <c r="E146" s="214" t="s">
        <v>4223</v>
      </c>
      <c r="F146" s="215" t="s">
        <v>4224</v>
      </c>
      <c r="G146" s="216" t="s">
        <v>283</v>
      </c>
      <c r="H146" s="217">
        <v>42</v>
      </c>
      <c r="I146" s="218"/>
      <c r="J146" s="219">
        <f>ROUND(I146*H146,2)</f>
        <v>0</v>
      </c>
      <c r="K146" s="220"/>
      <c r="L146" s="44"/>
      <c r="M146" s="221" t="s">
        <v>19</v>
      </c>
      <c r="N146" s="222" t="s">
        <v>44</v>
      </c>
      <c r="O146" s="84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306</v>
      </c>
      <c r="AT146" s="225" t="s">
        <v>188</v>
      </c>
      <c r="AU146" s="225" t="s">
        <v>85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4225</v>
      </c>
    </row>
    <row r="147" s="2" customFormat="1">
      <c r="A147" s="38"/>
      <c r="B147" s="39"/>
      <c r="C147" s="40"/>
      <c r="D147" s="227" t="s">
        <v>194</v>
      </c>
      <c r="E147" s="40"/>
      <c r="F147" s="228" t="s">
        <v>4226</v>
      </c>
      <c r="G147" s="40"/>
      <c r="H147" s="40"/>
      <c r="I147" s="229"/>
      <c r="J147" s="40"/>
      <c r="K147" s="40"/>
      <c r="L147" s="44"/>
      <c r="M147" s="230"/>
      <c r="N147" s="231"/>
      <c r="O147" s="84"/>
      <c r="P147" s="84"/>
      <c r="Q147" s="84"/>
      <c r="R147" s="84"/>
      <c r="S147" s="84"/>
      <c r="T147" s="85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7" t="s">
        <v>194</v>
      </c>
      <c r="AU147" s="17" t="s">
        <v>85</v>
      </c>
    </row>
    <row r="148" s="14" customFormat="1">
      <c r="A148" s="14"/>
      <c r="B148" s="243"/>
      <c r="C148" s="244"/>
      <c r="D148" s="234" t="s">
        <v>196</v>
      </c>
      <c r="E148" s="245" t="s">
        <v>19</v>
      </c>
      <c r="F148" s="246" t="s">
        <v>4227</v>
      </c>
      <c r="G148" s="244"/>
      <c r="H148" s="247">
        <v>42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196</v>
      </c>
      <c r="AU148" s="253" t="s">
        <v>85</v>
      </c>
      <c r="AV148" s="14" t="s">
        <v>85</v>
      </c>
      <c r="AW148" s="14" t="s">
        <v>33</v>
      </c>
      <c r="AX148" s="14" t="s">
        <v>72</v>
      </c>
      <c r="AY148" s="253" t="s">
        <v>186</v>
      </c>
    </row>
    <row r="149" s="2" customFormat="1" ht="33" customHeight="1">
      <c r="A149" s="38"/>
      <c r="B149" s="39"/>
      <c r="C149" s="213" t="s">
        <v>406</v>
      </c>
      <c r="D149" s="213" t="s">
        <v>188</v>
      </c>
      <c r="E149" s="214" t="s">
        <v>4228</v>
      </c>
      <c r="F149" s="215" t="s">
        <v>4229</v>
      </c>
      <c r="G149" s="216" t="s">
        <v>283</v>
      </c>
      <c r="H149" s="217">
        <v>4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4230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4231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33" customHeight="1">
      <c r="A151" s="38"/>
      <c r="B151" s="39"/>
      <c r="C151" s="213" t="s">
        <v>412</v>
      </c>
      <c r="D151" s="213" t="s">
        <v>188</v>
      </c>
      <c r="E151" s="214" t="s">
        <v>4232</v>
      </c>
      <c r="F151" s="215" t="s">
        <v>4233</v>
      </c>
      <c r="G151" s="216" t="s">
        <v>283</v>
      </c>
      <c r="H151" s="217">
        <v>32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4234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4235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37.8" customHeight="1">
      <c r="A153" s="38"/>
      <c r="B153" s="39"/>
      <c r="C153" s="213" t="s">
        <v>417</v>
      </c>
      <c r="D153" s="213" t="s">
        <v>188</v>
      </c>
      <c r="E153" s="214" t="s">
        <v>4236</v>
      </c>
      <c r="F153" s="215" t="s">
        <v>4237</v>
      </c>
      <c r="G153" s="216" t="s">
        <v>283</v>
      </c>
      <c r="H153" s="217">
        <v>213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306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306</v>
      </c>
      <c r="BM153" s="225" t="s">
        <v>4238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4239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14" customFormat="1">
      <c r="A155" s="14"/>
      <c r="B155" s="243"/>
      <c r="C155" s="244"/>
      <c r="D155" s="234" t="s">
        <v>196</v>
      </c>
      <c r="E155" s="245" t="s">
        <v>19</v>
      </c>
      <c r="F155" s="246" t="s">
        <v>4240</v>
      </c>
      <c r="G155" s="244"/>
      <c r="H155" s="247">
        <v>15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196</v>
      </c>
      <c r="AU155" s="253" t="s">
        <v>85</v>
      </c>
      <c r="AV155" s="14" t="s">
        <v>85</v>
      </c>
      <c r="AW155" s="14" t="s">
        <v>33</v>
      </c>
      <c r="AX155" s="14" t="s">
        <v>72</v>
      </c>
      <c r="AY155" s="253" t="s">
        <v>186</v>
      </c>
    </row>
    <row r="156" s="14" customFormat="1">
      <c r="A156" s="14"/>
      <c r="B156" s="243"/>
      <c r="C156" s="244"/>
      <c r="D156" s="234" t="s">
        <v>196</v>
      </c>
      <c r="E156" s="245" t="s">
        <v>19</v>
      </c>
      <c r="F156" s="246" t="s">
        <v>4241</v>
      </c>
      <c r="G156" s="244"/>
      <c r="H156" s="247">
        <v>15</v>
      </c>
      <c r="I156" s="248"/>
      <c r="J156" s="244"/>
      <c r="K156" s="244"/>
      <c r="L156" s="249"/>
      <c r="M156" s="250"/>
      <c r="N156" s="251"/>
      <c r="O156" s="251"/>
      <c r="P156" s="251"/>
      <c r="Q156" s="251"/>
      <c r="R156" s="251"/>
      <c r="S156" s="251"/>
      <c r="T156" s="25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3" t="s">
        <v>196</v>
      </c>
      <c r="AU156" s="253" t="s">
        <v>85</v>
      </c>
      <c r="AV156" s="14" t="s">
        <v>85</v>
      </c>
      <c r="AW156" s="14" t="s">
        <v>33</v>
      </c>
      <c r="AX156" s="14" t="s">
        <v>72</v>
      </c>
      <c r="AY156" s="253" t="s">
        <v>186</v>
      </c>
    </row>
    <row r="157" s="14" customFormat="1">
      <c r="A157" s="14"/>
      <c r="B157" s="243"/>
      <c r="C157" s="244"/>
      <c r="D157" s="234" t="s">
        <v>196</v>
      </c>
      <c r="E157" s="245" t="s">
        <v>19</v>
      </c>
      <c r="F157" s="246" t="s">
        <v>4242</v>
      </c>
      <c r="G157" s="244"/>
      <c r="H157" s="247">
        <v>6</v>
      </c>
      <c r="I157" s="248"/>
      <c r="J157" s="244"/>
      <c r="K157" s="244"/>
      <c r="L157" s="249"/>
      <c r="M157" s="250"/>
      <c r="N157" s="251"/>
      <c r="O157" s="251"/>
      <c r="P157" s="251"/>
      <c r="Q157" s="251"/>
      <c r="R157" s="251"/>
      <c r="S157" s="251"/>
      <c r="T157" s="25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3" t="s">
        <v>196</v>
      </c>
      <c r="AU157" s="253" t="s">
        <v>85</v>
      </c>
      <c r="AV157" s="14" t="s">
        <v>85</v>
      </c>
      <c r="AW157" s="14" t="s">
        <v>33</v>
      </c>
      <c r="AX157" s="14" t="s">
        <v>72</v>
      </c>
      <c r="AY157" s="253" t="s">
        <v>186</v>
      </c>
    </row>
    <row r="158" s="14" customFormat="1">
      <c r="A158" s="14"/>
      <c r="B158" s="243"/>
      <c r="C158" s="244"/>
      <c r="D158" s="234" t="s">
        <v>196</v>
      </c>
      <c r="E158" s="245" t="s">
        <v>19</v>
      </c>
      <c r="F158" s="246" t="s">
        <v>4243</v>
      </c>
      <c r="G158" s="244"/>
      <c r="H158" s="247">
        <v>12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3" t="s">
        <v>196</v>
      </c>
      <c r="AU158" s="253" t="s">
        <v>85</v>
      </c>
      <c r="AV158" s="14" t="s">
        <v>85</v>
      </c>
      <c r="AW158" s="14" t="s">
        <v>33</v>
      </c>
      <c r="AX158" s="14" t="s">
        <v>72</v>
      </c>
      <c r="AY158" s="253" t="s">
        <v>186</v>
      </c>
    </row>
    <row r="159" s="14" customFormat="1">
      <c r="A159" s="14"/>
      <c r="B159" s="243"/>
      <c r="C159" s="244"/>
      <c r="D159" s="234" t="s">
        <v>196</v>
      </c>
      <c r="E159" s="245" t="s">
        <v>19</v>
      </c>
      <c r="F159" s="246" t="s">
        <v>4244</v>
      </c>
      <c r="G159" s="244"/>
      <c r="H159" s="247">
        <v>95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196</v>
      </c>
      <c r="AU159" s="253" t="s">
        <v>85</v>
      </c>
      <c r="AV159" s="14" t="s">
        <v>85</v>
      </c>
      <c r="AW159" s="14" t="s">
        <v>33</v>
      </c>
      <c r="AX159" s="14" t="s">
        <v>72</v>
      </c>
      <c r="AY159" s="253" t="s">
        <v>186</v>
      </c>
    </row>
    <row r="160" s="14" customFormat="1">
      <c r="A160" s="14"/>
      <c r="B160" s="243"/>
      <c r="C160" s="244"/>
      <c r="D160" s="234" t="s">
        <v>196</v>
      </c>
      <c r="E160" s="245" t="s">
        <v>19</v>
      </c>
      <c r="F160" s="246" t="s">
        <v>4245</v>
      </c>
      <c r="G160" s="244"/>
      <c r="H160" s="247">
        <v>45</v>
      </c>
      <c r="I160" s="248"/>
      <c r="J160" s="244"/>
      <c r="K160" s="244"/>
      <c r="L160" s="249"/>
      <c r="M160" s="250"/>
      <c r="N160" s="251"/>
      <c r="O160" s="251"/>
      <c r="P160" s="251"/>
      <c r="Q160" s="251"/>
      <c r="R160" s="251"/>
      <c r="S160" s="251"/>
      <c r="T160" s="25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3" t="s">
        <v>196</v>
      </c>
      <c r="AU160" s="253" t="s">
        <v>85</v>
      </c>
      <c r="AV160" s="14" t="s">
        <v>85</v>
      </c>
      <c r="AW160" s="14" t="s">
        <v>33</v>
      </c>
      <c r="AX160" s="14" t="s">
        <v>72</v>
      </c>
      <c r="AY160" s="253" t="s">
        <v>186</v>
      </c>
    </row>
    <row r="161" s="14" customFormat="1">
      <c r="A161" s="14"/>
      <c r="B161" s="243"/>
      <c r="C161" s="244"/>
      <c r="D161" s="234" t="s">
        <v>196</v>
      </c>
      <c r="E161" s="245" t="s">
        <v>19</v>
      </c>
      <c r="F161" s="246" t="s">
        <v>4246</v>
      </c>
      <c r="G161" s="244"/>
      <c r="H161" s="247">
        <v>25</v>
      </c>
      <c r="I161" s="248"/>
      <c r="J161" s="244"/>
      <c r="K161" s="244"/>
      <c r="L161" s="249"/>
      <c r="M161" s="250"/>
      <c r="N161" s="251"/>
      <c r="O161" s="251"/>
      <c r="P161" s="251"/>
      <c r="Q161" s="251"/>
      <c r="R161" s="251"/>
      <c r="S161" s="251"/>
      <c r="T161" s="25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196</v>
      </c>
      <c r="AU161" s="253" t="s">
        <v>85</v>
      </c>
      <c r="AV161" s="14" t="s">
        <v>85</v>
      </c>
      <c r="AW161" s="14" t="s">
        <v>33</v>
      </c>
      <c r="AX161" s="14" t="s">
        <v>72</v>
      </c>
      <c r="AY161" s="253" t="s">
        <v>186</v>
      </c>
    </row>
    <row r="162" s="2" customFormat="1" ht="16.5" customHeight="1">
      <c r="A162" s="38"/>
      <c r="B162" s="39"/>
      <c r="C162" s="254" t="s">
        <v>451</v>
      </c>
      <c r="D162" s="254" t="s">
        <v>236</v>
      </c>
      <c r="E162" s="255" t="s">
        <v>4247</v>
      </c>
      <c r="F162" s="256" t="s">
        <v>4248</v>
      </c>
      <c r="G162" s="257" t="s">
        <v>283</v>
      </c>
      <c r="H162" s="258">
        <v>4</v>
      </c>
      <c r="I162" s="259"/>
      <c r="J162" s="260">
        <f>ROUND(I162*H162,2)</f>
        <v>0</v>
      </c>
      <c r="K162" s="261"/>
      <c r="L162" s="262"/>
      <c r="M162" s="263" t="s">
        <v>19</v>
      </c>
      <c r="N162" s="264" t="s">
        <v>44</v>
      </c>
      <c r="O162" s="84"/>
      <c r="P162" s="223">
        <f>O162*H162</f>
        <v>0</v>
      </c>
      <c r="Q162" s="223">
        <v>0.00025000000000000001</v>
      </c>
      <c r="R162" s="223">
        <f>Q162*H162</f>
        <v>0.001</v>
      </c>
      <c r="S162" s="223">
        <v>0</v>
      </c>
      <c r="T162" s="224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406</v>
      </c>
      <c r="AT162" s="225" t="s">
        <v>236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306</v>
      </c>
      <c r="BM162" s="225" t="s">
        <v>4249</v>
      </c>
    </row>
    <row r="163" s="2" customFormat="1" ht="33" customHeight="1">
      <c r="A163" s="38"/>
      <c r="B163" s="39"/>
      <c r="C163" s="213" t="s">
        <v>468</v>
      </c>
      <c r="D163" s="213" t="s">
        <v>188</v>
      </c>
      <c r="E163" s="214" t="s">
        <v>4250</v>
      </c>
      <c r="F163" s="215" t="s">
        <v>4251</v>
      </c>
      <c r="G163" s="216" t="s">
        <v>283</v>
      </c>
      <c r="H163" s="217">
        <v>4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4252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4253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24.15" customHeight="1">
      <c r="A165" s="38"/>
      <c r="B165" s="39"/>
      <c r="C165" s="254" t="s">
        <v>480</v>
      </c>
      <c r="D165" s="254" t="s">
        <v>236</v>
      </c>
      <c r="E165" s="255" t="s">
        <v>4254</v>
      </c>
      <c r="F165" s="256" t="s">
        <v>4255</v>
      </c>
      <c r="G165" s="257" t="s">
        <v>283</v>
      </c>
      <c r="H165" s="258">
        <v>1</v>
      </c>
      <c r="I165" s="259"/>
      <c r="J165" s="260">
        <f>ROUND(I165*H165,2)</f>
        <v>0</v>
      </c>
      <c r="K165" s="261"/>
      <c r="L165" s="262"/>
      <c r="M165" s="263" t="s">
        <v>19</v>
      </c>
      <c r="N165" s="264" t="s">
        <v>44</v>
      </c>
      <c r="O165" s="84"/>
      <c r="P165" s="223">
        <f>O165*H165</f>
        <v>0</v>
      </c>
      <c r="Q165" s="223">
        <v>0.0010100000000000001</v>
      </c>
      <c r="R165" s="223">
        <f>Q165*H165</f>
        <v>0.0010100000000000001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406</v>
      </c>
      <c r="AT165" s="225" t="s">
        <v>236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4256</v>
      </c>
    </row>
    <row r="166" s="14" customFormat="1">
      <c r="A166" s="14"/>
      <c r="B166" s="243"/>
      <c r="C166" s="244"/>
      <c r="D166" s="234" t="s">
        <v>196</v>
      </c>
      <c r="E166" s="245" t="s">
        <v>19</v>
      </c>
      <c r="F166" s="246" t="s">
        <v>4257</v>
      </c>
      <c r="G166" s="244"/>
      <c r="H166" s="247">
        <v>1</v>
      </c>
      <c r="I166" s="248"/>
      <c r="J166" s="244"/>
      <c r="K166" s="244"/>
      <c r="L166" s="249"/>
      <c r="M166" s="250"/>
      <c r="N166" s="251"/>
      <c r="O166" s="251"/>
      <c r="P166" s="251"/>
      <c r="Q166" s="251"/>
      <c r="R166" s="251"/>
      <c r="S166" s="251"/>
      <c r="T166" s="25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3" t="s">
        <v>196</v>
      </c>
      <c r="AU166" s="253" t="s">
        <v>85</v>
      </c>
      <c r="AV166" s="14" t="s">
        <v>85</v>
      </c>
      <c r="AW166" s="14" t="s">
        <v>33</v>
      </c>
      <c r="AX166" s="14" t="s">
        <v>72</v>
      </c>
      <c r="AY166" s="253" t="s">
        <v>186</v>
      </c>
    </row>
    <row r="167" s="2" customFormat="1" ht="24.15" customHeight="1">
      <c r="A167" s="38"/>
      <c r="B167" s="39"/>
      <c r="C167" s="254" t="s">
        <v>486</v>
      </c>
      <c r="D167" s="254" t="s">
        <v>236</v>
      </c>
      <c r="E167" s="255" t="s">
        <v>4258</v>
      </c>
      <c r="F167" s="256" t="s">
        <v>4259</v>
      </c>
      <c r="G167" s="257" t="s">
        <v>283</v>
      </c>
      <c r="H167" s="258">
        <v>2</v>
      </c>
      <c r="I167" s="259"/>
      <c r="J167" s="260">
        <f>ROUND(I167*H167,2)</f>
        <v>0</v>
      </c>
      <c r="K167" s="261"/>
      <c r="L167" s="262"/>
      <c r="M167" s="263" t="s">
        <v>19</v>
      </c>
      <c r="N167" s="264" t="s">
        <v>44</v>
      </c>
      <c r="O167" s="84"/>
      <c r="P167" s="223">
        <f>O167*H167</f>
        <v>0</v>
      </c>
      <c r="Q167" s="223">
        <v>0.00216</v>
      </c>
      <c r="R167" s="223">
        <f>Q167*H167</f>
        <v>0.0043200000000000001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406</v>
      </c>
      <c r="AT167" s="225" t="s">
        <v>236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306</v>
      </c>
      <c r="BM167" s="225" t="s">
        <v>4260</v>
      </c>
    </row>
    <row r="168" s="14" customFormat="1">
      <c r="A168" s="14"/>
      <c r="B168" s="243"/>
      <c r="C168" s="244"/>
      <c r="D168" s="234" t="s">
        <v>196</v>
      </c>
      <c r="E168" s="245" t="s">
        <v>19</v>
      </c>
      <c r="F168" s="246" t="s">
        <v>4261</v>
      </c>
      <c r="G168" s="244"/>
      <c r="H168" s="247">
        <v>1</v>
      </c>
      <c r="I168" s="248"/>
      <c r="J168" s="244"/>
      <c r="K168" s="244"/>
      <c r="L168" s="249"/>
      <c r="M168" s="250"/>
      <c r="N168" s="251"/>
      <c r="O168" s="251"/>
      <c r="P168" s="251"/>
      <c r="Q168" s="251"/>
      <c r="R168" s="251"/>
      <c r="S168" s="251"/>
      <c r="T168" s="25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3" t="s">
        <v>196</v>
      </c>
      <c r="AU168" s="253" t="s">
        <v>85</v>
      </c>
      <c r="AV168" s="14" t="s">
        <v>85</v>
      </c>
      <c r="AW168" s="14" t="s">
        <v>33</v>
      </c>
      <c r="AX168" s="14" t="s">
        <v>72</v>
      </c>
      <c r="AY168" s="253" t="s">
        <v>186</v>
      </c>
    </row>
    <row r="169" s="14" customFormat="1">
      <c r="A169" s="14"/>
      <c r="B169" s="243"/>
      <c r="C169" s="244"/>
      <c r="D169" s="234" t="s">
        <v>196</v>
      </c>
      <c r="E169" s="245" t="s">
        <v>19</v>
      </c>
      <c r="F169" s="246" t="s">
        <v>4262</v>
      </c>
      <c r="G169" s="244"/>
      <c r="H169" s="247">
        <v>1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3" t="s">
        <v>196</v>
      </c>
      <c r="AU169" s="253" t="s">
        <v>85</v>
      </c>
      <c r="AV169" s="14" t="s">
        <v>85</v>
      </c>
      <c r="AW169" s="14" t="s">
        <v>33</v>
      </c>
      <c r="AX169" s="14" t="s">
        <v>72</v>
      </c>
      <c r="AY169" s="253" t="s">
        <v>186</v>
      </c>
    </row>
    <row r="170" s="2" customFormat="1" ht="24.15" customHeight="1">
      <c r="A170" s="38"/>
      <c r="B170" s="39"/>
      <c r="C170" s="254" t="s">
        <v>494</v>
      </c>
      <c r="D170" s="254" t="s">
        <v>236</v>
      </c>
      <c r="E170" s="255" t="s">
        <v>4263</v>
      </c>
      <c r="F170" s="256" t="s">
        <v>4264</v>
      </c>
      <c r="G170" s="257" t="s">
        <v>283</v>
      </c>
      <c r="H170" s="258">
        <v>1</v>
      </c>
      <c r="I170" s="259"/>
      <c r="J170" s="260">
        <f>ROUND(I170*H170,2)</f>
        <v>0</v>
      </c>
      <c r="K170" s="261"/>
      <c r="L170" s="262"/>
      <c r="M170" s="263" t="s">
        <v>19</v>
      </c>
      <c r="N170" s="264" t="s">
        <v>44</v>
      </c>
      <c r="O170" s="84"/>
      <c r="P170" s="223">
        <f>O170*H170</f>
        <v>0</v>
      </c>
      <c r="Q170" s="223">
        <v>0.0025300000000000001</v>
      </c>
      <c r="R170" s="223">
        <f>Q170*H170</f>
        <v>0.0025300000000000001</v>
      </c>
      <c r="S170" s="223">
        <v>0</v>
      </c>
      <c r="T170" s="224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406</v>
      </c>
      <c r="AT170" s="225" t="s">
        <v>236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306</v>
      </c>
      <c r="BM170" s="225" t="s">
        <v>4265</v>
      </c>
    </row>
    <row r="171" s="14" customFormat="1">
      <c r="A171" s="14"/>
      <c r="B171" s="243"/>
      <c r="C171" s="244"/>
      <c r="D171" s="234" t="s">
        <v>196</v>
      </c>
      <c r="E171" s="245" t="s">
        <v>19</v>
      </c>
      <c r="F171" s="246" t="s">
        <v>4266</v>
      </c>
      <c r="G171" s="244"/>
      <c r="H171" s="247">
        <v>1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196</v>
      </c>
      <c r="AU171" s="253" t="s">
        <v>85</v>
      </c>
      <c r="AV171" s="14" t="s">
        <v>85</v>
      </c>
      <c r="AW171" s="14" t="s">
        <v>33</v>
      </c>
      <c r="AX171" s="14" t="s">
        <v>72</v>
      </c>
      <c r="AY171" s="253" t="s">
        <v>186</v>
      </c>
    </row>
    <row r="172" s="2" customFormat="1" ht="37.8" customHeight="1">
      <c r="A172" s="38"/>
      <c r="B172" s="39"/>
      <c r="C172" s="213" t="s">
        <v>457</v>
      </c>
      <c r="D172" s="213" t="s">
        <v>188</v>
      </c>
      <c r="E172" s="214" t="s">
        <v>4267</v>
      </c>
      <c r="F172" s="215" t="s">
        <v>4268</v>
      </c>
      <c r="G172" s="216" t="s">
        <v>283</v>
      </c>
      <c r="H172" s="217">
        <v>45</v>
      </c>
      <c r="I172" s="218"/>
      <c r="J172" s="219">
        <f>ROUND(I172*H172,2)</f>
        <v>0</v>
      </c>
      <c r="K172" s="220"/>
      <c r="L172" s="44"/>
      <c r="M172" s="221" t="s">
        <v>19</v>
      </c>
      <c r="N172" s="222" t="s">
        <v>44</v>
      </c>
      <c r="O172" s="84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306</v>
      </c>
      <c r="AT172" s="225" t="s">
        <v>188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4269</v>
      </c>
    </row>
    <row r="173" s="2" customFormat="1">
      <c r="A173" s="38"/>
      <c r="B173" s="39"/>
      <c r="C173" s="40"/>
      <c r="D173" s="227" t="s">
        <v>194</v>
      </c>
      <c r="E173" s="40"/>
      <c r="F173" s="228" t="s">
        <v>4270</v>
      </c>
      <c r="G173" s="40"/>
      <c r="H173" s="40"/>
      <c r="I173" s="229"/>
      <c r="J173" s="40"/>
      <c r="K173" s="40"/>
      <c r="L173" s="44"/>
      <c r="M173" s="230"/>
      <c r="N173" s="231"/>
      <c r="O173" s="84"/>
      <c r="P173" s="84"/>
      <c r="Q173" s="84"/>
      <c r="R173" s="84"/>
      <c r="S173" s="84"/>
      <c r="T173" s="85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7" t="s">
        <v>194</v>
      </c>
      <c r="AU173" s="17" t="s">
        <v>85</v>
      </c>
    </row>
    <row r="174" s="2" customFormat="1" ht="24.15" customHeight="1">
      <c r="A174" s="38"/>
      <c r="B174" s="39"/>
      <c r="C174" s="254" t="s">
        <v>462</v>
      </c>
      <c r="D174" s="254" t="s">
        <v>236</v>
      </c>
      <c r="E174" s="255" t="s">
        <v>4271</v>
      </c>
      <c r="F174" s="256" t="s">
        <v>4272</v>
      </c>
      <c r="G174" s="257" t="s">
        <v>283</v>
      </c>
      <c r="H174" s="258">
        <v>45</v>
      </c>
      <c r="I174" s="259"/>
      <c r="J174" s="260">
        <f>ROUND(I174*H174,2)</f>
        <v>0</v>
      </c>
      <c r="K174" s="261"/>
      <c r="L174" s="262"/>
      <c r="M174" s="263" t="s">
        <v>19</v>
      </c>
      <c r="N174" s="264" t="s">
        <v>44</v>
      </c>
      <c r="O174" s="84"/>
      <c r="P174" s="223">
        <f>O174*H174</f>
        <v>0</v>
      </c>
      <c r="Q174" s="223">
        <v>3.0000000000000001E-05</v>
      </c>
      <c r="R174" s="223">
        <f>Q174*H174</f>
        <v>0.0013500000000000001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406</v>
      </c>
      <c r="AT174" s="225" t="s">
        <v>236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4273</v>
      </c>
    </row>
    <row r="175" s="14" customFormat="1">
      <c r="A175" s="14"/>
      <c r="B175" s="243"/>
      <c r="C175" s="244"/>
      <c r="D175" s="234" t="s">
        <v>196</v>
      </c>
      <c r="E175" s="245" t="s">
        <v>19</v>
      </c>
      <c r="F175" s="246" t="s">
        <v>4274</v>
      </c>
      <c r="G175" s="244"/>
      <c r="H175" s="247">
        <v>6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196</v>
      </c>
      <c r="AU175" s="253" t="s">
        <v>85</v>
      </c>
      <c r="AV175" s="14" t="s">
        <v>85</v>
      </c>
      <c r="AW175" s="14" t="s">
        <v>33</v>
      </c>
      <c r="AX175" s="14" t="s">
        <v>72</v>
      </c>
      <c r="AY175" s="253" t="s">
        <v>186</v>
      </c>
    </row>
    <row r="176" s="14" customFormat="1">
      <c r="A176" s="14"/>
      <c r="B176" s="243"/>
      <c r="C176" s="244"/>
      <c r="D176" s="234" t="s">
        <v>196</v>
      </c>
      <c r="E176" s="245" t="s">
        <v>19</v>
      </c>
      <c r="F176" s="246" t="s">
        <v>4275</v>
      </c>
      <c r="G176" s="244"/>
      <c r="H176" s="247">
        <v>21</v>
      </c>
      <c r="I176" s="248"/>
      <c r="J176" s="244"/>
      <c r="K176" s="244"/>
      <c r="L176" s="249"/>
      <c r="M176" s="250"/>
      <c r="N176" s="251"/>
      <c r="O176" s="251"/>
      <c r="P176" s="251"/>
      <c r="Q176" s="251"/>
      <c r="R176" s="251"/>
      <c r="S176" s="251"/>
      <c r="T176" s="25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3" t="s">
        <v>196</v>
      </c>
      <c r="AU176" s="253" t="s">
        <v>85</v>
      </c>
      <c r="AV176" s="14" t="s">
        <v>85</v>
      </c>
      <c r="AW176" s="14" t="s">
        <v>33</v>
      </c>
      <c r="AX176" s="14" t="s">
        <v>72</v>
      </c>
      <c r="AY176" s="253" t="s">
        <v>186</v>
      </c>
    </row>
    <row r="177" s="14" customFormat="1">
      <c r="A177" s="14"/>
      <c r="B177" s="243"/>
      <c r="C177" s="244"/>
      <c r="D177" s="234" t="s">
        <v>196</v>
      </c>
      <c r="E177" s="245" t="s">
        <v>19</v>
      </c>
      <c r="F177" s="246" t="s">
        <v>4276</v>
      </c>
      <c r="G177" s="244"/>
      <c r="H177" s="247">
        <v>9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196</v>
      </c>
      <c r="AU177" s="253" t="s">
        <v>85</v>
      </c>
      <c r="AV177" s="14" t="s">
        <v>85</v>
      </c>
      <c r="AW177" s="14" t="s">
        <v>33</v>
      </c>
      <c r="AX177" s="14" t="s">
        <v>72</v>
      </c>
      <c r="AY177" s="253" t="s">
        <v>186</v>
      </c>
    </row>
    <row r="178" s="14" customFormat="1">
      <c r="A178" s="14"/>
      <c r="B178" s="243"/>
      <c r="C178" s="244"/>
      <c r="D178" s="234" t="s">
        <v>196</v>
      </c>
      <c r="E178" s="245" t="s">
        <v>19</v>
      </c>
      <c r="F178" s="246" t="s">
        <v>4277</v>
      </c>
      <c r="G178" s="244"/>
      <c r="H178" s="247">
        <v>9</v>
      </c>
      <c r="I178" s="248"/>
      <c r="J178" s="244"/>
      <c r="K178" s="244"/>
      <c r="L178" s="249"/>
      <c r="M178" s="250"/>
      <c r="N178" s="251"/>
      <c r="O178" s="251"/>
      <c r="P178" s="251"/>
      <c r="Q178" s="251"/>
      <c r="R178" s="251"/>
      <c r="S178" s="251"/>
      <c r="T178" s="25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3" t="s">
        <v>196</v>
      </c>
      <c r="AU178" s="253" t="s">
        <v>85</v>
      </c>
      <c r="AV178" s="14" t="s">
        <v>85</v>
      </c>
      <c r="AW178" s="14" t="s">
        <v>33</v>
      </c>
      <c r="AX178" s="14" t="s">
        <v>72</v>
      </c>
      <c r="AY178" s="253" t="s">
        <v>186</v>
      </c>
    </row>
    <row r="179" s="2" customFormat="1" ht="24.15" customHeight="1">
      <c r="A179" s="38"/>
      <c r="B179" s="39"/>
      <c r="C179" s="213" t="s">
        <v>424</v>
      </c>
      <c r="D179" s="213" t="s">
        <v>188</v>
      </c>
      <c r="E179" s="214" t="s">
        <v>2368</v>
      </c>
      <c r="F179" s="215" t="s">
        <v>2369</v>
      </c>
      <c r="G179" s="216" t="s">
        <v>283</v>
      </c>
      <c r="H179" s="217">
        <v>15</v>
      </c>
      <c r="I179" s="218"/>
      <c r="J179" s="219">
        <f>ROUND(I179*H179,2)</f>
        <v>0</v>
      </c>
      <c r="K179" s="220"/>
      <c r="L179" s="44"/>
      <c r="M179" s="221" t="s">
        <v>19</v>
      </c>
      <c r="N179" s="222" t="s">
        <v>44</v>
      </c>
      <c r="O179" s="84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25" t="s">
        <v>306</v>
      </c>
      <c r="AT179" s="225" t="s">
        <v>188</v>
      </c>
      <c r="AU179" s="225" t="s">
        <v>85</v>
      </c>
      <c r="AY179" s="17" t="s">
        <v>186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7" t="s">
        <v>85</v>
      </c>
      <c r="BK179" s="226">
        <f>ROUND(I179*H179,2)</f>
        <v>0</v>
      </c>
      <c r="BL179" s="17" t="s">
        <v>306</v>
      </c>
      <c r="BM179" s="225" t="s">
        <v>4278</v>
      </c>
    </row>
    <row r="180" s="2" customFormat="1">
      <c r="A180" s="38"/>
      <c r="B180" s="39"/>
      <c r="C180" s="40"/>
      <c r="D180" s="227" t="s">
        <v>194</v>
      </c>
      <c r="E180" s="40"/>
      <c r="F180" s="228" t="s">
        <v>2371</v>
      </c>
      <c r="G180" s="40"/>
      <c r="H180" s="40"/>
      <c r="I180" s="229"/>
      <c r="J180" s="40"/>
      <c r="K180" s="40"/>
      <c r="L180" s="44"/>
      <c r="M180" s="230"/>
      <c r="N180" s="231"/>
      <c r="O180" s="84"/>
      <c r="P180" s="84"/>
      <c r="Q180" s="84"/>
      <c r="R180" s="84"/>
      <c r="S180" s="84"/>
      <c r="T180" s="85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194</v>
      </c>
      <c r="AU180" s="17" t="s">
        <v>85</v>
      </c>
    </row>
    <row r="181" s="2" customFormat="1" ht="16.5" customHeight="1">
      <c r="A181" s="38"/>
      <c r="B181" s="39"/>
      <c r="C181" s="254" t="s">
        <v>430</v>
      </c>
      <c r="D181" s="254" t="s">
        <v>236</v>
      </c>
      <c r="E181" s="255" t="s">
        <v>4279</v>
      </c>
      <c r="F181" s="256" t="s">
        <v>4280</v>
      </c>
      <c r="G181" s="257" t="s">
        <v>283</v>
      </c>
      <c r="H181" s="258">
        <v>4</v>
      </c>
      <c r="I181" s="259"/>
      <c r="J181" s="260">
        <f>ROUND(I181*H181,2)</f>
        <v>0</v>
      </c>
      <c r="K181" s="261"/>
      <c r="L181" s="262"/>
      <c r="M181" s="263" t="s">
        <v>19</v>
      </c>
      <c r="N181" s="264" t="s">
        <v>44</v>
      </c>
      <c r="O181" s="84"/>
      <c r="P181" s="223">
        <f>O181*H181</f>
        <v>0</v>
      </c>
      <c r="Q181" s="223">
        <v>0.00040000000000000002</v>
      </c>
      <c r="R181" s="223">
        <f>Q181*H181</f>
        <v>0.0016000000000000001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406</v>
      </c>
      <c r="AT181" s="225" t="s">
        <v>236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4281</v>
      </c>
    </row>
    <row r="182" s="14" customFormat="1">
      <c r="A182" s="14"/>
      <c r="B182" s="243"/>
      <c r="C182" s="244"/>
      <c r="D182" s="234" t="s">
        <v>196</v>
      </c>
      <c r="E182" s="245" t="s">
        <v>19</v>
      </c>
      <c r="F182" s="246" t="s">
        <v>4257</v>
      </c>
      <c r="G182" s="244"/>
      <c r="H182" s="247">
        <v>1</v>
      </c>
      <c r="I182" s="248"/>
      <c r="J182" s="244"/>
      <c r="K182" s="244"/>
      <c r="L182" s="249"/>
      <c r="M182" s="250"/>
      <c r="N182" s="251"/>
      <c r="O182" s="251"/>
      <c r="P182" s="251"/>
      <c r="Q182" s="251"/>
      <c r="R182" s="251"/>
      <c r="S182" s="251"/>
      <c r="T182" s="25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3" t="s">
        <v>196</v>
      </c>
      <c r="AU182" s="253" t="s">
        <v>85</v>
      </c>
      <c r="AV182" s="14" t="s">
        <v>85</v>
      </c>
      <c r="AW182" s="14" t="s">
        <v>33</v>
      </c>
      <c r="AX182" s="14" t="s">
        <v>72</v>
      </c>
      <c r="AY182" s="253" t="s">
        <v>186</v>
      </c>
    </row>
    <row r="183" s="14" customFormat="1">
      <c r="A183" s="14"/>
      <c r="B183" s="243"/>
      <c r="C183" s="244"/>
      <c r="D183" s="234" t="s">
        <v>196</v>
      </c>
      <c r="E183" s="245" t="s">
        <v>19</v>
      </c>
      <c r="F183" s="246" t="s">
        <v>4266</v>
      </c>
      <c r="G183" s="244"/>
      <c r="H183" s="247">
        <v>1</v>
      </c>
      <c r="I183" s="248"/>
      <c r="J183" s="244"/>
      <c r="K183" s="244"/>
      <c r="L183" s="249"/>
      <c r="M183" s="250"/>
      <c r="N183" s="251"/>
      <c r="O183" s="251"/>
      <c r="P183" s="251"/>
      <c r="Q183" s="251"/>
      <c r="R183" s="251"/>
      <c r="S183" s="251"/>
      <c r="T183" s="252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3" t="s">
        <v>196</v>
      </c>
      <c r="AU183" s="253" t="s">
        <v>85</v>
      </c>
      <c r="AV183" s="14" t="s">
        <v>85</v>
      </c>
      <c r="AW183" s="14" t="s">
        <v>33</v>
      </c>
      <c r="AX183" s="14" t="s">
        <v>72</v>
      </c>
      <c r="AY183" s="253" t="s">
        <v>186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4261</v>
      </c>
      <c r="G184" s="244"/>
      <c r="H184" s="247">
        <v>1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14" customFormat="1">
      <c r="A185" s="14"/>
      <c r="B185" s="243"/>
      <c r="C185" s="244"/>
      <c r="D185" s="234" t="s">
        <v>196</v>
      </c>
      <c r="E185" s="245" t="s">
        <v>19</v>
      </c>
      <c r="F185" s="246" t="s">
        <v>4262</v>
      </c>
      <c r="G185" s="244"/>
      <c r="H185" s="247">
        <v>1</v>
      </c>
      <c r="I185" s="248"/>
      <c r="J185" s="244"/>
      <c r="K185" s="244"/>
      <c r="L185" s="249"/>
      <c r="M185" s="250"/>
      <c r="N185" s="251"/>
      <c r="O185" s="251"/>
      <c r="P185" s="251"/>
      <c r="Q185" s="251"/>
      <c r="R185" s="251"/>
      <c r="S185" s="251"/>
      <c r="T185" s="25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3" t="s">
        <v>196</v>
      </c>
      <c r="AU185" s="253" t="s">
        <v>85</v>
      </c>
      <c r="AV185" s="14" t="s">
        <v>85</v>
      </c>
      <c r="AW185" s="14" t="s">
        <v>33</v>
      </c>
      <c r="AX185" s="14" t="s">
        <v>72</v>
      </c>
      <c r="AY185" s="253" t="s">
        <v>186</v>
      </c>
    </row>
    <row r="186" s="2" customFormat="1" ht="16.5" customHeight="1">
      <c r="A186" s="38"/>
      <c r="B186" s="39"/>
      <c r="C186" s="254" t="s">
        <v>436</v>
      </c>
      <c r="D186" s="254" t="s">
        <v>236</v>
      </c>
      <c r="E186" s="255" t="s">
        <v>4282</v>
      </c>
      <c r="F186" s="256" t="s">
        <v>4283</v>
      </c>
      <c r="G186" s="257" t="s">
        <v>283</v>
      </c>
      <c r="H186" s="258">
        <v>11</v>
      </c>
      <c r="I186" s="259"/>
      <c r="J186" s="260">
        <f>ROUND(I186*H186,2)</f>
        <v>0</v>
      </c>
      <c r="K186" s="261"/>
      <c r="L186" s="262"/>
      <c r="M186" s="263" t="s">
        <v>19</v>
      </c>
      <c r="N186" s="264" t="s">
        <v>44</v>
      </c>
      <c r="O186" s="84"/>
      <c r="P186" s="223">
        <f>O186*H186</f>
        <v>0</v>
      </c>
      <c r="Q186" s="223">
        <v>0.00040000000000000002</v>
      </c>
      <c r="R186" s="223">
        <f>Q186*H186</f>
        <v>0.0044000000000000003</v>
      </c>
      <c r="S186" s="223">
        <v>0</v>
      </c>
      <c r="T186" s="224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406</v>
      </c>
      <c r="AT186" s="225" t="s">
        <v>236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306</v>
      </c>
      <c r="BM186" s="225" t="s">
        <v>4284</v>
      </c>
    </row>
    <row r="187" s="14" customFormat="1">
      <c r="A187" s="14"/>
      <c r="B187" s="243"/>
      <c r="C187" s="244"/>
      <c r="D187" s="234" t="s">
        <v>196</v>
      </c>
      <c r="E187" s="245" t="s">
        <v>19</v>
      </c>
      <c r="F187" s="246" t="s">
        <v>4257</v>
      </c>
      <c r="G187" s="244"/>
      <c r="H187" s="247">
        <v>1</v>
      </c>
      <c r="I187" s="248"/>
      <c r="J187" s="244"/>
      <c r="K187" s="244"/>
      <c r="L187" s="249"/>
      <c r="M187" s="250"/>
      <c r="N187" s="251"/>
      <c r="O187" s="251"/>
      <c r="P187" s="251"/>
      <c r="Q187" s="251"/>
      <c r="R187" s="251"/>
      <c r="S187" s="251"/>
      <c r="T187" s="25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3" t="s">
        <v>196</v>
      </c>
      <c r="AU187" s="253" t="s">
        <v>85</v>
      </c>
      <c r="AV187" s="14" t="s">
        <v>85</v>
      </c>
      <c r="AW187" s="14" t="s">
        <v>33</v>
      </c>
      <c r="AX187" s="14" t="s">
        <v>72</v>
      </c>
      <c r="AY187" s="253" t="s">
        <v>186</v>
      </c>
    </row>
    <row r="188" s="14" customFormat="1">
      <c r="A188" s="14"/>
      <c r="B188" s="243"/>
      <c r="C188" s="244"/>
      <c r="D188" s="234" t="s">
        <v>196</v>
      </c>
      <c r="E188" s="245" t="s">
        <v>19</v>
      </c>
      <c r="F188" s="246" t="s">
        <v>4285</v>
      </c>
      <c r="G188" s="244"/>
      <c r="H188" s="247">
        <v>6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3" t="s">
        <v>196</v>
      </c>
      <c r="AU188" s="253" t="s">
        <v>85</v>
      </c>
      <c r="AV188" s="14" t="s">
        <v>85</v>
      </c>
      <c r="AW188" s="14" t="s">
        <v>33</v>
      </c>
      <c r="AX188" s="14" t="s">
        <v>72</v>
      </c>
      <c r="AY188" s="253" t="s">
        <v>186</v>
      </c>
    </row>
    <row r="189" s="14" customFormat="1">
      <c r="A189" s="14"/>
      <c r="B189" s="243"/>
      <c r="C189" s="244"/>
      <c r="D189" s="234" t="s">
        <v>196</v>
      </c>
      <c r="E189" s="245" t="s">
        <v>19</v>
      </c>
      <c r="F189" s="246" t="s">
        <v>4286</v>
      </c>
      <c r="G189" s="244"/>
      <c r="H189" s="247">
        <v>2</v>
      </c>
      <c r="I189" s="248"/>
      <c r="J189" s="244"/>
      <c r="K189" s="244"/>
      <c r="L189" s="249"/>
      <c r="M189" s="250"/>
      <c r="N189" s="251"/>
      <c r="O189" s="251"/>
      <c r="P189" s="251"/>
      <c r="Q189" s="251"/>
      <c r="R189" s="251"/>
      <c r="S189" s="251"/>
      <c r="T189" s="25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3" t="s">
        <v>196</v>
      </c>
      <c r="AU189" s="253" t="s">
        <v>85</v>
      </c>
      <c r="AV189" s="14" t="s">
        <v>85</v>
      </c>
      <c r="AW189" s="14" t="s">
        <v>33</v>
      </c>
      <c r="AX189" s="14" t="s">
        <v>72</v>
      </c>
      <c r="AY189" s="253" t="s">
        <v>186</v>
      </c>
    </row>
    <row r="190" s="14" customFormat="1">
      <c r="A190" s="14"/>
      <c r="B190" s="243"/>
      <c r="C190" s="244"/>
      <c r="D190" s="234" t="s">
        <v>196</v>
      </c>
      <c r="E190" s="245" t="s">
        <v>19</v>
      </c>
      <c r="F190" s="246" t="s">
        <v>4287</v>
      </c>
      <c r="G190" s="244"/>
      <c r="H190" s="247">
        <v>2</v>
      </c>
      <c r="I190" s="248"/>
      <c r="J190" s="244"/>
      <c r="K190" s="244"/>
      <c r="L190" s="249"/>
      <c r="M190" s="250"/>
      <c r="N190" s="251"/>
      <c r="O190" s="251"/>
      <c r="P190" s="251"/>
      <c r="Q190" s="251"/>
      <c r="R190" s="251"/>
      <c r="S190" s="251"/>
      <c r="T190" s="25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3" t="s">
        <v>196</v>
      </c>
      <c r="AU190" s="253" t="s">
        <v>85</v>
      </c>
      <c r="AV190" s="14" t="s">
        <v>85</v>
      </c>
      <c r="AW190" s="14" t="s">
        <v>33</v>
      </c>
      <c r="AX190" s="14" t="s">
        <v>72</v>
      </c>
      <c r="AY190" s="253" t="s">
        <v>186</v>
      </c>
    </row>
    <row r="191" s="2" customFormat="1" ht="24.15" customHeight="1">
      <c r="A191" s="38"/>
      <c r="B191" s="39"/>
      <c r="C191" s="213" t="s">
        <v>442</v>
      </c>
      <c r="D191" s="213" t="s">
        <v>188</v>
      </c>
      <c r="E191" s="214" t="s">
        <v>2394</v>
      </c>
      <c r="F191" s="215" t="s">
        <v>2395</v>
      </c>
      <c r="G191" s="216" t="s">
        <v>283</v>
      </c>
      <c r="H191" s="217">
        <v>4</v>
      </c>
      <c r="I191" s="218"/>
      <c r="J191" s="219">
        <f>ROUND(I191*H191,2)</f>
        <v>0</v>
      </c>
      <c r="K191" s="220"/>
      <c r="L191" s="44"/>
      <c r="M191" s="221" t="s">
        <v>19</v>
      </c>
      <c r="N191" s="222" t="s">
        <v>44</v>
      </c>
      <c r="O191" s="84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25" t="s">
        <v>306</v>
      </c>
      <c r="AT191" s="225" t="s">
        <v>188</v>
      </c>
      <c r="AU191" s="225" t="s">
        <v>85</v>
      </c>
      <c r="AY191" s="17" t="s">
        <v>186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7" t="s">
        <v>85</v>
      </c>
      <c r="BK191" s="226">
        <f>ROUND(I191*H191,2)</f>
        <v>0</v>
      </c>
      <c r="BL191" s="17" t="s">
        <v>306</v>
      </c>
      <c r="BM191" s="225" t="s">
        <v>4288</v>
      </c>
    </row>
    <row r="192" s="2" customFormat="1" ht="16.5" customHeight="1">
      <c r="A192" s="38"/>
      <c r="B192" s="39"/>
      <c r="C192" s="254" t="s">
        <v>447</v>
      </c>
      <c r="D192" s="254" t="s">
        <v>236</v>
      </c>
      <c r="E192" s="255" t="s">
        <v>4289</v>
      </c>
      <c r="F192" s="256" t="s">
        <v>4290</v>
      </c>
      <c r="G192" s="257" t="s">
        <v>283</v>
      </c>
      <c r="H192" s="258">
        <v>4</v>
      </c>
      <c r="I192" s="259"/>
      <c r="J192" s="260">
        <f>ROUND(I192*H192,2)</f>
        <v>0</v>
      </c>
      <c r="K192" s="261"/>
      <c r="L192" s="262"/>
      <c r="M192" s="263" t="s">
        <v>19</v>
      </c>
      <c r="N192" s="264" t="s">
        <v>44</v>
      </c>
      <c r="O192" s="84"/>
      <c r="P192" s="223">
        <f>O192*H192</f>
        <v>0</v>
      </c>
      <c r="Q192" s="223">
        <v>0.0010499999999999999</v>
      </c>
      <c r="R192" s="223">
        <f>Q192*H192</f>
        <v>0.0041999999999999997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406</v>
      </c>
      <c r="AT192" s="225" t="s">
        <v>236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4291</v>
      </c>
    </row>
    <row r="193" s="14" customFormat="1">
      <c r="A193" s="14"/>
      <c r="B193" s="243"/>
      <c r="C193" s="244"/>
      <c r="D193" s="234" t="s">
        <v>196</v>
      </c>
      <c r="E193" s="245" t="s">
        <v>19</v>
      </c>
      <c r="F193" s="246" t="s">
        <v>4257</v>
      </c>
      <c r="G193" s="244"/>
      <c r="H193" s="247">
        <v>1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33</v>
      </c>
      <c r="AX193" s="14" t="s">
        <v>72</v>
      </c>
      <c r="AY193" s="253" t="s">
        <v>186</v>
      </c>
    </row>
    <row r="194" s="14" customFormat="1">
      <c r="A194" s="14"/>
      <c r="B194" s="243"/>
      <c r="C194" s="244"/>
      <c r="D194" s="234" t="s">
        <v>196</v>
      </c>
      <c r="E194" s="245" t="s">
        <v>19</v>
      </c>
      <c r="F194" s="246" t="s">
        <v>4266</v>
      </c>
      <c r="G194" s="244"/>
      <c r="H194" s="247">
        <v>1</v>
      </c>
      <c r="I194" s="248"/>
      <c r="J194" s="244"/>
      <c r="K194" s="244"/>
      <c r="L194" s="249"/>
      <c r="M194" s="250"/>
      <c r="N194" s="251"/>
      <c r="O194" s="251"/>
      <c r="P194" s="251"/>
      <c r="Q194" s="251"/>
      <c r="R194" s="251"/>
      <c r="S194" s="251"/>
      <c r="T194" s="25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3" t="s">
        <v>196</v>
      </c>
      <c r="AU194" s="253" t="s">
        <v>85</v>
      </c>
      <c r="AV194" s="14" t="s">
        <v>85</v>
      </c>
      <c r="AW194" s="14" t="s">
        <v>33</v>
      </c>
      <c r="AX194" s="14" t="s">
        <v>72</v>
      </c>
      <c r="AY194" s="253" t="s">
        <v>186</v>
      </c>
    </row>
    <row r="195" s="14" customFormat="1">
      <c r="A195" s="14"/>
      <c r="B195" s="243"/>
      <c r="C195" s="244"/>
      <c r="D195" s="234" t="s">
        <v>196</v>
      </c>
      <c r="E195" s="245" t="s">
        <v>19</v>
      </c>
      <c r="F195" s="246" t="s">
        <v>4261</v>
      </c>
      <c r="G195" s="244"/>
      <c r="H195" s="247">
        <v>1</v>
      </c>
      <c r="I195" s="248"/>
      <c r="J195" s="244"/>
      <c r="K195" s="244"/>
      <c r="L195" s="249"/>
      <c r="M195" s="250"/>
      <c r="N195" s="251"/>
      <c r="O195" s="251"/>
      <c r="P195" s="251"/>
      <c r="Q195" s="251"/>
      <c r="R195" s="251"/>
      <c r="S195" s="251"/>
      <c r="T195" s="25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3" t="s">
        <v>196</v>
      </c>
      <c r="AU195" s="253" t="s">
        <v>85</v>
      </c>
      <c r="AV195" s="14" t="s">
        <v>85</v>
      </c>
      <c r="AW195" s="14" t="s">
        <v>33</v>
      </c>
      <c r="AX195" s="14" t="s">
        <v>72</v>
      </c>
      <c r="AY195" s="253" t="s">
        <v>186</v>
      </c>
    </row>
    <row r="196" s="14" customFormat="1">
      <c r="A196" s="14"/>
      <c r="B196" s="243"/>
      <c r="C196" s="244"/>
      <c r="D196" s="234" t="s">
        <v>196</v>
      </c>
      <c r="E196" s="245" t="s">
        <v>19</v>
      </c>
      <c r="F196" s="246" t="s">
        <v>4262</v>
      </c>
      <c r="G196" s="244"/>
      <c r="H196" s="247">
        <v>1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196</v>
      </c>
      <c r="AU196" s="253" t="s">
        <v>85</v>
      </c>
      <c r="AV196" s="14" t="s">
        <v>85</v>
      </c>
      <c r="AW196" s="14" t="s">
        <v>33</v>
      </c>
      <c r="AX196" s="14" t="s">
        <v>72</v>
      </c>
      <c r="AY196" s="253" t="s">
        <v>186</v>
      </c>
    </row>
    <row r="197" s="2" customFormat="1" ht="37.8" customHeight="1">
      <c r="A197" s="38"/>
      <c r="B197" s="39"/>
      <c r="C197" s="213" t="s">
        <v>525</v>
      </c>
      <c r="D197" s="213" t="s">
        <v>188</v>
      </c>
      <c r="E197" s="214" t="s">
        <v>4292</v>
      </c>
      <c r="F197" s="215" t="s">
        <v>4293</v>
      </c>
      <c r="G197" s="216" t="s">
        <v>283</v>
      </c>
      <c r="H197" s="217">
        <v>119</v>
      </c>
      <c r="I197" s="218"/>
      <c r="J197" s="219">
        <f>ROUND(I197*H197,2)</f>
        <v>0</v>
      </c>
      <c r="K197" s="220"/>
      <c r="L197" s="44"/>
      <c r="M197" s="221" t="s">
        <v>19</v>
      </c>
      <c r="N197" s="222" t="s">
        <v>44</v>
      </c>
      <c r="O197" s="84"/>
      <c r="P197" s="223">
        <f>O197*H197</f>
        <v>0</v>
      </c>
      <c r="Q197" s="223">
        <v>0</v>
      </c>
      <c r="R197" s="223">
        <f>Q197*H197</f>
        <v>0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306</v>
      </c>
      <c r="AT197" s="225" t="s">
        <v>188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4294</v>
      </c>
    </row>
    <row r="198" s="2" customFormat="1">
      <c r="A198" s="38"/>
      <c r="B198" s="39"/>
      <c r="C198" s="40"/>
      <c r="D198" s="227" t="s">
        <v>194</v>
      </c>
      <c r="E198" s="40"/>
      <c r="F198" s="228" t="s">
        <v>4295</v>
      </c>
      <c r="G198" s="40"/>
      <c r="H198" s="40"/>
      <c r="I198" s="229"/>
      <c r="J198" s="40"/>
      <c r="K198" s="40"/>
      <c r="L198" s="44"/>
      <c r="M198" s="230"/>
      <c r="N198" s="231"/>
      <c r="O198" s="84"/>
      <c r="P198" s="84"/>
      <c r="Q198" s="84"/>
      <c r="R198" s="84"/>
      <c r="S198" s="84"/>
      <c r="T198" s="85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194</v>
      </c>
      <c r="AU198" s="17" t="s">
        <v>85</v>
      </c>
    </row>
    <row r="199" s="2" customFormat="1" ht="49.05" customHeight="1">
      <c r="A199" s="38"/>
      <c r="B199" s="39"/>
      <c r="C199" s="213" t="s">
        <v>531</v>
      </c>
      <c r="D199" s="213" t="s">
        <v>188</v>
      </c>
      <c r="E199" s="214" t="s">
        <v>2430</v>
      </c>
      <c r="F199" s="215" t="s">
        <v>2431</v>
      </c>
      <c r="G199" s="216" t="s">
        <v>566</v>
      </c>
      <c r="H199" s="217">
        <v>26</v>
      </c>
      <c r="I199" s="218"/>
      <c r="J199" s="219">
        <f>ROUND(I199*H199,2)</f>
        <v>0</v>
      </c>
      <c r="K199" s="220"/>
      <c r="L199" s="44"/>
      <c r="M199" s="221" t="s">
        <v>19</v>
      </c>
      <c r="N199" s="222" t="s">
        <v>44</v>
      </c>
      <c r="O199" s="84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306</v>
      </c>
      <c r="AT199" s="225" t="s">
        <v>188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306</v>
      </c>
      <c r="BM199" s="225" t="s">
        <v>4296</v>
      </c>
    </row>
    <row r="200" s="2" customFormat="1">
      <c r="A200" s="38"/>
      <c r="B200" s="39"/>
      <c r="C200" s="40"/>
      <c r="D200" s="227" t="s">
        <v>194</v>
      </c>
      <c r="E200" s="40"/>
      <c r="F200" s="228" t="s">
        <v>2433</v>
      </c>
      <c r="G200" s="40"/>
      <c r="H200" s="40"/>
      <c r="I200" s="229"/>
      <c r="J200" s="40"/>
      <c r="K200" s="40"/>
      <c r="L200" s="44"/>
      <c r="M200" s="230"/>
      <c r="N200" s="231"/>
      <c r="O200" s="84"/>
      <c r="P200" s="84"/>
      <c r="Q200" s="84"/>
      <c r="R200" s="84"/>
      <c r="S200" s="84"/>
      <c r="T200" s="85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194</v>
      </c>
      <c r="AU200" s="17" t="s">
        <v>85</v>
      </c>
    </row>
    <row r="201" s="2" customFormat="1" ht="24.15" customHeight="1">
      <c r="A201" s="38"/>
      <c r="B201" s="39"/>
      <c r="C201" s="254" t="s">
        <v>537</v>
      </c>
      <c r="D201" s="254" t="s">
        <v>236</v>
      </c>
      <c r="E201" s="255" t="s">
        <v>4297</v>
      </c>
      <c r="F201" s="256" t="s">
        <v>4298</v>
      </c>
      <c r="G201" s="257" t="s">
        <v>566</v>
      </c>
      <c r="H201" s="258">
        <v>29.899999999999999</v>
      </c>
      <c r="I201" s="259"/>
      <c r="J201" s="260">
        <f>ROUND(I201*H201,2)</f>
        <v>0</v>
      </c>
      <c r="K201" s="261"/>
      <c r="L201" s="262"/>
      <c r="M201" s="263" t="s">
        <v>19</v>
      </c>
      <c r="N201" s="264" t="s">
        <v>44</v>
      </c>
      <c r="O201" s="84"/>
      <c r="P201" s="223">
        <f>O201*H201</f>
        <v>0</v>
      </c>
      <c r="Q201" s="223">
        <v>0.00014999999999999999</v>
      </c>
      <c r="R201" s="223">
        <f>Q201*H201</f>
        <v>0.0044849999999999994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406</v>
      </c>
      <c r="AT201" s="225" t="s">
        <v>236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4299</v>
      </c>
    </row>
    <row r="202" s="14" customFormat="1">
      <c r="A202" s="14"/>
      <c r="B202" s="243"/>
      <c r="C202" s="244"/>
      <c r="D202" s="234" t="s">
        <v>196</v>
      </c>
      <c r="E202" s="244"/>
      <c r="F202" s="246" t="s">
        <v>4300</v>
      </c>
      <c r="G202" s="244"/>
      <c r="H202" s="247">
        <v>29.899999999999999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4</v>
      </c>
      <c r="AX202" s="14" t="s">
        <v>79</v>
      </c>
      <c r="AY202" s="253" t="s">
        <v>186</v>
      </c>
    </row>
    <row r="203" s="2" customFormat="1" ht="16.5" customHeight="1">
      <c r="A203" s="38"/>
      <c r="B203" s="39"/>
      <c r="C203" s="254" t="s">
        <v>544</v>
      </c>
      <c r="D203" s="254" t="s">
        <v>236</v>
      </c>
      <c r="E203" s="255" t="s">
        <v>2438</v>
      </c>
      <c r="F203" s="256" t="s">
        <v>2439</v>
      </c>
      <c r="G203" s="257" t="s">
        <v>283</v>
      </c>
      <c r="H203" s="258">
        <v>26</v>
      </c>
      <c r="I203" s="259"/>
      <c r="J203" s="260">
        <f>ROUND(I203*H203,2)</f>
        <v>0</v>
      </c>
      <c r="K203" s="261"/>
      <c r="L203" s="262"/>
      <c r="M203" s="263" t="s">
        <v>19</v>
      </c>
      <c r="N203" s="264" t="s">
        <v>44</v>
      </c>
      <c r="O203" s="84"/>
      <c r="P203" s="223">
        <f>O203*H203</f>
        <v>0</v>
      </c>
      <c r="Q203" s="223">
        <v>5.0000000000000002E-05</v>
      </c>
      <c r="R203" s="223">
        <f>Q203*H203</f>
        <v>0.0013000000000000002</v>
      </c>
      <c r="S203" s="223">
        <v>0</v>
      </c>
      <c r="T203" s="224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25" t="s">
        <v>2440</v>
      </c>
      <c r="AT203" s="225" t="s">
        <v>236</v>
      </c>
      <c r="AU203" s="225" t="s">
        <v>85</v>
      </c>
      <c r="AY203" s="17" t="s">
        <v>186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7" t="s">
        <v>85</v>
      </c>
      <c r="BK203" s="226">
        <f>ROUND(I203*H203,2)</f>
        <v>0</v>
      </c>
      <c r="BL203" s="17" t="s">
        <v>599</v>
      </c>
      <c r="BM203" s="225" t="s">
        <v>4301</v>
      </c>
    </row>
    <row r="204" s="2" customFormat="1" ht="16.5" customHeight="1">
      <c r="A204" s="38"/>
      <c r="B204" s="39"/>
      <c r="C204" s="254" t="s">
        <v>551</v>
      </c>
      <c r="D204" s="254" t="s">
        <v>236</v>
      </c>
      <c r="E204" s="255" t="s">
        <v>2443</v>
      </c>
      <c r="F204" s="256" t="s">
        <v>2444</v>
      </c>
      <c r="G204" s="257" t="s">
        <v>283</v>
      </c>
      <c r="H204" s="258">
        <v>0.20000000000000001</v>
      </c>
      <c r="I204" s="259"/>
      <c r="J204" s="260">
        <f>ROUND(I204*H204,2)</f>
        <v>0</v>
      </c>
      <c r="K204" s="261"/>
      <c r="L204" s="262"/>
      <c r="M204" s="263" t="s">
        <v>19</v>
      </c>
      <c r="N204" s="264" t="s">
        <v>44</v>
      </c>
      <c r="O204" s="84"/>
      <c r="P204" s="223">
        <f>O204*H204</f>
        <v>0</v>
      </c>
      <c r="Q204" s="223">
        <v>0.00036999999999999999</v>
      </c>
      <c r="R204" s="223">
        <f>Q204*H204</f>
        <v>7.400000000000001E-05</v>
      </c>
      <c r="S204" s="223">
        <v>0</v>
      </c>
      <c r="T204" s="224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25" t="s">
        <v>2440</v>
      </c>
      <c r="AT204" s="225" t="s">
        <v>236</v>
      </c>
      <c r="AU204" s="225" t="s">
        <v>85</v>
      </c>
      <c r="AY204" s="17" t="s">
        <v>186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7" t="s">
        <v>85</v>
      </c>
      <c r="BK204" s="226">
        <f>ROUND(I204*H204,2)</f>
        <v>0</v>
      </c>
      <c r="BL204" s="17" t="s">
        <v>599</v>
      </c>
      <c r="BM204" s="225" t="s">
        <v>4302</v>
      </c>
    </row>
    <row r="205" s="2" customFormat="1" ht="44.25" customHeight="1">
      <c r="A205" s="38"/>
      <c r="B205" s="39"/>
      <c r="C205" s="213" t="s">
        <v>499</v>
      </c>
      <c r="D205" s="213" t="s">
        <v>188</v>
      </c>
      <c r="E205" s="214" t="s">
        <v>2508</v>
      </c>
      <c r="F205" s="215" t="s">
        <v>2509</v>
      </c>
      <c r="G205" s="216" t="s">
        <v>283</v>
      </c>
      <c r="H205" s="217">
        <v>1</v>
      </c>
      <c r="I205" s="218"/>
      <c r="J205" s="219">
        <f>ROUND(I205*H205,2)</f>
        <v>0</v>
      </c>
      <c r="K205" s="220"/>
      <c r="L205" s="44"/>
      <c r="M205" s="221" t="s">
        <v>19</v>
      </c>
      <c r="N205" s="222" t="s">
        <v>44</v>
      </c>
      <c r="O205" s="84"/>
      <c r="P205" s="223">
        <f>O205*H205</f>
        <v>0</v>
      </c>
      <c r="Q205" s="223">
        <v>0</v>
      </c>
      <c r="R205" s="223">
        <f>Q205*H205</f>
        <v>0</v>
      </c>
      <c r="S205" s="223">
        <v>0</v>
      </c>
      <c r="T205" s="224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25" t="s">
        <v>306</v>
      </c>
      <c r="AT205" s="225" t="s">
        <v>188</v>
      </c>
      <c r="AU205" s="225" t="s">
        <v>85</v>
      </c>
      <c r="AY205" s="17" t="s">
        <v>186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7" t="s">
        <v>85</v>
      </c>
      <c r="BK205" s="226">
        <f>ROUND(I205*H205,2)</f>
        <v>0</v>
      </c>
      <c r="BL205" s="17" t="s">
        <v>306</v>
      </c>
      <c r="BM205" s="225" t="s">
        <v>4303</v>
      </c>
    </row>
    <row r="206" s="2" customFormat="1">
      <c r="A206" s="38"/>
      <c r="B206" s="39"/>
      <c r="C206" s="40"/>
      <c r="D206" s="227" t="s">
        <v>194</v>
      </c>
      <c r="E206" s="40"/>
      <c r="F206" s="228" t="s">
        <v>2511</v>
      </c>
      <c r="G206" s="40"/>
      <c r="H206" s="40"/>
      <c r="I206" s="229"/>
      <c r="J206" s="40"/>
      <c r="K206" s="40"/>
      <c r="L206" s="44"/>
      <c r="M206" s="230"/>
      <c r="N206" s="231"/>
      <c r="O206" s="84"/>
      <c r="P206" s="84"/>
      <c r="Q206" s="84"/>
      <c r="R206" s="84"/>
      <c r="S206" s="84"/>
      <c r="T206" s="85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7" t="s">
        <v>194</v>
      </c>
      <c r="AU206" s="17" t="s">
        <v>85</v>
      </c>
    </row>
    <row r="207" s="2" customFormat="1" ht="16.5" customHeight="1">
      <c r="A207" s="38"/>
      <c r="B207" s="39"/>
      <c r="C207" s="213" t="s">
        <v>517</v>
      </c>
      <c r="D207" s="213" t="s">
        <v>188</v>
      </c>
      <c r="E207" s="214" t="s">
        <v>4304</v>
      </c>
      <c r="F207" s="215" t="s">
        <v>2491</v>
      </c>
      <c r="G207" s="216" t="s">
        <v>1664</v>
      </c>
      <c r="H207" s="217">
        <v>1</v>
      </c>
      <c r="I207" s="218"/>
      <c r="J207" s="219">
        <f>ROUND(I207*H207,2)</f>
        <v>0</v>
      </c>
      <c r="K207" s="220"/>
      <c r="L207" s="44"/>
      <c r="M207" s="221" t="s">
        <v>19</v>
      </c>
      <c r="N207" s="222" t="s">
        <v>44</v>
      </c>
      <c r="O207" s="84"/>
      <c r="P207" s="223">
        <f>O207*H207</f>
        <v>0</v>
      </c>
      <c r="Q207" s="223">
        <v>0</v>
      </c>
      <c r="R207" s="223">
        <f>Q207*H207</f>
        <v>0</v>
      </c>
      <c r="S207" s="223">
        <v>0.002</v>
      </c>
      <c r="T207" s="224">
        <f>S207*H207</f>
        <v>0.002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306</v>
      </c>
      <c r="AT207" s="225" t="s">
        <v>188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306</v>
      </c>
      <c r="BM207" s="225" t="s">
        <v>4305</v>
      </c>
    </row>
    <row r="208" s="2" customFormat="1">
      <c r="A208" s="38"/>
      <c r="B208" s="39"/>
      <c r="C208" s="40"/>
      <c r="D208" s="234" t="s">
        <v>1472</v>
      </c>
      <c r="E208" s="40"/>
      <c r="F208" s="272" t="s">
        <v>2493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1472</v>
      </c>
      <c r="AU208" s="17" t="s">
        <v>85</v>
      </c>
    </row>
    <row r="209" s="2" customFormat="1" ht="44.25" customHeight="1">
      <c r="A209" s="38"/>
      <c r="B209" s="39"/>
      <c r="C209" s="213" t="s">
        <v>505</v>
      </c>
      <c r="D209" s="213" t="s">
        <v>188</v>
      </c>
      <c r="E209" s="214" t="s">
        <v>4306</v>
      </c>
      <c r="F209" s="215" t="s">
        <v>4307</v>
      </c>
      <c r="G209" s="216" t="s">
        <v>230</v>
      </c>
      <c r="H209" s="217">
        <v>0.23200000000000001</v>
      </c>
      <c r="I209" s="218"/>
      <c r="J209" s="219">
        <f>ROUND(I209*H209,2)</f>
        <v>0</v>
      </c>
      <c r="K209" s="220"/>
      <c r="L209" s="44"/>
      <c r="M209" s="221" t="s">
        <v>19</v>
      </c>
      <c r="N209" s="222" t="s">
        <v>44</v>
      </c>
      <c r="O209" s="84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25" t="s">
        <v>306</v>
      </c>
      <c r="AT209" s="225" t="s">
        <v>188</v>
      </c>
      <c r="AU209" s="225" t="s">
        <v>85</v>
      </c>
      <c r="AY209" s="17" t="s">
        <v>186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7" t="s">
        <v>85</v>
      </c>
      <c r="BK209" s="226">
        <f>ROUND(I209*H209,2)</f>
        <v>0</v>
      </c>
      <c r="BL209" s="17" t="s">
        <v>306</v>
      </c>
      <c r="BM209" s="225" t="s">
        <v>4308</v>
      </c>
    </row>
    <row r="210" s="2" customFormat="1">
      <c r="A210" s="38"/>
      <c r="B210" s="39"/>
      <c r="C210" s="40"/>
      <c r="D210" s="227" t="s">
        <v>194</v>
      </c>
      <c r="E210" s="40"/>
      <c r="F210" s="228" t="s">
        <v>4309</v>
      </c>
      <c r="G210" s="40"/>
      <c r="H210" s="40"/>
      <c r="I210" s="229"/>
      <c r="J210" s="40"/>
      <c r="K210" s="40"/>
      <c r="L210" s="44"/>
      <c r="M210" s="230"/>
      <c r="N210" s="231"/>
      <c r="O210" s="84"/>
      <c r="P210" s="84"/>
      <c r="Q210" s="84"/>
      <c r="R210" s="84"/>
      <c r="S210" s="84"/>
      <c r="T210" s="85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7" t="s">
        <v>194</v>
      </c>
      <c r="AU210" s="17" t="s">
        <v>85</v>
      </c>
    </row>
    <row r="211" s="2" customFormat="1" ht="49.05" customHeight="1">
      <c r="A211" s="38"/>
      <c r="B211" s="39"/>
      <c r="C211" s="213" t="s">
        <v>511</v>
      </c>
      <c r="D211" s="213" t="s">
        <v>188</v>
      </c>
      <c r="E211" s="214" t="s">
        <v>2516</v>
      </c>
      <c r="F211" s="215" t="s">
        <v>2517</v>
      </c>
      <c r="G211" s="216" t="s">
        <v>230</v>
      </c>
      <c r="H211" s="217">
        <v>0.23200000000000001</v>
      </c>
      <c r="I211" s="218"/>
      <c r="J211" s="219">
        <f>ROUND(I211*H211,2)</f>
        <v>0</v>
      </c>
      <c r="K211" s="220"/>
      <c r="L211" s="44"/>
      <c r="M211" s="221" t="s">
        <v>19</v>
      </c>
      <c r="N211" s="222" t="s">
        <v>44</v>
      </c>
      <c r="O211" s="84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25" t="s">
        <v>306</v>
      </c>
      <c r="AT211" s="225" t="s">
        <v>188</v>
      </c>
      <c r="AU211" s="225" t="s">
        <v>85</v>
      </c>
      <c r="AY211" s="17" t="s">
        <v>186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7" t="s">
        <v>85</v>
      </c>
      <c r="BK211" s="226">
        <f>ROUND(I211*H211,2)</f>
        <v>0</v>
      </c>
      <c r="BL211" s="17" t="s">
        <v>306</v>
      </c>
      <c r="BM211" s="225" t="s">
        <v>4310</v>
      </c>
    </row>
    <row r="212" s="2" customFormat="1">
      <c r="A212" s="38"/>
      <c r="B212" s="39"/>
      <c r="C212" s="40"/>
      <c r="D212" s="227" t="s">
        <v>194</v>
      </c>
      <c r="E212" s="40"/>
      <c r="F212" s="228" t="s">
        <v>2519</v>
      </c>
      <c r="G212" s="40"/>
      <c r="H212" s="40"/>
      <c r="I212" s="229"/>
      <c r="J212" s="40"/>
      <c r="K212" s="40"/>
      <c r="L212" s="44"/>
      <c r="M212" s="265"/>
      <c r="N212" s="266"/>
      <c r="O212" s="267"/>
      <c r="P212" s="267"/>
      <c r="Q212" s="267"/>
      <c r="R212" s="267"/>
      <c r="S212" s="267"/>
      <c r="T212" s="26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7" t="s">
        <v>194</v>
      </c>
      <c r="AU212" s="17" t="s">
        <v>85</v>
      </c>
    </row>
    <row r="213" s="2" customFormat="1" ht="6.96" customHeight="1">
      <c r="A213" s="38"/>
      <c r="B213" s="59"/>
      <c r="C213" s="60"/>
      <c r="D213" s="60"/>
      <c r="E213" s="60"/>
      <c r="F213" s="60"/>
      <c r="G213" s="60"/>
      <c r="H213" s="60"/>
      <c r="I213" s="60"/>
      <c r="J213" s="60"/>
      <c r="K213" s="60"/>
      <c r="L213" s="44"/>
      <c r="M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</row>
  </sheetData>
  <sheetProtection sheet="1" autoFilter="0" formatColumns="0" formatRows="0" objects="1" scenarios="1" spinCount="100000" saltValue="vBRcVM3zYCLoZ/7HBcKV9K4MCJDzdVkI1ORM+dAhyeNN12SDMiqBtVLvcR8bTZ7rfskRQeFRkr3NVE8S/+QRpA==" hashValue="d4khBXzBv6+WyX0NGqqRBfoAVulgnRIVgoK1yODhKVzZyeBB33YfdxNd62LDhAJij8oxH2v+3IfCmyAy5LXJiw==" algorithmName="SHA-512" password="CDDA"/>
  <autoFilter ref="C86:K21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5:H75"/>
    <mergeCell ref="E77:H77"/>
    <mergeCell ref="E79:H79"/>
    <mergeCell ref="L2:V2"/>
  </mergeCells>
  <hyperlinks>
    <hyperlink ref="F91" r:id="rId1" display="https://podminky.urs.cz/item/CS_URS_2023_01/741110001"/>
    <hyperlink ref="F96" r:id="rId2" display="https://podminky.urs.cz/item/CS_URS_2023_01/741110511"/>
    <hyperlink ref="F100" r:id="rId3" display="https://podminky.urs.cz/item/CS_URS_2023_01/741112061"/>
    <hyperlink ref="F103" r:id="rId4" display="https://podminky.urs.cz/item/CS_URS_2023_01/741112101"/>
    <hyperlink ref="F106" r:id="rId5" display="https://podminky.urs.cz/item/CS_URS_2023_01/741112111"/>
    <hyperlink ref="F109" r:id="rId6" display="https://podminky.urs.cz/item/CS_URS_2023_01/741120201"/>
    <hyperlink ref="F113" r:id="rId7" display="https://podminky.urs.cz/item/CS_URS_2023_01/741120201"/>
    <hyperlink ref="F117" r:id="rId8" display="https://podminky.urs.cz/item/CS_URS_2023_01/741122015"/>
    <hyperlink ref="F121" r:id="rId9" display="https://podminky.urs.cz/item/CS_URS_2023_01/741122024"/>
    <hyperlink ref="F125" r:id="rId10" display="https://podminky.urs.cz/item/CS_URS_2023_01/741122041"/>
    <hyperlink ref="F129" r:id="rId11" display="https://podminky.urs.cz/item/CS_URS_2023_01/741122211"/>
    <hyperlink ref="F133" r:id="rId12" display="https://podminky.urs.cz/item/CS_URS_2023_01/741122231"/>
    <hyperlink ref="F137" r:id="rId13" display="https://podminky.urs.cz/item/CS_URS_2023_01/741122237"/>
    <hyperlink ref="F141" r:id="rId14" display="https://podminky.urs.cz/item/CS_URS_2023_01/741124701"/>
    <hyperlink ref="F145" r:id="rId15" display="https://podminky.urs.cz/item/CS_URS_2023_01/741130001"/>
    <hyperlink ref="F147" r:id="rId16" display="https://podminky.urs.cz/item/CS_URS_2023_01/741130004"/>
    <hyperlink ref="F150" r:id="rId17" display="https://podminky.urs.cz/item/CS_URS_2023_01/741130005"/>
    <hyperlink ref="F152" r:id="rId18" display="https://podminky.urs.cz/item/CS_URS_2023_01/741130006"/>
    <hyperlink ref="F154" r:id="rId19" display="https://podminky.urs.cz/item/CS_URS_2023_01/741130021"/>
    <hyperlink ref="F164" r:id="rId20" display="https://podminky.urs.cz/item/CS_URS_2023_01/741210002"/>
    <hyperlink ref="F173" r:id="rId21" display="https://podminky.urs.cz/item/CS_URS_2023_01/741231002"/>
    <hyperlink ref="F180" r:id="rId22" display="https://podminky.urs.cz/item/CS_URS_2023_01/741320101"/>
    <hyperlink ref="F198" r:id="rId23" display="https://podminky.urs.cz/item/CS_URS_2023_01/741370002"/>
    <hyperlink ref="F200" r:id="rId24" display="https://podminky.urs.cz/item/CS_URS_2023_01/741410071"/>
    <hyperlink ref="F206" r:id="rId25" display="https://podminky.urs.cz/item/CS_URS_2023_01/741810002"/>
    <hyperlink ref="F210" r:id="rId26" display="https://podminky.urs.cz/item/CS_URS_2023_01/998741102"/>
    <hyperlink ref="F212" r:id="rId27" display="https://podminky.urs.cz/item/CS_URS_2023_01/99874118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8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121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4311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ROUND(J88,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ROUND((SUM(BE88:BE124)),  2)</f>
        <v>0</v>
      </c>
      <c r="G35" s="38"/>
      <c r="H35" s="38"/>
      <c r="I35" s="157">
        <v>0.20999999999999999</v>
      </c>
      <c r="J35" s="156">
        <f>ROUND(((SUM(BE88:BE124))*I35),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ROUND((SUM(BF88:BF124)),  2)</f>
        <v>0</v>
      </c>
      <c r="G36" s="38"/>
      <c r="H36" s="38"/>
      <c r="I36" s="157">
        <v>0.14999999999999999</v>
      </c>
      <c r="J36" s="156">
        <f>ROUND(((SUM(BF88:BF124))*I36),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ROUND((SUM(BG88:BG124)),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ROUND((SUM(BH88:BH124)),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ROUND((SUM(BI88:BI124)),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D1.4.6_SLP - Slaboproudé instalace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J88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159</v>
      </c>
      <c r="E64" s="177"/>
      <c r="F64" s="177"/>
      <c r="G64" s="177"/>
      <c r="H64" s="177"/>
      <c r="I64" s="177"/>
      <c r="J64" s="178">
        <f>J89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2224</v>
      </c>
      <c r="E65" s="182"/>
      <c r="F65" s="182"/>
      <c r="G65" s="182"/>
      <c r="H65" s="182"/>
      <c r="I65" s="182"/>
      <c r="J65" s="183">
        <f>J90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0"/>
      <c r="C66" s="125"/>
      <c r="D66" s="181" t="s">
        <v>4312</v>
      </c>
      <c r="E66" s="182"/>
      <c r="F66" s="182"/>
      <c r="G66" s="182"/>
      <c r="H66" s="182"/>
      <c r="I66" s="182"/>
      <c r="J66" s="183">
        <f>J91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38"/>
      <c r="B67" s="39"/>
      <c r="C67" s="40"/>
      <c r="D67" s="40"/>
      <c r="E67" s="40"/>
      <c r="F67" s="40"/>
      <c r="G67" s="40"/>
      <c r="H67" s="40"/>
      <c r="I67" s="40"/>
      <c r="J67" s="40"/>
      <c r="K67" s="40"/>
      <c r="L67" s="144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</row>
    <row r="68" s="2" customFormat="1" ht="6.96" customHeight="1">
      <c r="A68" s="38"/>
      <c r="B68" s="59"/>
      <c r="C68" s="60"/>
      <c r="D68" s="60"/>
      <c r="E68" s="60"/>
      <c r="F68" s="60"/>
      <c r="G68" s="60"/>
      <c r="H68" s="60"/>
      <c r="I68" s="60"/>
      <c r="J68" s="60"/>
      <c r="K68" s="60"/>
      <c r="L68" s="144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</row>
    <row r="72" s="2" customFormat="1" ht="6.96" customHeight="1">
      <c r="A72" s="38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24.96" customHeight="1">
      <c r="A73" s="38"/>
      <c r="B73" s="39"/>
      <c r="C73" s="23" t="s">
        <v>171</v>
      </c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6.96" customHeight="1">
      <c r="A74" s="38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12" customHeight="1">
      <c r="A75" s="38"/>
      <c r="B75" s="39"/>
      <c r="C75" s="32" t="s">
        <v>16</v>
      </c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6.5" customHeight="1">
      <c r="A76" s="38"/>
      <c r="B76" s="39"/>
      <c r="C76" s="40"/>
      <c r="D76" s="40"/>
      <c r="E76" s="169" t="str">
        <f>E7</f>
        <v xml:space="preserve"> Rekonstrukce vzduchotechniky v bytovém domě</v>
      </c>
      <c r="F76" s="32"/>
      <c r="G76" s="32"/>
      <c r="H76" s="32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1" customFormat="1" ht="12" customHeight="1">
      <c r="B77" s="21"/>
      <c r="C77" s="32" t="s">
        <v>143</v>
      </c>
      <c r="D77" s="22"/>
      <c r="E77" s="22"/>
      <c r="F77" s="22"/>
      <c r="G77" s="22"/>
      <c r="H77" s="22"/>
      <c r="I77" s="22"/>
      <c r="J77" s="22"/>
      <c r="K77" s="22"/>
      <c r="L77" s="20"/>
    </row>
    <row r="78" s="2" customFormat="1" ht="16.5" customHeight="1">
      <c r="A78" s="38"/>
      <c r="B78" s="39"/>
      <c r="C78" s="40"/>
      <c r="D78" s="40"/>
      <c r="E78" s="169" t="s">
        <v>2682</v>
      </c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12" customHeight="1">
      <c r="A79" s="38"/>
      <c r="B79" s="39"/>
      <c r="C79" s="32" t="s">
        <v>145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6.5" customHeight="1">
      <c r="A80" s="38"/>
      <c r="B80" s="39"/>
      <c r="C80" s="40"/>
      <c r="D80" s="40"/>
      <c r="E80" s="69" t="str">
        <f>E11</f>
        <v>SO 102 D1.4.6_SLP - Slaboproudé instalace</v>
      </c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6.96" customHeight="1">
      <c r="A81" s="38"/>
      <c r="B81" s="39"/>
      <c r="C81" s="40"/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2" customHeight="1">
      <c r="A82" s="38"/>
      <c r="B82" s="39"/>
      <c r="C82" s="32" t="s">
        <v>21</v>
      </c>
      <c r="D82" s="40"/>
      <c r="E82" s="40"/>
      <c r="F82" s="27" t="str">
        <f>F14</f>
        <v xml:space="preserve"> náměstí Svobody 728/1</v>
      </c>
      <c r="G82" s="40"/>
      <c r="H82" s="40"/>
      <c r="I82" s="32" t="s">
        <v>23</v>
      </c>
      <c r="J82" s="72" t="str">
        <f>IF(J14="","",J14)</f>
        <v>3. 1. 2023</v>
      </c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5.15" customHeight="1">
      <c r="A84" s="38"/>
      <c r="B84" s="39"/>
      <c r="C84" s="32" t="s">
        <v>25</v>
      </c>
      <c r="D84" s="40"/>
      <c r="E84" s="40"/>
      <c r="F84" s="27" t="str">
        <f>E17</f>
        <v>SNEO a.s</v>
      </c>
      <c r="G84" s="40"/>
      <c r="H84" s="40"/>
      <c r="I84" s="32" t="s">
        <v>31</v>
      </c>
      <c r="J84" s="36" t="str">
        <f>E23</f>
        <v>Ing. Filip Nehonský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5.15" customHeight="1">
      <c r="A85" s="38"/>
      <c r="B85" s="39"/>
      <c r="C85" s="32" t="s">
        <v>29</v>
      </c>
      <c r="D85" s="40"/>
      <c r="E85" s="40"/>
      <c r="F85" s="27" t="str">
        <f>IF(E20="","",E20)</f>
        <v>Vyplň údaj</v>
      </c>
      <c r="G85" s="40"/>
      <c r="H85" s="40"/>
      <c r="I85" s="32" t="s">
        <v>34</v>
      </c>
      <c r="J85" s="36" t="str">
        <f>E26</f>
        <v>Pavel Novotný</v>
      </c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0.32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11" customFormat="1" ht="29.28" customHeight="1">
      <c r="A87" s="185"/>
      <c r="B87" s="186"/>
      <c r="C87" s="187" t="s">
        <v>172</v>
      </c>
      <c r="D87" s="188" t="s">
        <v>57</v>
      </c>
      <c r="E87" s="188" t="s">
        <v>53</v>
      </c>
      <c r="F87" s="188" t="s">
        <v>54</v>
      </c>
      <c r="G87" s="188" t="s">
        <v>173</v>
      </c>
      <c r="H87" s="188" t="s">
        <v>174</v>
      </c>
      <c r="I87" s="188" t="s">
        <v>175</v>
      </c>
      <c r="J87" s="189" t="s">
        <v>149</v>
      </c>
      <c r="K87" s="190" t="s">
        <v>176</v>
      </c>
      <c r="L87" s="191"/>
      <c r="M87" s="92" t="s">
        <v>19</v>
      </c>
      <c r="N87" s="93" t="s">
        <v>42</v>
      </c>
      <c r="O87" s="93" t="s">
        <v>177</v>
      </c>
      <c r="P87" s="93" t="s">
        <v>178</v>
      </c>
      <c r="Q87" s="93" t="s">
        <v>179</v>
      </c>
      <c r="R87" s="93" t="s">
        <v>180</v>
      </c>
      <c r="S87" s="93" t="s">
        <v>181</v>
      </c>
      <c r="T87" s="94" t="s">
        <v>182</v>
      </c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</row>
    <row r="88" s="2" customFormat="1" ht="22.8" customHeight="1">
      <c r="A88" s="38"/>
      <c r="B88" s="39"/>
      <c r="C88" s="99" t="s">
        <v>183</v>
      </c>
      <c r="D88" s="40"/>
      <c r="E88" s="40"/>
      <c r="F88" s="40"/>
      <c r="G88" s="40"/>
      <c r="H88" s="40"/>
      <c r="I88" s="40"/>
      <c r="J88" s="192">
        <f>BK88</f>
        <v>0</v>
      </c>
      <c r="K88" s="40"/>
      <c r="L88" s="44"/>
      <c r="M88" s="95"/>
      <c r="N88" s="193"/>
      <c r="O88" s="96"/>
      <c r="P88" s="194">
        <f>P89</f>
        <v>0</v>
      </c>
      <c r="Q88" s="96"/>
      <c r="R88" s="194">
        <f>R89</f>
        <v>0</v>
      </c>
      <c r="S88" s="96"/>
      <c r="T88" s="195">
        <f>T89</f>
        <v>0</v>
      </c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T88" s="17" t="s">
        <v>71</v>
      </c>
      <c r="AU88" s="17" t="s">
        <v>150</v>
      </c>
      <c r="BK88" s="196">
        <f>BK89</f>
        <v>0</v>
      </c>
    </row>
    <row r="89" s="12" customFormat="1" ht="25.92" customHeight="1">
      <c r="A89" s="12"/>
      <c r="B89" s="197"/>
      <c r="C89" s="198"/>
      <c r="D89" s="199" t="s">
        <v>71</v>
      </c>
      <c r="E89" s="200" t="s">
        <v>679</v>
      </c>
      <c r="F89" s="200" t="s">
        <v>680</v>
      </c>
      <c r="G89" s="198"/>
      <c r="H89" s="198"/>
      <c r="I89" s="201"/>
      <c r="J89" s="202">
        <f>BK89</f>
        <v>0</v>
      </c>
      <c r="K89" s="198"/>
      <c r="L89" s="203"/>
      <c r="M89" s="204"/>
      <c r="N89" s="205"/>
      <c r="O89" s="205"/>
      <c r="P89" s="206">
        <f>P90</f>
        <v>0</v>
      </c>
      <c r="Q89" s="205"/>
      <c r="R89" s="206">
        <f>R90</f>
        <v>0</v>
      </c>
      <c r="S89" s="205"/>
      <c r="T89" s="207">
        <f>T90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8" t="s">
        <v>85</v>
      </c>
      <c r="AT89" s="209" t="s">
        <v>71</v>
      </c>
      <c r="AU89" s="209" t="s">
        <v>72</v>
      </c>
      <c r="AY89" s="208" t="s">
        <v>186</v>
      </c>
      <c r="BK89" s="210">
        <f>BK90</f>
        <v>0</v>
      </c>
    </row>
    <row r="90" s="12" customFormat="1" ht="22.8" customHeight="1">
      <c r="A90" s="12"/>
      <c r="B90" s="197"/>
      <c r="C90" s="198"/>
      <c r="D90" s="199" t="s">
        <v>71</v>
      </c>
      <c r="E90" s="211" t="s">
        <v>2520</v>
      </c>
      <c r="F90" s="211" t="s">
        <v>2521</v>
      </c>
      <c r="G90" s="198"/>
      <c r="H90" s="198"/>
      <c r="I90" s="201"/>
      <c r="J90" s="212">
        <f>BK90</f>
        <v>0</v>
      </c>
      <c r="K90" s="198"/>
      <c r="L90" s="203"/>
      <c r="M90" s="204"/>
      <c r="N90" s="205"/>
      <c r="O90" s="205"/>
      <c r="P90" s="206">
        <f>P91</f>
        <v>0</v>
      </c>
      <c r="Q90" s="205"/>
      <c r="R90" s="206">
        <f>R91</f>
        <v>0</v>
      </c>
      <c r="S90" s="205"/>
      <c r="T90" s="207">
        <f>T91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8" t="s">
        <v>85</v>
      </c>
      <c r="AT90" s="209" t="s">
        <v>71</v>
      </c>
      <c r="AU90" s="209" t="s">
        <v>79</v>
      </c>
      <c r="AY90" s="208" t="s">
        <v>186</v>
      </c>
      <c r="BK90" s="210">
        <f>BK91</f>
        <v>0</v>
      </c>
    </row>
    <row r="91" s="12" customFormat="1" ht="20.88" customHeight="1">
      <c r="A91" s="12"/>
      <c r="B91" s="197"/>
      <c r="C91" s="198"/>
      <c r="D91" s="199" t="s">
        <v>71</v>
      </c>
      <c r="E91" s="211" t="s">
        <v>2541</v>
      </c>
      <c r="F91" s="211" t="s">
        <v>4313</v>
      </c>
      <c r="G91" s="198"/>
      <c r="H91" s="198"/>
      <c r="I91" s="201"/>
      <c r="J91" s="212">
        <f>BK91</f>
        <v>0</v>
      </c>
      <c r="K91" s="198"/>
      <c r="L91" s="203"/>
      <c r="M91" s="204"/>
      <c r="N91" s="205"/>
      <c r="O91" s="205"/>
      <c r="P91" s="206">
        <f>SUM(P92:P124)</f>
        <v>0</v>
      </c>
      <c r="Q91" s="205"/>
      <c r="R91" s="206">
        <f>SUM(R92:R124)</f>
        <v>0</v>
      </c>
      <c r="S91" s="205"/>
      <c r="T91" s="207">
        <f>SUM(T92:T124)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8" t="s">
        <v>85</v>
      </c>
      <c r="AT91" s="209" t="s">
        <v>71</v>
      </c>
      <c r="AU91" s="209" t="s">
        <v>85</v>
      </c>
      <c r="AY91" s="208" t="s">
        <v>186</v>
      </c>
      <c r="BK91" s="210">
        <f>SUM(BK92:BK124)</f>
        <v>0</v>
      </c>
    </row>
    <row r="92" s="2" customFormat="1" ht="24.15" customHeight="1">
      <c r="A92" s="38"/>
      <c r="B92" s="39"/>
      <c r="C92" s="213" t="s">
        <v>79</v>
      </c>
      <c r="D92" s="213" t="s">
        <v>188</v>
      </c>
      <c r="E92" s="214" t="s">
        <v>4314</v>
      </c>
      <c r="F92" s="215" t="s">
        <v>4315</v>
      </c>
      <c r="G92" s="216" t="s">
        <v>2545</v>
      </c>
      <c r="H92" s="217">
        <v>2</v>
      </c>
      <c r="I92" s="218"/>
      <c r="J92" s="219">
        <f>ROUND(I92*H92,2)</f>
        <v>0</v>
      </c>
      <c r="K92" s="220"/>
      <c r="L92" s="44"/>
      <c r="M92" s="221" t="s">
        <v>19</v>
      </c>
      <c r="N92" s="222" t="s">
        <v>44</v>
      </c>
      <c r="O92" s="84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R92" s="225" t="s">
        <v>306</v>
      </c>
      <c r="AT92" s="225" t="s">
        <v>188</v>
      </c>
      <c r="AU92" s="225" t="s">
        <v>201</v>
      </c>
      <c r="AY92" s="17" t="s">
        <v>186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7" t="s">
        <v>85</v>
      </c>
      <c r="BK92" s="226">
        <f>ROUND(I92*H92,2)</f>
        <v>0</v>
      </c>
      <c r="BL92" s="17" t="s">
        <v>306</v>
      </c>
      <c r="BM92" s="225" t="s">
        <v>4316</v>
      </c>
    </row>
    <row r="93" s="2" customFormat="1" ht="16.5" customHeight="1">
      <c r="A93" s="38"/>
      <c r="B93" s="39"/>
      <c r="C93" s="213" t="s">
        <v>85</v>
      </c>
      <c r="D93" s="213" t="s">
        <v>188</v>
      </c>
      <c r="E93" s="214" t="s">
        <v>4317</v>
      </c>
      <c r="F93" s="215" t="s">
        <v>4318</v>
      </c>
      <c r="G93" s="216" t="s">
        <v>566</v>
      </c>
      <c r="H93" s="217">
        <v>60</v>
      </c>
      <c r="I93" s="218"/>
      <c r="J93" s="219">
        <f>ROUND(I93*H93,2)</f>
        <v>0</v>
      </c>
      <c r="K93" s="220"/>
      <c r="L93" s="44"/>
      <c r="M93" s="221" t="s">
        <v>19</v>
      </c>
      <c r="N93" s="222" t="s">
        <v>44</v>
      </c>
      <c r="O93" s="84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R93" s="225" t="s">
        <v>306</v>
      </c>
      <c r="AT93" s="225" t="s">
        <v>188</v>
      </c>
      <c r="AU93" s="225" t="s">
        <v>201</v>
      </c>
      <c r="AY93" s="17" t="s">
        <v>186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7" t="s">
        <v>85</v>
      </c>
      <c r="BK93" s="226">
        <f>ROUND(I93*H93,2)</f>
        <v>0</v>
      </c>
      <c r="BL93" s="17" t="s">
        <v>306</v>
      </c>
      <c r="BM93" s="225" t="s">
        <v>4319</v>
      </c>
    </row>
    <row r="94" s="2" customFormat="1" ht="16.5" customHeight="1">
      <c r="A94" s="38"/>
      <c r="B94" s="39"/>
      <c r="C94" s="254" t="s">
        <v>201</v>
      </c>
      <c r="D94" s="254" t="s">
        <v>236</v>
      </c>
      <c r="E94" s="255" t="s">
        <v>4320</v>
      </c>
      <c r="F94" s="256" t="s">
        <v>4318</v>
      </c>
      <c r="G94" s="257" t="s">
        <v>566</v>
      </c>
      <c r="H94" s="258">
        <v>60</v>
      </c>
      <c r="I94" s="259"/>
      <c r="J94" s="260">
        <f>ROUND(I94*H94,2)</f>
        <v>0</v>
      </c>
      <c r="K94" s="261"/>
      <c r="L94" s="262"/>
      <c r="M94" s="263" t="s">
        <v>19</v>
      </c>
      <c r="N94" s="264" t="s">
        <v>44</v>
      </c>
      <c r="O94" s="84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R94" s="225" t="s">
        <v>406</v>
      </c>
      <c r="AT94" s="225" t="s">
        <v>236</v>
      </c>
      <c r="AU94" s="225" t="s">
        <v>201</v>
      </c>
      <c r="AY94" s="17" t="s">
        <v>186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7" t="s">
        <v>85</v>
      </c>
      <c r="BK94" s="226">
        <f>ROUND(I94*H94,2)</f>
        <v>0</v>
      </c>
      <c r="BL94" s="17" t="s">
        <v>306</v>
      </c>
      <c r="BM94" s="225" t="s">
        <v>4321</v>
      </c>
    </row>
    <row r="95" s="2" customFormat="1" ht="16.5" customHeight="1">
      <c r="A95" s="38"/>
      <c r="B95" s="39"/>
      <c r="C95" s="213" t="s">
        <v>192</v>
      </c>
      <c r="D95" s="213" t="s">
        <v>188</v>
      </c>
      <c r="E95" s="214" t="s">
        <v>4322</v>
      </c>
      <c r="F95" s="215" t="s">
        <v>4323</v>
      </c>
      <c r="G95" s="216" t="s">
        <v>2545</v>
      </c>
      <c r="H95" s="217">
        <v>5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306</v>
      </c>
      <c r="AT95" s="225" t="s">
        <v>188</v>
      </c>
      <c r="AU95" s="225" t="s">
        <v>201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306</v>
      </c>
      <c r="BM95" s="225" t="s">
        <v>4324</v>
      </c>
    </row>
    <row r="96" s="2" customFormat="1" ht="16.5" customHeight="1">
      <c r="A96" s="38"/>
      <c r="B96" s="39"/>
      <c r="C96" s="254" t="s">
        <v>227</v>
      </c>
      <c r="D96" s="254" t="s">
        <v>236</v>
      </c>
      <c r="E96" s="255" t="s">
        <v>4325</v>
      </c>
      <c r="F96" s="256" t="s">
        <v>4323</v>
      </c>
      <c r="G96" s="257" t="s">
        <v>2545</v>
      </c>
      <c r="H96" s="258">
        <v>5</v>
      </c>
      <c r="I96" s="259"/>
      <c r="J96" s="260">
        <f>ROUND(I96*H96,2)</f>
        <v>0</v>
      </c>
      <c r="K96" s="261"/>
      <c r="L96" s="262"/>
      <c r="M96" s="263" t="s">
        <v>19</v>
      </c>
      <c r="N96" s="264" t="s">
        <v>44</v>
      </c>
      <c r="O96" s="84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406</v>
      </c>
      <c r="AT96" s="225" t="s">
        <v>236</v>
      </c>
      <c r="AU96" s="225" t="s">
        <v>201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306</v>
      </c>
      <c r="BM96" s="225" t="s">
        <v>4326</v>
      </c>
    </row>
    <row r="97" s="2" customFormat="1" ht="24.15" customHeight="1">
      <c r="A97" s="38"/>
      <c r="B97" s="39"/>
      <c r="C97" s="213" t="s">
        <v>235</v>
      </c>
      <c r="D97" s="213" t="s">
        <v>188</v>
      </c>
      <c r="E97" s="214" t="s">
        <v>4327</v>
      </c>
      <c r="F97" s="215" t="s">
        <v>4328</v>
      </c>
      <c r="G97" s="216" t="s">
        <v>2545</v>
      </c>
      <c r="H97" s="217">
        <v>6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306</v>
      </c>
      <c r="AT97" s="225" t="s">
        <v>188</v>
      </c>
      <c r="AU97" s="225" t="s">
        <v>201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306</v>
      </c>
      <c r="BM97" s="225" t="s">
        <v>4329</v>
      </c>
    </row>
    <row r="98" s="2" customFormat="1" ht="21.75" customHeight="1">
      <c r="A98" s="38"/>
      <c r="B98" s="39"/>
      <c r="C98" s="213" t="s">
        <v>242</v>
      </c>
      <c r="D98" s="213" t="s">
        <v>188</v>
      </c>
      <c r="E98" s="214" t="s">
        <v>4330</v>
      </c>
      <c r="F98" s="215" t="s">
        <v>4331</v>
      </c>
      <c r="G98" s="216" t="s">
        <v>2545</v>
      </c>
      <c r="H98" s="217">
        <v>6</v>
      </c>
      <c r="I98" s="218"/>
      <c r="J98" s="219">
        <f>ROUND(I98*H98,2)</f>
        <v>0</v>
      </c>
      <c r="K98" s="220"/>
      <c r="L98" s="44"/>
      <c r="M98" s="221" t="s">
        <v>19</v>
      </c>
      <c r="N98" s="222" t="s">
        <v>44</v>
      </c>
      <c r="O98" s="84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R98" s="225" t="s">
        <v>306</v>
      </c>
      <c r="AT98" s="225" t="s">
        <v>188</v>
      </c>
      <c r="AU98" s="225" t="s">
        <v>201</v>
      </c>
      <c r="AY98" s="17" t="s">
        <v>186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7" t="s">
        <v>85</v>
      </c>
      <c r="BK98" s="226">
        <f>ROUND(I98*H98,2)</f>
        <v>0</v>
      </c>
      <c r="BL98" s="17" t="s">
        <v>306</v>
      </c>
      <c r="BM98" s="225" t="s">
        <v>4332</v>
      </c>
    </row>
    <row r="99" s="2" customFormat="1" ht="16.5" customHeight="1">
      <c r="A99" s="38"/>
      <c r="B99" s="39"/>
      <c r="C99" s="213" t="s">
        <v>239</v>
      </c>
      <c r="D99" s="213" t="s">
        <v>188</v>
      </c>
      <c r="E99" s="214" t="s">
        <v>4333</v>
      </c>
      <c r="F99" s="215" t="s">
        <v>4334</v>
      </c>
      <c r="G99" s="216" t="s">
        <v>2545</v>
      </c>
      <c r="H99" s="217">
        <v>4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306</v>
      </c>
      <c r="AT99" s="225" t="s">
        <v>188</v>
      </c>
      <c r="AU99" s="225" t="s">
        <v>201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306</v>
      </c>
      <c r="BM99" s="225" t="s">
        <v>4335</v>
      </c>
    </row>
    <row r="100" s="2" customFormat="1" ht="24.15" customHeight="1">
      <c r="A100" s="38"/>
      <c r="B100" s="39"/>
      <c r="C100" s="213" t="s">
        <v>253</v>
      </c>
      <c r="D100" s="213" t="s">
        <v>188</v>
      </c>
      <c r="E100" s="214" t="s">
        <v>4336</v>
      </c>
      <c r="F100" s="215" t="s">
        <v>4337</v>
      </c>
      <c r="G100" s="216" t="s">
        <v>2545</v>
      </c>
      <c r="H100" s="217">
        <v>35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306</v>
      </c>
      <c r="AT100" s="225" t="s">
        <v>188</v>
      </c>
      <c r="AU100" s="225" t="s">
        <v>201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306</v>
      </c>
      <c r="BM100" s="225" t="s">
        <v>4338</v>
      </c>
    </row>
    <row r="101" s="2" customFormat="1" ht="24.15" customHeight="1">
      <c r="A101" s="38"/>
      <c r="B101" s="39"/>
      <c r="C101" s="213" t="s">
        <v>261</v>
      </c>
      <c r="D101" s="213" t="s">
        <v>188</v>
      </c>
      <c r="E101" s="214" t="s">
        <v>4339</v>
      </c>
      <c r="F101" s="215" t="s">
        <v>4340</v>
      </c>
      <c r="G101" s="216" t="s">
        <v>2545</v>
      </c>
      <c r="H101" s="217">
        <v>35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306</v>
      </c>
      <c r="AT101" s="225" t="s">
        <v>188</v>
      </c>
      <c r="AU101" s="225" t="s">
        <v>201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306</v>
      </c>
      <c r="BM101" s="225" t="s">
        <v>4341</v>
      </c>
    </row>
    <row r="102" s="2" customFormat="1" ht="24.15" customHeight="1">
      <c r="A102" s="38"/>
      <c r="B102" s="39"/>
      <c r="C102" s="254" t="s">
        <v>267</v>
      </c>
      <c r="D102" s="254" t="s">
        <v>236</v>
      </c>
      <c r="E102" s="255" t="s">
        <v>4342</v>
      </c>
      <c r="F102" s="256" t="s">
        <v>4340</v>
      </c>
      <c r="G102" s="257" t="s">
        <v>2545</v>
      </c>
      <c r="H102" s="258">
        <v>35</v>
      </c>
      <c r="I102" s="259"/>
      <c r="J102" s="260">
        <f>ROUND(I102*H102,2)</f>
        <v>0</v>
      </c>
      <c r="K102" s="261"/>
      <c r="L102" s="262"/>
      <c r="M102" s="263" t="s">
        <v>19</v>
      </c>
      <c r="N102" s="264" t="s">
        <v>44</v>
      </c>
      <c r="O102" s="84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406</v>
      </c>
      <c r="AT102" s="225" t="s">
        <v>236</v>
      </c>
      <c r="AU102" s="225" t="s">
        <v>201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306</v>
      </c>
      <c r="BM102" s="225" t="s">
        <v>4343</v>
      </c>
    </row>
    <row r="103" s="2" customFormat="1" ht="16.5" customHeight="1">
      <c r="A103" s="38"/>
      <c r="B103" s="39"/>
      <c r="C103" s="213" t="s">
        <v>273</v>
      </c>
      <c r="D103" s="213" t="s">
        <v>188</v>
      </c>
      <c r="E103" s="214" t="s">
        <v>4344</v>
      </c>
      <c r="F103" s="215" t="s">
        <v>4318</v>
      </c>
      <c r="G103" s="216" t="s">
        <v>566</v>
      </c>
      <c r="H103" s="217">
        <v>120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306</v>
      </c>
      <c r="AT103" s="225" t="s">
        <v>188</v>
      </c>
      <c r="AU103" s="225" t="s">
        <v>201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306</v>
      </c>
      <c r="BM103" s="225" t="s">
        <v>4345</v>
      </c>
    </row>
    <row r="104" s="2" customFormat="1" ht="16.5" customHeight="1">
      <c r="A104" s="38"/>
      <c r="B104" s="39"/>
      <c r="C104" s="254" t="s">
        <v>280</v>
      </c>
      <c r="D104" s="254" t="s">
        <v>236</v>
      </c>
      <c r="E104" s="255" t="s">
        <v>4346</v>
      </c>
      <c r="F104" s="256" t="s">
        <v>4318</v>
      </c>
      <c r="G104" s="257" t="s">
        <v>566</v>
      </c>
      <c r="H104" s="258">
        <v>120</v>
      </c>
      <c r="I104" s="259"/>
      <c r="J104" s="260">
        <f>ROUND(I104*H104,2)</f>
        <v>0</v>
      </c>
      <c r="K104" s="261"/>
      <c r="L104" s="262"/>
      <c r="M104" s="263" t="s">
        <v>19</v>
      </c>
      <c r="N104" s="264" t="s">
        <v>44</v>
      </c>
      <c r="O104" s="84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406</v>
      </c>
      <c r="AT104" s="225" t="s">
        <v>236</v>
      </c>
      <c r="AU104" s="225" t="s">
        <v>201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306</v>
      </c>
      <c r="BM104" s="225" t="s">
        <v>4347</v>
      </c>
    </row>
    <row r="105" s="2" customFormat="1" ht="16.5" customHeight="1">
      <c r="A105" s="38"/>
      <c r="B105" s="39"/>
      <c r="C105" s="213" t="s">
        <v>289</v>
      </c>
      <c r="D105" s="213" t="s">
        <v>188</v>
      </c>
      <c r="E105" s="214" t="s">
        <v>4348</v>
      </c>
      <c r="F105" s="215" t="s">
        <v>4349</v>
      </c>
      <c r="G105" s="216" t="s">
        <v>2545</v>
      </c>
      <c r="H105" s="217">
        <v>5</v>
      </c>
      <c r="I105" s="218"/>
      <c r="J105" s="219">
        <f>ROUND(I105*H105,2)</f>
        <v>0</v>
      </c>
      <c r="K105" s="220"/>
      <c r="L105" s="44"/>
      <c r="M105" s="221" t="s">
        <v>19</v>
      </c>
      <c r="N105" s="222" t="s">
        <v>44</v>
      </c>
      <c r="O105" s="84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306</v>
      </c>
      <c r="AT105" s="225" t="s">
        <v>188</v>
      </c>
      <c r="AU105" s="225" t="s">
        <v>201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4350</v>
      </c>
    </row>
    <row r="106" s="2" customFormat="1" ht="16.5" customHeight="1">
      <c r="A106" s="38"/>
      <c r="B106" s="39"/>
      <c r="C106" s="254" t="s">
        <v>8</v>
      </c>
      <c r="D106" s="254" t="s">
        <v>236</v>
      </c>
      <c r="E106" s="255" t="s">
        <v>4351</v>
      </c>
      <c r="F106" s="256" t="s">
        <v>4349</v>
      </c>
      <c r="G106" s="257" t="s">
        <v>2545</v>
      </c>
      <c r="H106" s="258">
        <v>5</v>
      </c>
      <c r="I106" s="259"/>
      <c r="J106" s="260">
        <f>ROUND(I106*H106,2)</f>
        <v>0</v>
      </c>
      <c r="K106" s="261"/>
      <c r="L106" s="262"/>
      <c r="M106" s="263" t="s">
        <v>19</v>
      </c>
      <c r="N106" s="264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406</v>
      </c>
      <c r="AT106" s="225" t="s">
        <v>236</v>
      </c>
      <c r="AU106" s="225" t="s">
        <v>201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306</v>
      </c>
      <c r="BM106" s="225" t="s">
        <v>4352</v>
      </c>
    </row>
    <row r="107" s="2" customFormat="1" ht="16.5" customHeight="1">
      <c r="A107" s="38"/>
      <c r="B107" s="39"/>
      <c r="C107" s="213" t="s">
        <v>306</v>
      </c>
      <c r="D107" s="213" t="s">
        <v>188</v>
      </c>
      <c r="E107" s="214" t="s">
        <v>4353</v>
      </c>
      <c r="F107" s="215" t="s">
        <v>4354</v>
      </c>
      <c r="G107" s="216" t="s">
        <v>2545</v>
      </c>
      <c r="H107" s="217">
        <v>8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306</v>
      </c>
      <c r="AT107" s="225" t="s">
        <v>188</v>
      </c>
      <c r="AU107" s="225" t="s">
        <v>201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4355</v>
      </c>
    </row>
    <row r="108" s="2" customFormat="1" ht="16.5" customHeight="1">
      <c r="A108" s="38"/>
      <c r="B108" s="39"/>
      <c r="C108" s="254" t="s">
        <v>312</v>
      </c>
      <c r="D108" s="254" t="s">
        <v>236</v>
      </c>
      <c r="E108" s="255" t="s">
        <v>4356</v>
      </c>
      <c r="F108" s="256" t="s">
        <v>4354</v>
      </c>
      <c r="G108" s="257" t="s">
        <v>2545</v>
      </c>
      <c r="H108" s="258">
        <v>8</v>
      </c>
      <c r="I108" s="259"/>
      <c r="J108" s="260">
        <f>ROUND(I108*H108,2)</f>
        <v>0</v>
      </c>
      <c r="K108" s="261"/>
      <c r="L108" s="262"/>
      <c r="M108" s="263" t="s">
        <v>19</v>
      </c>
      <c r="N108" s="264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406</v>
      </c>
      <c r="AT108" s="225" t="s">
        <v>236</v>
      </c>
      <c r="AU108" s="225" t="s">
        <v>201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4357</v>
      </c>
    </row>
    <row r="109" s="2" customFormat="1" ht="16.5" customHeight="1">
      <c r="A109" s="38"/>
      <c r="B109" s="39"/>
      <c r="C109" s="213" t="s">
        <v>318</v>
      </c>
      <c r="D109" s="213" t="s">
        <v>188</v>
      </c>
      <c r="E109" s="214" t="s">
        <v>4358</v>
      </c>
      <c r="F109" s="215" t="s">
        <v>4359</v>
      </c>
      <c r="G109" s="216" t="s">
        <v>2545</v>
      </c>
      <c r="H109" s="217">
        <v>2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306</v>
      </c>
      <c r="AT109" s="225" t="s">
        <v>188</v>
      </c>
      <c r="AU109" s="225" t="s">
        <v>201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4360</v>
      </c>
    </row>
    <row r="110" s="2" customFormat="1" ht="16.5" customHeight="1">
      <c r="A110" s="38"/>
      <c r="B110" s="39"/>
      <c r="C110" s="254" t="s">
        <v>323</v>
      </c>
      <c r="D110" s="254" t="s">
        <v>236</v>
      </c>
      <c r="E110" s="255" t="s">
        <v>4361</v>
      </c>
      <c r="F110" s="256" t="s">
        <v>4359</v>
      </c>
      <c r="G110" s="257" t="s">
        <v>2545</v>
      </c>
      <c r="H110" s="258">
        <v>2</v>
      </c>
      <c r="I110" s="259"/>
      <c r="J110" s="260">
        <f>ROUND(I110*H110,2)</f>
        <v>0</v>
      </c>
      <c r="K110" s="261"/>
      <c r="L110" s="262"/>
      <c r="M110" s="263" t="s">
        <v>19</v>
      </c>
      <c r="N110" s="264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406</v>
      </c>
      <c r="AT110" s="225" t="s">
        <v>236</v>
      </c>
      <c r="AU110" s="225" t="s">
        <v>201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4362</v>
      </c>
    </row>
    <row r="111" s="2" customFormat="1" ht="16.5" customHeight="1">
      <c r="A111" s="38"/>
      <c r="B111" s="39"/>
      <c r="C111" s="213" t="s">
        <v>329</v>
      </c>
      <c r="D111" s="213" t="s">
        <v>188</v>
      </c>
      <c r="E111" s="214" t="s">
        <v>4363</v>
      </c>
      <c r="F111" s="215" t="s">
        <v>4364</v>
      </c>
      <c r="G111" s="216" t="s">
        <v>2545</v>
      </c>
      <c r="H111" s="217">
        <v>2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306</v>
      </c>
      <c r="AT111" s="225" t="s">
        <v>188</v>
      </c>
      <c r="AU111" s="225" t="s">
        <v>201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4365</v>
      </c>
    </row>
    <row r="112" s="2" customFormat="1" ht="16.5" customHeight="1">
      <c r="A112" s="38"/>
      <c r="B112" s="39"/>
      <c r="C112" s="213" t="s">
        <v>7</v>
      </c>
      <c r="D112" s="213" t="s">
        <v>188</v>
      </c>
      <c r="E112" s="214" t="s">
        <v>4366</v>
      </c>
      <c r="F112" s="215" t="s">
        <v>4367</v>
      </c>
      <c r="G112" s="216" t="s">
        <v>2545</v>
      </c>
      <c r="H112" s="217">
        <v>11</v>
      </c>
      <c r="I112" s="218"/>
      <c r="J112" s="219">
        <f>ROUND(I112*H112,2)</f>
        <v>0</v>
      </c>
      <c r="K112" s="220"/>
      <c r="L112" s="44"/>
      <c r="M112" s="221" t="s">
        <v>19</v>
      </c>
      <c r="N112" s="222" t="s">
        <v>44</v>
      </c>
      <c r="O112" s="84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306</v>
      </c>
      <c r="AT112" s="225" t="s">
        <v>188</v>
      </c>
      <c r="AU112" s="225" t="s">
        <v>201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4368</v>
      </c>
    </row>
    <row r="113" s="2" customFormat="1" ht="16.5" customHeight="1">
      <c r="A113" s="38"/>
      <c r="B113" s="39"/>
      <c r="C113" s="213" t="s">
        <v>341</v>
      </c>
      <c r="D113" s="213" t="s">
        <v>188</v>
      </c>
      <c r="E113" s="214" t="s">
        <v>4369</v>
      </c>
      <c r="F113" s="215" t="s">
        <v>4370</v>
      </c>
      <c r="G113" s="216" t="s">
        <v>2545</v>
      </c>
      <c r="H113" s="217">
        <v>75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306</v>
      </c>
      <c r="AT113" s="225" t="s">
        <v>188</v>
      </c>
      <c r="AU113" s="225" t="s">
        <v>201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4371</v>
      </c>
    </row>
    <row r="114" s="2" customFormat="1" ht="16.5" customHeight="1">
      <c r="A114" s="38"/>
      <c r="B114" s="39"/>
      <c r="C114" s="254" t="s">
        <v>346</v>
      </c>
      <c r="D114" s="254" t="s">
        <v>236</v>
      </c>
      <c r="E114" s="255" t="s">
        <v>4372</v>
      </c>
      <c r="F114" s="256" t="s">
        <v>4373</v>
      </c>
      <c r="G114" s="257" t="s">
        <v>2545</v>
      </c>
      <c r="H114" s="258">
        <v>75</v>
      </c>
      <c r="I114" s="259"/>
      <c r="J114" s="260">
        <f>ROUND(I114*H114,2)</f>
        <v>0</v>
      </c>
      <c r="K114" s="261"/>
      <c r="L114" s="262"/>
      <c r="M114" s="263" t="s">
        <v>19</v>
      </c>
      <c r="N114" s="264" t="s">
        <v>44</v>
      </c>
      <c r="O114" s="84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406</v>
      </c>
      <c r="AT114" s="225" t="s">
        <v>236</v>
      </c>
      <c r="AU114" s="225" t="s">
        <v>201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306</v>
      </c>
      <c r="BM114" s="225" t="s">
        <v>4374</v>
      </c>
    </row>
    <row r="115" s="2" customFormat="1" ht="16.5" customHeight="1">
      <c r="A115" s="38"/>
      <c r="B115" s="39"/>
      <c r="C115" s="213" t="s">
        <v>352</v>
      </c>
      <c r="D115" s="213" t="s">
        <v>188</v>
      </c>
      <c r="E115" s="214" t="s">
        <v>4375</v>
      </c>
      <c r="F115" s="215" t="s">
        <v>4376</v>
      </c>
      <c r="G115" s="216" t="s">
        <v>2545</v>
      </c>
      <c r="H115" s="217">
        <v>50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201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4377</v>
      </c>
    </row>
    <row r="116" s="2" customFormat="1" ht="16.5" customHeight="1">
      <c r="A116" s="38"/>
      <c r="B116" s="39"/>
      <c r="C116" s="254" t="s">
        <v>362</v>
      </c>
      <c r="D116" s="254" t="s">
        <v>236</v>
      </c>
      <c r="E116" s="255" t="s">
        <v>4378</v>
      </c>
      <c r="F116" s="256" t="s">
        <v>4376</v>
      </c>
      <c r="G116" s="257" t="s">
        <v>2545</v>
      </c>
      <c r="H116" s="258">
        <v>50</v>
      </c>
      <c r="I116" s="259"/>
      <c r="J116" s="260">
        <f>ROUND(I116*H116,2)</f>
        <v>0</v>
      </c>
      <c r="K116" s="261"/>
      <c r="L116" s="262"/>
      <c r="M116" s="263" t="s">
        <v>19</v>
      </c>
      <c r="N116" s="264" t="s">
        <v>44</v>
      </c>
      <c r="O116" s="84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406</v>
      </c>
      <c r="AT116" s="225" t="s">
        <v>236</v>
      </c>
      <c r="AU116" s="225" t="s">
        <v>201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306</v>
      </c>
      <c r="BM116" s="225" t="s">
        <v>4379</v>
      </c>
    </row>
    <row r="117" s="2" customFormat="1" ht="16.5" customHeight="1">
      <c r="A117" s="38"/>
      <c r="B117" s="39"/>
      <c r="C117" s="213" t="s">
        <v>368</v>
      </c>
      <c r="D117" s="213" t="s">
        <v>188</v>
      </c>
      <c r="E117" s="214" t="s">
        <v>4380</v>
      </c>
      <c r="F117" s="215" t="s">
        <v>4381</v>
      </c>
      <c r="G117" s="216" t="s">
        <v>2545</v>
      </c>
      <c r="H117" s="217">
        <v>100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306</v>
      </c>
      <c r="AT117" s="225" t="s">
        <v>188</v>
      </c>
      <c r="AU117" s="225" t="s">
        <v>201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4382</v>
      </c>
    </row>
    <row r="118" s="2" customFormat="1" ht="16.5" customHeight="1">
      <c r="A118" s="38"/>
      <c r="B118" s="39"/>
      <c r="C118" s="254" t="s">
        <v>374</v>
      </c>
      <c r="D118" s="254" t="s">
        <v>236</v>
      </c>
      <c r="E118" s="255" t="s">
        <v>4383</v>
      </c>
      <c r="F118" s="256" t="s">
        <v>4381</v>
      </c>
      <c r="G118" s="257" t="s">
        <v>2545</v>
      </c>
      <c r="H118" s="258">
        <v>100</v>
      </c>
      <c r="I118" s="259"/>
      <c r="J118" s="260">
        <f>ROUND(I118*H118,2)</f>
        <v>0</v>
      </c>
      <c r="K118" s="261"/>
      <c r="L118" s="262"/>
      <c r="M118" s="263" t="s">
        <v>19</v>
      </c>
      <c r="N118" s="264" t="s">
        <v>44</v>
      </c>
      <c r="O118" s="84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406</v>
      </c>
      <c r="AT118" s="225" t="s">
        <v>236</v>
      </c>
      <c r="AU118" s="225" t="s">
        <v>201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306</v>
      </c>
      <c r="BM118" s="225" t="s">
        <v>4384</v>
      </c>
    </row>
    <row r="119" s="2" customFormat="1" ht="16.5" customHeight="1">
      <c r="A119" s="38"/>
      <c r="B119" s="39"/>
      <c r="C119" s="213" t="s">
        <v>379</v>
      </c>
      <c r="D119" s="213" t="s">
        <v>188</v>
      </c>
      <c r="E119" s="214" t="s">
        <v>4385</v>
      </c>
      <c r="F119" s="215" t="s">
        <v>4386</v>
      </c>
      <c r="G119" s="216" t="s">
        <v>2545</v>
      </c>
      <c r="H119" s="217">
        <v>40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201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4387</v>
      </c>
    </row>
    <row r="120" s="2" customFormat="1" ht="16.5" customHeight="1">
      <c r="A120" s="38"/>
      <c r="B120" s="39"/>
      <c r="C120" s="254" t="s">
        <v>385</v>
      </c>
      <c r="D120" s="254" t="s">
        <v>236</v>
      </c>
      <c r="E120" s="255" t="s">
        <v>4388</v>
      </c>
      <c r="F120" s="256" t="s">
        <v>4386</v>
      </c>
      <c r="G120" s="257" t="s">
        <v>2545</v>
      </c>
      <c r="H120" s="258">
        <v>40</v>
      </c>
      <c r="I120" s="259"/>
      <c r="J120" s="260">
        <f>ROUND(I120*H120,2)</f>
        <v>0</v>
      </c>
      <c r="K120" s="261"/>
      <c r="L120" s="262"/>
      <c r="M120" s="263" t="s">
        <v>19</v>
      </c>
      <c r="N120" s="264" t="s">
        <v>44</v>
      </c>
      <c r="O120" s="84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406</v>
      </c>
      <c r="AT120" s="225" t="s">
        <v>236</v>
      </c>
      <c r="AU120" s="225" t="s">
        <v>201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306</v>
      </c>
      <c r="BM120" s="225" t="s">
        <v>4389</v>
      </c>
    </row>
    <row r="121" s="2" customFormat="1" ht="16.5" customHeight="1">
      <c r="A121" s="38"/>
      <c r="B121" s="39"/>
      <c r="C121" s="213" t="s">
        <v>393</v>
      </c>
      <c r="D121" s="213" t="s">
        <v>188</v>
      </c>
      <c r="E121" s="214" t="s">
        <v>4390</v>
      </c>
      <c r="F121" s="215" t="s">
        <v>4391</v>
      </c>
      <c r="G121" s="216" t="s">
        <v>2545</v>
      </c>
      <c r="H121" s="217">
        <v>150</v>
      </c>
      <c r="I121" s="218"/>
      <c r="J121" s="219">
        <f>ROUND(I121*H121,2)</f>
        <v>0</v>
      </c>
      <c r="K121" s="220"/>
      <c r="L121" s="44"/>
      <c r="M121" s="221" t="s">
        <v>19</v>
      </c>
      <c r="N121" s="222" t="s">
        <v>44</v>
      </c>
      <c r="O121" s="84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306</v>
      </c>
      <c r="AT121" s="225" t="s">
        <v>188</v>
      </c>
      <c r="AU121" s="225" t="s">
        <v>201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4392</v>
      </c>
    </row>
    <row r="122" s="2" customFormat="1" ht="16.5" customHeight="1">
      <c r="A122" s="38"/>
      <c r="B122" s="39"/>
      <c r="C122" s="254" t="s">
        <v>400</v>
      </c>
      <c r="D122" s="254" t="s">
        <v>236</v>
      </c>
      <c r="E122" s="255" t="s">
        <v>4393</v>
      </c>
      <c r="F122" s="256" t="s">
        <v>4391</v>
      </c>
      <c r="G122" s="257" t="s">
        <v>2545</v>
      </c>
      <c r="H122" s="258">
        <v>150</v>
      </c>
      <c r="I122" s="259"/>
      <c r="J122" s="260">
        <f>ROUND(I122*H122,2)</f>
        <v>0</v>
      </c>
      <c r="K122" s="261"/>
      <c r="L122" s="262"/>
      <c r="M122" s="263" t="s">
        <v>19</v>
      </c>
      <c r="N122" s="264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406</v>
      </c>
      <c r="AT122" s="225" t="s">
        <v>236</v>
      </c>
      <c r="AU122" s="225" t="s">
        <v>201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4394</v>
      </c>
    </row>
    <row r="123" s="2" customFormat="1" ht="44.25" customHeight="1">
      <c r="A123" s="38"/>
      <c r="B123" s="39"/>
      <c r="C123" s="213" t="s">
        <v>412</v>
      </c>
      <c r="D123" s="213" t="s">
        <v>188</v>
      </c>
      <c r="E123" s="214" t="s">
        <v>2677</v>
      </c>
      <c r="F123" s="215" t="s">
        <v>2678</v>
      </c>
      <c r="G123" s="216" t="s">
        <v>2679</v>
      </c>
      <c r="H123" s="273"/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201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4395</v>
      </c>
    </row>
    <row r="124" s="2" customFormat="1">
      <c r="A124" s="38"/>
      <c r="B124" s="39"/>
      <c r="C124" s="40"/>
      <c r="D124" s="227" t="s">
        <v>194</v>
      </c>
      <c r="E124" s="40"/>
      <c r="F124" s="228" t="s">
        <v>2681</v>
      </c>
      <c r="G124" s="40"/>
      <c r="H124" s="40"/>
      <c r="I124" s="229"/>
      <c r="J124" s="40"/>
      <c r="K124" s="40"/>
      <c r="L124" s="44"/>
      <c r="M124" s="265"/>
      <c r="N124" s="266"/>
      <c r="O124" s="267"/>
      <c r="P124" s="267"/>
      <c r="Q124" s="267"/>
      <c r="R124" s="267"/>
      <c r="S124" s="267"/>
      <c r="T124" s="26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194</v>
      </c>
      <c r="AU124" s="17" t="s">
        <v>201</v>
      </c>
    </row>
    <row r="125" s="2" customFormat="1" ht="6.96" customHeight="1">
      <c r="A125" s="38"/>
      <c r="B125" s="59"/>
      <c r="C125" s="60"/>
      <c r="D125" s="60"/>
      <c r="E125" s="60"/>
      <c r="F125" s="60"/>
      <c r="G125" s="60"/>
      <c r="H125" s="60"/>
      <c r="I125" s="60"/>
      <c r="J125" s="60"/>
      <c r="K125" s="60"/>
      <c r="L125" s="44"/>
      <c r="M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</sheetData>
  <sheetProtection sheet="1" autoFilter="0" formatColumns="0" formatRows="0" objects="1" scenarios="1" spinCount="100000" saltValue="XS1z4vwsYNlMwmLxR9ndUt396SDU4x/yVs/Uif5ku/vOckA13XWWfzIO+n3TomOChik1RqrXpDRm4l+DIkRr3Q==" hashValue="fbs7x8OaCPZovxhILbUkBWC+dAlvXfHIhE3PI0R7s8SjR9kWQXKsbAjqT5toY1XyAgBejX1YCE7QjC09hE7r0A==" algorithmName="SHA-512" password="CDDA"/>
  <autoFilter ref="C87:K12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124" r:id="rId1" display="https://podminky.urs.cz/item/CS_URS_2023_01/9987422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126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4397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ROUND(J98,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ROUND((SUM(BE98:BE325)),  2)</f>
        <v>0</v>
      </c>
      <c r="G35" s="38"/>
      <c r="H35" s="38"/>
      <c r="I35" s="157">
        <v>0.20999999999999999</v>
      </c>
      <c r="J35" s="156">
        <f>ROUND(((SUM(BE98:BE325))*I35),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ROUND((SUM(BF98:BF325)),  2)</f>
        <v>0</v>
      </c>
      <c r="G36" s="38"/>
      <c r="H36" s="38"/>
      <c r="I36" s="157">
        <v>0.14999999999999999</v>
      </c>
      <c r="J36" s="156">
        <f>ROUND(((SUM(BF98:BF325))*I36),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ROUND((SUM(BG98:BG325)),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ROUND((SUM(BH98:BH325)),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ROUND((SUM(BI98:BI325)),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D1.1_ARS - Stavební práce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J98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J99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155</v>
      </c>
      <c r="E65" s="182"/>
      <c r="F65" s="182"/>
      <c r="G65" s="182"/>
      <c r="H65" s="182"/>
      <c r="I65" s="182"/>
      <c r="J65" s="183">
        <f>J100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156</v>
      </c>
      <c r="E66" s="182"/>
      <c r="F66" s="182"/>
      <c r="G66" s="182"/>
      <c r="H66" s="182"/>
      <c r="I66" s="182"/>
      <c r="J66" s="183">
        <f>J150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157</v>
      </c>
      <c r="E67" s="182"/>
      <c r="F67" s="182"/>
      <c r="G67" s="182"/>
      <c r="H67" s="182"/>
      <c r="I67" s="182"/>
      <c r="J67" s="183">
        <f>J174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0"/>
      <c r="C68" s="125"/>
      <c r="D68" s="181" t="s">
        <v>158</v>
      </c>
      <c r="E68" s="182"/>
      <c r="F68" s="182"/>
      <c r="G68" s="182"/>
      <c r="H68" s="182"/>
      <c r="I68" s="182"/>
      <c r="J68" s="183">
        <f>J191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4"/>
      <c r="C69" s="175"/>
      <c r="D69" s="176" t="s">
        <v>159</v>
      </c>
      <c r="E69" s="177"/>
      <c r="F69" s="177"/>
      <c r="G69" s="177"/>
      <c r="H69" s="177"/>
      <c r="I69" s="177"/>
      <c r="J69" s="178">
        <f>J194</f>
        <v>0</v>
      </c>
      <c r="K69" s="175"/>
      <c r="L69" s="17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0"/>
      <c r="C70" s="125"/>
      <c r="D70" s="181" t="s">
        <v>161</v>
      </c>
      <c r="E70" s="182"/>
      <c r="F70" s="182"/>
      <c r="G70" s="182"/>
      <c r="H70" s="182"/>
      <c r="I70" s="182"/>
      <c r="J70" s="183">
        <f>J195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163</v>
      </c>
      <c r="E71" s="182"/>
      <c r="F71" s="182"/>
      <c r="G71" s="182"/>
      <c r="H71" s="182"/>
      <c r="I71" s="182"/>
      <c r="J71" s="183">
        <f>J204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2684</v>
      </c>
      <c r="E72" s="182"/>
      <c r="F72" s="182"/>
      <c r="G72" s="182"/>
      <c r="H72" s="182"/>
      <c r="I72" s="182"/>
      <c r="J72" s="183">
        <f>J242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0"/>
      <c r="C73" s="125"/>
      <c r="D73" s="181" t="s">
        <v>4398</v>
      </c>
      <c r="E73" s="182"/>
      <c r="F73" s="182"/>
      <c r="G73" s="182"/>
      <c r="H73" s="182"/>
      <c r="I73" s="182"/>
      <c r="J73" s="183">
        <f>J245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2686</v>
      </c>
      <c r="E74" s="182"/>
      <c r="F74" s="182"/>
      <c r="G74" s="182"/>
      <c r="H74" s="182"/>
      <c r="I74" s="182"/>
      <c r="J74" s="183">
        <f>J274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0"/>
      <c r="C75" s="125"/>
      <c r="D75" s="181" t="s">
        <v>169</v>
      </c>
      <c r="E75" s="182"/>
      <c r="F75" s="182"/>
      <c r="G75" s="182"/>
      <c r="H75" s="182"/>
      <c r="I75" s="182"/>
      <c r="J75" s="183">
        <f>J286</f>
        <v>0</v>
      </c>
      <c r="K75" s="125"/>
      <c r="L75" s="184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74"/>
      <c r="C76" s="175"/>
      <c r="D76" s="176" t="s">
        <v>4399</v>
      </c>
      <c r="E76" s="177"/>
      <c r="F76" s="177"/>
      <c r="G76" s="177"/>
      <c r="H76" s="177"/>
      <c r="I76" s="177"/>
      <c r="J76" s="178">
        <f>J323</f>
        <v>0</v>
      </c>
      <c r="K76" s="175"/>
      <c r="L76" s="17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2" customFormat="1" ht="21.84" customHeight="1">
      <c r="A77" s="38"/>
      <c r="B77" s="39"/>
      <c r="C77" s="40"/>
      <c r="D77" s="40"/>
      <c r="E77" s="40"/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6.96" customHeight="1">
      <c r="A78" s="38"/>
      <c r="B78" s="59"/>
      <c r="C78" s="60"/>
      <c r="D78" s="60"/>
      <c r="E78" s="60"/>
      <c r="F78" s="60"/>
      <c r="G78" s="60"/>
      <c r="H78" s="60"/>
      <c r="I78" s="60"/>
      <c r="J78" s="60"/>
      <c r="K78" s="6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82" s="2" customFormat="1" ht="6.96" customHeight="1">
      <c r="A82" s="38"/>
      <c r="B82" s="61"/>
      <c r="C82" s="62"/>
      <c r="D82" s="62"/>
      <c r="E82" s="62"/>
      <c r="F82" s="62"/>
      <c r="G82" s="62"/>
      <c r="H82" s="62"/>
      <c r="I82" s="62"/>
      <c r="J82" s="62"/>
      <c r="K82" s="62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24.96" customHeight="1">
      <c r="A83" s="38"/>
      <c r="B83" s="39"/>
      <c r="C83" s="23" t="s">
        <v>171</v>
      </c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6.96" customHeight="1">
      <c r="A84" s="38"/>
      <c r="B84" s="39"/>
      <c r="C84" s="40"/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2" t="s">
        <v>16</v>
      </c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169" t="str">
        <f>E7</f>
        <v xml:space="preserve"> Rekonstrukce vzduchotechniky v bytovém domě</v>
      </c>
      <c r="F86" s="32"/>
      <c r="G86" s="32"/>
      <c r="H86" s="32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1" customFormat="1" ht="12" customHeight="1">
      <c r="B87" s="21"/>
      <c r="C87" s="32" t="s">
        <v>143</v>
      </c>
      <c r="D87" s="22"/>
      <c r="E87" s="22"/>
      <c r="F87" s="22"/>
      <c r="G87" s="22"/>
      <c r="H87" s="22"/>
      <c r="I87" s="22"/>
      <c r="J87" s="22"/>
      <c r="K87" s="22"/>
      <c r="L87" s="20"/>
    </row>
    <row r="88" s="2" customFormat="1" ht="16.5" customHeight="1">
      <c r="A88" s="38"/>
      <c r="B88" s="39"/>
      <c r="C88" s="40"/>
      <c r="D88" s="40"/>
      <c r="E88" s="169" t="s">
        <v>4396</v>
      </c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145</v>
      </c>
      <c r="D89" s="40"/>
      <c r="E89" s="40"/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6.5" customHeight="1">
      <c r="A90" s="38"/>
      <c r="B90" s="39"/>
      <c r="C90" s="40"/>
      <c r="D90" s="40"/>
      <c r="E90" s="69" t="str">
        <f>E11</f>
        <v>SO 103 D1.1_ARS - Stavební práce</v>
      </c>
      <c r="F90" s="40"/>
      <c r="G90" s="40"/>
      <c r="H90" s="40"/>
      <c r="I90" s="40"/>
      <c r="J90" s="40"/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2" customHeight="1">
      <c r="A92" s="38"/>
      <c r="B92" s="39"/>
      <c r="C92" s="32" t="s">
        <v>21</v>
      </c>
      <c r="D92" s="40"/>
      <c r="E92" s="40"/>
      <c r="F92" s="27" t="str">
        <f>F14</f>
        <v xml:space="preserve"> náměstí Svobody 728/1</v>
      </c>
      <c r="G92" s="40"/>
      <c r="H92" s="40"/>
      <c r="I92" s="32" t="s">
        <v>23</v>
      </c>
      <c r="J92" s="72" t="str">
        <f>IF(J14="","",J14)</f>
        <v>3. 1. 2023</v>
      </c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6.96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25</v>
      </c>
      <c r="D94" s="40"/>
      <c r="E94" s="40"/>
      <c r="F94" s="27" t="str">
        <f>E17</f>
        <v>SNEO a.s</v>
      </c>
      <c r="G94" s="40"/>
      <c r="H94" s="40"/>
      <c r="I94" s="32" t="s">
        <v>31</v>
      </c>
      <c r="J94" s="36" t="str">
        <f>E23</f>
        <v>Ing. Filip Nehonský</v>
      </c>
      <c r="K94" s="40"/>
      <c r="L94" s="144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5.15" customHeight="1">
      <c r="A95" s="38"/>
      <c r="B95" s="39"/>
      <c r="C95" s="32" t="s">
        <v>29</v>
      </c>
      <c r="D95" s="40"/>
      <c r="E95" s="40"/>
      <c r="F95" s="27" t="str">
        <f>IF(E20="","",E20)</f>
        <v>Vyplň údaj</v>
      </c>
      <c r="G95" s="40"/>
      <c r="H95" s="40"/>
      <c r="I95" s="32" t="s">
        <v>34</v>
      </c>
      <c r="J95" s="36" t="str">
        <f>E26</f>
        <v>Pavel Novotný</v>
      </c>
      <c r="K95" s="40"/>
      <c r="L95" s="144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40"/>
      <c r="J96" s="40"/>
      <c r="K96" s="40"/>
      <c r="L96" s="144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11" customFormat="1" ht="29.28" customHeight="1">
      <c r="A97" s="185"/>
      <c r="B97" s="186"/>
      <c r="C97" s="187" t="s">
        <v>172</v>
      </c>
      <c r="D97" s="188" t="s">
        <v>57</v>
      </c>
      <c r="E97" s="188" t="s">
        <v>53</v>
      </c>
      <c r="F97" s="188" t="s">
        <v>54</v>
      </c>
      <c r="G97" s="188" t="s">
        <v>173</v>
      </c>
      <c r="H97" s="188" t="s">
        <v>174</v>
      </c>
      <c r="I97" s="188" t="s">
        <v>175</v>
      </c>
      <c r="J97" s="189" t="s">
        <v>149</v>
      </c>
      <c r="K97" s="190" t="s">
        <v>176</v>
      </c>
      <c r="L97" s="191"/>
      <c r="M97" s="92" t="s">
        <v>19</v>
      </c>
      <c r="N97" s="93" t="s">
        <v>42</v>
      </c>
      <c r="O97" s="93" t="s">
        <v>177</v>
      </c>
      <c r="P97" s="93" t="s">
        <v>178</v>
      </c>
      <c r="Q97" s="93" t="s">
        <v>179</v>
      </c>
      <c r="R97" s="93" t="s">
        <v>180</v>
      </c>
      <c r="S97" s="93" t="s">
        <v>181</v>
      </c>
      <c r="T97" s="94" t="s">
        <v>182</v>
      </c>
      <c r="U97" s="185"/>
      <c r="V97" s="185"/>
      <c r="W97" s="185"/>
      <c r="X97" s="185"/>
      <c r="Y97" s="185"/>
      <c r="Z97" s="185"/>
      <c r="AA97" s="185"/>
      <c r="AB97" s="185"/>
      <c r="AC97" s="185"/>
      <c r="AD97" s="185"/>
      <c r="AE97" s="185"/>
    </row>
    <row r="98" s="2" customFormat="1" ht="22.8" customHeight="1">
      <c r="A98" s="38"/>
      <c r="B98" s="39"/>
      <c r="C98" s="99" t="s">
        <v>183</v>
      </c>
      <c r="D98" s="40"/>
      <c r="E98" s="40"/>
      <c r="F98" s="40"/>
      <c r="G98" s="40"/>
      <c r="H98" s="40"/>
      <c r="I98" s="40"/>
      <c r="J98" s="192">
        <f>BK98</f>
        <v>0</v>
      </c>
      <c r="K98" s="40"/>
      <c r="L98" s="44"/>
      <c r="M98" s="95"/>
      <c r="N98" s="193"/>
      <c r="O98" s="96"/>
      <c r="P98" s="194">
        <f>P99+P194+P323</f>
        <v>0</v>
      </c>
      <c r="Q98" s="96"/>
      <c r="R98" s="194">
        <f>R99+R194+R323</f>
        <v>17.42904407448</v>
      </c>
      <c r="S98" s="96"/>
      <c r="T98" s="195">
        <f>T99+T194+T323</f>
        <v>17.258641560000001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71</v>
      </c>
      <c r="AU98" s="17" t="s">
        <v>150</v>
      </c>
      <c r="BK98" s="196">
        <f>BK99+BK194+BK323</f>
        <v>0</v>
      </c>
    </row>
    <row r="99" s="12" customFormat="1" ht="25.92" customHeight="1">
      <c r="A99" s="12"/>
      <c r="B99" s="197"/>
      <c r="C99" s="198"/>
      <c r="D99" s="199" t="s">
        <v>71</v>
      </c>
      <c r="E99" s="200" t="s">
        <v>184</v>
      </c>
      <c r="F99" s="200" t="s">
        <v>185</v>
      </c>
      <c r="G99" s="198"/>
      <c r="H99" s="198"/>
      <c r="I99" s="201"/>
      <c r="J99" s="202">
        <f>BK99</f>
        <v>0</v>
      </c>
      <c r="K99" s="198"/>
      <c r="L99" s="203"/>
      <c r="M99" s="204"/>
      <c r="N99" s="205"/>
      <c r="O99" s="205"/>
      <c r="P99" s="206">
        <f>P100+P150+P174+P191</f>
        <v>0</v>
      </c>
      <c r="Q99" s="205"/>
      <c r="R99" s="206">
        <f>R100+R150+R174+R191</f>
        <v>11.908709590800001</v>
      </c>
      <c r="S99" s="205"/>
      <c r="T99" s="207">
        <f>T100+T150+T174+T191</f>
        <v>13.25024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8" t="s">
        <v>79</v>
      </c>
      <c r="AT99" s="209" t="s">
        <v>71</v>
      </c>
      <c r="AU99" s="209" t="s">
        <v>72</v>
      </c>
      <c r="AY99" s="208" t="s">
        <v>186</v>
      </c>
      <c r="BK99" s="210">
        <f>BK100+BK150+BK174+BK191</f>
        <v>0</v>
      </c>
    </row>
    <row r="100" s="12" customFormat="1" ht="22.8" customHeight="1">
      <c r="A100" s="12"/>
      <c r="B100" s="197"/>
      <c r="C100" s="198"/>
      <c r="D100" s="199" t="s">
        <v>71</v>
      </c>
      <c r="E100" s="211" t="s">
        <v>235</v>
      </c>
      <c r="F100" s="211" t="s">
        <v>279</v>
      </c>
      <c r="G100" s="198"/>
      <c r="H100" s="198"/>
      <c r="I100" s="201"/>
      <c r="J100" s="212">
        <f>BK100</f>
        <v>0</v>
      </c>
      <c r="K100" s="198"/>
      <c r="L100" s="203"/>
      <c r="M100" s="204"/>
      <c r="N100" s="205"/>
      <c r="O100" s="205"/>
      <c r="P100" s="206">
        <f>SUM(P101:P149)</f>
        <v>0</v>
      </c>
      <c r="Q100" s="205"/>
      <c r="R100" s="206">
        <f>SUM(R101:R149)</f>
        <v>11.845605150800001</v>
      </c>
      <c r="S100" s="205"/>
      <c r="T100" s="207">
        <f>SUM(T101:T149)</f>
        <v>12.31512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8" t="s">
        <v>79</v>
      </c>
      <c r="AT100" s="209" t="s">
        <v>71</v>
      </c>
      <c r="AU100" s="209" t="s">
        <v>79</v>
      </c>
      <c r="AY100" s="208" t="s">
        <v>186</v>
      </c>
      <c r="BK100" s="210">
        <f>SUM(BK101:BK149)</f>
        <v>0</v>
      </c>
    </row>
    <row r="101" s="2" customFormat="1" ht="33" customHeight="1">
      <c r="A101" s="38"/>
      <c r="B101" s="39"/>
      <c r="C101" s="213" t="s">
        <v>79</v>
      </c>
      <c r="D101" s="213" t="s">
        <v>188</v>
      </c>
      <c r="E101" s="214" t="s">
        <v>2692</v>
      </c>
      <c r="F101" s="215" t="s">
        <v>2693</v>
      </c>
      <c r="G101" s="216" t="s">
        <v>256</v>
      </c>
      <c r="H101" s="217">
        <v>282.44900000000001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192</v>
      </c>
      <c r="AT101" s="225" t="s">
        <v>188</v>
      </c>
      <c r="AU101" s="225" t="s">
        <v>85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192</v>
      </c>
      <c r="BM101" s="225" t="s">
        <v>4400</v>
      </c>
    </row>
    <row r="102" s="2" customFormat="1">
      <c r="A102" s="38"/>
      <c r="B102" s="39"/>
      <c r="C102" s="40"/>
      <c r="D102" s="227" t="s">
        <v>194</v>
      </c>
      <c r="E102" s="40"/>
      <c r="F102" s="228" t="s">
        <v>2695</v>
      </c>
      <c r="G102" s="40"/>
      <c r="H102" s="40"/>
      <c r="I102" s="229"/>
      <c r="J102" s="40"/>
      <c r="K102" s="40"/>
      <c r="L102" s="44"/>
      <c r="M102" s="230"/>
      <c r="N102" s="231"/>
      <c r="O102" s="84"/>
      <c r="P102" s="84"/>
      <c r="Q102" s="84"/>
      <c r="R102" s="84"/>
      <c r="S102" s="84"/>
      <c r="T102" s="85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T102" s="17" t="s">
        <v>194</v>
      </c>
      <c r="AU102" s="17" t="s">
        <v>85</v>
      </c>
    </row>
    <row r="103" s="13" customFormat="1">
      <c r="A103" s="13"/>
      <c r="B103" s="232"/>
      <c r="C103" s="233"/>
      <c r="D103" s="234" t="s">
        <v>196</v>
      </c>
      <c r="E103" s="235" t="s">
        <v>19</v>
      </c>
      <c r="F103" s="236" t="s">
        <v>4401</v>
      </c>
      <c r="G103" s="233"/>
      <c r="H103" s="235" t="s">
        <v>19</v>
      </c>
      <c r="I103" s="237"/>
      <c r="J103" s="233"/>
      <c r="K103" s="233"/>
      <c r="L103" s="238"/>
      <c r="M103" s="239"/>
      <c r="N103" s="240"/>
      <c r="O103" s="240"/>
      <c r="P103" s="240"/>
      <c r="Q103" s="240"/>
      <c r="R103" s="240"/>
      <c r="S103" s="240"/>
      <c r="T103" s="241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2" t="s">
        <v>196</v>
      </c>
      <c r="AU103" s="242" t="s">
        <v>85</v>
      </c>
      <c r="AV103" s="13" t="s">
        <v>79</v>
      </c>
      <c r="AW103" s="13" t="s">
        <v>33</v>
      </c>
      <c r="AX103" s="13" t="s">
        <v>72</v>
      </c>
      <c r="AY103" s="242" t="s">
        <v>186</v>
      </c>
    </row>
    <row r="104" s="14" customFormat="1">
      <c r="A104" s="14"/>
      <c r="B104" s="243"/>
      <c r="C104" s="244"/>
      <c r="D104" s="234" t="s">
        <v>196</v>
      </c>
      <c r="E104" s="245" t="s">
        <v>19</v>
      </c>
      <c r="F104" s="246" t="s">
        <v>4402</v>
      </c>
      <c r="G104" s="244"/>
      <c r="H104" s="247">
        <v>37.515999999999998</v>
      </c>
      <c r="I104" s="248"/>
      <c r="J104" s="244"/>
      <c r="K104" s="244"/>
      <c r="L104" s="249"/>
      <c r="M104" s="250"/>
      <c r="N104" s="251"/>
      <c r="O104" s="251"/>
      <c r="P104" s="251"/>
      <c r="Q104" s="251"/>
      <c r="R104" s="251"/>
      <c r="S104" s="251"/>
      <c r="T104" s="252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3" t="s">
        <v>196</v>
      </c>
      <c r="AU104" s="253" t="s">
        <v>85</v>
      </c>
      <c r="AV104" s="14" t="s">
        <v>85</v>
      </c>
      <c r="AW104" s="14" t="s">
        <v>33</v>
      </c>
      <c r="AX104" s="14" t="s">
        <v>72</v>
      </c>
      <c r="AY104" s="253" t="s">
        <v>186</v>
      </c>
    </row>
    <row r="105" s="14" customFormat="1">
      <c r="A105" s="14"/>
      <c r="B105" s="243"/>
      <c r="C105" s="244"/>
      <c r="D105" s="234" t="s">
        <v>196</v>
      </c>
      <c r="E105" s="245" t="s">
        <v>19</v>
      </c>
      <c r="F105" s="246" t="s">
        <v>4403</v>
      </c>
      <c r="G105" s="244"/>
      <c r="H105" s="247">
        <v>5.673</v>
      </c>
      <c r="I105" s="248"/>
      <c r="J105" s="244"/>
      <c r="K105" s="244"/>
      <c r="L105" s="249"/>
      <c r="M105" s="250"/>
      <c r="N105" s="251"/>
      <c r="O105" s="251"/>
      <c r="P105" s="251"/>
      <c r="Q105" s="251"/>
      <c r="R105" s="251"/>
      <c r="S105" s="251"/>
      <c r="T105" s="252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3" t="s">
        <v>196</v>
      </c>
      <c r="AU105" s="253" t="s">
        <v>85</v>
      </c>
      <c r="AV105" s="14" t="s">
        <v>85</v>
      </c>
      <c r="AW105" s="14" t="s">
        <v>33</v>
      </c>
      <c r="AX105" s="14" t="s">
        <v>72</v>
      </c>
      <c r="AY105" s="253" t="s">
        <v>186</v>
      </c>
    </row>
    <row r="106" s="14" customFormat="1">
      <c r="A106" s="14"/>
      <c r="B106" s="243"/>
      <c r="C106" s="244"/>
      <c r="D106" s="234" t="s">
        <v>196</v>
      </c>
      <c r="E106" s="245" t="s">
        <v>19</v>
      </c>
      <c r="F106" s="246" t="s">
        <v>4404</v>
      </c>
      <c r="G106" s="244"/>
      <c r="H106" s="247">
        <v>2.6899999999999999</v>
      </c>
      <c r="I106" s="248"/>
      <c r="J106" s="244"/>
      <c r="K106" s="244"/>
      <c r="L106" s="249"/>
      <c r="M106" s="250"/>
      <c r="N106" s="251"/>
      <c r="O106" s="251"/>
      <c r="P106" s="251"/>
      <c r="Q106" s="251"/>
      <c r="R106" s="251"/>
      <c r="S106" s="251"/>
      <c r="T106" s="252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3" t="s">
        <v>196</v>
      </c>
      <c r="AU106" s="253" t="s">
        <v>85</v>
      </c>
      <c r="AV106" s="14" t="s">
        <v>85</v>
      </c>
      <c r="AW106" s="14" t="s">
        <v>33</v>
      </c>
      <c r="AX106" s="14" t="s">
        <v>72</v>
      </c>
      <c r="AY106" s="253" t="s">
        <v>186</v>
      </c>
    </row>
    <row r="107" s="14" customFormat="1">
      <c r="A107" s="14"/>
      <c r="B107" s="243"/>
      <c r="C107" s="244"/>
      <c r="D107" s="234" t="s">
        <v>196</v>
      </c>
      <c r="E107" s="245" t="s">
        <v>19</v>
      </c>
      <c r="F107" s="246" t="s">
        <v>4405</v>
      </c>
      <c r="G107" s="244"/>
      <c r="H107" s="247">
        <v>8</v>
      </c>
      <c r="I107" s="248"/>
      <c r="J107" s="244"/>
      <c r="K107" s="244"/>
      <c r="L107" s="249"/>
      <c r="M107" s="250"/>
      <c r="N107" s="251"/>
      <c r="O107" s="251"/>
      <c r="P107" s="251"/>
      <c r="Q107" s="251"/>
      <c r="R107" s="251"/>
      <c r="S107" s="251"/>
      <c r="T107" s="252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3" t="s">
        <v>196</v>
      </c>
      <c r="AU107" s="253" t="s">
        <v>85</v>
      </c>
      <c r="AV107" s="14" t="s">
        <v>85</v>
      </c>
      <c r="AW107" s="14" t="s">
        <v>33</v>
      </c>
      <c r="AX107" s="14" t="s">
        <v>72</v>
      </c>
      <c r="AY107" s="253" t="s">
        <v>186</v>
      </c>
    </row>
    <row r="108" s="14" customFormat="1">
      <c r="A108" s="14"/>
      <c r="B108" s="243"/>
      <c r="C108" s="244"/>
      <c r="D108" s="234" t="s">
        <v>196</v>
      </c>
      <c r="E108" s="245" t="s">
        <v>19</v>
      </c>
      <c r="F108" s="246" t="s">
        <v>4406</v>
      </c>
      <c r="G108" s="244"/>
      <c r="H108" s="247">
        <v>1.26</v>
      </c>
      <c r="I108" s="248"/>
      <c r="J108" s="244"/>
      <c r="K108" s="244"/>
      <c r="L108" s="249"/>
      <c r="M108" s="250"/>
      <c r="N108" s="251"/>
      <c r="O108" s="251"/>
      <c r="P108" s="251"/>
      <c r="Q108" s="251"/>
      <c r="R108" s="251"/>
      <c r="S108" s="251"/>
      <c r="T108" s="252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3" t="s">
        <v>196</v>
      </c>
      <c r="AU108" s="253" t="s">
        <v>85</v>
      </c>
      <c r="AV108" s="14" t="s">
        <v>85</v>
      </c>
      <c r="AW108" s="14" t="s">
        <v>33</v>
      </c>
      <c r="AX108" s="14" t="s">
        <v>72</v>
      </c>
      <c r="AY108" s="253" t="s">
        <v>186</v>
      </c>
    </row>
    <row r="109" s="14" customFormat="1">
      <c r="A109" s="14"/>
      <c r="B109" s="243"/>
      <c r="C109" s="244"/>
      <c r="D109" s="234" t="s">
        <v>196</v>
      </c>
      <c r="E109" s="245" t="s">
        <v>19</v>
      </c>
      <c r="F109" s="246" t="s">
        <v>4407</v>
      </c>
      <c r="G109" s="244"/>
      <c r="H109" s="247">
        <v>1.28</v>
      </c>
      <c r="I109" s="248"/>
      <c r="J109" s="244"/>
      <c r="K109" s="244"/>
      <c r="L109" s="249"/>
      <c r="M109" s="250"/>
      <c r="N109" s="251"/>
      <c r="O109" s="251"/>
      <c r="P109" s="251"/>
      <c r="Q109" s="251"/>
      <c r="R109" s="251"/>
      <c r="S109" s="251"/>
      <c r="T109" s="252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3" t="s">
        <v>196</v>
      </c>
      <c r="AU109" s="253" t="s">
        <v>85</v>
      </c>
      <c r="AV109" s="14" t="s">
        <v>85</v>
      </c>
      <c r="AW109" s="14" t="s">
        <v>33</v>
      </c>
      <c r="AX109" s="14" t="s">
        <v>72</v>
      </c>
      <c r="AY109" s="253" t="s">
        <v>186</v>
      </c>
    </row>
    <row r="110" s="14" customFormat="1">
      <c r="A110" s="14"/>
      <c r="B110" s="243"/>
      <c r="C110" s="244"/>
      <c r="D110" s="234" t="s">
        <v>196</v>
      </c>
      <c r="E110" s="245" t="s">
        <v>19</v>
      </c>
      <c r="F110" s="246" t="s">
        <v>4408</v>
      </c>
      <c r="G110" s="244"/>
      <c r="H110" s="247">
        <v>3.1800000000000002</v>
      </c>
      <c r="I110" s="248"/>
      <c r="J110" s="244"/>
      <c r="K110" s="244"/>
      <c r="L110" s="249"/>
      <c r="M110" s="250"/>
      <c r="N110" s="251"/>
      <c r="O110" s="251"/>
      <c r="P110" s="251"/>
      <c r="Q110" s="251"/>
      <c r="R110" s="251"/>
      <c r="S110" s="251"/>
      <c r="T110" s="252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3" t="s">
        <v>196</v>
      </c>
      <c r="AU110" s="253" t="s">
        <v>85</v>
      </c>
      <c r="AV110" s="14" t="s">
        <v>85</v>
      </c>
      <c r="AW110" s="14" t="s">
        <v>33</v>
      </c>
      <c r="AX110" s="14" t="s">
        <v>72</v>
      </c>
      <c r="AY110" s="253" t="s">
        <v>186</v>
      </c>
    </row>
    <row r="111" s="14" customFormat="1">
      <c r="A111" s="14"/>
      <c r="B111" s="243"/>
      <c r="C111" s="244"/>
      <c r="D111" s="234" t="s">
        <v>196</v>
      </c>
      <c r="E111" s="245" t="s">
        <v>19</v>
      </c>
      <c r="F111" s="246" t="s">
        <v>4409</v>
      </c>
      <c r="G111" s="244"/>
      <c r="H111" s="247">
        <v>2.25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2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196</v>
      </c>
      <c r="AU111" s="253" t="s">
        <v>85</v>
      </c>
      <c r="AV111" s="14" t="s">
        <v>85</v>
      </c>
      <c r="AW111" s="14" t="s">
        <v>33</v>
      </c>
      <c r="AX111" s="14" t="s">
        <v>72</v>
      </c>
      <c r="AY111" s="253" t="s">
        <v>186</v>
      </c>
    </row>
    <row r="112" s="14" customFormat="1">
      <c r="A112" s="14"/>
      <c r="B112" s="243"/>
      <c r="C112" s="244"/>
      <c r="D112" s="234" t="s">
        <v>196</v>
      </c>
      <c r="E112" s="245" t="s">
        <v>19</v>
      </c>
      <c r="F112" s="246" t="s">
        <v>4410</v>
      </c>
      <c r="G112" s="244"/>
      <c r="H112" s="247">
        <v>5.1699999999999999</v>
      </c>
      <c r="I112" s="248"/>
      <c r="J112" s="244"/>
      <c r="K112" s="244"/>
      <c r="L112" s="249"/>
      <c r="M112" s="250"/>
      <c r="N112" s="251"/>
      <c r="O112" s="251"/>
      <c r="P112" s="251"/>
      <c r="Q112" s="251"/>
      <c r="R112" s="251"/>
      <c r="S112" s="251"/>
      <c r="T112" s="252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3" t="s">
        <v>196</v>
      </c>
      <c r="AU112" s="253" t="s">
        <v>85</v>
      </c>
      <c r="AV112" s="14" t="s">
        <v>85</v>
      </c>
      <c r="AW112" s="14" t="s">
        <v>33</v>
      </c>
      <c r="AX112" s="14" t="s">
        <v>72</v>
      </c>
      <c r="AY112" s="253" t="s">
        <v>186</v>
      </c>
    </row>
    <row r="113" s="14" customFormat="1">
      <c r="A113" s="14"/>
      <c r="B113" s="243"/>
      <c r="C113" s="244"/>
      <c r="D113" s="234" t="s">
        <v>196</v>
      </c>
      <c r="E113" s="245" t="s">
        <v>19</v>
      </c>
      <c r="F113" s="246" t="s">
        <v>4411</v>
      </c>
      <c r="G113" s="244"/>
      <c r="H113" s="247">
        <v>1.25</v>
      </c>
      <c r="I113" s="248"/>
      <c r="J113" s="244"/>
      <c r="K113" s="244"/>
      <c r="L113" s="249"/>
      <c r="M113" s="250"/>
      <c r="N113" s="251"/>
      <c r="O113" s="251"/>
      <c r="P113" s="251"/>
      <c r="Q113" s="251"/>
      <c r="R113" s="251"/>
      <c r="S113" s="251"/>
      <c r="T113" s="252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3" t="s">
        <v>196</v>
      </c>
      <c r="AU113" s="253" t="s">
        <v>85</v>
      </c>
      <c r="AV113" s="14" t="s">
        <v>85</v>
      </c>
      <c r="AW113" s="14" t="s">
        <v>33</v>
      </c>
      <c r="AX113" s="14" t="s">
        <v>72</v>
      </c>
      <c r="AY113" s="253" t="s">
        <v>186</v>
      </c>
    </row>
    <row r="114" s="14" customFormat="1">
      <c r="A114" s="14"/>
      <c r="B114" s="243"/>
      <c r="C114" s="244"/>
      <c r="D114" s="234" t="s">
        <v>196</v>
      </c>
      <c r="E114" s="245" t="s">
        <v>19</v>
      </c>
      <c r="F114" s="246" t="s">
        <v>4412</v>
      </c>
      <c r="G114" s="244"/>
      <c r="H114" s="247">
        <v>1.8899999999999999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196</v>
      </c>
      <c r="AU114" s="253" t="s">
        <v>85</v>
      </c>
      <c r="AV114" s="14" t="s">
        <v>85</v>
      </c>
      <c r="AW114" s="14" t="s">
        <v>33</v>
      </c>
      <c r="AX114" s="14" t="s">
        <v>72</v>
      </c>
      <c r="AY114" s="253" t="s">
        <v>186</v>
      </c>
    </row>
    <row r="115" s="14" customFormat="1">
      <c r="A115" s="14"/>
      <c r="B115" s="243"/>
      <c r="C115" s="244"/>
      <c r="D115" s="234" t="s">
        <v>196</v>
      </c>
      <c r="E115" s="245" t="s">
        <v>19</v>
      </c>
      <c r="F115" s="246" t="s">
        <v>4413</v>
      </c>
      <c r="G115" s="244"/>
      <c r="H115" s="247">
        <v>17.75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2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196</v>
      </c>
      <c r="AU115" s="253" t="s">
        <v>85</v>
      </c>
      <c r="AV115" s="14" t="s">
        <v>85</v>
      </c>
      <c r="AW115" s="14" t="s">
        <v>33</v>
      </c>
      <c r="AX115" s="14" t="s">
        <v>72</v>
      </c>
      <c r="AY115" s="253" t="s">
        <v>186</v>
      </c>
    </row>
    <row r="116" s="13" customFormat="1">
      <c r="A116" s="13"/>
      <c r="B116" s="232"/>
      <c r="C116" s="233"/>
      <c r="D116" s="234" t="s">
        <v>196</v>
      </c>
      <c r="E116" s="235" t="s">
        <v>19</v>
      </c>
      <c r="F116" s="236" t="s">
        <v>4414</v>
      </c>
      <c r="G116" s="233"/>
      <c r="H116" s="235" t="s">
        <v>19</v>
      </c>
      <c r="I116" s="237"/>
      <c r="J116" s="233"/>
      <c r="K116" s="233"/>
      <c r="L116" s="238"/>
      <c r="M116" s="239"/>
      <c r="N116" s="240"/>
      <c r="O116" s="240"/>
      <c r="P116" s="240"/>
      <c r="Q116" s="240"/>
      <c r="R116" s="240"/>
      <c r="S116" s="240"/>
      <c r="T116" s="241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2" t="s">
        <v>196</v>
      </c>
      <c r="AU116" s="242" t="s">
        <v>85</v>
      </c>
      <c r="AV116" s="13" t="s">
        <v>79</v>
      </c>
      <c r="AW116" s="13" t="s">
        <v>33</v>
      </c>
      <c r="AX116" s="13" t="s">
        <v>72</v>
      </c>
      <c r="AY116" s="242" t="s">
        <v>186</v>
      </c>
    </row>
    <row r="117" s="14" customFormat="1">
      <c r="A117" s="14"/>
      <c r="B117" s="243"/>
      <c r="C117" s="244"/>
      <c r="D117" s="234" t="s">
        <v>196</v>
      </c>
      <c r="E117" s="245" t="s">
        <v>19</v>
      </c>
      <c r="F117" s="246" t="s">
        <v>4415</v>
      </c>
      <c r="G117" s="244"/>
      <c r="H117" s="247">
        <v>3.4199999999999999</v>
      </c>
      <c r="I117" s="248"/>
      <c r="J117" s="244"/>
      <c r="K117" s="244"/>
      <c r="L117" s="249"/>
      <c r="M117" s="250"/>
      <c r="N117" s="251"/>
      <c r="O117" s="251"/>
      <c r="P117" s="251"/>
      <c r="Q117" s="251"/>
      <c r="R117" s="251"/>
      <c r="S117" s="251"/>
      <c r="T117" s="252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3" t="s">
        <v>196</v>
      </c>
      <c r="AU117" s="253" t="s">
        <v>85</v>
      </c>
      <c r="AV117" s="14" t="s">
        <v>85</v>
      </c>
      <c r="AW117" s="14" t="s">
        <v>33</v>
      </c>
      <c r="AX117" s="14" t="s">
        <v>72</v>
      </c>
      <c r="AY117" s="253" t="s">
        <v>186</v>
      </c>
    </row>
    <row r="118" s="14" customFormat="1">
      <c r="A118" s="14"/>
      <c r="B118" s="243"/>
      <c r="C118" s="244"/>
      <c r="D118" s="234" t="s">
        <v>196</v>
      </c>
      <c r="E118" s="245" t="s">
        <v>19</v>
      </c>
      <c r="F118" s="246" t="s">
        <v>4416</v>
      </c>
      <c r="G118" s="244"/>
      <c r="H118" s="247">
        <v>139.94999999999999</v>
      </c>
      <c r="I118" s="248"/>
      <c r="J118" s="244"/>
      <c r="K118" s="244"/>
      <c r="L118" s="249"/>
      <c r="M118" s="250"/>
      <c r="N118" s="251"/>
      <c r="O118" s="251"/>
      <c r="P118" s="251"/>
      <c r="Q118" s="251"/>
      <c r="R118" s="251"/>
      <c r="S118" s="251"/>
      <c r="T118" s="252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3" t="s">
        <v>196</v>
      </c>
      <c r="AU118" s="253" t="s">
        <v>85</v>
      </c>
      <c r="AV118" s="14" t="s">
        <v>85</v>
      </c>
      <c r="AW118" s="14" t="s">
        <v>33</v>
      </c>
      <c r="AX118" s="14" t="s">
        <v>72</v>
      </c>
      <c r="AY118" s="253" t="s">
        <v>186</v>
      </c>
    </row>
    <row r="119" s="14" customFormat="1">
      <c r="A119" s="14"/>
      <c r="B119" s="243"/>
      <c r="C119" s="244"/>
      <c r="D119" s="234" t="s">
        <v>196</v>
      </c>
      <c r="E119" s="245" t="s">
        <v>19</v>
      </c>
      <c r="F119" s="246" t="s">
        <v>4417</v>
      </c>
      <c r="G119" s="244"/>
      <c r="H119" s="247">
        <v>14.68</v>
      </c>
      <c r="I119" s="248"/>
      <c r="J119" s="244"/>
      <c r="K119" s="244"/>
      <c r="L119" s="249"/>
      <c r="M119" s="250"/>
      <c r="N119" s="251"/>
      <c r="O119" s="251"/>
      <c r="P119" s="251"/>
      <c r="Q119" s="251"/>
      <c r="R119" s="251"/>
      <c r="S119" s="251"/>
      <c r="T119" s="252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3" t="s">
        <v>196</v>
      </c>
      <c r="AU119" s="253" t="s">
        <v>85</v>
      </c>
      <c r="AV119" s="14" t="s">
        <v>85</v>
      </c>
      <c r="AW119" s="14" t="s">
        <v>33</v>
      </c>
      <c r="AX119" s="14" t="s">
        <v>72</v>
      </c>
      <c r="AY119" s="253" t="s">
        <v>186</v>
      </c>
    </row>
    <row r="120" s="14" customFormat="1">
      <c r="A120" s="14"/>
      <c r="B120" s="243"/>
      <c r="C120" s="244"/>
      <c r="D120" s="234" t="s">
        <v>196</v>
      </c>
      <c r="E120" s="245" t="s">
        <v>19</v>
      </c>
      <c r="F120" s="246" t="s">
        <v>4418</v>
      </c>
      <c r="G120" s="244"/>
      <c r="H120" s="247">
        <v>22.079999999999998</v>
      </c>
      <c r="I120" s="248"/>
      <c r="J120" s="244"/>
      <c r="K120" s="244"/>
      <c r="L120" s="249"/>
      <c r="M120" s="250"/>
      <c r="N120" s="251"/>
      <c r="O120" s="251"/>
      <c r="P120" s="251"/>
      <c r="Q120" s="251"/>
      <c r="R120" s="251"/>
      <c r="S120" s="251"/>
      <c r="T120" s="252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3" t="s">
        <v>196</v>
      </c>
      <c r="AU120" s="253" t="s">
        <v>85</v>
      </c>
      <c r="AV120" s="14" t="s">
        <v>85</v>
      </c>
      <c r="AW120" s="14" t="s">
        <v>33</v>
      </c>
      <c r="AX120" s="14" t="s">
        <v>72</v>
      </c>
      <c r="AY120" s="253" t="s">
        <v>186</v>
      </c>
    </row>
    <row r="121" s="14" customFormat="1">
      <c r="A121" s="14"/>
      <c r="B121" s="243"/>
      <c r="C121" s="244"/>
      <c r="D121" s="234" t="s">
        <v>196</v>
      </c>
      <c r="E121" s="245" t="s">
        <v>19</v>
      </c>
      <c r="F121" s="246" t="s">
        <v>4419</v>
      </c>
      <c r="G121" s="244"/>
      <c r="H121" s="247">
        <v>14.41</v>
      </c>
      <c r="I121" s="248"/>
      <c r="J121" s="244"/>
      <c r="K121" s="244"/>
      <c r="L121" s="249"/>
      <c r="M121" s="250"/>
      <c r="N121" s="251"/>
      <c r="O121" s="251"/>
      <c r="P121" s="251"/>
      <c r="Q121" s="251"/>
      <c r="R121" s="251"/>
      <c r="S121" s="251"/>
      <c r="T121" s="252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3" t="s">
        <v>196</v>
      </c>
      <c r="AU121" s="253" t="s">
        <v>85</v>
      </c>
      <c r="AV121" s="14" t="s">
        <v>85</v>
      </c>
      <c r="AW121" s="14" t="s">
        <v>33</v>
      </c>
      <c r="AX121" s="14" t="s">
        <v>72</v>
      </c>
      <c r="AY121" s="253" t="s">
        <v>186</v>
      </c>
    </row>
    <row r="122" s="2" customFormat="1" ht="37.8" customHeight="1">
      <c r="A122" s="38"/>
      <c r="B122" s="39"/>
      <c r="C122" s="213" t="s">
        <v>85</v>
      </c>
      <c r="D122" s="213" t="s">
        <v>188</v>
      </c>
      <c r="E122" s="214" t="s">
        <v>2697</v>
      </c>
      <c r="F122" s="215" t="s">
        <v>2698</v>
      </c>
      <c r="G122" s="216" t="s">
        <v>256</v>
      </c>
      <c r="H122" s="217">
        <v>150</v>
      </c>
      <c r="I122" s="218"/>
      <c r="J122" s="219">
        <f>ROUND(I122*H122,2)</f>
        <v>0</v>
      </c>
      <c r="K122" s="220"/>
      <c r="L122" s="44"/>
      <c r="M122" s="221" t="s">
        <v>19</v>
      </c>
      <c r="N122" s="222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192</v>
      </c>
      <c r="AT122" s="225" t="s">
        <v>188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192</v>
      </c>
      <c r="BM122" s="225" t="s">
        <v>4420</v>
      </c>
    </row>
    <row r="123" s="2" customFormat="1">
      <c r="A123" s="38"/>
      <c r="B123" s="39"/>
      <c r="C123" s="40"/>
      <c r="D123" s="227" t="s">
        <v>194</v>
      </c>
      <c r="E123" s="40"/>
      <c r="F123" s="228" t="s">
        <v>2700</v>
      </c>
      <c r="G123" s="40"/>
      <c r="H123" s="40"/>
      <c r="I123" s="229"/>
      <c r="J123" s="40"/>
      <c r="K123" s="40"/>
      <c r="L123" s="44"/>
      <c r="M123" s="230"/>
      <c r="N123" s="231"/>
      <c r="O123" s="84"/>
      <c r="P123" s="84"/>
      <c r="Q123" s="84"/>
      <c r="R123" s="84"/>
      <c r="S123" s="84"/>
      <c r="T123" s="85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194</v>
      </c>
      <c r="AU123" s="17" t="s">
        <v>85</v>
      </c>
    </row>
    <row r="124" s="13" customFormat="1">
      <c r="A124" s="13"/>
      <c r="B124" s="232"/>
      <c r="C124" s="233"/>
      <c r="D124" s="234" t="s">
        <v>196</v>
      </c>
      <c r="E124" s="235" t="s">
        <v>19</v>
      </c>
      <c r="F124" s="236" t="s">
        <v>4421</v>
      </c>
      <c r="G124" s="233"/>
      <c r="H124" s="235" t="s">
        <v>19</v>
      </c>
      <c r="I124" s="237"/>
      <c r="J124" s="233"/>
      <c r="K124" s="233"/>
      <c r="L124" s="238"/>
      <c r="M124" s="239"/>
      <c r="N124" s="240"/>
      <c r="O124" s="240"/>
      <c r="P124" s="240"/>
      <c r="Q124" s="240"/>
      <c r="R124" s="240"/>
      <c r="S124" s="240"/>
      <c r="T124" s="241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2" t="s">
        <v>196</v>
      </c>
      <c r="AU124" s="242" t="s">
        <v>85</v>
      </c>
      <c r="AV124" s="13" t="s">
        <v>79</v>
      </c>
      <c r="AW124" s="13" t="s">
        <v>33</v>
      </c>
      <c r="AX124" s="13" t="s">
        <v>72</v>
      </c>
      <c r="AY124" s="242" t="s">
        <v>186</v>
      </c>
    </row>
    <row r="125" s="14" customFormat="1">
      <c r="A125" s="14"/>
      <c r="B125" s="243"/>
      <c r="C125" s="244"/>
      <c r="D125" s="234" t="s">
        <v>196</v>
      </c>
      <c r="E125" s="245" t="s">
        <v>19</v>
      </c>
      <c r="F125" s="246" t="s">
        <v>4422</v>
      </c>
      <c r="G125" s="244"/>
      <c r="H125" s="247">
        <v>150</v>
      </c>
      <c r="I125" s="248"/>
      <c r="J125" s="244"/>
      <c r="K125" s="244"/>
      <c r="L125" s="249"/>
      <c r="M125" s="250"/>
      <c r="N125" s="251"/>
      <c r="O125" s="251"/>
      <c r="P125" s="251"/>
      <c r="Q125" s="251"/>
      <c r="R125" s="251"/>
      <c r="S125" s="251"/>
      <c r="T125" s="252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3" t="s">
        <v>196</v>
      </c>
      <c r="AU125" s="253" t="s">
        <v>85</v>
      </c>
      <c r="AV125" s="14" t="s">
        <v>85</v>
      </c>
      <c r="AW125" s="14" t="s">
        <v>33</v>
      </c>
      <c r="AX125" s="14" t="s">
        <v>72</v>
      </c>
      <c r="AY125" s="253" t="s">
        <v>186</v>
      </c>
    </row>
    <row r="126" s="2" customFormat="1" ht="37.8" customHeight="1">
      <c r="A126" s="38"/>
      <c r="B126" s="39"/>
      <c r="C126" s="213" t="s">
        <v>201</v>
      </c>
      <c r="D126" s="213" t="s">
        <v>188</v>
      </c>
      <c r="E126" s="214" t="s">
        <v>2702</v>
      </c>
      <c r="F126" s="215" t="s">
        <v>2703</v>
      </c>
      <c r="G126" s="216" t="s">
        <v>256</v>
      </c>
      <c r="H126" s="217">
        <v>194.53999999999999</v>
      </c>
      <c r="I126" s="218"/>
      <c r="J126" s="219">
        <f>ROUND(I126*H126,2)</f>
        <v>0</v>
      </c>
      <c r="K126" s="220"/>
      <c r="L126" s="44"/>
      <c r="M126" s="221" t="s">
        <v>19</v>
      </c>
      <c r="N126" s="222" t="s">
        <v>44</v>
      </c>
      <c r="O126" s="84"/>
      <c r="P126" s="223">
        <f>O126*H126</f>
        <v>0</v>
      </c>
      <c r="Q126" s="223">
        <v>0.040168200000000001</v>
      </c>
      <c r="R126" s="223">
        <f>Q126*H126</f>
        <v>7.8143216280000001</v>
      </c>
      <c r="S126" s="223">
        <v>0.040000000000000001</v>
      </c>
      <c r="T126" s="224">
        <f>S126*H126</f>
        <v>7.7816000000000001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192</v>
      </c>
      <c r="AT126" s="225" t="s">
        <v>188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192</v>
      </c>
      <c r="BM126" s="225" t="s">
        <v>4423</v>
      </c>
    </row>
    <row r="127" s="2" customFormat="1">
      <c r="A127" s="38"/>
      <c r="B127" s="39"/>
      <c r="C127" s="40"/>
      <c r="D127" s="227" t="s">
        <v>194</v>
      </c>
      <c r="E127" s="40"/>
      <c r="F127" s="228" t="s">
        <v>2705</v>
      </c>
      <c r="G127" s="40"/>
      <c r="H127" s="40"/>
      <c r="I127" s="229"/>
      <c r="J127" s="40"/>
      <c r="K127" s="40"/>
      <c r="L127" s="44"/>
      <c r="M127" s="230"/>
      <c r="N127" s="231"/>
      <c r="O127" s="84"/>
      <c r="P127" s="84"/>
      <c r="Q127" s="84"/>
      <c r="R127" s="84"/>
      <c r="S127" s="84"/>
      <c r="T127" s="85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194</v>
      </c>
      <c r="AU127" s="17" t="s">
        <v>85</v>
      </c>
    </row>
    <row r="128" s="13" customFormat="1">
      <c r="A128" s="13"/>
      <c r="B128" s="232"/>
      <c r="C128" s="233"/>
      <c r="D128" s="234" t="s">
        <v>196</v>
      </c>
      <c r="E128" s="235" t="s">
        <v>19</v>
      </c>
      <c r="F128" s="236" t="s">
        <v>4401</v>
      </c>
      <c r="G128" s="233"/>
      <c r="H128" s="235" t="s">
        <v>19</v>
      </c>
      <c r="I128" s="237"/>
      <c r="J128" s="233"/>
      <c r="K128" s="233"/>
      <c r="L128" s="238"/>
      <c r="M128" s="239"/>
      <c r="N128" s="240"/>
      <c r="O128" s="240"/>
      <c r="P128" s="240"/>
      <c r="Q128" s="240"/>
      <c r="R128" s="240"/>
      <c r="S128" s="240"/>
      <c r="T128" s="241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2" t="s">
        <v>196</v>
      </c>
      <c r="AU128" s="242" t="s">
        <v>85</v>
      </c>
      <c r="AV128" s="13" t="s">
        <v>79</v>
      </c>
      <c r="AW128" s="13" t="s">
        <v>33</v>
      </c>
      <c r="AX128" s="13" t="s">
        <v>72</v>
      </c>
      <c r="AY128" s="242" t="s">
        <v>186</v>
      </c>
    </row>
    <row r="129" s="14" customFormat="1">
      <c r="A129" s="14"/>
      <c r="B129" s="243"/>
      <c r="C129" s="244"/>
      <c r="D129" s="234" t="s">
        <v>196</v>
      </c>
      <c r="E129" s="245" t="s">
        <v>19</v>
      </c>
      <c r="F129" s="246" t="s">
        <v>4415</v>
      </c>
      <c r="G129" s="244"/>
      <c r="H129" s="247">
        <v>3.4199999999999999</v>
      </c>
      <c r="I129" s="248"/>
      <c r="J129" s="244"/>
      <c r="K129" s="244"/>
      <c r="L129" s="249"/>
      <c r="M129" s="250"/>
      <c r="N129" s="251"/>
      <c r="O129" s="251"/>
      <c r="P129" s="251"/>
      <c r="Q129" s="251"/>
      <c r="R129" s="251"/>
      <c r="S129" s="251"/>
      <c r="T129" s="252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3" t="s">
        <v>196</v>
      </c>
      <c r="AU129" s="253" t="s">
        <v>85</v>
      </c>
      <c r="AV129" s="14" t="s">
        <v>85</v>
      </c>
      <c r="AW129" s="14" t="s">
        <v>33</v>
      </c>
      <c r="AX129" s="14" t="s">
        <v>72</v>
      </c>
      <c r="AY129" s="253" t="s">
        <v>186</v>
      </c>
    </row>
    <row r="130" s="14" customFormat="1">
      <c r="A130" s="14"/>
      <c r="B130" s="243"/>
      <c r="C130" s="244"/>
      <c r="D130" s="234" t="s">
        <v>196</v>
      </c>
      <c r="E130" s="245" t="s">
        <v>19</v>
      </c>
      <c r="F130" s="246" t="s">
        <v>4416</v>
      </c>
      <c r="G130" s="244"/>
      <c r="H130" s="247">
        <v>139.94999999999999</v>
      </c>
      <c r="I130" s="248"/>
      <c r="J130" s="244"/>
      <c r="K130" s="244"/>
      <c r="L130" s="249"/>
      <c r="M130" s="250"/>
      <c r="N130" s="251"/>
      <c r="O130" s="251"/>
      <c r="P130" s="251"/>
      <c r="Q130" s="251"/>
      <c r="R130" s="251"/>
      <c r="S130" s="251"/>
      <c r="T130" s="252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3" t="s">
        <v>196</v>
      </c>
      <c r="AU130" s="253" t="s">
        <v>85</v>
      </c>
      <c r="AV130" s="14" t="s">
        <v>85</v>
      </c>
      <c r="AW130" s="14" t="s">
        <v>33</v>
      </c>
      <c r="AX130" s="14" t="s">
        <v>72</v>
      </c>
      <c r="AY130" s="253" t="s">
        <v>186</v>
      </c>
    </row>
    <row r="131" s="14" customFormat="1">
      <c r="A131" s="14"/>
      <c r="B131" s="243"/>
      <c r="C131" s="244"/>
      <c r="D131" s="234" t="s">
        <v>196</v>
      </c>
      <c r="E131" s="245" t="s">
        <v>19</v>
      </c>
      <c r="F131" s="246" t="s">
        <v>4417</v>
      </c>
      <c r="G131" s="244"/>
      <c r="H131" s="247">
        <v>14.68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2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196</v>
      </c>
      <c r="AU131" s="253" t="s">
        <v>85</v>
      </c>
      <c r="AV131" s="14" t="s">
        <v>85</v>
      </c>
      <c r="AW131" s="14" t="s">
        <v>33</v>
      </c>
      <c r="AX131" s="14" t="s">
        <v>72</v>
      </c>
      <c r="AY131" s="253" t="s">
        <v>186</v>
      </c>
    </row>
    <row r="132" s="14" customFormat="1">
      <c r="A132" s="14"/>
      <c r="B132" s="243"/>
      <c r="C132" s="244"/>
      <c r="D132" s="234" t="s">
        <v>196</v>
      </c>
      <c r="E132" s="245" t="s">
        <v>19</v>
      </c>
      <c r="F132" s="246" t="s">
        <v>4418</v>
      </c>
      <c r="G132" s="244"/>
      <c r="H132" s="247">
        <v>22.079999999999998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2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196</v>
      </c>
      <c r="AU132" s="253" t="s">
        <v>85</v>
      </c>
      <c r="AV132" s="14" t="s">
        <v>85</v>
      </c>
      <c r="AW132" s="14" t="s">
        <v>33</v>
      </c>
      <c r="AX132" s="14" t="s">
        <v>72</v>
      </c>
      <c r="AY132" s="253" t="s">
        <v>186</v>
      </c>
    </row>
    <row r="133" s="14" customFormat="1">
      <c r="A133" s="14"/>
      <c r="B133" s="243"/>
      <c r="C133" s="244"/>
      <c r="D133" s="234" t="s">
        <v>196</v>
      </c>
      <c r="E133" s="245" t="s">
        <v>19</v>
      </c>
      <c r="F133" s="246" t="s">
        <v>4419</v>
      </c>
      <c r="G133" s="244"/>
      <c r="H133" s="247">
        <v>14.41</v>
      </c>
      <c r="I133" s="248"/>
      <c r="J133" s="244"/>
      <c r="K133" s="244"/>
      <c r="L133" s="249"/>
      <c r="M133" s="250"/>
      <c r="N133" s="251"/>
      <c r="O133" s="251"/>
      <c r="P133" s="251"/>
      <c r="Q133" s="251"/>
      <c r="R133" s="251"/>
      <c r="S133" s="251"/>
      <c r="T133" s="25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3" t="s">
        <v>196</v>
      </c>
      <c r="AU133" s="253" t="s">
        <v>85</v>
      </c>
      <c r="AV133" s="14" t="s">
        <v>85</v>
      </c>
      <c r="AW133" s="14" t="s">
        <v>33</v>
      </c>
      <c r="AX133" s="14" t="s">
        <v>72</v>
      </c>
      <c r="AY133" s="253" t="s">
        <v>186</v>
      </c>
    </row>
    <row r="134" s="2" customFormat="1" ht="37.8" customHeight="1">
      <c r="A134" s="38"/>
      <c r="B134" s="39"/>
      <c r="C134" s="213" t="s">
        <v>192</v>
      </c>
      <c r="D134" s="213" t="s">
        <v>188</v>
      </c>
      <c r="E134" s="214" t="s">
        <v>2707</v>
      </c>
      <c r="F134" s="215" t="s">
        <v>2708</v>
      </c>
      <c r="G134" s="216" t="s">
        <v>256</v>
      </c>
      <c r="H134" s="217">
        <v>207.22200000000001</v>
      </c>
      <c r="I134" s="218"/>
      <c r="J134" s="219">
        <f>ROUND(I134*H134,2)</f>
        <v>0</v>
      </c>
      <c r="K134" s="220"/>
      <c r="L134" s="44"/>
      <c r="M134" s="221" t="s">
        <v>19</v>
      </c>
      <c r="N134" s="222" t="s">
        <v>44</v>
      </c>
      <c r="O134" s="84"/>
      <c r="P134" s="223">
        <f>O134*H134</f>
        <v>0</v>
      </c>
      <c r="Q134" s="223">
        <v>0.019247400000000001</v>
      </c>
      <c r="R134" s="223">
        <f>Q134*H134</f>
        <v>3.9884847228000004</v>
      </c>
      <c r="S134" s="223">
        <v>0.02</v>
      </c>
      <c r="T134" s="224">
        <f>S134*H134</f>
        <v>4.1444400000000003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192</v>
      </c>
      <c r="AT134" s="225" t="s">
        <v>188</v>
      </c>
      <c r="AU134" s="225" t="s">
        <v>85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192</v>
      </c>
      <c r="BM134" s="225" t="s">
        <v>4424</v>
      </c>
    </row>
    <row r="135" s="2" customFormat="1">
      <c r="A135" s="38"/>
      <c r="B135" s="39"/>
      <c r="C135" s="40"/>
      <c r="D135" s="227" t="s">
        <v>194</v>
      </c>
      <c r="E135" s="40"/>
      <c r="F135" s="228" t="s">
        <v>2710</v>
      </c>
      <c r="G135" s="40"/>
      <c r="H135" s="40"/>
      <c r="I135" s="229"/>
      <c r="J135" s="40"/>
      <c r="K135" s="40"/>
      <c r="L135" s="44"/>
      <c r="M135" s="230"/>
      <c r="N135" s="231"/>
      <c r="O135" s="84"/>
      <c r="P135" s="84"/>
      <c r="Q135" s="84"/>
      <c r="R135" s="84"/>
      <c r="S135" s="84"/>
      <c r="T135" s="85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7" t="s">
        <v>194</v>
      </c>
      <c r="AU135" s="17" t="s">
        <v>85</v>
      </c>
    </row>
    <row r="136" s="13" customFormat="1">
      <c r="A136" s="13"/>
      <c r="B136" s="232"/>
      <c r="C136" s="233"/>
      <c r="D136" s="234" t="s">
        <v>196</v>
      </c>
      <c r="E136" s="235" t="s">
        <v>19</v>
      </c>
      <c r="F136" s="236" t="s">
        <v>4425</v>
      </c>
      <c r="G136" s="233"/>
      <c r="H136" s="235" t="s">
        <v>19</v>
      </c>
      <c r="I136" s="237"/>
      <c r="J136" s="233"/>
      <c r="K136" s="233"/>
      <c r="L136" s="238"/>
      <c r="M136" s="239"/>
      <c r="N136" s="240"/>
      <c r="O136" s="240"/>
      <c r="P136" s="240"/>
      <c r="Q136" s="240"/>
      <c r="R136" s="240"/>
      <c r="S136" s="240"/>
      <c r="T136" s="24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2" t="s">
        <v>196</v>
      </c>
      <c r="AU136" s="242" t="s">
        <v>85</v>
      </c>
      <c r="AV136" s="13" t="s">
        <v>79</v>
      </c>
      <c r="AW136" s="13" t="s">
        <v>33</v>
      </c>
      <c r="AX136" s="13" t="s">
        <v>72</v>
      </c>
      <c r="AY136" s="242" t="s">
        <v>186</v>
      </c>
    </row>
    <row r="137" s="14" customFormat="1">
      <c r="A137" s="14"/>
      <c r="B137" s="243"/>
      <c r="C137" s="244"/>
      <c r="D137" s="234" t="s">
        <v>196</v>
      </c>
      <c r="E137" s="245" t="s">
        <v>19</v>
      </c>
      <c r="F137" s="246" t="s">
        <v>4426</v>
      </c>
      <c r="G137" s="244"/>
      <c r="H137" s="247">
        <v>83.069999999999993</v>
      </c>
      <c r="I137" s="248"/>
      <c r="J137" s="244"/>
      <c r="K137" s="244"/>
      <c r="L137" s="249"/>
      <c r="M137" s="250"/>
      <c r="N137" s="251"/>
      <c r="O137" s="251"/>
      <c r="P137" s="251"/>
      <c r="Q137" s="251"/>
      <c r="R137" s="251"/>
      <c r="S137" s="251"/>
      <c r="T137" s="25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3" t="s">
        <v>196</v>
      </c>
      <c r="AU137" s="253" t="s">
        <v>85</v>
      </c>
      <c r="AV137" s="14" t="s">
        <v>85</v>
      </c>
      <c r="AW137" s="14" t="s">
        <v>33</v>
      </c>
      <c r="AX137" s="14" t="s">
        <v>72</v>
      </c>
      <c r="AY137" s="253" t="s">
        <v>186</v>
      </c>
    </row>
    <row r="138" s="14" customFormat="1">
      <c r="A138" s="14"/>
      <c r="B138" s="243"/>
      <c r="C138" s="244"/>
      <c r="D138" s="234" t="s">
        <v>196</v>
      </c>
      <c r="E138" s="245" t="s">
        <v>19</v>
      </c>
      <c r="F138" s="246" t="s">
        <v>4427</v>
      </c>
      <c r="G138" s="244"/>
      <c r="H138" s="247">
        <v>7.7699999999999996</v>
      </c>
      <c r="I138" s="248"/>
      <c r="J138" s="244"/>
      <c r="K138" s="244"/>
      <c r="L138" s="249"/>
      <c r="M138" s="250"/>
      <c r="N138" s="251"/>
      <c r="O138" s="251"/>
      <c r="P138" s="251"/>
      <c r="Q138" s="251"/>
      <c r="R138" s="251"/>
      <c r="S138" s="251"/>
      <c r="T138" s="25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3" t="s">
        <v>196</v>
      </c>
      <c r="AU138" s="253" t="s">
        <v>85</v>
      </c>
      <c r="AV138" s="14" t="s">
        <v>85</v>
      </c>
      <c r="AW138" s="14" t="s">
        <v>33</v>
      </c>
      <c r="AX138" s="14" t="s">
        <v>72</v>
      </c>
      <c r="AY138" s="253" t="s">
        <v>186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4428</v>
      </c>
      <c r="G139" s="244"/>
      <c r="H139" s="247">
        <v>14.07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14" customFormat="1">
      <c r="A140" s="14"/>
      <c r="B140" s="243"/>
      <c r="C140" s="244"/>
      <c r="D140" s="234" t="s">
        <v>196</v>
      </c>
      <c r="E140" s="245" t="s">
        <v>19</v>
      </c>
      <c r="F140" s="246" t="s">
        <v>4429</v>
      </c>
      <c r="G140" s="244"/>
      <c r="H140" s="247">
        <v>11.933999999999999</v>
      </c>
      <c r="I140" s="248"/>
      <c r="J140" s="244"/>
      <c r="K140" s="244"/>
      <c r="L140" s="249"/>
      <c r="M140" s="250"/>
      <c r="N140" s="251"/>
      <c r="O140" s="251"/>
      <c r="P140" s="251"/>
      <c r="Q140" s="251"/>
      <c r="R140" s="251"/>
      <c r="S140" s="251"/>
      <c r="T140" s="25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3" t="s">
        <v>196</v>
      </c>
      <c r="AU140" s="253" t="s">
        <v>85</v>
      </c>
      <c r="AV140" s="14" t="s">
        <v>85</v>
      </c>
      <c r="AW140" s="14" t="s">
        <v>33</v>
      </c>
      <c r="AX140" s="14" t="s">
        <v>72</v>
      </c>
      <c r="AY140" s="253" t="s">
        <v>186</v>
      </c>
    </row>
    <row r="141" s="14" customFormat="1">
      <c r="A141" s="14"/>
      <c r="B141" s="243"/>
      <c r="C141" s="244"/>
      <c r="D141" s="234" t="s">
        <v>196</v>
      </c>
      <c r="E141" s="245" t="s">
        <v>19</v>
      </c>
      <c r="F141" s="246" t="s">
        <v>4430</v>
      </c>
      <c r="G141" s="244"/>
      <c r="H141" s="247">
        <v>90.378</v>
      </c>
      <c r="I141" s="248"/>
      <c r="J141" s="244"/>
      <c r="K141" s="244"/>
      <c r="L141" s="249"/>
      <c r="M141" s="250"/>
      <c r="N141" s="251"/>
      <c r="O141" s="251"/>
      <c r="P141" s="251"/>
      <c r="Q141" s="251"/>
      <c r="R141" s="251"/>
      <c r="S141" s="251"/>
      <c r="T141" s="25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3" t="s">
        <v>196</v>
      </c>
      <c r="AU141" s="253" t="s">
        <v>85</v>
      </c>
      <c r="AV141" s="14" t="s">
        <v>85</v>
      </c>
      <c r="AW141" s="14" t="s">
        <v>33</v>
      </c>
      <c r="AX141" s="14" t="s">
        <v>72</v>
      </c>
      <c r="AY141" s="253" t="s">
        <v>186</v>
      </c>
    </row>
    <row r="142" s="2" customFormat="1" ht="37.8" customHeight="1">
      <c r="A142" s="38"/>
      <c r="B142" s="39"/>
      <c r="C142" s="213" t="s">
        <v>227</v>
      </c>
      <c r="D142" s="213" t="s">
        <v>188</v>
      </c>
      <c r="E142" s="214" t="s">
        <v>2716</v>
      </c>
      <c r="F142" s="215" t="s">
        <v>2717</v>
      </c>
      <c r="G142" s="216" t="s">
        <v>256</v>
      </c>
      <c r="H142" s="217">
        <v>194.53999999999999</v>
      </c>
      <c r="I142" s="218"/>
      <c r="J142" s="219">
        <f>ROUND(I142*H142,2)</f>
        <v>0</v>
      </c>
      <c r="K142" s="220"/>
      <c r="L142" s="44"/>
      <c r="M142" s="221" t="s">
        <v>19</v>
      </c>
      <c r="N142" s="222" t="s">
        <v>44</v>
      </c>
      <c r="O142" s="84"/>
      <c r="P142" s="223">
        <f>O142*H142</f>
        <v>0</v>
      </c>
      <c r="Q142" s="223">
        <v>0.00022000000000000001</v>
      </c>
      <c r="R142" s="223">
        <f>Q142*H142</f>
        <v>0.042798799999999998</v>
      </c>
      <c r="S142" s="223">
        <v>0.002</v>
      </c>
      <c r="T142" s="224">
        <f>S142*H142</f>
        <v>0.38907999999999998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192</v>
      </c>
      <c r="AT142" s="225" t="s">
        <v>188</v>
      </c>
      <c r="AU142" s="225" t="s">
        <v>85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192</v>
      </c>
      <c r="BM142" s="225" t="s">
        <v>4431</v>
      </c>
    </row>
    <row r="143" s="2" customFormat="1">
      <c r="A143" s="38"/>
      <c r="B143" s="39"/>
      <c r="C143" s="40"/>
      <c r="D143" s="227" t="s">
        <v>194</v>
      </c>
      <c r="E143" s="40"/>
      <c r="F143" s="228" t="s">
        <v>2719</v>
      </c>
      <c r="G143" s="40"/>
      <c r="H143" s="40"/>
      <c r="I143" s="229"/>
      <c r="J143" s="40"/>
      <c r="K143" s="40"/>
      <c r="L143" s="44"/>
      <c r="M143" s="230"/>
      <c r="N143" s="231"/>
      <c r="O143" s="84"/>
      <c r="P143" s="84"/>
      <c r="Q143" s="84"/>
      <c r="R143" s="84"/>
      <c r="S143" s="84"/>
      <c r="T143" s="85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7" t="s">
        <v>194</v>
      </c>
      <c r="AU143" s="17" t="s">
        <v>85</v>
      </c>
    </row>
    <row r="144" s="13" customFormat="1">
      <c r="A144" s="13"/>
      <c r="B144" s="232"/>
      <c r="C144" s="233"/>
      <c r="D144" s="234" t="s">
        <v>196</v>
      </c>
      <c r="E144" s="235" t="s">
        <v>19</v>
      </c>
      <c r="F144" s="236" t="s">
        <v>4401</v>
      </c>
      <c r="G144" s="233"/>
      <c r="H144" s="235" t="s">
        <v>19</v>
      </c>
      <c r="I144" s="237"/>
      <c r="J144" s="233"/>
      <c r="K144" s="233"/>
      <c r="L144" s="238"/>
      <c r="M144" s="239"/>
      <c r="N144" s="240"/>
      <c r="O144" s="240"/>
      <c r="P144" s="240"/>
      <c r="Q144" s="240"/>
      <c r="R144" s="240"/>
      <c r="S144" s="240"/>
      <c r="T144" s="241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2" t="s">
        <v>196</v>
      </c>
      <c r="AU144" s="242" t="s">
        <v>85</v>
      </c>
      <c r="AV144" s="13" t="s">
        <v>79</v>
      </c>
      <c r="AW144" s="13" t="s">
        <v>33</v>
      </c>
      <c r="AX144" s="13" t="s">
        <v>72</v>
      </c>
      <c r="AY144" s="242" t="s">
        <v>186</v>
      </c>
    </row>
    <row r="145" s="14" customFormat="1">
      <c r="A145" s="14"/>
      <c r="B145" s="243"/>
      <c r="C145" s="244"/>
      <c r="D145" s="234" t="s">
        <v>196</v>
      </c>
      <c r="E145" s="245" t="s">
        <v>19</v>
      </c>
      <c r="F145" s="246" t="s">
        <v>4415</v>
      </c>
      <c r="G145" s="244"/>
      <c r="H145" s="247">
        <v>3.4199999999999999</v>
      </c>
      <c r="I145" s="248"/>
      <c r="J145" s="244"/>
      <c r="K145" s="244"/>
      <c r="L145" s="249"/>
      <c r="M145" s="250"/>
      <c r="N145" s="251"/>
      <c r="O145" s="251"/>
      <c r="P145" s="251"/>
      <c r="Q145" s="251"/>
      <c r="R145" s="251"/>
      <c r="S145" s="251"/>
      <c r="T145" s="25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3" t="s">
        <v>196</v>
      </c>
      <c r="AU145" s="253" t="s">
        <v>85</v>
      </c>
      <c r="AV145" s="14" t="s">
        <v>85</v>
      </c>
      <c r="AW145" s="14" t="s">
        <v>33</v>
      </c>
      <c r="AX145" s="14" t="s">
        <v>72</v>
      </c>
      <c r="AY145" s="253" t="s">
        <v>186</v>
      </c>
    </row>
    <row r="146" s="14" customFormat="1">
      <c r="A146" s="14"/>
      <c r="B146" s="243"/>
      <c r="C146" s="244"/>
      <c r="D146" s="234" t="s">
        <v>196</v>
      </c>
      <c r="E146" s="245" t="s">
        <v>19</v>
      </c>
      <c r="F146" s="246" t="s">
        <v>4416</v>
      </c>
      <c r="G146" s="244"/>
      <c r="H146" s="247">
        <v>139.94999999999999</v>
      </c>
      <c r="I146" s="248"/>
      <c r="J146" s="244"/>
      <c r="K146" s="244"/>
      <c r="L146" s="249"/>
      <c r="M146" s="250"/>
      <c r="N146" s="251"/>
      <c r="O146" s="251"/>
      <c r="P146" s="251"/>
      <c r="Q146" s="251"/>
      <c r="R146" s="251"/>
      <c r="S146" s="251"/>
      <c r="T146" s="25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3" t="s">
        <v>196</v>
      </c>
      <c r="AU146" s="253" t="s">
        <v>85</v>
      </c>
      <c r="AV146" s="14" t="s">
        <v>85</v>
      </c>
      <c r="AW146" s="14" t="s">
        <v>33</v>
      </c>
      <c r="AX146" s="14" t="s">
        <v>72</v>
      </c>
      <c r="AY146" s="253" t="s">
        <v>186</v>
      </c>
    </row>
    <row r="147" s="14" customFormat="1">
      <c r="A147" s="14"/>
      <c r="B147" s="243"/>
      <c r="C147" s="244"/>
      <c r="D147" s="234" t="s">
        <v>196</v>
      </c>
      <c r="E147" s="245" t="s">
        <v>19</v>
      </c>
      <c r="F147" s="246" t="s">
        <v>4417</v>
      </c>
      <c r="G147" s="244"/>
      <c r="H147" s="247">
        <v>14.68</v>
      </c>
      <c r="I147" s="248"/>
      <c r="J147" s="244"/>
      <c r="K147" s="244"/>
      <c r="L147" s="249"/>
      <c r="M147" s="250"/>
      <c r="N147" s="251"/>
      <c r="O147" s="251"/>
      <c r="P147" s="251"/>
      <c r="Q147" s="251"/>
      <c r="R147" s="251"/>
      <c r="S147" s="251"/>
      <c r="T147" s="25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3" t="s">
        <v>196</v>
      </c>
      <c r="AU147" s="253" t="s">
        <v>85</v>
      </c>
      <c r="AV147" s="14" t="s">
        <v>85</v>
      </c>
      <c r="AW147" s="14" t="s">
        <v>33</v>
      </c>
      <c r="AX147" s="14" t="s">
        <v>72</v>
      </c>
      <c r="AY147" s="253" t="s">
        <v>186</v>
      </c>
    </row>
    <row r="148" s="14" customFormat="1">
      <c r="A148" s="14"/>
      <c r="B148" s="243"/>
      <c r="C148" s="244"/>
      <c r="D148" s="234" t="s">
        <v>196</v>
      </c>
      <c r="E148" s="245" t="s">
        <v>19</v>
      </c>
      <c r="F148" s="246" t="s">
        <v>4418</v>
      </c>
      <c r="G148" s="244"/>
      <c r="H148" s="247">
        <v>22.079999999999998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196</v>
      </c>
      <c r="AU148" s="253" t="s">
        <v>85</v>
      </c>
      <c r="AV148" s="14" t="s">
        <v>85</v>
      </c>
      <c r="AW148" s="14" t="s">
        <v>33</v>
      </c>
      <c r="AX148" s="14" t="s">
        <v>72</v>
      </c>
      <c r="AY148" s="253" t="s">
        <v>186</v>
      </c>
    </row>
    <row r="149" s="14" customFormat="1">
      <c r="A149" s="14"/>
      <c r="B149" s="243"/>
      <c r="C149" s="244"/>
      <c r="D149" s="234" t="s">
        <v>196</v>
      </c>
      <c r="E149" s="245" t="s">
        <v>19</v>
      </c>
      <c r="F149" s="246" t="s">
        <v>4419</v>
      </c>
      <c r="G149" s="244"/>
      <c r="H149" s="247">
        <v>14.41</v>
      </c>
      <c r="I149" s="248"/>
      <c r="J149" s="244"/>
      <c r="K149" s="244"/>
      <c r="L149" s="249"/>
      <c r="M149" s="250"/>
      <c r="N149" s="251"/>
      <c r="O149" s="251"/>
      <c r="P149" s="251"/>
      <c r="Q149" s="251"/>
      <c r="R149" s="251"/>
      <c r="S149" s="251"/>
      <c r="T149" s="25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3" t="s">
        <v>196</v>
      </c>
      <c r="AU149" s="253" t="s">
        <v>85</v>
      </c>
      <c r="AV149" s="14" t="s">
        <v>85</v>
      </c>
      <c r="AW149" s="14" t="s">
        <v>33</v>
      </c>
      <c r="AX149" s="14" t="s">
        <v>72</v>
      </c>
      <c r="AY149" s="253" t="s">
        <v>186</v>
      </c>
    </row>
    <row r="150" s="12" customFormat="1" ht="22.8" customHeight="1">
      <c r="A150" s="12"/>
      <c r="B150" s="197"/>
      <c r="C150" s="198"/>
      <c r="D150" s="199" t="s">
        <v>71</v>
      </c>
      <c r="E150" s="211" t="s">
        <v>253</v>
      </c>
      <c r="F150" s="211" t="s">
        <v>361</v>
      </c>
      <c r="G150" s="198"/>
      <c r="H150" s="198"/>
      <c r="I150" s="201"/>
      <c r="J150" s="212">
        <f>BK150</f>
        <v>0</v>
      </c>
      <c r="K150" s="198"/>
      <c r="L150" s="203"/>
      <c r="M150" s="204"/>
      <c r="N150" s="205"/>
      <c r="O150" s="205"/>
      <c r="P150" s="206">
        <f>SUM(P151:P173)</f>
        <v>0</v>
      </c>
      <c r="Q150" s="205"/>
      <c r="R150" s="206">
        <f>SUM(R151:R173)</f>
        <v>0.063104439999999998</v>
      </c>
      <c r="S150" s="205"/>
      <c r="T150" s="207">
        <f>SUM(T151:T173)</f>
        <v>0.93512000000000006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08" t="s">
        <v>79</v>
      </c>
      <c r="AT150" s="209" t="s">
        <v>71</v>
      </c>
      <c r="AU150" s="209" t="s">
        <v>79</v>
      </c>
      <c r="AY150" s="208" t="s">
        <v>186</v>
      </c>
      <c r="BK150" s="210">
        <f>SUM(BK151:BK173)</f>
        <v>0</v>
      </c>
    </row>
    <row r="151" s="2" customFormat="1" ht="37.8" customHeight="1">
      <c r="A151" s="38"/>
      <c r="B151" s="39"/>
      <c r="C151" s="213" t="s">
        <v>235</v>
      </c>
      <c r="D151" s="213" t="s">
        <v>188</v>
      </c>
      <c r="E151" s="214" t="s">
        <v>386</v>
      </c>
      <c r="F151" s="215" t="s">
        <v>387</v>
      </c>
      <c r="G151" s="216" t="s">
        <v>256</v>
      </c>
      <c r="H151" s="217">
        <v>232.05600000000001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0.00012999999999999999</v>
      </c>
      <c r="R151" s="223">
        <f>Q151*H151</f>
        <v>0.030167279999999998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192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192</v>
      </c>
      <c r="BM151" s="225" t="s">
        <v>4432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389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37.8" customHeight="1">
      <c r="A153" s="38"/>
      <c r="B153" s="39"/>
      <c r="C153" s="213" t="s">
        <v>242</v>
      </c>
      <c r="D153" s="213" t="s">
        <v>188</v>
      </c>
      <c r="E153" s="214" t="s">
        <v>2728</v>
      </c>
      <c r="F153" s="215" t="s">
        <v>2729</v>
      </c>
      <c r="G153" s="216" t="s">
        <v>256</v>
      </c>
      <c r="H153" s="217">
        <v>232.05600000000001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3.4999999999999997E-05</v>
      </c>
      <c r="R153" s="223">
        <f>Q153*H153</f>
        <v>0.0081219599999999992</v>
      </c>
      <c r="S153" s="223">
        <v>0</v>
      </c>
      <c r="T153" s="224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192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192</v>
      </c>
      <c r="BM153" s="225" t="s">
        <v>4433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2731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2" customFormat="1" ht="24.15" customHeight="1">
      <c r="A155" s="38"/>
      <c r="B155" s="39"/>
      <c r="C155" s="213" t="s">
        <v>239</v>
      </c>
      <c r="D155" s="213" t="s">
        <v>188</v>
      </c>
      <c r="E155" s="214" t="s">
        <v>443</v>
      </c>
      <c r="F155" s="215" t="s">
        <v>444</v>
      </c>
      <c r="G155" s="216" t="s">
        <v>283</v>
      </c>
      <c r="H155" s="217">
        <v>2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0.000176</v>
      </c>
      <c r="R155" s="223">
        <f>Q155*H155</f>
        <v>0.00035199999999999999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192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192</v>
      </c>
      <c r="BM155" s="225" t="s">
        <v>4434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446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16.5" customHeight="1">
      <c r="A157" s="38"/>
      <c r="B157" s="39"/>
      <c r="C157" s="254" t="s">
        <v>253</v>
      </c>
      <c r="D157" s="254" t="s">
        <v>236</v>
      </c>
      <c r="E157" s="255" t="s">
        <v>448</v>
      </c>
      <c r="F157" s="256" t="s">
        <v>449</v>
      </c>
      <c r="G157" s="257" t="s">
        <v>283</v>
      </c>
      <c r="H157" s="258">
        <v>2</v>
      </c>
      <c r="I157" s="259"/>
      <c r="J157" s="260">
        <f>ROUND(I157*H157,2)</f>
        <v>0</v>
      </c>
      <c r="K157" s="261"/>
      <c r="L157" s="262"/>
      <c r="M157" s="263" t="s">
        <v>19</v>
      </c>
      <c r="N157" s="264" t="s">
        <v>44</v>
      </c>
      <c r="O157" s="84"/>
      <c r="P157" s="223">
        <f>O157*H157</f>
        <v>0</v>
      </c>
      <c r="Q157" s="223">
        <v>0.012</v>
      </c>
      <c r="R157" s="223">
        <f>Q157*H157</f>
        <v>0.024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239</v>
      </c>
      <c r="AT157" s="225" t="s">
        <v>236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192</v>
      </c>
      <c r="BM157" s="225" t="s">
        <v>4435</v>
      </c>
    </row>
    <row r="158" s="2" customFormat="1" ht="55.5" customHeight="1">
      <c r="A158" s="38"/>
      <c r="B158" s="39"/>
      <c r="C158" s="213" t="s">
        <v>261</v>
      </c>
      <c r="D158" s="213" t="s">
        <v>188</v>
      </c>
      <c r="E158" s="214" t="s">
        <v>2757</v>
      </c>
      <c r="F158" s="215" t="s">
        <v>2758</v>
      </c>
      <c r="G158" s="216" t="s">
        <v>283</v>
      </c>
      <c r="H158" s="217">
        <v>3</v>
      </c>
      <c r="I158" s="218"/>
      <c r="J158" s="219">
        <f>ROUND(I158*H158,2)</f>
        <v>0</v>
      </c>
      <c r="K158" s="220"/>
      <c r="L158" s="44"/>
      <c r="M158" s="221" t="s">
        <v>19</v>
      </c>
      <c r="N158" s="222" t="s">
        <v>44</v>
      </c>
      <c r="O158" s="84"/>
      <c r="P158" s="223">
        <f>O158*H158</f>
        <v>0</v>
      </c>
      <c r="Q158" s="223">
        <v>0</v>
      </c>
      <c r="R158" s="223">
        <f>Q158*H158</f>
        <v>0</v>
      </c>
      <c r="S158" s="223">
        <v>0.0080000000000000002</v>
      </c>
      <c r="T158" s="224">
        <f>S158*H158</f>
        <v>0.024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25" t="s">
        <v>192</v>
      </c>
      <c r="AT158" s="225" t="s">
        <v>188</v>
      </c>
      <c r="AU158" s="225" t="s">
        <v>85</v>
      </c>
      <c r="AY158" s="17" t="s">
        <v>186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7" t="s">
        <v>85</v>
      </c>
      <c r="BK158" s="226">
        <f>ROUND(I158*H158,2)</f>
        <v>0</v>
      </c>
      <c r="BL158" s="17" t="s">
        <v>192</v>
      </c>
      <c r="BM158" s="225" t="s">
        <v>4436</v>
      </c>
    </row>
    <row r="159" s="2" customFormat="1">
      <c r="A159" s="38"/>
      <c r="B159" s="39"/>
      <c r="C159" s="40"/>
      <c r="D159" s="227" t="s">
        <v>194</v>
      </c>
      <c r="E159" s="40"/>
      <c r="F159" s="228" t="s">
        <v>2760</v>
      </c>
      <c r="G159" s="40"/>
      <c r="H159" s="40"/>
      <c r="I159" s="229"/>
      <c r="J159" s="40"/>
      <c r="K159" s="40"/>
      <c r="L159" s="44"/>
      <c r="M159" s="230"/>
      <c r="N159" s="231"/>
      <c r="O159" s="84"/>
      <c r="P159" s="84"/>
      <c r="Q159" s="84"/>
      <c r="R159" s="84"/>
      <c r="S159" s="84"/>
      <c r="T159" s="85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7" t="s">
        <v>194</v>
      </c>
      <c r="AU159" s="17" t="s">
        <v>85</v>
      </c>
    </row>
    <row r="160" s="14" customFormat="1">
      <c r="A160" s="14"/>
      <c r="B160" s="243"/>
      <c r="C160" s="244"/>
      <c r="D160" s="234" t="s">
        <v>196</v>
      </c>
      <c r="E160" s="245" t="s">
        <v>19</v>
      </c>
      <c r="F160" s="246" t="s">
        <v>2820</v>
      </c>
      <c r="G160" s="244"/>
      <c r="H160" s="247">
        <v>3</v>
      </c>
      <c r="I160" s="248"/>
      <c r="J160" s="244"/>
      <c r="K160" s="244"/>
      <c r="L160" s="249"/>
      <c r="M160" s="250"/>
      <c r="N160" s="251"/>
      <c r="O160" s="251"/>
      <c r="P160" s="251"/>
      <c r="Q160" s="251"/>
      <c r="R160" s="251"/>
      <c r="S160" s="251"/>
      <c r="T160" s="25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3" t="s">
        <v>196</v>
      </c>
      <c r="AU160" s="253" t="s">
        <v>85</v>
      </c>
      <c r="AV160" s="14" t="s">
        <v>85</v>
      </c>
      <c r="AW160" s="14" t="s">
        <v>33</v>
      </c>
      <c r="AX160" s="14" t="s">
        <v>72</v>
      </c>
      <c r="AY160" s="253" t="s">
        <v>186</v>
      </c>
    </row>
    <row r="161" s="2" customFormat="1" ht="55.5" customHeight="1">
      <c r="A161" s="38"/>
      <c r="B161" s="39"/>
      <c r="C161" s="213" t="s">
        <v>267</v>
      </c>
      <c r="D161" s="213" t="s">
        <v>188</v>
      </c>
      <c r="E161" s="214" t="s">
        <v>4437</v>
      </c>
      <c r="F161" s="215" t="s">
        <v>4438</v>
      </c>
      <c r="G161" s="216" t="s">
        <v>191</v>
      </c>
      <c r="H161" s="217">
        <v>0.47399999999999998</v>
      </c>
      <c r="I161" s="218"/>
      <c r="J161" s="219">
        <f>ROUND(I161*H161,2)</f>
        <v>0</v>
      </c>
      <c r="K161" s="220"/>
      <c r="L161" s="44"/>
      <c r="M161" s="221" t="s">
        <v>19</v>
      </c>
      <c r="N161" s="222" t="s">
        <v>44</v>
      </c>
      <c r="O161" s="84"/>
      <c r="P161" s="223">
        <f>O161*H161</f>
        <v>0</v>
      </c>
      <c r="Q161" s="223">
        <v>0</v>
      </c>
      <c r="R161" s="223">
        <f>Q161*H161</f>
        <v>0</v>
      </c>
      <c r="S161" s="223">
        <v>1.8</v>
      </c>
      <c r="T161" s="224">
        <f>S161*H161</f>
        <v>0.85319999999999996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25" t="s">
        <v>192</v>
      </c>
      <c r="AT161" s="225" t="s">
        <v>188</v>
      </c>
      <c r="AU161" s="225" t="s">
        <v>85</v>
      </c>
      <c r="AY161" s="17" t="s">
        <v>186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7" t="s">
        <v>85</v>
      </c>
      <c r="BK161" s="226">
        <f>ROUND(I161*H161,2)</f>
        <v>0</v>
      </c>
      <c r="BL161" s="17" t="s">
        <v>192</v>
      </c>
      <c r="BM161" s="225" t="s">
        <v>4439</v>
      </c>
    </row>
    <row r="162" s="2" customFormat="1">
      <c r="A162" s="38"/>
      <c r="B162" s="39"/>
      <c r="C162" s="40"/>
      <c r="D162" s="227" t="s">
        <v>194</v>
      </c>
      <c r="E162" s="40"/>
      <c r="F162" s="228" t="s">
        <v>4440</v>
      </c>
      <c r="G162" s="40"/>
      <c r="H162" s="40"/>
      <c r="I162" s="229"/>
      <c r="J162" s="40"/>
      <c r="K162" s="40"/>
      <c r="L162" s="44"/>
      <c r="M162" s="230"/>
      <c r="N162" s="231"/>
      <c r="O162" s="84"/>
      <c r="P162" s="84"/>
      <c r="Q162" s="84"/>
      <c r="R162" s="84"/>
      <c r="S162" s="84"/>
      <c r="T162" s="85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7" t="s">
        <v>194</v>
      </c>
      <c r="AU162" s="17" t="s">
        <v>85</v>
      </c>
    </row>
    <row r="163" s="13" customFormat="1">
      <c r="A163" s="13"/>
      <c r="B163" s="232"/>
      <c r="C163" s="233"/>
      <c r="D163" s="234" t="s">
        <v>196</v>
      </c>
      <c r="E163" s="235" t="s">
        <v>19</v>
      </c>
      <c r="F163" s="236" t="s">
        <v>287</v>
      </c>
      <c r="G163" s="233"/>
      <c r="H163" s="235" t="s">
        <v>19</v>
      </c>
      <c r="I163" s="237"/>
      <c r="J163" s="233"/>
      <c r="K163" s="233"/>
      <c r="L163" s="238"/>
      <c r="M163" s="239"/>
      <c r="N163" s="240"/>
      <c r="O163" s="240"/>
      <c r="P163" s="240"/>
      <c r="Q163" s="240"/>
      <c r="R163" s="240"/>
      <c r="S163" s="240"/>
      <c r="T163" s="24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2" t="s">
        <v>196</v>
      </c>
      <c r="AU163" s="242" t="s">
        <v>85</v>
      </c>
      <c r="AV163" s="13" t="s">
        <v>79</v>
      </c>
      <c r="AW163" s="13" t="s">
        <v>33</v>
      </c>
      <c r="AX163" s="13" t="s">
        <v>72</v>
      </c>
      <c r="AY163" s="242" t="s">
        <v>186</v>
      </c>
    </row>
    <row r="164" s="14" customFormat="1">
      <c r="A164" s="14"/>
      <c r="B164" s="243"/>
      <c r="C164" s="244"/>
      <c r="D164" s="234" t="s">
        <v>196</v>
      </c>
      <c r="E164" s="245" t="s">
        <v>19</v>
      </c>
      <c r="F164" s="246" t="s">
        <v>4441</v>
      </c>
      <c r="G164" s="244"/>
      <c r="H164" s="247">
        <v>0.47399999999999998</v>
      </c>
      <c r="I164" s="248"/>
      <c r="J164" s="244"/>
      <c r="K164" s="244"/>
      <c r="L164" s="249"/>
      <c r="M164" s="250"/>
      <c r="N164" s="251"/>
      <c r="O164" s="251"/>
      <c r="P164" s="251"/>
      <c r="Q164" s="251"/>
      <c r="R164" s="251"/>
      <c r="S164" s="251"/>
      <c r="T164" s="25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3" t="s">
        <v>196</v>
      </c>
      <c r="AU164" s="253" t="s">
        <v>85</v>
      </c>
      <c r="AV164" s="14" t="s">
        <v>85</v>
      </c>
      <c r="AW164" s="14" t="s">
        <v>33</v>
      </c>
      <c r="AX164" s="14" t="s">
        <v>72</v>
      </c>
      <c r="AY164" s="253" t="s">
        <v>186</v>
      </c>
    </row>
    <row r="165" s="2" customFormat="1" ht="24.15" customHeight="1">
      <c r="A165" s="38"/>
      <c r="B165" s="39"/>
      <c r="C165" s="213" t="s">
        <v>273</v>
      </c>
      <c r="D165" s="213" t="s">
        <v>188</v>
      </c>
      <c r="E165" s="214" t="s">
        <v>2797</v>
      </c>
      <c r="F165" s="215" t="s">
        <v>2798</v>
      </c>
      <c r="G165" s="216" t="s">
        <v>283</v>
      </c>
      <c r="H165" s="217">
        <v>22</v>
      </c>
      <c r="I165" s="218"/>
      <c r="J165" s="219">
        <f>ROUND(I165*H165,2)</f>
        <v>0</v>
      </c>
      <c r="K165" s="220"/>
      <c r="L165" s="44"/>
      <c r="M165" s="221" t="s">
        <v>19</v>
      </c>
      <c r="N165" s="222" t="s">
        <v>44</v>
      </c>
      <c r="O165" s="84"/>
      <c r="P165" s="223">
        <f>O165*H165</f>
        <v>0</v>
      </c>
      <c r="Q165" s="223">
        <v>1.2E-06</v>
      </c>
      <c r="R165" s="223">
        <f>Q165*H165</f>
        <v>2.6399999999999998E-05</v>
      </c>
      <c r="S165" s="223">
        <v>0.00085999999999999998</v>
      </c>
      <c r="T165" s="224">
        <f>S165*H165</f>
        <v>0.018919999999999999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192</v>
      </c>
      <c r="AT165" s="225" t="s">
        <v>188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192</v>
      </c>
      <c r="BM165" s="225" t="s">
        <v>4442</v>
      </c>
    </row>
    <row r="166" s="2" customFormat="1">
      <c r="A166" s="38"/>
      <c r="B166" s="39"/>
      <c r="C166" s="40"/>
      <c r="D166" s="227" t="s">
        <v>194</v>
      </c>
      <c r="E166" s="40"/>
      <c r="F166" s="228" t="s">
        <v>2800</v>
      </c>
      <c r="G166" s="40"/>
      <c r="H166" s="40"/>
      <c r="I166" s="229"/>
      <c r="J166" s="40"/>
      <c r="K166" s="40"/>
      <c r="L166" s="44"/>
      <c r="M166" s="230"/>
      <c r="N166" s="231"/>
      <c r="O166" s="84"/>
      <c r="P166" s="84"/>
      <c r="Q166" s="84"/>
      <c r="R166" s="84"/>
      <c r="S166" s="84"/>
      <c r="T166" s="85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7" t="s">
        <v>194</v>
      </c>
      <c r="AU166" s="17" t="s">
        <v>85</v>
      </c>
    </row>
    <row r="167" s="14" customFormat="1">
      <c r="A167" s="14"/>
      <c r="B167" s="243"/>
      <c r="C167" s="244"/>
      <c r="D167" s="234" t="s">
        <v>196</v>
      </c>
      <c r="E167" s="245" t="s">
        <v>19</v>
      </c>
      <c r="F167" s="246" t="s">
        <v>2815</v>
      </c>
      <c r="G167" s="244"/>
      <c r="H167" s="247">
        <v>22</v>
      </c>
      <c r="I167" s="248"/>
      <c r="J167" s="244"/>
      <c r="K167" s="244"/>
      <c r="L167" s="249"/>
      <c r="M167" s="250"/>
      <c r="N167" s="251"/>
      <c r="O167" s="251"/>
      <c r="P167" s="251"/>
      <c r="Q167" s="251"/>
      <c r="R167" s="251"/>
      <c r="S167" s="251"/>
      <c r="T167" s="25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3" t="s">
        <v>196</v>
      </c>
      <c r="AU167" s="253" t="s">
        <v>85</v>
      </c>
      <c r="AV167" s="14" t="s">
        <v>85</v>
      </c>
      <c r="AW167" s="14" t="s">
        <v>33</v>
      </c>
      <c r="AX167" s="14" t="s">
        <v>72</v>
      </c>
      <c r="AY167" s="253" t="s">
        <v>186</v>
      </c>
    </row>
    <row r="168" s="2" customFormat="1" ht="24.15" customHeight="1">
      <c r="A168" s="38"/>
      <c r="B168" s="39"/>
      <c r="C168" s="213" t="s">
        <v>280</v>
      </c>
      <c r="D168" s="213" t="s">
        <v>188</v>
      </c>
      <c r="E168" s="214" t="s">
        <v>2811</v>
      </c>
      <c r="F168" s="215" t="s">
        <v>2812</v>
      </c>
      <c r="G168" s="216" t="s">
        <v>566</v>
      </c>
      <c r="H168" s="217">
        <v>15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2.4000000000000001E-05</v>
      </c>
      <c r="R168" s="223">
        <f>Q168*H168</f>
        <v>0.00036000000000000002</v>
      </c>
      <c r="S168" s="223">
        <v>0.002</v>
      </c>
      <c r="T168" s="224">
        <f>S168*H168</f>
        <v>0.029999999999999999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192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192</v>
      </c>
      <c r="BM168" s="225" t="s">
        <v>4443</v>
      </c>
    </row>
    <row r="169" s="2" customFormat="1">
      <c r="A169" s="38"/>
      <c r="B169" s="39"/>
      <c r="C169" s="40"/>
      <c r="D169" s="227" t="s">
        <v>194</v>
      </c>
      <c r="E169" s="40"/>
      <c r="F169" s="228" t="s">
        <v>2814</v>
      </c>
      <c r="G169" s="40"/>
      <c r="H169" s="40"/>
      <c r="I169" s="229"/>
      <c r="J169" s="40"/>
      <c r="K169" s="40"/>
      <c r="L169" s="44"/>
      <c r="M169" s="230"/>
      <c r="N169" s="231"/>
      <c r="O169" s="84"/>
      <c r="P169" s="84"/>
      <c r="Q169" s="84"/>
      <c r="R169" s="84"/>
      <c r="S169" s="84"/>
      <c r="T169" s="85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7" t="s">
        <v>194</v>
      </c>
      <c r="AU169" s="17" t="s">
        <v>85</v>
      </c>
    </row>
    <row r="170" s="14" customFormat="1">
      <c r="A170" s="14"/>
      <c r="B170" s="243"/>
      <c r="C170" s="244"/>
      <c r="D170" s="234" t="s">
        <v>196</v>
      </c>
      <c r="E170" s="245" t="s">
        <v>19</v>
      </c>
      <c r="F170" s="246" t="s">
        <v>4444</v>
      </c>
      <c r="G170" s="244"/>
      <c r="H170" s="247">
        <v>15</v>
      </c>
      <c r="I170" s="248"/>
      <c r="J170" s="244"/>
      <c r="K170" s="244"/>
      <c r="L170" s="249"/>
      <c r="M170" s="250"/>
      <c r="N170" s="251"/>
      <c r="O170" s="251"/>
      <c r="P170" s="251"/>
      <c r="Q170" s="251"/>
      <c r="R170" s="251"/>
      <c r="S170" s="251"/>
      <c r="T170" s="25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3" t="s">
        <v>196</v>
      </c>
      <c r="AU170" s="253" t="s">
        <v>85</v>
      </c>
      <c r="AV170" s="14" t="s">
        <v>85</v>
      </c>
      <c r="AW170" s="14" t="s">
        <v>33</v>
      </c>
      <c r="AX170" s="14" t="s">
        <v>72</v>
      </c>
      <c r="AY170" s="253" t="s">
        <v>186</v>
      </c>
    </row>
    <row r="171" s="2" customFormat="1" ht="24.15" customHeight="1">
      <c r="A171" s="38"/>
      <c r="B171" s="39"/>
      <c r="C171" s="213" t="s">
        <v>289</v>
      </c>
      <c r="D171" s="213" t="s">
        <v>188</v>
      </c>
      <c r="E171" s="214" t="s">
        <v>2816</v>
      </c>
      <c r="F171" s="215" t="s">
        <v>2817</v>
      </c>
      <c r="G171" s="216" t="s">
        <v>566</v>
      </c>
      <c r="H171" s="217">
        <v>3</v>
      </c>
      <c r="I171" s="218"/>
      <c r="J171" s="219">
        <f>ROUND(I171*H171,2)</f>
        <v>0</v>
      </c>
      <c r="K171" s="220"/>
      <c r="L171" s="44"/>
      <c r="M171" s="221" t="s">
        <v>19</v>
      </c>
      <c r="N171" s="222" t="s">
        <v>44</v>
      </c>
      <c r="O171" s="84"/>
      <c r="P171" s="223">
        <f>O171*H171</f>
        <v>0</v>
      </c>
      <c r="Q171" s="223">
        <v>2.5599999999999999E-05</v>
      </c>
      <c r="R171" s="223">
        <f>Q171*H171</f>
        <v>7.6799999999999997E-05</v>
      </c>
      <c r="S171" s="223">
        <v>0.0030000000000000001</v>
      </c>
      <c r="T171" s="224">
        <f>S171*H171</f>
        <v>0.0090000000000000011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192</v>
      </c>
      <c r="AT171" s="225" t="s">
        <v>188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192</v>
      </c>
      <c r="BM171" s="225" t="s">
        <v>4445</v>
      </c>
    </row>
    <row r="172" s="2" customFormat="1">
      <c r="A172" s="38"/>
      <c r="B172" s="39"/>
      <c r="C172" s="40"/>
      <c r="D172" s="227" t="s">
        <v>194</v>
      </c>
      <c r="E172" s="40"/>
      <c r="F172" s="228" t="s">
        <v>2819</v>
      </c>
      <c r="G172" s="40"/>
      <c r="H172" s="40"/>
      <c r="I172" s="229"/>
      <c r="J172" s="40"/>
      <c r="K172" s="40"/>
      <c r="L172" s="44"/>
      <c r="M172" s="230"/>
      <c r="N172" s="231"/>
      <c r="O172" s="84"/>
      <c r="P172" s="84"/>
      <c r="Q172" s="84"/>
      <c r="R172" s="84"/>
      <c r="S172" s="84"/>
      <c r="T172" s="85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7" t="s">
        <v>194</v>
      </c>
      <c r="AU172" s="17" t="s">
        <v>85</v>
      </c>
    </row>
    <row r="173" s="14" customFormat="1">
      <c r="A173" s="14"/>
      <c r="B173" s="243"/>
      <c r="C173" s="244"/>
      <c r="D173" s="234" t="s">
        <v>196</v>
      </c>
      <c r="E173" s="245" t="s">
        <v>19</v>
      </c>
      <c r="F173" s="246" t="s">
        <v>2820</v>
      </c>
      <c r="G173" s="244"/>
      <c r="H173" s="247">
        <v>3</v>
      </c>
      <c r="I173" s="248"/>
      <c r="J173" s="244"/>
      <c r="K173" s="244"/>
      <c r="L173" s="249"/>
      <c r="M173" s="250"/>
      <c r="N173" s="251"/>
      <c r="O173" s="251"/>
      <c r="P173" s="251"/>
      <c r="Q173" s="251"/>
      <c r="R173" s="251"/>
      <c r="S173" s="251"/>
      <c r="T173" s="25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3" t="s">
        <v>196</v>
      </c>
      <c r="AU173" s="253" t="s">
        <v>85</v>
      </c>
      <c r="AV173" s="14" t="s">
        <v>85</v>
      </c>
      <c r="AW173" s="14" t="s">
        <v>33</v>
      </c>
      <c r="AX173" s="14" t="s">
        <v>72</v>
      </c>
      <c r="AY173" s="253" t="s">
        <v>186</v>
      </c>
    </row>
    <row r="174" s="12" customFormat="1" ht="22.8" customHeight="1">
      <c r="A174" s="12"/>
      <c r="B174" s="197"/>
      <c r="C174" s="198"/>
      <c r="D174" s="199" t="s">
        <v>71</v>
      </c>
      <c r="E174" s="211" t="s">
        <v>629</v>
      </c>
      <c r="F174" s="211" t="s">
        <v>630</v>
      </c>
      <c r="G174" s="198"/>
      <c r="H174" s="198"/>
      <c r="I174" s="201"/>
      <c r="J174" s="212">
        <f>BK174</f>
        <v>0</v>
      </c>
      <c r="K174" s="198"/>
      <c r="L174" s="203"/>
      <c r="M174" s="204"/>
      <c r="N174" s="205"/>
      <c r="O174" s="205"/>
      <c r="P174" s="206">
        <f>SUM(P175:P190)</f>
        <v>0</v>
      </c>
      <c r="Q174" s="205"/>
      <c r="R174" s="206">
        <f>SUM(R175:R190)</f>
        <v>0</v>
      </c>
      <c r="S174" s="205"/>
      <c r="T174" s="207">
        <f>SUM(T175:T190)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08" t="s">
        <v>79</v>
      </c>
      <c r="AT174" s="209" t="s">
        <v>71</v>
      </c>
      <c r="AU174" s="209" t="s">
        <v>79</v>
      </c>
      <c r="AY174" s="208" t="s">
        <v>186</v>
      </c>
      <c r="BK174" s="210">
        <f>SUM(BK175:BK190)</f>
        <v>0</v>
      </c>
    </row>
    <row r="175" s="2" customFormat="1" ht="37.8" customHeight="1">
      <c r="A175" s="38"/>
      <c r="B175" s="39"/>
      <c r="C175" s="213" t="s">
        <v>8</v>
      </c>
      <c r="D175" s="213" t="s">
        <v>188</v>
      </c>
      <c r="E175" s="214" t="s">
        <v>2821</v>
      </c>
      <c r="F175" s="215" t="s">
        <v>2822</v>
      </c>
      <c r="G175" s="216" t="s">
        <v>230</v>
      </c>
      <c r="H175" s="217">
        <v>17.259</v>
      </c>
      <c r="I175" s="218"/>
      <c r="J175" s="219">
        <f>ROUND(I175*H175,2)</f>
        <v>0</v>
      </c>
      <c r="K175" s="220"/>
      <c r="L175" s="44"/>
      <c r="M175" s="221" t="s">
        <v>19</v>
      </c>
      <c r="N175" s="222" t="s">
        <v>44</v>
      </c>
      <c r="O175" s="84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25" t="s">
        <v>192</v>
      </c>
      <c r="AT175" s="225" t="s">
        <v>188</v>
      </c>
      <c r="AU175" s="225" t="s">
        <v>85</v>
      </c>
      <c r="AY175" s="17" t="s">
        <v>186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7" t="s">
        <v>85</v>
      </c>
      <c r="BK175" s="226">
        <f>ROUND(I175*H175,2)</f>
        <v>0</v>
      </c>
      <c r="BL175" s="17" t="s">
        <v>192</v>
      </c>
      <c r="BM175" s="225" t="s">
        <v>4446</v>
      </c>
    </row>
    <row r="176" s="2" customFormat="1">
      <c r="A176" s="38"/>
      <c r="B176" s="39"/>
      <c r="C176" s="40"/>
      <c r="D176" s="227" t="s">
        <v>194</v>
      </c>
      <c r="E176" s="40"/>
      <c r="F176" s="228" t="s">
        <v>2824</v>
      </c>
      <c r="G176" s="40"/>
      <c r="H176" s="40"/>
      <c r="I176" s="229"/>
      <c r="J176" s="40"/>
      <c r="K176" s="40"/>
      <c r="L176" s="44"/>
      <c r="M176" s="230"/>
      <c r="N176" s="231"/>
      <c r="O176" s="84"/>
      <c r="P176" s="84"/>
      <c r="Q176" s="84"/>
      <c r="R176" s="84"/>
      <c r="S176" s="84"/>
      <c r="T176" s="85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7" t="s">
        <v>194</v>
      </c>
      <c r="AU176" s="17" t="s">
        <v>85</v>
      </c>
    </row>
    <row r="177" s="2" customFormat="1" ht="33" customHeight="1">
      <c r="A177" s="38"/>
      <c r="B177" s="39"/>
      <c r="C177" s="213" t="s">
        <v>306</v>
      </c>
      <c r="D177" s="213" t="s">
        <v>188</v>
      </c>
      <c r="E177" s="214" t="s">
        <v>637</v>
      </c>
      <c r="F177" s="215" t="s">
        <v>638</v>
      </c>
      <c r="G177" s="216" t="s">
        <v>230</v>
      </c>
      <c r="H177" s="217">
        <v>17.259</v>
      </c>
      <c r="I177" s="218"/>
      <c r="J177" s="219">
        <f>ROUND(I177*H177,2)</f>
        <v>0</v>
      </c>
      <c r="K177" s="220"/>
      <c r="L177" s="44"/>
      <c r="M177" s="221" t="s">
        <v>19</v>
      </c>
      <c r="N177" s="222" t="s">
        <v>44</v>
      </c>
      <c r="O177" s="84"/>
      <c r="P177" s="223">
        <f>O177*H177</f>
        <v>0</v>
      </c>
      <c r="Q177" s="223">
        <v>0</v>
      </c>
      <c r="R177" s="223">
        <f>Q177*H177</f>
        <v>0</v>
      </c>
      <c r="S177" s="223">
        <v>0</v>
      </c>
      <c r="T177" s="224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25" t="s">
        <v>192</v>
      </c>
      <c r="AT177" s="225" t="s">
        <v>188</v>
      </c>
      <c r="AU177" s="225" t="s">
        <v>85</v>
      </c>
      <c r="AY177" s="17" t="s">
        <v>186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7" t="s">
        <v>85</v>
      </c>
      <c r="BK177" s="226">
        <f>ROUND(I177*H177,2)</f>
        <v>0</v>
      </c>
      <c r="BL177" s="17" t="s">
        <v>192</v>
      </c>
      <c r="BM177" s="225" t="s">
        <v>4447</v>
      </c>
    </row>
    <row r="178" s="2" customFormat="1">
      <c r="A178" s="38"/>
      <c r="B178" s="39"/>
      <c r="C178" s="40"/>
      <c r="D178" s="227" t="s">
        <v>194</v>
      </c>
      <c r="E178" s="40"/>
      <c r="F178" s="228" t="s">
        <v>640</v>
      </c>
      <c r="G178" s="40"/>
      <c r="H178" s="40"/>
      <c r="I178" s="229"/>
      <c r="J178" s="40"/>
      <c r="K178" s="40"/>
      <c r="L178" s="44"/>
      <c r="M178" s="230"/>
      <c r="N178" s="231"/>
      <c r="O178" s="84"/>
      <c r="P178" s="84"/>
      <c r="Q178" s="84"/>
      <c r="R178" s="84"/>
      <c r="S178" s="84"/>
      <c r="T178" s="85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7" t="s">
        <v>194</v>
      </c>
      <c r="AU178" s="17" t="s">
        <v>85</v>
      </c>
    </row>
    <row r="179" s="2" customFormat="1" ht="44.25" customHeight="1">
      <c r="A179" s="38"/>
      <c r="B179" s="39"/>
      <c r="C179" s="213" t="s">
        <v>312</v>
      </c>
      <c r="D179" s="213" t="s">
        <v>188</v>
      </c>
      <c r="E179" s="214" t="s">
        <v>642</v>
      </c>
      <c r="F179" s="215" t="s">
        <v>643</v>
      </c>
      <c r="G179" s="216" t="s">
        <v>230</v>
      </c>
      <c r="H179" s="217">
        <v>345.18000000000001</v>
      </c>
      <c r="I179" s="218"/>
      <c r="J179" s="219">
        <f>ROUND(I179*H179,2)</f>
        <v>0</v>
      </c>
      <c r="K179" s="220"/>
      <c r="L179" s="44"/>
      <c r="M179" s="221" t="s">
        <v>19</v>
      </c>
      <c r="N179" s="222" t="s">
        <v>44</v>
      </c>
      <c r="O179" s="84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25" t="s">
        <v>192</v>
      </c>
      <c r="AT179" s="225" t="s">
        <v>188</v>
      </c>
      <c r="AU179" s="225" t="s">
        <v>85</v>
      </c>
      <c r="AY179" s="17" t="s">
        <v>186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7" t="s">
        <v>85</v>
      </c>
      <c r="BK179" s="226">
        <f>ROUND(I179*H179,2)</f>
        <v>0</v>
      </c>
      <c r="BL179" s="17" t="s">
        <v>192</v>
      </c>
      <c r="BM179" s="225" t="s">
        <v>4448</v>
      </c>
    </row>
    <row r="180" s="2" customFormat="1">
      <c r="A180" s="38"/>
      <c r="B180" s="39"/>
      <c r="C180" s="40"/>
      <c r="D180" s="227" t="s">
        <v>194</v>
      </c>
      <c r="E180" s="40"/>
      <c r="F180" s="228" t="s">
        <v>645</v>
      </c>
      <c r="G180" s="40"/>
      <c r="H180" s="40"/>
      <c r="I180" s="229"/>
      <c r="J180" s="40"/>
      <c r="K180" s="40"/>
      <c r="L180" s="44"/>
      <c r="M180" s="230"/>
      <c r="N180" s="231"/>
      <c r="O180" s="84"/>
      <c r="P180" s="84"/>
      <c r="Q180" s="84"/>
      <c r="R180" s="84"/>
      <c r="S180" s="84"/>
      <c r="T180" s="85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194</v>
      </c>
      <c r="AU180" s="17" t="s">
        <v>85</v>
      </c>
    </row>
    <row r="181" s="14" customFormat="1">
      <c r="A181" s="14"/>
      <c r="B181" s="243"/>
      <c r="C181" s="244"/>
      <c r="D181" s="234" t="s">
        <v>196</v>
      </c>
      <c r="E181" s="244"/>
      <c r="F181" s="246" t="s">
        <v>4449</v>
      </c>
      <c r="G181" s="244"/>
      <c r="H181" s="247">
        <v>345.18000000000001</v>
      </c>
      <c r="I181" s="248"/>
      <c r="J181" s="244"/>
      <c r="K181" s="244"/>
      <c r="L181" s="249"/>
      <c r="M181" s="250"/>
      <c r="N181" s="251"/>
      <c r="O181" s="251"/>
      <c r="P181" s="251"/>
      <c r="Q181" s="251"/>
      <c r="R181" s="251"/>
      <c r="S181" s="251"/>
      <c r="T181" s="25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3" t="s">
        <v>196</v>
      </c>
      <c r="AU181" s="253" t="s">
        <v>85</v>
      </c>
      <c r="AV181" s="14" t="s">
        <v>85</v>
      </c>
      <c r="AW181" s="14" t="s">
        <v>4</v>
      </c>
      <c r="AX181" s="14" t="s">
        <v>79</v>
      </c>
      <c r="AY181" s="253" t="s">
        <v>186</v>
      </c>
    </row>
    <row r="182" s="2" customFormat="1" ht="44.25" customHeight="1">
      <c r="A182" s="38"/>
      <c r="B182" s="39"/>
      <c r="C182" s="213" t="s">
        <v>318</v>
      </c>
      <c r="D182" s="213" t="s">
        <v>188</v>
      </c>
      <c r="E182" s="214" t="s">
        <v>648</v>
      </c>
      <c r="F182" s="215" t="s">
        <v>649</v>
      </c>
      <c r="G182" s="216" t="s">
        <v>230</v>
      </c>
      <c r="H182" s="217">
        <v>13.346</v>
      </c>
      <c r="I182" s="218"/>
      <c r="J182" s="219">
        <f>ROUND(I182*H182,2)</f>
        <v>0</v>
      </c>
      <c r="K182" s="220"/>
      <c r="L182" s="44"/>
      <c r="M182" s="221" t="s">
        <v>19</v>
      </c>
      <c r="N182" s="222" t="s">
        <v>44</v>
      </c>
      <c r="O182" s="84"/>
      <c r="P182" s="223">
        <f>O182*H182</f>
        <v>0</v>
      </c>
      <c r="Q182" s="223">
        <v>0</v>
      </c>
      <c r="R182" s="223">
        <f>Q182*H182</f>
        <v>0</v>
      </c>
      <c r="S182" s="223">
        <v>0</v>
      </c>
      <c r="T182" s="224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25" t="s">
        <v>192</v>
      </c>
      <c r="AT182" s="225" t="s">
        <v>188</v>
      </c>
      <c r="AU182" s="225" t="s">
        <v>85</v>
      </c>
      <c r="AY182" s="17" t="s">
        <v>186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7" t="s">
        <v>85</v>
      </c>
      <c r="BK182" s="226">
        <f>ROUND(I182*H182,2)</f>
        <v>0</v>
      </c>
      <c r="BL182" s="17" t="s">
        <v>192</v>
      </c>
      <c r="BM182" s="225" t="s">
        <v>4450</v>
      </c>
    </row>
    <row r="183" s="2" customFormat="1">
      <c r="A183" s="38"/>
      <c r="B183" s="39"/>
      <c r="C183" s="40"/>
      <c r="D183" s="227" t="s">
        <v>194</v>
      </c>
      <c r="E183" s="40"/>
      <c r="F183" s="228" t="s">
        <v>651</v>
      </c>
      <c r="G183" s="40"/>
      <c r="H183" s="40"/>
      <c r="I183" s="229"/>
      <c r="J183" s="40"/>
      <c r="K183" s="40"/>
      <c r="L183" s="44"/>
      <c r="M183" s="230"/>
      <c r="N183" s="231"/>
      <c r="O183" s="84"/>
      <c r="P183" s="84"/>
      <c r="Q183" s="84"/>
      <c r="R183" s="84"/>
      <c r="S183" s="84"/>
      <c r="T183" s="85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7" t="s">
        <v>194</v>
      </c>
      <c r="AU183" s="17" t="s">
        <v>85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4451</v>
      </c>
      <c r="G184" s="244"/>
      <c r="H184" s="247">
        <v>13.346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2" customFormat="1" ht="44.25" customHeight="1">
      <c r="A185" s="38"/>
      <c r="B185" s="39"/>
      <c r="C185" s="213" t="s">
        <v>323</v>
      </c>
      <c r="D185" s="213" t="s">
        <v>188</v>
      </c>
      <c r="E185" s="214" t="s">
        <v>2831</v>
      </c>
      <c r="F185" s="215" t="s">
        <v>2832</v>
      </c>
      <c r="G185" s="216" t="s">
        <v>230</v>
      </c>
      <c r="H185" s="217">
        <v>3.4249999999999998</v>
      </c>
      <c r="I185" s="218"/>
      <c r="J185" s="219">
        <f>ROUND(I185*H185,2)</f>
        <v>0</v>
      </c>
      <c r="K185" s="220"/>
      <c r="L185" s="44"/>
      <c r="M185" s="221" t="s">
        <v>19</v>
      </c>
      <c r="N185" s="222" t="s">
        <v>44</v>
      </c>
      <c r="O185" s="84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192</v>
      </c>
      <c r="AT185" s="225" t="s">
        <v>188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192</v>
      </c>
      <c r="BM185" s="225" t="s">
        <v>4452</v>
      </c>
    </row>
    <row r="186" s="2" customFormat="1">
      <c r="A186" s="38"/>
      <c r="B186" s="39"/>
      <c r="C186" s="40"/>
      <c r="D186" s="227" t="s">
        <v>194</v>
      </c>
      <c r="E186" s="40"/>
      <c r="F186" s="228" t="s">
        <v>2834</v>
      </c>
      <c r="G186" s="40"/>
      <c r="H186" s="40"/>
      <c r="I186" s="229"/>
      <c r="J186" s="40"/>
      <c r="K186" s="40"/>
      <c r="L186" s="44"/>
      <c r="M186" s="230"/>
      <c r="N186" s="231"/>
      <c r="O186" s="84"/>
      <c r="P186" s="84"/>
      <c r="Q186" s="84"/>
      <c r="R186" s="84"/>
      <c r="S186" s="84"/>
      <c r="T186" s="85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194</v>
      </c>
      <c r="AU186" s="17" t="s">
        <v>85</v>
      </c>
    </row>
    <row r="187" s="2" customFormat="1" ht="44.25" customHeight="1">
      <c r="A187" s="38"/>
      <c r="B187" s="39"/>
      <c r="C187" s="213" t="s">
        <v>329</v>
      </c>
      <c r="D187" s="213" t="s">
        <v>188</v>
      </c>
      <c r="E187" s="214" t="s">
        <v>2835</v>
      </c>
      <c r="F187" s="215" t="s">
        <v>2836</v>
      </c>
      <c r="G187" s="216" t="s">
        <v>230</v>
      </c>
      <c r="H187" s="217">
        <v>0.56699999999999995</v>
      </c>
      <c r="I187" s="218"/>
      <c r="J187" s="219">
        <f>ROUND(I187*H187,2)</f>
        <v>0</v>
      </c>
      <c r="K187" s="220"/>
      <c r="L187" s="44"/>
      <c r="M187" s="221" t="s">
        <v>19</v>
      </c>
      <c r="N187" s="222" t="s">
        <v>44</v>
      </c>
      <c r="O187" s="84"/>
      <c r="P187" s="223">
        <f>O187*H187</f>
        <v>0</v>
      </c>
      <c r="Q187" s="223">
        <v>0</v>
      </c>
      <c r="R187" s="223">
        <f>Q187*H187</f>
        <v>0</v>
      </c>
      <c r="S187" s="223">
        <v>0</v>
      </c>
      <c r="T187" s="224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25" t="s">
        <v>192</v>
      </c>
      <c r="AT187" s="225" t="s">
        <v>188</v>
      </c>
      <c r="AU187" s="225" t="s">
        <v>85</v>
      </c>
      <c r="AY187" s="17" t="s">
        <v>186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7" t="s">
        <v>85</v>
      </c>
      <c r="BK187" s="226">
        <f>ROUND(I187*H187,2)</f>
        <v>0</v>
      </c>
      <c r="BL187" s="17" t="s">
        <v>192</v>
      </c>
      <c r="BM187" s="225" t="s">
        <v>4453</v>
      </c>
    </row>
    <row r="188" s="2" customFormat="1">
      <c r="A188" s="38"/>
      <c r="B188" s="39"/>
      <c r="C188" s="40"/>
      <c r="D188" s="227" t="s">
        <v>194</v>
      </c>
      <c r="E188" s="40"/>
      <c r="F188" s="228" t="s">
        <v>2838</v>
      </c>
      <c r="G188" s="40"/>
      <c r="H188" s="40"/>
      <c r="I188" s="229"/>
      <c r="J188" s="40"/>
      <c r="K188" s="40"/>
      <c r="L188" s="44"/>
      <c r="M188" s="230"/>
      <c r="N188" s="231"/>
      <c r="O188" s="84"/>
      <c r="P188" s="84"/>
      <c r="Q188" s="84"/>
      <c r="R188" s="84"/>
      <c r="S188" s="84"/>
      <c r="T188" s="85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7" t="s">
        <v>194</v>
      </c>
      <c r="AU188" s="17" t="s">
        <v>85</v>
      </c>
    </row>
    <row r="189" s="2" customFormat="1" ht="44.25" customHeight="1">
      <c r="A189" s="38"/>
      <c r="B189" s="39"/>
      <c r="C189" s="213" t="s">
        <v>7</v>
      </c>
      <c r="D189" s="213" t="s">
        <v>188</v>
      </c>
      <c r="E189" s="214" t="s">
        <v>2839</v>
      </c>
      <c r="F189" s="215" t="s">
        <v>2840</v>
      </c>
      <c r="G189" s="216" t="s">
        <v>230</v>
      </c>
      <c r="H189" s="217">
        <v>0.34000000000000002</v>
      </c>
      <c r="I189" s="218"/>
      <c r="J189" s="219">
        <f>ROUND(I189*H189,2)</f>
        <v>0</v>
      </c>
      <c r="K189" s="220"/>
      <c r="L189" s="44"/>
      <c r="M189" s="221" t="s">
        <v>19</v>
      </c>
      <c r="N189" s="222" t="s">
        <v>44</v>
      </c>
      <c r="O189" s="84"/>
      <c r="P189" s="223">
        <f>O189*H189</f>
        <v>0</v>
      </c>
      <c r="Q189" s="223">
        <v>0</v>
      </c>
      <c r="R189" s="223">
        <f>Q189*H189</f>
        <v>0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192</v>
      </c>
      <c r="AT189" s="225" t="s">
        <v>188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192</v>
      </c>
      <c r="BM189" s="225" t="s">
        <v>4454</v>
      </c>
    </row>
    <row r="190" s="2" customFormat="1">
      <c r="A190" s="38"/>
      <c r="B190" s="39"/>
      <c r="C190" s="40"/>
      <c r="D190" s="227" t="s">
        <v>194</v>
      </c>
      <c r="E190" s="40"/>
      <c r="F190" s="228" t="s">
        <v>2842</v>
      </c>
      <c r="G190" s="40"/>
      <c r="H190" s="40"/>
      <c r="I190" s="229"/>
      <c r="J190" s="40"/>
      <c r="K190" s="40"/>
      <c r="L190" s="44"/>
      <c r="M190" s="230"/>
      <c r="N190" s="231"/>
      <c r="O190" s="84"/>
      <c r="P190" s="84"/>
      <c r="Q190" s="84"/>
      <c r="R190" s="84"/>
      <c r="S190" s="84"/>
      <c r="T190" s="85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7" t="s">
        <v>194</v>
      </c>
      <c r="AU190" s="17" t="s">
        <v>85</v>
      </c>
    </row>
    <row r="191" s="12" customFormat="1" ht="22.8" customHeight="1">
      <c r="A191" s="12"/>
      <c r="B191" s="197"/>
      <c r="C191" s="198"/>
      <c r="D191" s="199" t="s">
        <v>71</v>
      </c>
      <c r="E191" s="211" t="s">
        <v>672</v>
      </c>
      <c r="F191" s="211" t="s">
        <v>673</v>
      </c>
      <c r="G191" s="198"/>
      <c r="H191" s="198"/>
      <c r="I191" s="201"/>
      <c r="J191" s="212">
        <f>BK191</f>
        <v>0</v>
      </c>
      <c r="K191" s="198"/>
      <c r="L191" s="203"/>
      <c r="M191" s="204"/>
      <c r="N191" s="205"/>
      <c r="O191" s="205"/>
      <c r="P191" s="206">
        <f>SUM(P192:P193)</f>
        <v>0</v>
      </c>
      <c r="Q191" s="205"/>
      <c r="R191" s="206">
        <f>SUM(R192:R193)</f>
        <v>0</v>
      </c>
      <c r="S191" s="205"/>
      <c r="T191" s="207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08" t="s">
        <v>79</v>
      </c>
      <c r="AT191" s="209" t="s">
        <v>71</v>
      </c>
      <c r="AU191" s="209" t="s">
        <v>79</v>
      </c>
      <c r="AY191" s="208" t="s">
        <v>186</v>
      </c>
      <c r="BK191" s="210">
        <f>SUM(BK192:BK193)</f>
        <v>0</v>
      </c>
    </row>
    <row r="192" s="2" customFormat="1" ht="55.5" customHeight="1">
      <c r="A192" s="38"/>
      <c r="B192" s="39"/>
      <c r="C192" s="213" t="s">
        <v>341</v>
      </c>
      <c r="D192" s="213" t="s">
        <v>188</v>
      </c>
      <c r="E192" s="214" t="s">
        <v>2843</v>
      </c>
      <c r="F192" s="215" t="s">
        <v>2844</v>
      </c>
      <c r="G192" s="216" t="s">
        <v>230</v>
      </c>
      <c r="H192" s="217">
        <v>11.909000000000001</v>
      </c>
      <c r="I192" s="218"/>
      <c r="J192" s="219">
        <f>ROUND(I192*H192,2)</f>
        <v>0</v>
      </c>
      <c r="K192" s="220"/>
      <c r="L192" s="44"/>
      <c r="M192" s="221" t="s">
        <v>19</v>
      </c>
      <c r="N192" s="222" t="s">
        <v>44</v>
      </c>
      <c r="O192" s="84"/>
      <c r="P192" s="223">
        <f>O192*H192</f>
        <v>0</v>
      </c>
      <c r="Q192" s="223">
        <v>0</v>
      </c>
      <c r="R192" s="223">
        <f>Q192*H192</f>
        <v>0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192</v>
      </c>
      <c r="AT192" s="225" t="s">
        <v>188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192</v>
      </c>
      <c r="BM192" s="225" t="s">
        <v>4455</v>
      </c>
    </row>
    <row r="193" s="2" customFormat="1">
      <c r="A193" s="38"/>
      <c r="B193" s="39"/>
      <c r="C193" s="40"/>
      <c r="D193" s="227" t="s">
        <v>194</v>
      </c>
      <c r="E193" s="40"/>
      <c r="F193" s="228" t="s">
        <v>2846</v>
      </c>
      <c r="G193" s="40"/>
      <c r="H193" s="40"/>
      <c r="I193" s="229"/>
      <c r="J193" s="40"/>
      <c r="K193" s="40"/>
      <c r="L193" s="44"/>
      <c r="M193" s="230"/>
      <c r="N193" s="231"/>
      <c r="O193" s="84"/>
      <c r="P193" s="84"/>
      <c r="Q193" s="84"/>
      <c r="R193" s="84"/>
      <c r="S193" s="84"/>
      <c r="T193" s="85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194</v>
      </c>
      <c r="AU193" s="17" t="s">
        <v>85</v>
      </c>
    </row>
    <row r="194" s="12" customFormat="1" ht="25.92" customHeight="1">
      <c r="A194" s="12"/>
      <c r="B194" s="197"/>
      <c r="C194" s="198"/>
      <c r="D194" s="199" t="s">
        <v>71</v>
      </c>
      <c r="E194" s="200" t="s">
        <v>679</v>
      </c>
      <c r="F194" s="200" t="s">
        <v>680</v>
      </c>
      <c r="G194" s="198"/>
      <c r="H194" s="198"/>
      <c r="I194" s="201"/>
      <c r="J194" s="202">
        <f>BK194</f>
        <v>0</v>
      </c>
      <c r="K194" s="198"/>
      <c r="L194" s="203"/>
      <c r="M194" s="204"/>
      <c r="N194" s="205"/>
      <c r="O194" s="205"/>
      <c r="P194" s="206">
        <f>P195+P204+P242+P245+P274+P286</f>
        <v>0</v>
      </c>
      <c r="Q194" s="205"/>
      <c r="R194" s="206">
        <f>R195+R204+R242+R245+R274+R286</f>
        <v>5.5203344836799992</v>
      </c>
      <c r="S194" s="205"/>
      <c r="T194" s="207">
        <f>T195+T204+T242+T245+T274+T286</f>
        <v>4.0084015600000003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08" t="s">
        <v>85</v>
      </c>
      <c r="AT194" s="209" t="s">
        <v>71</v>
      </c>
      <c r="AU194" s="209" t="s">
        <v>72</v>
      </c>
      <c r="AY194" s="208" t="s">
        <v>186</v>
      </c>
      <c r="BK194" s="210">
        <f>BK195+BK204+BK242+BK245+BK274+BK286</f>
        <v>0</v>
      </c>
    </row>
    <row r="195" s="12" customFormat="1" ht="22.8" customHeight="1">
      <c r="A195" s="12"/>
      <c r="B195" s="197"/>
      <c r="C195" s="198"/>
      <c r="D195" s="199" t="s">
        <v>71</v>
      </c>
      <c r="E195" s="211" t="s">
        <v>739</v>
      </c>
      <c r="F195" s="211" t="s">
        <v>740</v>
      </c>
      <c r="G195" s="198"/>
      <c r="H195" s="198"/>
      <c r="I195" s="201"/>
      <c r="J195" s="212">
        <f>BK195</f>
        <v>0</v>
      </c>
      <c r="K195" s="198"/>
      <c r="L195" s="203"/>
      <c r="M195" s="204"/>
      <c r="N195" s="205"/>
      <c r="O195" s="205"/>
      <c r="P195" s="206">
        <f>SUM(P196:P203)</f>
        <v>0</v>
      </c>
      <c r="Q195" s="205"/>
      <c r="R195" s="206">
        <f>SUM(R196:R203)</f>
        <v>0</v>
      </c>
      <c r="S195" s="205"/>
      <c r="T195" s="207">
        <f>SUM(T196:T203)</f>
        <v>0.340445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08" t="s">
        <v>85</v>
      </c>
      <c r="AT195" s="209" t="s">
        <v>71</v>
      </c>
      <c r="AU195" s="209" t="s">
        <v>79</v>
      </c>
      <c r="AY195" s="208" t="s">
        <v>186</v>
      </c>
      <c r="BK195" s="210">
        <f>SUM(BK196:BK203)</f>
        <v>0</v>
      </c>
    </row>
    <row r="196" s="2" customFormat="1" ht="49.05" customHeight="1">
      <c r="A196" s="38"/>
      <c r="B196" s="39"/>
      <c r="C196" s="213" t="s">
        <v>346</v>
      </c>
      <c r="D196" s="213" t="s">
        <v>188</v>
      </c>
      <c r="E196" s="214" t="s">
        <v>2847</v>
      </c>
      <c r="F196" s="215" t="s">
        <v>2848</v>
      </c>
      <c r="G196" s="216" t="s">
        <v>256</v>
      </c>
      <c r="H196" s="217">
        <v>194.53999999999999</v>
      </c>
      <c r="I196" s="218"/>
      <c r="J196" s="219">
        <f>ROUND(I196*H196,2)</f>
        <v>0</v>
      </c>
      <c r="K196" s="220"/>
      <c r="L196" s="44"/>
      <c r="M196" s="221" t="s">
        <v>19</v>
      </c>
      <c r="N196" s="222" t="s">
        <v>44</v>
      </c>
      <c r="O196" s="84"/>
      <c r="P196" s="223">
        <f>O196*H196</f>
        <v>0</v>
      </c>
      <c r="Q196" s="223">
        <v>0</v>
      </c>
      <c r="R196" s="223">
        <f>Q196*H196</f>
        <v>0</v>
      </c>
      <c r="S196" s="223">
        <v>0.00175</v>
      </c>
      <c r="T196" s="224">
        <f>S196*H196</f>
        <v>0.340445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25" t="s">
        <v>306</v>
      </c>
      <c r="AT196" s="225" t="s">
        <v>188</v>
      </c>
      <c r="AU196" s="225" t="s">
        <v>85</v>
      </c>
      <c r="AY196" s="17" t="s">
        <v>186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7" t="s">
        <v>85</v>
      </c>
      <c r="BK196" s="226">
        <f>ROUND(I196*H196,2)</f>
        <v>0</v>
      </c>
      <c r="BL196" s="17" t="s">
        <v>306</v>
      </c>
      <c r="BM196" s="225" t="s">
        <v>4456</v>
      </c>
    </row>
    <row r="197" s="2" customFormat="1">
      <c r="A197" s="38"/>
      <c r="B197" s="39"/>
      <c r="C197" s="40"/>
      <c r="D197" s="227" t="s">
        <v>194</v>
      </c>
      <c r="E197" s="40"/>
      <c r="F197" s="228" t="s">
        <v>2850</v>
      </c>
      <c r="G197" s="40"/>
      <c r="H197" s="40"/>
      <c r="I197" s="229"/>
      <c r="J197" s="40"/>
      <c r="K197" s="40"/>
      <c r="L197" s="44"/>
      <c r="M197" s="230"/>
      <c r="N197" s="231"/>
      <c r="O197" s="84"/>
      <c r="P197" s="84"/>
      <c r="Q197" s="84"/>
      <c r="R197" s="84"/>
      <c r="S197" s="84"/>
      <c r="T197" s="85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7" t="s">
        <v>194</v>
      </c>
      <c r="AU197" s="17" t="s">
        <v>85</v>
      </c>
    </row>
    <row r="198" s="13" customFormat="1">
      <c r="A198" s="13"/>
      <c r="B198" s="232"/>
      <c r="C198" s="233"/>
      <c r="D198" s="234" t="s">
        <v>196</v>
      </c>
      <c r="E198" s="235" t="s">
        <v>19</v>
      </c>
      <c r="F198" s="236" t="s">
        <v>287</v>
      </c>
      <c r="G198" s="233"/>
      <c r="H198" s="235" t="s">
        <v>19</v>
      </c>
      <c r="I198" s="237"/>
      <c r="J198" s="233"/>
      <c r="K198" s="233"/>
      <c r="L198" s="238"/>
      <c r="M198" s="239"/>
      <c r="N198" s="240"/>
      <c r="O198" s="240"/>
      <c r="P198" s="240"/>
      <c r="Q198" s="240"/>
      <c r="R198" s="240"/>
      <c r="S198" s="240"/>
      <c r="T198" s="24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2" t="s">
        <v>196</v>
      </c>
      <c r="AU198" s="242" t="s">
        <v>85</v>
      </c>
      <c r="AV198" s="13" t="s">
        <v>79</v>
      </c>
      <c r="AW198" s="13" t="s">
        <v>33</v>
      </c>
      <c r="AX198" s="13" t="s">
        <v>72</v>
      </c>
      <c r="AY198" s="242" t="s">
        <v>186</v>
      </c>
    </row>
    <row r="199" s="14" customFormat="1">
      <c r="A199" s="14"/>
      <c r="B199" s="243"/>
      <c r="C199" s="244"/>
      <c r="D199" s="234" t="s">
        <v>196</v>
      </c>
      <c r="E199" s="245" t="s">
        <v>19</v>
      </c>
      <c r="F199" s="246" t="s">
        <v>4415</v>
      </c>
      <c r="G199" s="244"/>
      <c r="H199" s="247">
        <v>3.4199999999999999</v>
      </c>
      <c r="I199" s="248"/>
      <c r="J199" s="244"/>
      <c r="K199" s="244"/>
      <c r="L199" s="249"/>
      <c r="M199" s="250"/>
      <c r="N199" s="251"/>
      <c r="O199" s="251"/>
      <c r="P199" s="251"/>
      <c r="Q199" s="251"/>
      <c r="R199" s="251"/>
      <c r="S199" s="251"/>
      <c r="T199" s="25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3" t="s">
        <v>196</v>
      </c>
      <c r="AU199" s="253" t="s">
        <v>85</v>
      </c>
      <c r="AV199" s="14" t="s">
        <v>85</v>
      </c>
      <c r="AW199" s="14" t="s">
        <v>33</v>
      </c>
      <c r="AX199" s="14" t="s">
        <v>72</v>
      </c>
      <c r="AY199" s="253" t="s">
        <v>186</v>
      </c>
    </row>
    <row r="200" s="14" customFormat="1">
      <c r="A200" s="14"/>
      <c r="B200" s="243"/>
      <c r="C200" s="244"/>
      <c r="D200" s="234" t="s">
        <v>196</v>
      </c>
      <c r="E200" s="245" t="s">
        <v>19</v>
      </c>
      <c r="F200" s="246" t="s">
        <v>4416</v>
      </c>
      <c r="G200" s="244"/>
      <c r="H200" s="247">
        <v>139.94999999999999</v>
      </c>
      <c r="I200" s="248"/>
      <c r="J200" s="244"/>
      <c r="K200" s="244"/>
      <c r="L200" s="249"/>
      <c r="M200" s="250"/>
      <c r="N200" s="251"/>
      <c r="O200" s="251"/>
      <c r="P200" s="251"/>
      <c r="Q200" s="251"/>
      <c r="R200" s="251"/>
      <c r="S200" s="251"/>
      <c r="T200" s="25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3" t="s">
        <v>196</v>
      </c>
      <c r="AU200" s="253" t="s">
        <v>85</v>
      </c>
      <c r="AV200" s="14" t="s">
        <v>85</v>
      </c>
      <c r="AW200" s="14" t="s">
        <v>33</v>
      </c>
      <c r="AX200" s="14" t="s">
        <v>72</v>
      </c>
      <c r="AY200" s="253" t="s">
        <v>186</v>
      </c>
    </row>
    <row r="201" s="14" customFormat="1">
      <c r="A201" s="14"/>
      <c r="B201" s="243"/>
      <c r="C201" s="244"/>
      <c r="D201" s="234" t="s">
        <v>196</v>
      </c>
      <c r="E201" s="245" t="s">
        <v>19</v>
      </c>
      <c r="F201" s="246" t="s">
        <v>4417</v>
      </c>
      <c r="G201" s="244"/>
      <c r="H201" s="247">
        <v>14.68</v>
      </c>
      <c r="I201" s="248"/>
      <c r="J201" s="244"/>
      <c r="K201" s="244"/>
      <c r="L201" s="249"/>
      <c r="M201" s="250"/>
      <c r="N201" s="251"/>
      <c r="O201" s="251"/>
      <c r="P201" s="251"/>
      <c r="Q201" s="251"/>
      <c r="R201" s="251"/>
      <c r="S201" s="251"/>
      <c r="T201" s="25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3" t="s">
        <v>196</v>
      </c>
      <c r="AU201" s="253" t="s">
        <v>85</v>
      </c>
      <c r="AV201" s="14" t="s">
        <v>85</v>
      </c>
      <c r="AW201" s="14" t="s">
        <v>33</v>
      </c>
      <c r="AX201" s="14" t="s">
        <v>72</v>
      </c>
      <c r="AY201" s="253" t="s">
        <v>186</v>
      </c>
    </row>
    <row r="202" s="14" customFormat="1">
      <c r="A202" s="14"/>
      <c r="B202" s="243"/>
      <c r="C202" s="244"/>
      <c r="D202" s="234" t="s">
        <v>196</v>
      </c>
      <c r="E202" s="245" t="s">
        <v>19</v>
      </c>
      <c r="F202" s="246" t="s">
        <v>4418</v>
      </c>
      <c r="G202" s="244"/>
      <c r="H202" s="247">
        <v>22.079999999999998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33</v>
      </c>
      <c r="AX202" s="14" t="s">
        <v>72</v>
      </c>
      <c r="AY202" s="253" t="s">
        <v>186</v>
      </c>
    </row>
    <row r="203" s="14" customFormat="1">
      <c r="A203" s="14"/>
      <c r="B203" s="243"/>
      <c r="C203" s="244"/>
      <c r="D203" s="234" t="s">
        <v>196</v>
      </c>
      <c r="E203" s="245" t="s">
        <v>19</v>
      </c>
      <c r="F203" s="246" t="s">
        <v>4419</v>
      </c>
      <c r="G203" s="244"/>
      <c r="H203" s="247">
        <v>14.41</v>
      </c>
      <c r="I203" s="248"/>
      <c r="J203" s="244"/>
      <c r="K203" s="244"/>
      <c r="L203" s="249"/>
      <c r="M203" s="250"/>
      <c r="N203" s="251"/>
      <c r="O203" s="251"/>
      <c r="P203" s="251"/>
      <c r="Q203" s="251"/>
      <c r="R203" s="251"/>
      <c r="S203" s="251"/>
      <c r="T203" s="25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3" t="s">
        <v>196</v>
      </c>
      <c r="AU203" s="253" t="s">
        <v>85</v>
      </c>
      <c r="AV203" s="14" t="s">
        <v>85</v>
      </c>
      <c r="AW203" s="14" t="s">
        <v>33</v>
      </c>
      <c r="AX203" s="14" t="s">
        <v>72</v>
      </c>
      <c r="AY203" s="253" t="s">
        <v>186</v>
      </c>
    </row>
    <row r="204" s="12" customFormat="1" ht="22.8" customHeight="1">
      <c r="A204" s="12"/>
      <c r="B204" s="197"/>
      <c r="C204" s="198"/>
      <c r="D204" s="199" t="s">
        <v>71</v>
      </c>
      <c r="E204" s="211" t="s">
        <v>804</v>
      </c>
      <c r="F204" s="211" t="s">
        <v>805</v>
      </c>
      <c r="G204" s="198"/>
      <c r="H204" s="198"/>
      <c r="I204" s="201"/>
      <c r="J204" s="212">
        <f>BK204</f>
        <v>0</v>
      </c>
      <c r="K204" s="198"/>
      <c r="L204" s="203"/>
      <c r="M204" s="204"/>
      <c r="N204" s="205"/>
      <c r="O204" s="205"/>
      <c r="P204" s="206">
        <f>SUM(P205:P241)</f>
        <v>0</v>
      </c>
      <c r="Q204" s="205"/>
      <c r="R204" s="206">
        <f>SUM(R205:R241)</f>
        <v>4.0438062919999993</v>
      </c>
      <c r="S204" s="205"/>
      <c r="T204" s="207">
        <f>SUM(T205:T241)</f>
        <v>3.4248150000000002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08" t="s">
        <v>85</v>
      </c>
      <c r="AT204" s="209" t="s">
        <v>71</v>
      </c>
      <c r="AU204" s="209" t="s">
        <v>79</v>
      </c>
      <c r="AY204" s="208" t="s">
        <v>186</v>
      </c>
      <c r="BK204" s="210">
        <f>SUM(BK205:BK241)</f>
        <v>0</v>
      </c>
    </row>
    <row r="205" s="2" customFormat="1" ht="44.25" customHeight="1">
      <c r="A205" s="38"/>
      <c r="B205" s="39"/>
      <c r="C205" s="213" t="s">
        <v>352</v>
      </c>
      <c r="D205" s="213" t="s">
        <v>188</v>
      </c>
      <c r="E205" s="214" t="s">
        <v>2945</v>
      </c>
      <c r="F205" s="215" t="s">
        <v>2946</v>
      </c>
      <c r="G205" s="216" t="s">
        <v>283</v>
      </c>
      <c r="H205" s="217">
        <v>20</v>
      </c>
      <c r="I205" s="218"/>
      <c r="J205" s="219">
        <f>ROUND(I205*H205,2)</f>
        <v>0</v>
      </c>
      <c r="K205" s="220"/>
      <c r="L205" s="44"/>
      <c r="M205" s="221" t="s">
        <v>19</v>
      </c>
      <c r="N205" s="222" t="s">
        <v>44</v>
      </c>
      <c r="O205" s="84"/>
      <c r="P205" s="223">
        <f>O205*H205</f>
        <v>0</v>
      </c>
      <c r="Q205" s="223">
        <v>0</v>
      </c>
      <c r="R205" s="223">
        <f>Q205*H205</f>
        <v>0</v>
      </c>
      <c r="S205" s="223">
        <v>0.00059999999999999995</v>
      </c>
      <c r="T205" s="224">
        <f>S205*H205</f>
        <v>0.011999999999999999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25" t="s">
        <v>306</v>
      </c>
      <c r="AT205" s="225" t="s">
        <v>188</v>
      </c>
      <c r="AU205" s="225" t="s">
        <v>85</v>
      </c>
      <c r="AY205" s="17" t="s">
        <v>186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7" t="s">
        <v>85</v>
      </c>
      <c r="BK205" s="226">
        <f>ROUND(I205*H205,2)</f>
        <v>0</v>
      </c>
      <c r="BL205" s="17" t="s">
        <v>306</v>
      </c>
      <c r="BM205" s="225" t="s">
        <v>4457</v>
      </c>
    </row>
    <row r="206" s="2" customFormat="1">
      <c r="A206" s="38"/>
      <c r="B206" s="39"/>
      <c r="C206" s="40"/>
      <c r="D206" s="227" t="s">
        <v>194</v>
      </c>
      <c r="E206" s="40"/>
      <c r="F206" s="228" t="s">
        <v>2948</v>
      </c>
      <c r="G206" s="40"/>
      <c r="H206" s="40"/>
      <c r="I206" s="229"/>
      <c r="J206" s="40"/>
      <c r="K206" s="40"/>
      <c r="L206" s="44"/>
      <c r="M206" s="230"/>
      <c r="N206" s="231"/>
      <c r="O206" s="84"/>
      <c r="P206" s="84"/>
      <c r="Q206" s="84"/>
      <c r="R206" s="84"/>
      <c r="S206" s="84"/>
      <c r="T206" s="85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7" t="s">
        <v>194</v>
      </c>
      <c r="AU206" s="17" t="s">
        <v>85</v>
      </c>
    </row>
    <row r="207" s="13" customFormat="1">
      <c r="A207" s="13"/>
      <c r="B207" s="232"/>
      <c r="C207" s="233"/>
      <c r="D207" s="234" t="s">
        <v>196</v>
      </c>
      <c r="E207" s="235" t="s">
        <v>19</v>
      </c>
      <c r="F207" s="236" t="s">
        <v>287</v>
      </c>
      <c r="G207" s="233"/>
      <c r="H207" s="235" t="s">
        <v>19</v>
      </c>
      <c r="I207" s="237"/>
      <c r="J207" s="233"/>
      <c r="K207" s="233"/>
      <c r="L207" s="238"/>
      <c r="M207" s="239"/>
      <c r="N207" s="240"/>
      <c r="O207" s="240"/>
      <c r="P207" s="240"/>
      <c r="Q207" s="240"/>
      <c r="R207" s="240"/>
      <c r="S207" s="240"/>
      <c r="T207" s="24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2" t="s">
        <v>196</v>
      </c>
      <c r="AU207" s="242" t="s">
        <v>85</v>
      </c>
      <c r="AV207" s="13" t="s">
        <v>79</v>
      </c>
      <c r="AW207" s="13" t="s">
        <v>33</v>
      </c>
      <c r="AX207" s="13" t="s">
        <v>72</v>
      </c>
      <c r="AY207" s="242" t="s">
        <v>186</v>
      </c>
    </row>
    <row r="208" s="14" customFormat="1">
      <c r="A208" s="14"/>
      <c r="B208" s="243"/>
      <c r="C208" s="244"/>
      <c r="D208" s="234" t="s">
        <v>196</v>
      </c>
      <c r="E208" s="245" t="s">
        <v>19</v>
      </c>
      <c r="F208" s="246" t="s">
        <v>4458</v>
      </c>
      <c r="G208" s="244"/>
      <c r="H208" s="247">
        <v>1</v>
      </c>
      <c r="I208" s="248"/>
      <c r="J208" s="244"/>
      <c r="K208" s="244"/>
      <c r="L208" s="249"/>
      <c r="M208" s="250"/>
      <c r="N208" s="251"/>
      <c r="O208" s="251"/>
      <c r="P208" s="251"/>
      <c r="Q208" s="251"/>
      <c r="R208" s="251"/>
      <c r="S208" s="251"/>
      <c r="T208" s="25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3" t="s">
        <v>196</v>
      </c>
      <c r="AU208" s="253" t="s">
        <v>85</v>
      </c>
      <c r="AV208" s="14" t="s">
        <v>85</v>
      </c>
      <c r="AW208" s="14" t="s">
        <v>33</v>
      </c>
      <c r="AX208" s="14" t="s">
        <v>72</v>
      </c>
      <c r="AY208" s="253" t="s">
        <v>186</v>
      </c>
    </row>
    <row r="209" s="14" customFormat="1">
      <c r="A209" s="14"/>
      <c r="B209" s="243"/>
      <c r="C209" s="244"/>
      <c r="D209" s="234" t="s">
        <v>196</v>
      </c>
      <c r="E209" s="245" t="s">
        <v>19</v>
      </c>
      <c r="F209" s="246" t="s">
        <v>4459</v>
      </c>
      <c r="G209" s="244"/>
      <c r="H209" s="247">
        <v>19</v>
      </c>
      <c r="I209" s="248"/>
      <c r="J209" s="244"/>
      <c r="K209" s="244"/>
      <c r="L209" s="249"/>
      <c r="M209" s="250"/>
      <c r="N209" s="251"/>
      <c r="O209" s="251"/>
      <c r="P209" s="251"/>
      <c r="Q209" s="251"/>
      <c r="R209" s="251"/>
      <c r="S209" s="251"/>
      <c r="T209" s="25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3" t="s">
        <v>196</v>
      </c>
      <c r="AU209" s="253" t="s">
        <v>85</v>
      </c>
      <c r="AV209" s="14" t="s">
        <v>85</v>
      </c>
      <c r="AW209" s="14" t="s">
        <v>33</v>
      </c>
      <c r="AX209" s="14" t="s">
        <v>72</v>
      </c>
      <c r="AY209" s="253" t="s">
        <v>186</v>
      </c>
    </row>
    <row r="210" s="2" customFormat="1" ht="44.25" customHeight="1">
      <c r="A210" s="38"/>
      <c r="B210" s="39"/>
      <c r="C210" s="213" t="s">
        <v>362</v>
      </c>
      <c r="D210" s="213" t="s">
        <v>188</v>
      </c>
      <c r="E210" s="214" t="s">
        <v>2951</v>
      </c>
      <c r="F210" s="215" t="s">
        <v>2952</v>
      </c>
      <c r="G210" s="216" t="s">
        <v>283</v>
      </c>
      <c r="H210" s="217">
        <v>19</v>
      </c>
      <c r="I210" s="218"/>
      <c r="J210" s="219">
        <f>ROUND(I210*H210,2)</f>
        <v>0</v>
      </c>
      <c r="K210" s="220"/>
      <c r="L210" s="44"/>
      <c r="M210" s="221" t="s">
        <v>19</v>
      </c>
      <c r="N210" s="222" t="s">
        <v>44</v>
      </c>
      <c r="O210" s="84"/>
      <c r="P210" s="223">
        <f>O210*H210</f>
        <v>0</v>
      </c>
      <c r="Q210" s="223">
        <v>0</v>
      </c>
      <c r="R210" s="223">
        <f>Q210*H210</f>
        <v>0</v>
      </c>
      <c r="S210" s="223">
        <v>0.0030000000000000001</v>
      </c>
      <c r="T210" s="224">
        <f>S210*H210</f>
        <v>0.057000000000000002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25" t="s">
        <v>306</v>
      </c>
      <c r="AT210" s="225" t="s">
        <v>188</v>
      </c>
      <c r="AU210" s="225" t="s">
        <v>85</v>
      </c>
      <c r="AY210" s="17" t="s">
        <v>186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7" t="s">
        <v>85</v>
      </c>
      <c r="BK210" s="226">
        <f>ROUND(I210*H210,2)</f>
        <v>0</v>
      </c>
      <c r="BL210" s="17" t="s">
        <v>306</v>
      </c>
      <c r="BM210" s="225" t="s">
        <v>4460</v>
      </c>
    </row>
    <row r="211" s="2" customFormat="1">
      <c r="A211" s="38"/>
      <c r="B211" s="39"/>
      <c r="C211" s="40"/>
      <c r="D211" s="227" t="s">
        <v>194</v>
      </c>
      <c r="E211" s="40"/>
      <c r="F211" s="228" t="s">
        <v>2954</v>
      </c>
      <c r="G211" s="40"/>
      <c r="H211" s="40"/>
      <c r="I211" s="229"/>
      <c r="J211" s="40"/>
      <c r="K211" s="40"/>
      <c r="L211" s="44"/>
      <c r="M211" s="230"/>
      <c r="N211" s="231"/>
      <c r="O211" s="84"/>
      <c r="P211" s="84"/>
      <c r="Q211" s="84"/>
      <c r="R211" s="84"/>
      <c r="S211" s="84"/>
      <c r="T211" s="85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7" t="s">
        <v>194</v>
      </c>
      <c r="AU211" s="17" t="s">
        <v>85</v>
      </c>
    </row>
    <row r="212" s="13" customFormat="1">
      <c r="A212" s="13"/>
      <c r="B212" s="232"/>
      <c r="C212" s="233"/>
      <c r="D212" s="234" t="s">
        <v>196</v>
      </c>
      <c r="E212" s="235" t="s">
        <v>19</v>
      </c>
      <c r="F212" s="236" t="s">
        <v>287</v>
      </c>
      <c r="G212" s="233"/>
      <c r="H212" s="235" t="s">
        <v>19</v>
      </c>
      <c r="I212" s="237"/>
      <c r="J212" s="233"/>
      <c r="K212" s="233"/>
      <c r="L212" s="238"/>
      <c r="M212" s="239"/>
      <c r="N212" s="240"/>
      <c r="O212" s="240"/>
      <c r="P212" s="240"/>
      <c r="Q212" s="240"/>
      <c r="R212" s="240"/>
      <c r="S212" s="240"/>
      <c r="T212" s="24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2" t="s">
        <v>196</v>
      </c>
      <c r="AU212" s="242" t="s">
        <v>85</v>
      </c>
      <c r="AV212" s="13" t="s">
        <v>79</v>
      </c>
      <c r="AW212" s="13" t="s">
        <v>33</v>
      </c>
      <c r="AX212" s="13" t="s">
        <v>72</v>
      </c>
      <c r="AY212" s="242" t="s">
        <v>186</v>
      </c>
    </row>
    <row r="213" s="14" customFormat="1">
      <c r="A213" s="14"/>
      <c r="B213" s="243"/>
      <c r="C213" s="244"/>
      <c r="D213" s="234" t="s">
        <v>196</v>
      </c>
      <c r="E213" s="245" t="s">
        <v>19</v>
      </c>
      <c r="F213" s="246" t="s">
        <v>2959</v>
      </c>
      <c r="G213" s="244"/>
      <c r="H213" s="247">
        <v>2</v>
      </c>
      <c r="I213" s="248"/>
      <c r="J213" s="244"/>
      <c r="K213" s="244"/>
      <c r="L213" s="249"/>
      <c r="M213" s="250"/>
      <c r="N213" s="251"/>
      <c r="O213" s="251"/>
      <c r="P213" s="251"/>
      <c r="Q213" s="251"/>
      <c r="R213" s="251"/>
      <c r="S213" s="251"/>
      <c r="T213" s="25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3" t="s">
        <v>196</v>
      </c>
      <c r="AU213" s="253" t="s">
        <v>85</v>
      </c>
      <c r="AV213" s="14" t="s">
        <v>85</v>
      </c>
      <c r="AW213" s="14" t="s">
        <v>33</v>
      </c>
      <c r="AX213" s="14" t="s">
        <v>72</v>
      </c>
      <c r="AY213" s="253" t="s">
        <v>186</v>
      </c>
    </row>
    <row r="214" s="14" customFormat="1">
      <c r="A214" s="14"/>
      <c r="B214" s="243"/>
      <c r="C214" s="244"/>
      <c r="D214" s="234" t="s">
        <v>196</v>
      </c>
      <c r="E214" s="245" t="s">
        <v>19</v>
      </c>
      <c r="F214" s="246" t="s">
        <v>4461</v>
      </c>
      <c r="G214" s="244"/>
      <c r="H214" s="247">
        <v>17</v>
      </c>
      <c r="I214" s="248"/>
      <c r="J214" s="244"/>
      <c r="K214" s="244"/>
      <c r="L214" s="249"/>
      <c r="M214" s="250"/>
      <c r="N214" s="251"/>
      <c r="O214" s="251"/>
      <c r="P214" s="251"/>
      <c r="Q214" s="251"/>
      <c r="R214" s="251"/>
      <c r="S214" s="251"/>
      <c r="T214" s="25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3" t="s">
        <v>196</v>
      </c>
      <c r="AU214" s="253" t="s">
        <v>85</v>
      </c>
      <c r="AV214" s="14" t="s">
        <v>85</v>
      </c>
      <c r="AW214" s="14" t="s">
        <v>33</v>
      </c>
      <c r="AX214" s="14" t="s">
        <v>72</v>
      </c>
      <c r="AY214" s="253" t="s">
        <v>186</v>
      </c>
    </row>
    <row r="215" s="2" customFormat="1" ht="49.05" customHeight="1">
      <c r="A215" s="38"/>
      <c r="B215" s="39"/>
      <c r="C215" s="213" t="s">
        <v>368</v>
      </c>
      <c r="D215" s="213" t="s">
        <v>188</v>
      </c>
      <c r="E215" s="214" t="s">
        <v>3004</v>
      </c>
      <c r="F215" s="215" t="s">
        <v>3005</v>
      </c>
      <c r="G215" s="216" t="s">
        <v>256</v>
      </c>
      <c r="H215" s="217">
        <v>194.53999999999999</v>
      </c>
      <c r="I215" s="218"/>
      <c r="J215" s="219">
        <f>ROUND(I215*H215,2)</f>
        <v>0</v>
      </c>
      <c r="K215" s="220"/>
      <c r="L215" s="44"/>
      <c r="M215" s="221" t="s">
        <v>19</v>
      </c>
      <c r="N215" s="222" t="s">
        <v>44</v>
      </c>
      <c r="O215" s="84"/>
      <c r="P215" s="223">
        <f>O215*H215</f>
        <v>0</v>
      </c>
      <c r="Q215" s="223">
        <v>0.014479799999999999</v>
      </c>
      <c r="R215" s="223">
        <f>Q215*H215</f>
        <v>2.8169002919999997</v>
      </c>
      <c r="S215" s="223">
        <v>0</v>
      </c>
      <c r="T215" s="224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25" t="s">
        <v>306</v>
      </c>
      <c r="AT215" s="225" t="s">
        <v>188</v>
      </c>
      <c r="AU215" s="225" t="s">
        <v>85</v>
      </c>
      <c r="AY215" s="17" t="s">
        <v>186</v>
      </c>
      <c r="BE215" s="226">
        <f>IF(N215="základní",J215,0)</f>
        <v>0</v>
      </c>
      <c r="BF215" s="226">
        <f>IF(N215="snížená",J215,0)</f>
        <v>0</v>
      </c>
      <c r="BG215" s="226">
        <f>IF(N215="zákl. přenesená",J215,0)</f>
        <v>0</v>
      </c>
      <c r="BH215" s="226">
        <f>IF(N215="sníž. přenesená",J215,0)</f>
        <v>0</v>
      </c>
      <c r="BI215" s="226">
        <f>IF(N215="nulová",J215,0)</f>
        <v>0</v>
      </c>
      <c r="BJ215" s="17" t="s">
        <v>85</v>
      </c>
      <c r="BK215" s="226">
        <f>ROUND(I215*H215,2)</f>
        <v>0</v>
      </c>
      <c r="BL215" s="17" t="s">
        <v>306</v>
      </c>
      <c r="BM215" s="225" t="s">
        <v>4462</v>
      </c>
    </row>
    <row r="216" s="13" customFormat="1">
      <c r="A216" s="13"/>
      <c r="B216" s="232"/>
      <c r="C216" s="233"/>
      <c r="D216" s="234" t="s">
        <v>196</v>
      </c>
      <c r="E216" s="235" t="s">
        <v>19</v>
      </c>
      <c r="F216" s="236" t="s">
        <v>287</v>
      </c>
      <c r="G216" s="233"/>
      <c r="H216" s="235" t="s">
        <v>19</v>
      </c>
      <c r="I216" s="237"/>
      <c r="J216" s="233"/>
      <c r="K216" s="233"/>
      <c r="L216" s="238"/>
      <c r="M216" s="239"/>
      <c r="N216" s="240"/>
      <c r="O216" s="240"/>
      <c r="P216" s="240"/>
      <c r="Q216" s="240"/>
      <c r="R216" s="240"/>
      <c r="S216" s="240"/>
      <c r="T216" s="24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2" t="s">
        <v>196</v>
      </c>
      <c r="AU216" s="242" t="s">
        <v>85</v>
      </c>
      <c r="AV216" s="13" t="s">
        <v>79</v>
      </c>
      <c r="AW216" s="13" t="s">
        <v>33</v>
      </c>
      <c r="AX216" s="13" t="s">
        <v>72</v>
      </c>
      <c r="AY216" s="242" t="s">
        <v>186</v>
      </c>
    </row>
    <row r="217" s="14" customFormat="1">
      <c r="A217" s="14"/>
      <c r="B217" s="243"/>
      <c r="C217" s="244"/>
      <c r="D217" s="234" t="s">
        <v>196</v>
      </c>
      <c r="E217" s="245" t="s">
        <v>19</v>
      </c>
      <c r="F217" s="246" t="s">
        <v>4415</v>
      </c>
      <c r="G217" s="244"/>
      <c r="H217" s="247">
        <v>3.4199999999999999</v>
      </c>
      <c r="I217" s="248"/>
      <c r="J217" s="244"/>
      <c r="K217" s="244"/>
      <c r="L217" s="249"/>
      <c r="M217" s="250"/>
      <c r="N217" s="251"/>
      <c r="O217" s="251"/>
      <c r="P217" s="251"/>
      <c r="Q217" s="251"/>
      <c r="R217" s="251"/>
      <c r="S217" s="251"/>
      <c r="T217" s="25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3" t="s">
        <v>196</v>
      </c>
      <c r="AU217" s="253" t="s">
        <v>85</v>
      </c>
      <c r="AV217" s="14" t="s">
        <v>85</v>
      </c>
      <c r="AW217" s="14" t="s">
        <v>33</v>
      </c>
      <c r="AX217" s="14" t="s">
        <v>72</v>
      </c>
      <c r="AY217" s="253" t="s">
        <v>186</v>
      </c>
    </row>
    <row r="218" s="14" customFormat="1">
      <c r="A218" s="14"/>
      <c r="B218" s="243"/>
      <c r="C218" s="244"/>
      <c r="D218" s="234" t="s">
        <v>196</v>
      </c>
      <c r="E218" s="245" t="s">
        <v>19</v>
      </c>
      <c r="F218" s="246" t="s">
        <v>4416</v>
      </c>
      <c r="G218" s="244"/>
      <c r="H218" s="247">
        <v>139.94999999999999</v>
      </c>
      <c r="I218" s="248"/>
      <c r="J218" s="244"/>
      <c r="K218" s="244"/>
      <c r="L218" s="249"/>
      <c r="M218" s="250"/>
      <c r="N218" s="251"/>
      <c r="O218" s="251"/>
      <c r="P218" s="251"/>
      <c r="Q218" s="251"/>
      <c r="R218" s="251"/>
      <c r="S218" s="251"/>
      <c r="T218" s="25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3" t="s">
        <v>196</v>
      </c>
      <c r="AU218" s="253" t="s">
        <v>85</v>
      </c>
      <c r="AV218" s="14" t="s">
        <v>85</v>
      </c>
      <c r="AW218" s="14" t="s">
        <v>33</v>
      </c>
      <c r="AX218" s="14" t="s">
        <v>72</v>
      </c>
      <c r="AY218" s="253" t="s">
        <v>186</v>
      </c>
    </row>
    <row r="219" s="14" customFormat="1">
      <c r="A219" s="14"/>
      <c r="B219" s="243"/>
      <c r="C219" s="244"/>
      <c r="D219" s="234" t="s">
        <v>196</v>
      </c>
      <c r="E219" s="245" t="s">
        <v>19</v>
      </c>
      <c r="F219" s="246" t="s">
        <v>4417</v>
      </c>
      <c r="G219" s="244"/>
      <c r="H219" s="247">
        <v>14.68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196</v>
      </c>
      <c r="AU219" s="253" t="s">
        <v>85</v>
      </c>
      <c r="AV219" s="14" t="s">
        <v>85</v>
      </c>
      <c r="AW219" s="14" t="s">
        <v>33</v>
      </c>
      <c r="AX219" s="14" t="s">
        <v>72</v>
      </c>
      <c r="AY219" s="253" t="s">
        <v>186</v>
      </c>
    </row>
    <row r="220" s="14" customFormat="1">
      <c r="A220" s="14"/>
      <c r="B220" s="243"/>
      <c r="C220" s="244"/>
      <c r="D220" s="234" t="s">
        <v>196</v>
      </c>
      <c r="E220" s="245" t="s">
        <v>19</v>
      </c>
      <c r="F220" s="246" t="s">
        <v>4418</v>
      </c>
      <c r="G220" s="244"/>
      <c r="H220" s="247">
        <v>22.079999999999998</v>
      </c>
      <c r="I220" s="248"/>
      <c r="J220" s="244"/>
      <c r="K220" s="244"/>
      <c r="L220" s="249"/>
      <c r="M220" s="250"/>
      <c r="N220" s="251"/>
      <c r="O220" s="251"/>
      <c r="P220" s="251"/>
      <c r="Q220" s="251"/>
      <c r="R220" s="251"/>
      <c r="S220" s="251"/>
      <c r="T220" s="25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3" t="s">
        <v>196</v>
      </c>
      <c r="AU220" s="253" t="s">
        <v>85</v>
      </c>
      <c r="AV220" s="14" t="s">
        <v>85</v>
      </c>
      <c r="AW220" s="14" t="s">
        <v>33</v>
      </c>
      <c r="AX220" s="14" t="s">
        <v>72</v>
      </c>
      <c r="AY220" s="253" t="s">
        <v>186</v>
      </c>
    </row>
    <row r="221" s="14" customFormat="1">
      <c r="A221" s="14"/>
      <c r="B221" s="243"/>
      <c r="C221" s="244"/>
      <c r="D221" s="234" t="s">
        <v>196</v>
      </c>
      <c r="E221" s="245" t="s">
        <v>19</v>
      </c>
      <c r="F221" s="246" t="s">
        <v>4419</v>
      </c>
      <c r="G221" s="244"/>
      <c r="H221" s="247">
        <v>14.41</v>
      </c>
      <c r="I221" s="248"/>
      <c r="J221" s="244"/>
      <c r="K221" s="244"/>
      <c r="L221" s="249"/>
      <c r="M221" s="250"/>
      <c r="N221" s="251"/>
      <c r="O221" s="251"/>
      <c r="P221" s="251"/>
      <c r="Q221" s="251"/>
      <c r="R221" s="251"/>
      <c r="S221" s="251"/>
      <c r="T221" s="25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3" t="s">
        <v>196</v>
      </c>
      <c r="AU221" s="253" t="s">
        <v>85</v>
      </c>
      <c r="AV221" s="14" t="s">
        <v>85</v>
      </c>
      <c r="AW221" s="14" t="s">
        <v>33</v>
      </c>
      <c r="AX221" s="14" t="s">
        <v>72</v>
      </c>
      <c r="AY221" s="253" t="s">
        <v>186</v>
      </c>
    </row>
    <row r="222" s="2" customFormat="1" ht="37.8" customHeight="1">
      <c r="A222" s="38"/>
      <c r="B222" s="39"/>
      <c r="C222" s="213" t="s">
        <v>374</v>
      </c>
      <c r="D222" s="213" t="s">
        <v>188</v>
      </c>
      <c r="E222" s="214" t="s">
        <v>3043</v>
      </c>
      <c r="F222" s="215" t="s">
        <v>3044</v>
      </c>
      <c r="G222" s="216" t="s">
        <v>256</v>
      </c>
      <c r="H222" s="217">
        <v>194.5</v>
      </c>
      <c r="I222" s="218"/>
      <c r="J222" s="219">
        <f>ROUND(I222*H222,2)</f>
        <v>0</v>
      </c>
      <c r="K222" s="220"/>
      <c r="L222" s="44"/>
      <c r="M222" s="221" t="s">
        <v>19</v>
      </c>
      <c r="N222" s="222" t="s">
        <v>44</v>
      </c>
      <c r="O222" s="84"/>
      <c r="P222" s="223">
        <f>O222*H222</f>
        <v>0</v>
      </c>
      <c r="Q222" s="223">
        <v>0.00010000000000000001</v>
      </c>
      <c r="R222" s="223">
        <f>Q222*H222</f>
        <v>0.019450000000000002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306</v>
      </c>
      <c r="AT222" s="225" t="s">
        <v>188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4463</v>
      </c>
    </row>
    <row r="223" s="2" customFormat="1">
      <c r="A223" s="38"/>
      <c r="B223" s="39"/>
      <c r="C223" s="40"/>
      <c r="D223" s="227" t="s">
        <v>194</v>
      </c>
      <c r="E223" s="40"/>
      <c r="F223" s="228" t="s">
        <v>3046</v>
      </c>
      <c r="G223" s="40"/>
      <c r="H223" s="40"/>
      <c r="I223" s="229"/>
      <c r="J223" s="40"/>
      <c r="K223" s="40"/>
      <c r="L223" s="44"/>
      <c r="M223" s="230"/>
      <c r="N223" s="231"/>
      <c r="O223" s="84"/>
      <c r="P223" s="84"/>
      <c r="Q223" s="84"/>
      <c r="R223" s="84"/>
      <c r="S223" s="84"/>
      <c r="T223" s="85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7" t="s">
        <v>194</v>
      </c>
      <c r="AU223" s="17" t="s">
        <v>85</v>
      </c>
    </row>
    <row r="224" s="2" customFormat="1" ht="44.25" customHeight="1">
      <c r="A224" s="38"/>
      <c r="B224" s="39"/>
      <c r="C224" s="213" t="s">
        <v>379</v>
      </c>
      <c r="D224" s="213" t="s">
        <v>188</v>
      </c>
      <c r="E224" s="214" t="s">
        <v>3063</v>
      </c>
      <c r="F224" s="215" t="s">
        <v>3064</v>
      </c>
      <c r="G224" s="216" t="s">
        <v>256</v>
      </c>
      <c r="H224" s="217">
        <v>194.5</v>
      </c>
      <c r="I224" s="218"/>
      <c r="J224" s="219">
        <f>ROUND(I224*H224,2)</f>
        <v>0</v>
      </c>
      <c r="K224" s="220"/>
      <c r="L224" s="44"/>
      <c r="M224" s="221" t="s">
        <v>19</v>
      </c>
      <c r="N224" s="222" t="s">
        <v>44</v>
      </c>
      <c r="O224" s="84"/>
      <c r="P224" s="223">
        <f>O224*H224</f>
        <v>0</v>
      </c>
      <c r="Q224" s="223">
        <v>0</v>
      </c>
      <c r="R224" s="223">
        <f>Q224*H224</f>
        <v>0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306</v>
      </c>
      <c r="AT224" s="225" t="s">
        <v>188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306</v>
      </c>
      <c r="BM224" s="225" t="s">
        <v>4464</v>
      </c>
    </row>
    <row r="225" s="2" customFormat="1">
      <c r="A225" s="38"/>
      <c r="B225" s="39"/>
      <c r="C225" s="40"/>
      <c r="D225" s="227" t="s">
        <v>194</v>
      </c>
      <c r="E225" s="40"/>
      <c r="F225" s="228" t="s">
        <v>3066</v>
      </c>
      <c r="G225" s="40"/>
      <c r="H225" s="40"/>
      <c r="I225" s="229"/>
      <c r="J225" s="40"/>
      <c r="K225" s="40"/>
      <c r="L225" s="44"/>
      <c r="M225" s="230"/>
      <c r="N225" s="231"/>
      <c r="O225" s="84"/>
      <c r="P225" s="84"/>
      <c r="Q225" s="84"/>
      <c r="R225" s="84"/>
      <c r="S225" s="84"/>
      <c r="T225" s="85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7" t="s">
        <v>194</v>
      </c>
      <c r="AU225" s="17" t="s">
        <v>85</v>
      </c>
    </row>
    <row r="226" s="2" customFormat="1" ht="24.15" customHeight="1">
      <c r="A226" s="38"/>
      <c r="B226" s="39"/>
      <c r="C226" s="254" t="s">
        <v>385</v>
      </c>
      <c r="D226" s="254" t="s">
        <v>236</v>
      </c>
      <c r="E226" s="255" t="s">
        <v>3070</v>
      </c>
      <c r="F226" s="256" t="s">
        <v>3071</v>
      </c>
      <c r="G226" s="257" t="s">
        <v>256</v>
      </c>
      <c r="H226" s="258">
        <v>198.38999999999999</v>
      </c>
      <c r="I226" s="259"/>
      <c r="J226" s="260">
        <f>ROUND(I226*H226,2)</f>
        <v>0</v>
      </c>
      <c r="K226" s="261"/>
      <c r="L226" s="262"/>
      <c r="M226" s="263" t="s">
        <v>19</v>
      </c>
      <c r="N226" s="264" t="s">
        <v>44</v>
      </c>
      <c r="O226" s="84"/>
      <c r="P226" s="223">
        <f>O226*H226</f>
        <v>0</v>
      </c>
      <c r="Q226" s="223">
        <v>0.0054000000000000003</v>
      </c>
      <c r="R226" s="223">
        <f>Q226*H226</f>
        <v>1.0713060000000001</v>
      </c>
      <c r="S226" s="223">
        <v>0</v>
      </c>
      <c r="T226" s="224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25" t="s">
        <v>406</v>
      </c>
      <c r="AT226" s="225" t="s">
        <v>236</v>
      </c>
      <c r="AU226" s="225" t="s">
        <v>85</v>
      </c>
      <c r="AY226" s="17" t="s">
        <v>186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17" t="s">
        <v>85</v>
      </c>
      <c r="BK226" s="226">
        <f>ROUND(I226*H226,2)</f>
        <v>0</v>
      </c>
      <c r="BL226" s="17" t="s">
        <v>306</v>
      </c>
      <c r="BM226" s="225" t="s">
        <v>4465</v>
      </c>
    </row>
    <row r="227" s="14" customFormat="1">
      <c r="A227" s="14"/>
      <c r="B227" s="243"/>
      <c r="C227" s="244"/>
      <c r="D227" s="234" t="s">
        <v>196</v>
      </c>
      <c r="E227" s="244"/>
      <c r="F227" s="246" t="s">
        <v>4466</v>
      </c>
      <c r="G227" s="244"/>
      <c r="H227" s="247">
        <v>198.38999999999999</v>
      </c>
      <c r="I227" s="248"/>
      <c r="J227" s="244"/>
      <c r="K227" s="244"/>
      <c r="L227" s="249"/>
      <c r="M227" s="250"/>
      <c r="N227" s="251"/>
      <c r="O227" s="251"/>
      <c r="P227" s="251"/>
      <c r="Q227" s="251"/>
      <c r="R227" s="251"/>
      <c r="S227" s="251"/>
      <c r="T227" s="25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3" t="s">
        <v>196</v>
      </c>
      <c r="AU227" s="253" t="s">
        <v>85</v>
      </c>
      <c r="AV227" s="14" t="s">
        <v>85</v>
      </c>
      <c r="AW227" s="14" t="s">
        <v>4</v>
      </c>
      <c r="AX227" s="14" t="s">
        <v>79</v>
      </c>
      <c r="AY227" s="253" t="s">
        <v>186</v>
      </c>
    </row>
    <row r="228" s="2" customFormat="1" ht="33" customHeight="1">
      <c r="A228" s="38"/>
      <c r="B228" s="39"/>
      <c r="C228" s="213" t="s">
        <v>393</v>
      </c>
      <c r="D228" s="213" t="s">
        <v>188</v>
      </c>
      <c r="E228" s="214" t="s">
        <v>3089</v>
      </c>
      <c r="F228" s="215" t="s">
        <v>3090</v>
      </c>
      <c r="G228" s="216" t="s">
        <v>256</v>
      </c>
      <c r="H228" s="217">
        <v>194.5</v>
      </c>
      <c r="I228" s="218"/>
      <c r="J228" s="219">
        <f>ROUND(I228*H228,2)</f>
        <v>0</v>
      </c>
      <c r="K228" s="220"/>
      <c r="L228" s="44"/>
      <c r="M228" s="221" t="s">
        <v>19</v>
      </c>
      <c r="N228" s="222" t="s">
        <v>44</v>
      </c>
      <c r="O228" s="84"/>
      <c r="P228" s="223">
        <f>O228*H228</f>
        <v>0</v>
      </c>
      <c r="Q228" s="223">
        <v>0.00069999999999999999</v>
      </c>
      <c r="R228" s="223">
        <f>Q228*H228</f>
        <v>0.13614999999999999</v>
      </c>
      <c r="S228" s="223">
        <v>0</v>
      </c>
      <c r="T228" s="224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25" t="s">
        <v>306</v>
      </c>
      <c r="AT228" s="225" t="s">
        <v>188</v>
      </c>
      <c r="AU228" s="225" t="s">
        <v>85</v>
      </c>
      <c r="AY228" s="17" t="s">
        <v>186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7" t="s">
        <v>85</v>
      </c>
      <c r="BK228" s="226">
        <f>ROUND(I228*H228,2)</f>
        <v>0</v>
      </c>
      <c r="BL228" s="17" t="s">
        <v>306</v>
      </c>
      <c r="BM228" s="225" t="s">
        <v>4467</v>
      </c>
    </row>
    <row r="229" s="2" customFormat="1">
      <c r="A229" s="38"/>
      <c r="B229" s="39"/>
      <c r="C229" s="40"/>
      <c r="D229" s="227" t="s">
        <v>194</v>
      </c>
      <c r="E229" s="40"/>
      <c r="F229" s="228" t="s">
        <v>3092</v>
      </c>
      <c r="G229" s="40"/>
      <c r="H229" s="40"/>
      <c r="I229" s="229"/>
      <c r="J229" s="40"/>
      <c r="K229" s="40"/>
      <c r="L229" s="44"/>
      <c r="M229" s="230"/>
      <c r="N229" s="231"/>
      <c r="O229" s="84"/>
      <c r="P229" s="84"/>
      <c r="Q229" s="84"/>
      <c r="R229" s="84"/>
      <c r="S229" s="84"/>
      <c r="T229" s="85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7" t="s">
        <v>194</v>
      </c>
      <c r="AU229" s="17" t="s">
        <v>85</v>
      </c>
    </row>
    <row r="230" s="2" customFormat="1" ht="49.05" customHeight="1">
      <c r="A230" s="38"/>
      <c r="B230" s="39"/>
      <c r="C230" s="213" t="s">
        <v>400</v>
      </c>
      <c r="D230" s="213" t="s">
        <v>188</v>
      </c>
      <c r="E230" s="214" t="s">
        <v>3093</v>
      </c>
      <c r="F230" s="215" t="s">
        <v>3094</v>
      </c>
      <c r="G230" s="216" t="s">
        <v>256</v>
      </c>
      <c r="H230" s="217">
        <v>194.53999999999999</v>
      </c>
      <c r="I230" s="218"/>
      <c r="J230" s="219">
        <f>ROUND(I230*H230,2)</f>
        <v>0</v>
      </c>
      <c r="K230" s="220"/>
      <c r="L230" s="44"/>
      <c r="M230" s="221" t="s">
        <v>19</v>
      </c>
      <c r="N230" s="222" t="s">
        <v>44</v>
      </c>
      <c r="O230" s="84"/>
      <c r="P230" s="223">
        <f>O230*H230</f>
        <v>0</v>
      </c>
      <c r="Q230" s="223">
        <v>0</v>
      </c>
      <c r="R230" s="223">
        <f>Q230*H230</f>
        <v>0</v>
      </c>
      <c r="S230" s="223">
        <v>0.017250000000000001</v>
      </c>
      <c r="T230" s="224">
        <f>S230*H230</f>
        <v>3.3558150000000002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25" t="s">
        <v>306</v>
      </c>
      <c r="AT230" s="225" t="s">
        <v>188</v>
      </c>
      <c r="AU230" s="225" t="s">
        <v>85</v>
      </c>
      <c r="AY230" s="17" t="s">
        <v>186</v>
      </c>
      <c r="BE230" s="226">
        <f>IF(N230="základní",J230,0)</f>
        <v>0</v>
      </c>
      <c r="BF230" s="226">
        <f>IF(N230="snížená",J230,0)</f>
        <v>0</v>
      </c>
      <c r="BG230" s="226">
        <f>IF(N230="zákl. přenesená",J230,0)</f>
        <v>0</v>
      </c>
      <c r="BH230" s="226">
        <f>IF(N230="sníž. přenesená",J230,0)</f>
        <v>0</v>
      </c>
      <c r="BI230" s="226">
        <f>IF(N230="nulová",J230,0)</f>
        <v>0</v>
      </c>
      <c r="BJ230" s="17" t="s">
        <v>85</v>
      </c>
      <c r="BK230" s="226">
        <f>ROUND(I230*H230,2)</f>
        <v>0</v>
      </c>
      <c r="BL230" s="17" t="s">
        <v>306</v>
      </c>
      <c r="BM230" s="225" t="s">
        <v>4468</v>
      </c>
    </row>
    <row r="231" s="2" customFormat="1">
      <c r="A231" s="38"/>
      <c r="B231" s="39"/>
      <c r="C231" s="40"/>
      <c r="D231" s="227" t="s">
        <v>194</v>
      </c>
      <c r="E231" s="40"/>
      <c r="F231" s="228" t="s">
        <v>3096</v>
      </c>
      <c r="G231" s="40"/>
      <c r="H231" s="40"/>
      <c r="I231" s="229"/>
      <c r="J231" s="40"/>
      <c r="K231" s="40"/>
      <c r="L231" s="44"/>
      <c r="M231" s="230"/>
      <c r="N231" s="231"/>
      <c r="O231" s="84"/>
      <c r="P231" s="84"/>
      <c r="Q231" s="84"/>
      <c r="R231" s="84"/>
      <c r="S231" s="84"/>
      <c r="T231" s="85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7" t="s">
        <v>194</v>
      </c>
      <c r="AU231" s="17" t="s">
        <v>85</v>
      </c>
    </row>
    <row r="232" s="13" customFormat="1">
      <c r="A232" s="13"/>
      <c r="B232" s="232"/>
      <c r="C232" s="233"/>
      <c r="D232" s="234" t="s">
        <v>196</v>
      </c>
      <c r="E232" s="235" t="s">
        <v>19</v>
      </c>
      <c r="F232" s="236" t="s">
        <v>287</v>
      </c>
      <c r="G232" s="233"/>
      <c r="H232" s="235" t="s">
        <v>19</v>
      </c>
      <c r="I232" s="237"/>
      <c r="J232" s="233"/>
      <c r="K232" s="233"/>
      <c r="L232" s="238"/>
      <c r="M232" s="239"/>
      <c r="N232" s="240"/>
      <c r="O232" s="240"/>
      <c r="P232" s="240"/>
      <c r="Q232" s="240"/>
      <c r="R232" s="240"/>
      <c r="S232" s="240"/>
      <c r="T232" s="24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2" t="s">
        <v>196</v>
      </c>
      <c r="AU232" s="242" t="s">
        <v>85</v>
      </c>
      <c r="AV232" s="13" t="s">
        <v>79</v>
      </c>
      <c r="AW232" s="13" t="s">
        <v>33</v>
      </c>
      <c r="AX232" s="13" t="s">
        <v>72</v>
      </c>
      <c r="AY232" s="242" t="s">
        <v>186</v>
      </c>
    </row>
    <row r="233" s="14" customFormat="1">
      <c r="A233" s="14"/>
      <c r="B233" s="243"/>
      <c r="C233" s="244"/>
      <c r="D233" s="234" t="s">
        <v>196</v>
      </c>
      <c r="E233" s="245" t="s">
        <v>19</v>
      </c>
      <c r="F233" s="246" t="s">
        <v>4415</v>
      </c>
      <c r="G233" s="244"/>
      <c r="H233" s="247">
        <v>3.4199999999999999</v>
      </c>
      <c r="I233" s="248"/>
      <c r="J233" s="244"/>
      <c r="K233" s="244"/>
      <c r="L233" s="249"/>
      <c r="M233" s="250"/>
      <c r="N233" s="251"/>
      <c r="O233" s="251"/>
      <c r="P233" s="251"/>
      <c r="Q233" s="251"/>
      <c r="R233" s="251"/>
      <c r="S233" s="251"/>
      <c r="T233" s="25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3" t="s">
        <v>196</v>
      </c>
      <c r="AU233" s="253" t="s">
        <v>85</v>
      </c>
      <c r="AV233" s="14" t="s">
        <v>85</v>
      </c>
      <c r="AW233" s="14" t="s">
        <v>33</v>
      </c>
      <c r="AX233" s="14" t="s">
        <v>72</v>
      </c>
      <c r="AY233" s="253" t="s">
        <v>186</v>
      </c>
    </row>
    <row r="234" s="14" customFormat="1">
      <c r="A234" s="14"/>
      <c r="B234" s="243"/>
      <c r="C234" s="244"/>
      <c r="D234" s="234" t="s">
        <v>196</v>
      </c>
      <c r="E234" s="245" t="s">
        <v>19</v>
      </c>
      <c r="F234" s="246" t="s">
        <v>4416</v>
      </c>
      <c r="G234" s="244"/>
      <c r="H234" s="247">
        <v>139.94999999999999</v>
      </c>
      <c r="I234" s="248"/>
      <c r="J234" s="244"/>
      <c r="K234" s="244"/>
      <c r="L234" s="249"/>
      <c r="M234" s="250"/>
      <c r="N234" s="251"/>
      <c r="O234" s="251"/>
      <c r="P234" s="251"/>
      <c r="Q234" s="251"/>
      <c r="R234" s="251"/>
      <c r="S234" s="251"/>
      <c r="T234" s="25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3" t="s">
        <v>196</v>
      </c>
      <c r="AU234" s="253" t="s">
        <v>85</v>
      </c>
      <c r="AV234" s="14" t="s">
        <v>85</v>
      </c>
      <c r="AW234" s="14" t="s">
        <v>33</v>
      </c>
      <c r="AX234" s="14" t="s">
        <v>72</v>
      </c>
      <c r="AY234" s="253" t="s">
        <v>186</v>
      </c>
    </row>
    <row r="235" s="14" customFormat="1">
      <c r="A235" s="14"/>
      <c r="B235" s="243"/>
      <c r="C235" s="244"/>
      <c r="D235" s="234" t="s">
        <v>196</v>
      </c>
      <c r="E235" s="245" t="s">
        <v>19</v>
      </c>
      <c r="F235" s="246" t="s">
        <v>4417</v>
      </c>
      <c r="G235" s="244"/>
      <c r="H235" s="247">
        <v>14.68</v>
      </c>
      <c r="I235" s="248"/>
      <c r="J235" s="244"/>
      <c r="K235" s="244"/>
      <c r="L235" s="249"/>
      <c r="M235" s="250"/>
      <c r="N235" s="251"/>
      <c r="O235" s="251"/>
      <c r="P235" s="251"/>
      <c r="Q235" s="251"/>
      <c r="R235" s="251"/>
      <c r="S235" s="251"/>
      <c r="T235" s="25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3" t="s">
        <v>196</v>
      </c>
      <c r="AU235" s="253" t="s">
        <v>85</v>
      </c>
      <c r="AV235" s="14" t="s">
        <v>85</v>
      </c>
      <c r="AW235" s="14" t="s">
        <v>33</v>
      </c>
      <c r="AX235" s="14" t="s">
        <v>72</v>
      </c>
      <c r="AY235" s="253" t="s">
        <v>186</v>
      </c>
    </row>
    <row r="236" s="14" customFormat="1">
      <c r="A236" s="14"/>
      <c r="B236" s="243"/>
      <c r="C236" s="244"/>
      <c r="D236" s="234" t="s">
        <v>196</v>
      </c>
      <c r="E236" s="245" t="s">
        <v>19</v>
      </c>
      <c r="F236" s="246" t="s">
        <v>4418</v>
      </c>
      <c r="G236" s="244"/>
      <c r="H236" s="247">
        <v>22.079999999999998</v>
      </c>
      <c r="I236" s="248"/>
      <c r="J236" s="244"/>
      <c r="K236" s="244"/>
      <c r="L236" s="249"/>
      <c r="M236" s="250"/>
      <c r="N236" s="251"/>
      <c r="O236" s="251"/>
      <c r="P236" s="251"/>
      <c r="Q236" s="251"/>
      <c r="R236" s="251"/>
      <c r="S236" s="251"/>
      <c r="T236" s="25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3" t="s">
        <v>196</v>
      </c>
      <c r="AU236" s="253" t="s">
        <v>85</v>
      </c>
      <c r="AV236" s="14" t="s">
        <v>85</v>
      </c>
      <c r="AW236" s="14" t="s">
        <v>33</v>
      </c>
      <c r="AX236" s="14" t="s">
        <v>72</v>
      </c>
      <c r="AY236" s="253" t="s">
        <v>186</v>
      </c>
    </row>
    <row r="237" s="14" customFormat="1">
      <c r="A237" s="14"/>
      <c r="B237" s="243"/>
      <c r="C237" s="244"/>
      <c r="D237" s="234" t="s">
        <v>196</v>
      </c>
      <c r="E237" s="245" t="s">
        <v>19</v>
      </c>
      <c r="F237" s="246" t="s">
        <v>4419</v>
      </c>
      <c r="G237" s="244"/>
      <c r="H237" s="247">
        <v>14.41</v>
      </c>
      <c r="I237" s="248"/>
      <c r="J237" s="244"/>
      <c r="K237" s="244"/>
      <c r="L237" s="249"/>
      <c r="M237" s="250"/>
      <c r="N237" s="251"/>
      <c r="O237" s="251"/>
      <c r="P237" s="251"/>
      <c r="Q237" s="251"/>
      <c r="R237" s="251"/>
      <c r="S237" s="251"/>
      <c r="T237" s="25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3" t="s">
        <v>196</v>
      </c>
      <c r="AU237" s="253" t="s">
        <v>85</v>
      </c>
      <c r="AV237" s="14" t="s">
        <v>85</v>
      </c>
      <c r="AW237" s="14" t="s">
        <v>33</v>
      </c>
      <c r="AX237" s="14" t="s">
        <v>72</v>
      </c>
      <c r="AY237" s="253" t="s">
        <v>186</v>
      </c>
    </row>
    <row r="238" s="2" customFormat="1" ht="66.75" customHeight="1">
      <c r="A238" s="38"/>
      <c r="B238" s="39"/>
      <c r="C238" s="213" t="s">
        <v>406</v>
      </c>
      <c r="D238" s="213" t="s">
        <v>188</v>
      </c>
      <c r="E238" s="214" t="s">
        <v>3156</v>
      </c>
      <c r="F238" s="215" t="s">
        <v>3157</v>
      </c>
      <c r="G238" s="216" t="s">
        <v>230</v>
      </c>
      <c r="H238" s="217">
        <v>4.0439999999999996</v>
      </c>
      <c r="I238" s="218"/>
      <c r="J238" s="219">
        <f>ROUND(I238*H238,2)</f>
        <v>0</v>
      </c>
      <c r="K238" s="220"/>
      <c r="L238" s="44"/>
      <c r="M238" s="221" t="s">
        <v>19</v>
      </c>
      <c r="N238" s="222" t="s">
        <v>44</v>
      </c>
      <c r="O238" s="84"/>
      <c r="P238" s="223">
        <f>O238*H238</f>
        <v>0</v>
      </c>
      <c r="Q238" s="223">
        <v>0</v>
      </c>
      <c r="R238" s="223">
        <f>Q238*H238</f>
        <v>0</v>
      </c>
      <c r="S238" s="223">
        <v>0</v>
      </c>
      <c r="T238" s="224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25" t="s">
        <v>306</v>
      </c>
      <c r="AT238" s="225" t="s">
        <v>188</v>
      </c>
      <c r="AU238" s="225" t="s">
        <v>85</v>
      </c>
      <c r="AY238" s="17" t="s">
        <v>186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7" t="s">
        <v>85</v>
      </c>
      <c r="BK238" s="226">
        <f>ROUND(I238*H238,2)</f>
        <v>0</v>
      </c>
      <c r="BL238" s="17" t="s">
        <v>306</v>
      </c>
      <c r="BM238" s="225" t="s">
        <v>4469</v>
      </c>
    </row>
    <row r="239" s="2" customFormat="1">
      <c r="A239" s="38"/>
      <c r="B239" s="39"/>
      <c r="C239" s="40"/>
      <c r="D239" s="227" t="s">
        <v>194</v>
      </c>
      <c r="E239" s="40"/>
      <c r="F239" s="228" t="s">
        <v>3159</v>
      </c>
      <c r="G239" s="40"/>
      <c r="H239" s="40"/>
      <c r="I239" s="229"/>
      <c r="J239" s="40"/>
      <c r="K239" s="40"/>
      <c r="L239" s="44"/>
      <c r="M239" s="230"/>
      <c r="N239" s="231"/>
      <c r="O239" s="84"/>
      <c r="P239" s="84"/>
      <c r="Q239" s="84"/>
      <c r="R239" s="84"/>
      <c r="S239" s="84"/>
      <c r="T239" s="85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7" t="s">
        <v>194</v>
      </c>
      <c r="AU239" s="17" t="s">
        <v>85</v>
      </c>
    </row>
    <row r="240" s="2" customFormat="1" ht="62.7" customHeight="1">
      <c r="A240" s="38"/>
      <c r="B240" s="39"/>
      <c r="C240" s="213" t="s">
        <v>412</v>
      </c>
      <c r="D240" s="213" t="s">
        <v>188</v>
      </c>
      <c r="E240" s="214" t="s">
        <v>847</v>
      </c>
      <c r="F240" s="215" t="s">
        <v>848</v>
      </c>
      <c r="G240" s="216" t="s">
        <v>230</v>
      </c>
      <c r="H240" s="217">
        <v>4.0439999999999996</v>
      </c>
      <c r="I240" s="218"/>
      <c r="J240" s="219">
        <f>ROUND(I240*H240,2)</f>
        <v>0</v>
      </c>
      <c r="K240" s="220"/>
      <c r="L240" s="44"/>
      <c r="M240" s="221" t="s">
        <v>19</v>
      </c>
      <c r="N240" s="222" t="s">
        <v>44</v>
      </c>
      <c r="O240" s="84"/>
      <c r="P240" s="223">
        <f>O240*H240</f>
        <v>0</v>
      </c>
      <c r="Q240" s="223">
        <v>0</v>
      </c>
      <c r="R240" s="223">
        <f>Q240*H240</f>
        <v>0</v>
      </c>
      <c r="S240" s="223">
        <v>0</v>
      </c>
      <c r="T240" s="224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25" t="s">
        <v>306</v>
      </c>
      <c r="AT240" s="225" t="s">
        <v>188</v>
      </c>
      <c r="AU240" s="225" t="s">
        <v>85</v>
      </c>
      <c r="AY240" s="17" t="s">
        <v>186</v>
      </c>
      <c r="BE240" s="226">
        <f>IF(N240="základní",J240,0)</f>
        <v>0</v>
      </c>
      <c r="BF240" s="226">
        <f>IF(N240="snížená",J240,0)</f>
        <v>0</v>
      </c>
      <c r="BG240" s="226">
        <f>IF(N240="zákl. přenesená",J240,0)</f>
        <v>0</v>
      </c>
      <c r="BH240" s="226">
        <f>IF(N240="sníž. přenesená",J240,0)</f>
        <v>0</v>
      </c>
      <c r="BI240" s="226">
        <f>IF(N240="nulová",J240,0)</f>
        <v>0</v>
      </c>
      <c r="BJ240" s="17" t="s">
        <v>85</v>
      </c>
      <c r="BK240" s="226">
        <f>ROUND(I240*H240,2)</f>
        <v>0</v>
      </c>
      <c r="BL240" s="17" t="s">
        <v>306</v>
      </c>
      <c r="BM240" s="225" t="s">
        <v>4470</v>
      </c>
    </row>
    <row r="241" s="2" customFormat="1">
      <c r="A241" s="38"/>
      <c r="B241" s="39"/>
      <c r="C241" s="40"/>
      <c r="D241" s="227" t="s">
        <v>194</v>
      </c>
      <c r="E241" s="40"/>
      <c r="F241" s="228" t="s">
        <v>850</v>
      </c>
      <c r="G241" s="40"/>
      <c r="H241" s="40"/>
      <c r="I241" s="229"/>
      <c r="J241" s="40"/>
      <c r="K241" s="40"/>
      <c r="L241" s="44"/>
      <c r="M241" s="230"/>
      <c r="N241" s="231"/>
      <c r="O241" s="84"/>
      <c r="P241" s="84"/>
      <c r="Q241" s="84"/>
      <c r="R241" s="84"/>
      <c r="S241" s="84"/>
      <c r="T241" s="85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7" t="s">
        <v>194</v>
      </c>
      <c r="AU241" s="17" t="s">
        <v>85</v>
      </c>
    </row>
    <row r="242" s="12" customFormat="1" ht="22.8" customHeight="1">
      <c r="A242" s="12"/>
      <c r="B242" s="197"/>
      <c r="C242" s="198"/>
      <c r="D242" s="199" t="s">
        <v>71</v>
      </c>
      <c r="E242" s="211" t="s">
        <v>3275</v>
      </c>
      <c r="F242" s="211" t="s">
        <v>3276</v>
      </c>
      <c r="G242" s="198"/>
      <c r="H242" s="198"/>
      <c r="I242" s="201"/>
      <c r="J242" s="212">
        <f>BK242</f>
        <v>0</v>
      </c>
      <c r="K242" s="198"/>
      <c r="L242" s="203"/>
      <c r="M242" s="204"/>
      <c r="N242" s="205"/>
      <c r="O242" s="205"/>
      <c r="P242" s="206">
        <f>SUM(P243:P244)</f>
        <v>0</v>
      </c>
      <c r="Q242" s="205"/>
      <c r="R242" s="206">
        <f>SUM(R243:R244)</f>
        <v>0.00063540000000000005</v>
      </c>
      <c r="S242" s="205"/>
      <c r="T242" s="207">
        <f>SUM(T243:T244)</f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08" t="s">
        <v>85</v>
      </c>
      <c r="AT242" s="209" t="s">
        <v>71</v>
      </c>
      <c r="AU242" s="209" t="s">
        <v>79</v>
      </c>
      <c r="AY242" s="208" t="s">
        <v>186</v>
      </c>
      <c r="BK242" s="210">
        <f>SUM(BK243:BK244)</f>
        <v>0</v>
      </c>
    </row>
    <row r="243" s="2" customFormat="1" ht="24.15" customHeight="1">
      <c r="A243" s="38"/>
      <c r="B243" s="39"/>
      <c r="C243" s="213" t="s">
        <v>417</v>
      </c>
      <c r="D243" s="213" t="s">
        <v>188</v>
      </c>
      <c r="E243" s="214" t="s">
        <v>3326</v>
      </c>
      <c r="F243" s="215" t="s">
        <v>3327</v>
      </c>
      <c r="G243" s="216" t="s">
        <v>256</v>
      </c>
      <c r="H243" s="217">
        <v>7.0599999999999996</v>
      </c>
      <c r="I243" s="218"/>
      <c r="J243" s="219">
        <f>ROUND(I243*H243,2)</f>
        <v>0</v>
      </c>
      <c r="K243" s="220"/>
      <c r="L243" s="44"/>
      <c r="M243" s="221" t="s">
        <v>19</v>
      </c>
      <c r="N243" s="222" t="s">
        <v>44</v>
      </c>
      <c r="O243" s="84"/>
      <c r="P243" s="223">
        <f>O243*H243</f>
        <v>0</v>
      </c>
      <c r="Q243" s="223">
        <v>9.0000000000000006E-05</v>
      </c>
      <c r="R243" s="223">
        <f>Q243*H243</f>
        <v>0.00063540000000000005</v>
      </c>
      <c r="S243" s="223">
        <v>0</v>
      </c>
      <c r="T243" s="224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25" t="s">
        <v>306</v>
      </c>
      <c r="AT243" s="225" t="s">
        <v>188</v>
      </c>
      <c r="AU243" s="225" t="s">
        <v>85</v>
      </c>
      <c r="AY243" s="17" t="s">
        <v>186</v>
      </c>
      <c r="BE243" s="226">
        <f>IF(N243="základní",J243,0)</f>
        <v>0</v>
      </c>
      <c r="BF243" s="226">
        <f>IF(N243="snížená",J243,0)</f>
        <v>0</v>
      </c>
      <c r="BG243" s="226">
        <f>IF(N243="zákl. přenesená",J243,0)</f>
        <v>0</v>
      </c>
      <c r="BH243" s="226">
        <f>IF(N243="sníž. přenesená",J243,0)</f>
        <v>0</v>
      </c>
      <c r="BI243" s="226">
        <f>IF(N243="nulová",J243,0)</f>
        <v>0</v>
      </c>
      <c r="BJ243" s="17" t="s">
        <v>85</v>
      </c>
      <c r="BK243" s="226">
        <f>ROUND(I243*H243,2)</f>
        <v>0</v>
      </c>
      <c r="BL243" s="17" t="s">
        <v>306</v>
      </c>
      <c r="BM243" s="225" t="s">
        <v>4471</v>
      </c>
    </row>
    <row r="244" s="14" customFormat="1">
      <c r="A244" s="14"/>
      <c r="B244" s="243"/>
      <c r="C244" s="244"/>
      <c r="D244" s="234" t="s">
        <v>196</v>
      </c>
      <c r="E244" s="245" t="s">
        <v>19</v>
      </c>
      <c r="F244" s="246" t="s">
        <v>4472</v>
      </c>
      <c r="G244" s="244"/>
      <c r="H244" s="247">
        <v>7.0599999999999996</v>
      </c>
      <c r="I244" s="248"/>
      <c r="J244" s="244"/>
      <c r="K244" s="244"/>
      <c r="L244" s="249"/>
      <c r="M244" s="250"/>
      <c r="N244" s="251"/>
      <c r="O244" s="251"/>
      <c r="P244" s="251"/>
      <c r="Q244" s="251"/>
      <c r="R244" s="251"/>
      <c r="S244" s="251"/>
      <c r="T244" s="25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3" t="s">
        <v>196</v>
      </c>
      <c r="AU244" s="253" t="s">
        <v>85</v>
      </c>
      <c r="AV244" s="14" t="s">
        <v>85</v>
      </c>
      <c r="AW244" s="14" t="s">
        <v>33</v>
      </c>
      <c r="AX244" s="14" t="s">
        <v>72</v>
      </c>
      <c r="AY244" s="253" t="s">
        <v>186</v>
      </c>
    </row>
    <row r="245" s="12" customFormat="1" ht="22.8" customHeight="1">
      <c r="A245" s="12"/>
      <c r="B245" s="197"/>
      <c r="C245" s="198"/>
      <c r="D245" s="199" t="s">
        <v>71</v>
      </c>
      <c r="E245" s="211" t="s">
        <v>4473</v>
      </c>
      <c r="F245" s="211" t="s">
        <v>4474</v>
      </c>
      <c r="G245" s="198"/>
      <c r="H245" s="198"/>
      <c r="I245" s="201"/>
      <c r="J245" s="212">
        <f>BK245</f>
        <v>0</v>
      </c>
      <c r="K245" s="198"/>
      <c r="L245" s="203"/>
      <c r="M245" s="204"/>
      <c r="N245" s="205"/>
      <c r="O245" s="205"/>
      <c r="P245" s="206">
        <f>SUM(P246:P273)</f>
        <v>0</v>
      </c>
      <c r="Q245" s="205"/>
      <c r="R245" s="206">
        <f>SUM(R246:R273)</f>
        <v>0.91094322928000004</v>
      </c>
      <c r="S245" s="205"/>
      <c r="T245" s="207">
        <f>SUM(T246:T273)</f>
        <v>0.14739000000000002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08" t="s">
        <v>85</v>
      </c>
      <c r="AT245" s="209" t="s">
        <v>71</v>
      </c>
      <c r="AU245" s="209" t="s">
        <v>79</v>
      </c>
      <c r="AY245" s="208" t="s">
        <v>186</v>
      </c>
      <c r="BK245" s="210">
        <f>SUM(BK246:BK273)</f>
        <v>0</v>
      </c>
    </row>
    <row r="246" s="2" customFormat="1" ht="33" customHeight="1">
      <c r="A246" s="38"/>
      <c r="B246" s="39"/>
      <c r="C246" s="213" t="s">
        <v>424</v>
      </c>
      <c r="D246" s="213" t="s">
        <v>188</v>
      </c>
      <c r="E246" s="214" t="s">
        <v>4475</v>
      </c>
      <c r="F246" s="215" t="s">
        <v>4476</v>
      </c>
      <c r="G246" s="216" t="s">
        <v>256</v>
      </c>
      <c r="H246" s="217">
        <v>116.20999999999999</v>
      </c>
      <c r="I246" s="218"/>
      <c r="J246" s="219">
        <f>ROUND(I246*H246,2)</f>
        <v>0</v>
      </c>
      <c r="K246" s="220"/>
      <c r="L246" s="44"/>
      <c r="M246" s="221" t="s">
        <v>19</v>
      </c>
      <c r="N246" s="222" t="s">
        <v>44</v>
      </c>
      <c r="O246" s="84"/>
      <c r="P246" s="223">
        <f>O246*H246</f>
        <v>0</v>
      </c>
      <c r="Q246" s="223">
        <v>7.6799999999999999E-07</v>
      </c>
      <c r="R246" s="223">
        <f>Q246*H246</f>
        <v>8.9249279999999991E-05</v>
      </c>
      <c r="S246" s="223">
        <v>0</v>
      </c>
      <c r="T246" s="224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25" t="s">
        <v>306</v>
      </c>
      <c r="AT246" s="225" t="s">
        <v>188</v>
      </c>
      <c r="AU246" s="225" t="s">
        <v>85</v>
      </c>
      <c r="AY246" s="17" t="s">
        <v>186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7" t="s">
        <v>85</v>
      </c>
      <c r="BK246" s="226">
        <f>ROUND(I246*H246,2)</f>
        <v>0</v>
      </c>
      <c r="BL246" s="17" t="s">
        <v>306</v>
      </c>
      <c r="BM246" s="225" t="s">
        <v>4477</v>
      </c>
    </row>
    <row r="247" s="2" customFormat="1">
      <c r="A247" s="38"/>
      <c r="B247" s="39"/>
      <c r="C247" s="40"/>
      <c r="D247" s="227" t="s">
        <v>194</v>
      </c>
      <c r="E247" s="40"/>
      <c r="F247" s="228" t="s">
        <v>4478</v>
      </c>
      <c r="G247" s="40"/>
      <c r="H247" s="40"/>
      <c r="I247" s="229"/>
      <c r="J247" s="40"/>
      <c r="K247" s="40"/>
      <c r="L247" s="44"/>
      <c r="M247" s="230"/>
      <c r="N247" s="231"/>
      <c r="O247" s="84"/>
      <c r="P247" s="84"/>
      <c r="Q247" s="84"/>
      <c r="R247" s="84"/>
      <c r="S247" s="84"/>
      <c r="T247" s="85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194</v>
      </c>
      <c r="AU247" s="17" t="s">
        <v>85</v>
      </c>
    </row>
    <row r="248" s="2" customFormat="1" ht="21.75" customHeight="1">
      <c r="A248" s="38"/>
      <c r="B248" s="39"/>
      <c r="C248" s="213" t="s">
        <v>430</v>
      </c>
      <c r="D248" s="213" t="s">
        <v>188</v>
      </c>
      <c r="E248" s="214" t="s">
        <v>4479</v>
      </c>
      <c r="F248" s="215" t="s">
        <v>4480</v>
      </c>
      <c r="G248" s="216" t="s">
        <v>256</v>
      </c>
      <c r="H248" s="217">
        <v>116.20999999999999</v>
      </c>
      <c r="I248" s="218"/>
      <c r="J248" s="219">
        <f>ROUND(I248*H248,2)</f>
        <v>0</v>
      </c>
      <c r="K248" s="220"/>
      <c r="L248" s="44"/>
      <c r="M248" s="221" t="s">
        <v>19</v>
      </c>
      <c r="N248" s="222" t="s">
        <v>44</v>
      </c>
      <c r="O248" s="84"/>
      <c r="P248" s="223">
        <f>O248*H248</f>
        <v>0</v>
      </c>
      <c r="Q248" s="223">
        <v>3.3000000000000003E-05</v>
      </c>
      <c r="R248" s="223">
        <f>Q248*H248</f>
        <v>0.0038349300000000003</v>
      </c>
      <c r="S248" s="223">
        <v>0</v>
      </c>
      <c r="T248" s="224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25" t="s">
        <v>306</v>
      </c>
      <c r="AT248" s="225" t="s">
        <v>188</v>
      </c>
      <c r="AU248" s="225" t="s">
        <v>85</v>
      </c>
      <c r="AY248" s="17" t="s">
        <v>186</v>
      </c>
      <c r="BE248" s="226">
        <f>IF(N248="základní",J248,0)</f>
        <v>0</v>
      </c>
      <c r="BF248" s="226">
        <f>IF(N248="snížená",J248,0)</f>
        <v>0</v>
      </c>
      <c r="BG248" s="226">
        <f>IF(N248="zákl. přenesená",J248,0)</f>
        <v>0</v>
      </c>
      <c r="BH248" s="226">
        <f>IF(N248="sníž. přenesená",J248,0)</f>
        <v>0</v>
      </c>
      <c r="BI248" s="226">
        <f>IF(N248="nulová",J248,0)</f>
        <v>0</v>
      </c>
      <c r="BJ248" s="17" t="s">
        <v>85</v>
      </c>
      <c r="BK248" s="226">
        <f>ROUND(I248*H248,2)</f>
        <v>0</v>
      </c>
      <c r="BL248" s="17" t="s">
        <v>306</v>
      </c>
      <c r="BM248" s="225" t="s">
        <v>4481</v>
      </c>
    </row>
    <row r="249" s="2" customFormat="1">
      <c r="A249" s="38"/>
      <c r="B249" s="39"/>
      <c r="C249" s="40"/>
      <c r="D249" s="227" t="s">
        <v>194</v>
      </c>
      <c r="E249" s="40"/>
      <c r="F249" s="228" t="s">
        <v>4482</v>
      </c>
      <c r="G249" s="40"/>
      <c r="H249" s="40"/>
      <c r="I249" s="229"/>
      <c r="J249" s="40"/>
      <c r="K249" s="40"/>
      <c r="L249" s="44"/>
      <c r="M249" s="230"/>
      <c r="N249" s="231"/>
      <c r="O249" s="84"/>
      <c r="P249" s="84"/>
      <c r="Q249" s="84"/>
      <c r="R249" s="84"/>
      <c r="S249" s="84"/>
      <c r="T249" s="85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7" t="s">
        <v>194</v>
      </c>
      <c r="AU249" s="17" t="s">
        <v>85</v>
      </c>
    </row>
    <row r="250" s="2" customFormat="1" ht="33" customHeight="1">
      <c r="A250" s="38"/>
      <c r="B250" s="39"/>
      <c r="C250" s="213" t="s">
        <v>436</v>
      </c>
      <c r="D250" s="213" t="s">
        <v>188</v>
      </c>
      <c r="E250" s="214" t="s">
        <v>4483</v>
      </c>
      <c r="F250" s="215" t="s">
        <v>4484</v>
      </c>
      <c r="G250" s="216" t="s">
        <v>256</v>
      </c>
      <c r="H250" s="217">
        <v>116.20999999999999</v>
      </c>
      <c r="I250" s="218"/>
      <c r="J250" s="219">
        <f>ROUND(I250*H250,2)</f>
        <v>0</v>
      </c>
      <c r="K250" s="220"/>
      <c r="L250" s="44"/>
      <c r="M250" s="221" t="s">
        <v>19</v>
      </c>
      <c r="N250" s="222" t="s">
        <v>44</v>
      </c>
      <c r="O250" s="84"/>
      <c r="P250" s="223">
        <f>O250*H250</f>
        <v>0</v>
      </c>
      <c r="Q250" s="223">
        <v>0.0045450000000000004</v>
      </c>
      <c r="R250" s="223">
        <f>Q250*H250</f>
        <v>0.52817445000000007</v>
      </c>
      <c r="S250" s="223">
        <v>0</v>
      </c>
      <c r="T250" s="224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25" t="s">
        <v>306</v>
      </c>
      <c r="AT250" s="225" t="s">
        <v>188</v>
      </c>
      <c r="AU250" s="225" t="s">
        <v>85</v>
      </c>
      <c r="AY250" s="17" t="s">
        <v>186</v>
      </c>
      <c r="BE250" s="226">
        <f>IF(N250="základní",J250,0)</f>
        <v>0</v>
      </c>
      <c r="BF250" s="226">
        <f>IF(N250="snížená",J250,0)</f>
        <v>0</v>
      </c>
      <c r="BG250" s="226">
        <f>IF(N250="zákl. přenesená",J250,0)</f>
        <v>0</v>
      </c>
      <c r="BH250" s="226">
        <f>IF(N250="sníž. přenesená",J250,0)</f>
        <v>0</v>
      </c>
      <c r="BI250" s="226">
        <f>IF(N250="nulová",J250,0)</f>
        <v>0</v>
      </c>
      <c r="BJ250" s="17" t="s">
        <v>85</v>
      </c>
      <c r="BK250" s="226">
        <f>ROUND(I250*H250,2)</f>
        <v>0</v>
      </c>
      <c r="BL250" s="17" t="s">
        <v>306</v>
      </c>
      <c r="BM250" s="225" t="s">
        <v>4485</v>
      </c>
    </row>
    <row r="251" s="2" customFormat="1">
      <c r="A251" s="38"/>
      <c r="B251" s="39"/>
      <c r="C251" s="40"/>
      <c r="D251" s="227" t="s">
        <v>194</v>
      </c>
      <c r="E251" s="40"/>
      <c r="F251" s="228" t="s">
        <v>4486</v>
      </c>
      <c r="G251" s="40"/>
      <c r="H251" s="40"/>
      <c r="I251" s="229"/>
      <c r="J251" s="40"/>
      <c r="K251" s="40"/>
      <c r="L251" s="44"/>
      <c r="M251" s="230"/>
      <c r="N251" s="231"/>
      <c r="O251" s="84"/>
      <c r="P251" s="84"/>
      <c r="Q251" s="84"/>
      <c r="R251" s="84"/>
      <c r="S251" s="84"/>
      <c r="T251" s="85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7" t="s">
        <v>194</v>
      </c>
      <c r="AU251" s="17" t="s">
        <v>85</v>
      </c>
    </row>
    <row r="252" s="2" customFormat="1" ht="24.15" customHeight="1">
      <c r="A252" s="38"/>
      <c r="B252" s="39"/>
      <c r="C252" s="213" t="s">
        <v>442</v>
      </c>
      <c r="D252" s="213" t="s">
        <v>188</v>
      </c>
      <c r="E252" s="214" t="s">
        <v>4487</v>
      </c>
      <c r="F252" s="215" t="s">
        <v>4488</v>
      </c>
      <c r="G252" s="216" t="s">
        <v>256</v>
      </c>
      <c r="H252" s="217">
        <v>49.130000000000003</v>
      </c>
      <c r="I252" s="218"/>
      <c r="J252" s="219">
        <f>ROUND(I252*H252,2)</f>
        <v>0</v>
      </c>
      <c r="K252" s="220"/>
      <c r="L252" s="44"/>
      <c r="M252" s="221" t="s">
        <v>19</v>
      </c>
      <c r="N252" s="222" t="s">
        <v>44</v>
      </c>
      <c r="O252" s="84"/>
      <c r="P252" s="223">
        <f>O252*H252</f>
        <v>0</v>
      </c>
      <c r="Q252" s="223">
        <v>0</v>
      </c>
      <c r="R252" s="223">
        <f>Q252*H252</f>
        <v>0</v>
      </c>
      <c r="S252" s="223">
        <v>0.0030000000000000001</v>
      </c>
      <c r="T252" s="224">
        <f>S252*H252</f>
        <v>0.14739000000000002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25" t="s">
        <v>306</v>
      </c>
      <c r="AT252" s="225" t="s">
        <v>188</v>
      </c>
      <c r="AU252" s="225" t="s">
        <v>85</v>
      </c>
      <c r="AY252" s="17" t="s">
        <v>186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7" t="s">
        <v>85</v>
      </c>
      <c r="BK252" s="226">
        <f>ROUND(I252*H252,2)</f>
        <v>0</v>
      </c>
      <c r="BL252" s="17" t="s">
        <v>306</v>
      </c>
      <c r="BM252" s="225" t="s">
        <v>4489</v>
      </c>
    </row>
    <row r="253" s="2" customFormat="1">
      <c r="A253" s="38"/>
      <c r="B253" s="39"/>
      <c r="C253" s="40"/>
      <c r="D253" s="227" t="s">
        <v>194</v>
      </c>
      <c r="E253" s="40"/>
      <c r="F253" s="228" t="s">
        <v>4490</v>
      </c>
      <c r="G253" s="40"/>
      <c r="H253" s="40"/>
      <c r="I253" s="229"/>
      <c r="J253" s="40"/>
      <c r="K253" s="40"/>
      <c r="L253" s="44"/>
      <c r="M253" s="230"/>
      <c r="N253" s="231"/>
      <c r="O253" s="84"/>
      <c r="P253" s="84"/>
      <c r="Q253" s="84"/>
      <c r="R253" s="84"/>
      <c r="S253" s="84"/>
      <c r="T253" s="85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7" t="s">
        <v>194</v>
      </c>
      <c r="AU253" s="17" t="s">
        <v>85</v>
      </c>
    </row>
    <row r="254" s="13" customFormat="1">
      <c r="A254" s="13"/>
      <c r="B254" s="232"/>
      <c r="C254" s="233"/>
      <c r="D254" s="234" t="s">
        <v>196</v>
      </c>
      <c r="E254" s="235" t="s">
        <v>19</v>
      </c>
      <c r="F254" s="236" t="s">
        <v>287</v>
      </c>
      <c r="G254" s="233"/>
      <c r="H254" s="235" t="s">
        <v>19</v>
      </c>
      <c r="I254" s="237"/>
      <c r="J254" s="233"/>
      <c r="K254" s="233"/>
      <c r="L254" s="238"/>
      <c r="M254" s="239"/>
      <c r="N254" s="240"/>
      <c r="O254" s="240"/>
      <c r="P254" s="240"/>
      <c r="Q254" s="240"/>
      <c r="R254" s="240"/>
      <c r="S254" s="240"/>
      <c r="T254" s="24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2" t="s">
        <v>196</v>
      </c>
      <c r="AU254" s="242" t="s">
        <v>85</v>
      </c>
      <c r="AV254" s="13" t="s">
        <v>79</v>
      </c>
      <c r="AW254" s="13" t="s">
        <v>33</v>
      </c>
      <c r="AX254" s="13" t="s">
        <v>72</v>
      </c>
      <c r="AY254" s="242" t="s">
        <v>186</v>
      </c>
    </row>
    <row r="255" s="14" customFormat="1">
      <c r="A255" s="14"/>
      <c r="B255" s="243"/>
      <c r="C255" s="244"/>
      <c r="D255" s="234" t="s">
        <v>196</v>
      </c>
      <c r="E255" s="245" t="s">
        <v>19</v>
      </c>
      <c r="F255" s="246" t="s">
        <v>4415</v>
      </c>
      <c r="G255" s="244"/>
      <c r="H255" s="247">
        <v>3.4199999999999999</v>
      </c>
      <c r="I255" s="248"/>
      <c r="J255" s="244"/>
      <c r="K255" s="244"/>
      <c r="L255" s="249"/>
      <c r="M255" s="250"/>
      <c r="N255" s="251"/>
      <c r="O255" s="251"/>
      <c r="P255" s="251"/>
      <c r="Q255" s="251"/>
      <c r="R255" s="251"/>
      <c r="S255" s="251"/>
      <c r="T255" s="25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3" t="s">
        <v>196</v>
      </c>
      <c r="AU255" s="253" t="s">
        <v>85</v>
      </c>
      <c r="AV255" s="14" t="s">
        <v>85</v>
      </c>
      <c r="AW255" s="14" t="s">
        <v>33</v>
      </c>
      <c r="AX255" s="14" t="s">
        <v>72</v>
      </c>
      <c r="AY255" s="253" t="s">
        <v>186</v>
      </c>
    </row>
    <row r="256" s="13" customFormat="1">
      <c r="A256" s="13"/>
      <c r="B256" s="232"/>
      <c r="C256" s="233"/>
      <c r="D256" s="234" t="s">
        <v>196</v>
      </c>
      <c r="E256" s="235" t="s">
        <v>19</v>
      </c>
      <c r="F256" s="236" t="s">
        <v>4491</v>
      </c>
      <c r="G256" s="233"/>
      <c r="H256" s="235" t="s">
        <v>19</v>
      </c>
      <c r="I256" s="237"/>
      <c r="J256" s="233"/>
      <c r="K256" s="233"/>
      <c r="L256" s="238"/>
      <c r="M256" s="239"/>
      <c r="N256" s="240"/>
      <c r="O256" s="240"/>
      <c r="P256" s="240"/>
      <c r="Q256" s="240"/>
      <c r="R256" s="240"/>
      <c r="S256" s="240"/>
      <c r="T256" s="24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2" t="s">
        <v>196</v>
      </c>
      <c r="AU256" s="242" t="s">
        <v>85</v>
      </c>
      <c r="AV256" s="13" t="s">
        <v>79</v>
      </c>
      <c r="AW256" s="13" t="s">
        <v>33</v>
      </c>
      <c r="AX256" s="13" t="s">
        <v>72</v>
      </c>
      <c r="AY256" s="242" t="s">
        <v>186</v>
      </c>
    </row>
    <row r="257" s="14" customFormat="1">
      <c r="A257" s="14"/>
      <c r="B257" s="243"/>
      <c r="C257" s="244"/>
      <c r="D257" s="234" t="s">
        <v>196</v>
      </c>
      <c r="E257" s="245" t="s">
        <v>19</v>
      </c>
      <c r="F257" s="246" t="s">
        <v>4492</v>
      </c>
      <c r="G257" s="244"/>
      <c r="H257" s="247">
        <v>9.2200000000000006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196</v>
      </c>
      <c r="AU257" s="253" t="s">
        <v>85</v>
      </c>
      <c r="AV257" s="14" t="s">
        <v>85</v>
      </c>
      <c r="AW257" s="14" t="s">
        <v>33</v>
      </c>
      <c r="AX257" s="14" t="s">
        <v>72</v>
      </c>
      <c r="AY257" s="253" t="s">
        <v>186</v>
      </c>
    </row>
    <row r="258" s="14" customFormat="1">
      <c r="A258" s="14"/>
      <c r="B258" s="243"/>
      <c r="C258" s="244"/>
      <c r="D258" s="234" t="s">
        <v>196</v>
      </c>
      <c r="E258" s="245" t="s">
        <v>19</v>
      </c>
      <c r="F258" s="246" t="s">
        <v>4418</v>
      </c>
      <c r="G258" s="244"/>
      <c r="H258" s="247">
        <v>22.079999999999998</v>
      </c>
      <c r="I258" s="248"/>
      <c r="J258" s="244"/>
      <c r="K258" s="244"/>
      <c r="L258" s="249"/>
      <c r="M258" s="250"/>
      <c r="N258" s="251"/>
      <c r="O258" s="251"/>
      <c r="P258" s="251"/>
      <c r="Q258" s="251"/>
      <c r="R258" s="251"/>
      <c r="S258" s="251"/>
      <c r="T258" s="25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3" t="s">
        <v>196</v>
      </c>
      <c r="AU258" s="253" t="s">
        <v>85</v>
      </c>
      <c r="AV258" s="14" t="s">
        <v>85</v>
      </c>
      <c r="AW258" s="14" t="s">
        <v>33</v>
      </c>
      <c r="AX258" s="14" t="s">
        <v>72</v>
      </c>
      <c r="AY258" s="253" t="s">
        <v>186</v>
      </c>
    </row>
    <row r="259" s="14" customFormat="1">
      <c r="A259" s="14"/>
      <c r="B259" s="243"/>
      <c r="C259" s="244"/>
      <c r="D259" s="234" t="s">
        <v>196</v>
      </c>
      <c r="E259" s="245" t="s">
        <v>19</v>
      </c>
      <c r="F259" s="246" t="s">
        <v>4419</v>
      </c>
      <c r="G259" s="244"/>
      <c r="H259" s="247">
        <v>14.41</v>
      </c>
      <c r="I259" s="248"/>
      <c r="J259" s="244"/>
      <c r="K259" s="244"/>
      <c r="L259" s="249"/>
      <c r="M259" s="250"/>
      <c r="N259" s="251"/>
      <c r="O259" s="251"/>
      <c r="P259" s="251"/>
      <c r="Q259" s="251"/>
      <c r="R259" s="251"/>
      <c r="S259" s="251"/>
      <c r="T259" s="252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3" t="s">
        <v>196</v>
      </c>
      <c r="AU259" s="253" t="s">
        <v>85</v>
      </c>
      <c r="AV259" s="14" t="s">
        <v>85</v>
      </c>
      <c r="AW259" s="14" t="s">
        <v>33</v>
      </c>
      <c r="AX259" s="14" t="s">
        <v>72</v>
      </c>
      <c r="AY259" s="253" t="s">
        <v>186</v>
      </c>
    </row>
    <row r="260" s="2" customFormat="1" ht="33" customHeight="1">
      <c r="A260" s="38"/>
      <c r="B260" s="39"/>
      <c r="C260" s="213" t="s">
        <v>447</v>
      </c>
      <c r="D260" s="213" t="s">
        <v>188</v>
      </c>
      <c r="E260" s="214" t="s">
        <v>4493</v>
      </c>
      <c r="F260" s="215" t="s">
        <v>4494</v>
      </c>
      <c r="G260" s="216" t="s">
        <v>256</v>
      </c>
      <c r="H260" s="217">
        <v>116.20999999999999</v>
      </c>
      <c r="I260" s="218"/>
      <c r="J260" s="219">
        <f>ROUND(I260*H260,2)</f>
        <v>0</v>
      </c>
      <c r="K260" s="220"/>
      <c r="L260" s="44"/>
      <c r="M260" s="221" t="s">
        <v>19</v>
      </c>
      <c r="N260" s="222" t="s">
        <v>44</v>
      </c>
      <c r="O260" s="84"/>
      <c r="P260" s="223">
        <f>O260*H260</f>
        <v>0</v>
      </c>
      <c r="Q260" s="223">
        <v>0.00040000000000000002</v>
      </c>
      <c r="R260" s="223">
        <f>Q260*H260</f>
        <v>0.046483999999999998</v>
      </c>
      <c r="S260" s="223">
        <v>0</v>
      </c>
      <c r="T260" s="224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25" t="s">
        <v>306</v>
      </c>
      <c r="AT260" s="225" t="s">
        <v>188</v>
      </c>
      <c r="AU260" s="225" t="s">
        <v>85</v>
      </c>
      <c r="AY260" s="17" t="s">
        <v>186</v>
      </c>
      <c r="BE260" s="226">
        <f>IF(N260="základní",J260,0)</f>
        <v>0</v>
      </c>
      <c r="BF260" s="226">
        <f>IF(N260="snížená",J260,0)</f>
        <v>0</v>
      </c>
      <c r="BG260" s="226">
        <f>IF(N260="zákl. přenesená",J260,0)</f>
        <v>0</v>
      </c>
      <c r="BH260" s="226">
        <f>IF(N260="sníž. přenesená",J260,0)</f>
        <v>0</v>
      </c>
      <c r="BI260" s="226">
        <f>IF(N260="nulová",J260,0)</f>
        <v>0</v>
      </c>
      <c r="BJ260" s="17" t="s">
        <v>85</v>
      </c>
      <c r="BK260" s="226">
        <f>ROUND(I260*H260,2)</f>
        <v>0</v>
      </c>
      <c r="BL260" s="17" t="s">
        <v>306</v>
      </c>
      <c r="BM260" s="225" t="s">
        <v>4495</v>
      </c>
    </row>
    <row r="261" s="2" customFormat="1">
      <c r="A261" s="38"/>
      <c r="B261" s="39"/>
      <c r="C261" s="40"/>
      <c r="D261" s="227" t="s">
        <v>194</v>
      </c>
      <c r="E261" s="40"/>
      <c r="F261" s="228" t="s">
        <v>4496</v>
      </c>
      <c r="G261" s="40"/>
      <c r="H261" s="40"/>
      <c r="I261" s="229"/>
      <c r="J261" s="40"/>
      <c r="K261" s="40"/>
      <c r="L261" s="44"/>
      <c r="M261" s="230"/>
      <c r="N261" s="231"/>
      <c r="O261" s="84"/>
      <c r="P261" s="84"/>
      <c r="Q261" s="84"/>
      <c r="R261" s="84"/>
      <c r="S261" s="84"/>
      <c r="T261" s="85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7" t="s">
        <v>194</v>
      </c>
      <c r="AU261" s="17" t="s">
        <v>85</v>
      </c>
    </row>
    <row r="262" s="13" customFormat="1">
      <c r="A262" s="13"/>
      <c r="B262" s="232"/>
      <c r="C262" s="233"/>
      <c r="D262" s="234" t="s">
        <v>196</v>
      </c>
      <c r="E262" s="235" t="s">
        <v>19</v>
      </c>
      <c r="F262" s="236" t="s">
        <v>287</v>
      </c>
      <c r="G262" s="233"/>
      <c r="H262" s="235" t="s">
        <v>19</v>
      </c>
      <c r="I262" s="237"/>
      <c r="J262" s="233"/>
      <c r="K262" s="233"/>
      <c r="L262" s="238"/>
      <c r="M262" s="239"/>
      <c r="N262" s="240"/>
      <c r="O262" s="240"/>
      <c r="P262" s="240"/>
      <c r="Q262" s="240"/>
      <c r="R262" s="240"/>
      <c r="S262" s="240"/>
      <c r="T262" s="241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2" t="s">
        <v>196</v>
      </c>
      <c r="AU262" s="242" t="s">
        <v>85</v>
      </c>
      <c r="AV262" s="13" t="s">
        <v>79</v>
      </c>
      <c r="AW262" s="13" t="s">
        <v>33</v>
      </c>
      <c r="AX262" s="13" t="s">
        <v>72</v>
      </c>
      <c r="AY262" s="242" t="s">
        <v>186</v>
      </c>
    </row>
    <row r="263" s="14" customFormat="1">
      <c r="A263" s="14"/>
      <c r="B263" s="243"/>
      <c r="C263" s="244"/>
      <c r="D263" s="234" t="s">
        <v>196</v>
      </c>
      <c r="E263" s="245" t="s">
        <v>19</v>
      </c>
      <c r="F263" s="246" t="s">
        <v>4415</v>
      </c>
      <c r="G263" s="244"/>
      <c r="H263" s="247">
        <v>3.4199999999999999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196</v>
      </c>
      <c r="AU263" s="253" t="s">
        <v>85</v>
      </c>
      <c r="AV263" s="14" t="s">
        <v>85</v>
      </c>
      <c r="AW263" s="14" t="s">
        <v>33</v>
      </c>
      <c r="AX263" s="14" t="s">
        <v>72</v>
      </c>
      <c r="AY263" s="253" t="s">
        <v>186</v>
      </c>
    </row>
    <row r="264" s="14" customFormat="1">
      <c r="A264" s="14"/>
      <c r="B264" s="243"/>
      <c r="C264" s="244"/>
      <c r="D264" s="234" t="s">
        <v>196</v>
      </c>
      <c r="E264" s="245" t="s">
        <v>19</v>
      </c>
      <c r="F264" s="246" t="s">
        <v>4497</v>
      </c>
      <c r="G264" s="244"/>
      <c r="H264" s="247">
        <v>67.079999999999998</v>
      </c>
      <c r="I264" s="248"/>
      <c r="J264" s="244"/>
      <c r="K264" s="244"/>
      <c r="L264" s="249"/>
      <c r="M264" s="250"/>
      <c r="N264" s="251"/>
      <c r="O264" s="251"/>
      <c r="P264" s="251"/>
      <c r="Q264" s="251"/>
      <c r="R264" s="251"/>
      <c r="S264" s="251"/>
      <c r="T264" s="25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3" t="s">
        <v>196</v>
      </c>
      <c r="AU264" s="253" t="s">
        <v>85</v>
      </c>
      <c r="AV264" s="14" t="s">
        <v>85</v>
      </c>
      <c r="AW264" s="14" t="s">
        <v>33</v>
      </c>
      <c r="AX264" s="14" t="s">
        <v>72</v>
      </c>
      <c r="AY264" s="253" t="s">
        <v>186</v>
      </c>
    </row>
    <row r="265" s="14" customFormat="1">
      <c r="A265" s="14"/>
      <c r="B265" s="243"/>
      <c r="C265" s="244"/>
      <c r="D265" s="234" t="s">
        <v>196</v>
      </c>
      <c r="E265" s="245" t="s">
        <v>19</v>
      </c>
      <c r="F265" s="246" t="s">
        <v>4492</v>
      </c>
      <c r="G265" s="244"/>
      <c r="H265" s="247">
        <v>9.2200000000000006</v>
      </c>
      <c r="I265" s="248"/>
      <c r="J265" s="244"/>
      <c r="K265" s="244"/>
      <c r="L265" s="249"/>
      <c r="M265" s="250"/>
      <c r="N265" s="251"/>
      <c r="O265" s="251"/>
      <c r="P265" s="251"/>
      <c r="Q265" s="251"/>
      <c r="R265" s="251"/>
      <c r="S265" s="251"/>
      <c r="T265" s="25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3" t="s">
        <v>196</v>
      </c>
      <c r="AU265" s="253" t="s">
        <v>85</v>
      </c>
      <c r="AV265" s="14" t="s">
        <v>85</v>
      </c>
      <c r="AW265" s="14" t="s">
        <v>33</v>
      </c>
      <c r="AX265" s="14" t="s">
        <v>72</v>
      </c>
      <c r="AY265" s="253" t="s">
        <v>186</v>
      </c>
    </row>
    <row r="266" s="14" customFormat="1">
      <c r="A266" s="14"/>
      <c r="B266" s="243"/>
      <c r="C266" s="244"/>
      <c r="D266" s="234" t="s">
        <v>196</v>
      </c>
      <c r="E266" s="245" t="s">
        <v>19</v>
      </c>
      <c r="F266" s="246" t="s">
        <v>4418</v>
      </c>
      <c r="G266" s="244"/>
      <c r="H266" s="247">
        <v>22.079999999999998</v>
      </c>
      <c r="I266" s="248"/>
      <c r="J266" s="244"/>
      <c r="K266" s="244"/>
      <c r="L266" s="249"/>
      <c r="M266" s="250"/>
      <c r="N266" s="251"/>
      <c r="O266" s="251"/>
      <c r="P266" s="251"/>
      <c r="Q266" s="251"/>
      <c r="R266" s="251"/>
      <c r="S266" s="251"/>
      <c r="T266" s="25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3" t="s">
        <v>196</v>
      </c>
      <c r="AU266" s="253" t="s">
        <v>85</v>
      </c>
      <c r="AV266" s="14" t="s">
        <v>85</v>
      </c>
      <c r="AW266" s="14" t="s">
        <v>33</v>
      </c>
      <c r="AX266" s="14" t="s">
        <v>72</v>
      </c>
      <c r="AY266" s="253" t="s">
        <v>186</v>
      </c>
    </row>
    <row r="267" s="14" customFormat="1">
      <c r="A267" s="14"/>
      <c r="B267" s="243"/>
      <c r="C267" s="244"/>
      <c r="D267" s="234" t="s">
        <v>196</v>
      </c>
      <c r="E267" s="245" t="s">
        <v>19</v>
      </c>
      <c r="F267" s="246" t="s">
        <v>4419</v>
      </c>
      <c r="G267" s="244"/>
      <c r="H267" s="247">
        <v>14.41</v>
      </c>
      <c r="I267" s="248"/>
      <c r="J267" s="244"/>
      <c r="K267" s="244"/>
      <c r="L267" s="249"/>
      <c r="M267" s="250"/>
      <c r="N267" s="251"/>
      <c r="O267" s="251"/>
      <c r="P267" s="251"/>
      <c r="Q267" s="251"/>
      <c r="R267" s="251"/>
      <c r="S267" s="251"/>
      <c r="T267" s="25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3" t="s">
        <v>196</v>
      </c>
      <c r="AU267" s="253" t="s">
        <v>85</v>
      </c>
      <c r="AV267" s="14" t="s">
        <v>85</v>
      </c>
      <c r="AW267" s="14" t="s">
        <v>33</v>
      </c>
      <c r="AX267" s="14" t="s">
        <v>72</v>
      </c>
      <c r="AY267" s="253" t="s">
        <v>186</v>
      </c>
    </row>
    <row r="268" s="2" customFormat="1" ht="24.15" customHeight="1">
      <c r="A268" s="38"/>
      <c r="B268" s="39"/>
      <c r="C268" s="254" t="s">
        <v>451</v>
      </c>
      <c r="D268" s="254" t="s">
        <v>236</v>
      </c>
      <c r="E268" s="255" t="s">
        <v>4498</v>
      </c>
      <c r="F268" s="256" t="s">
        <v>4499</v>
      </c>
      <c r="G268" s="257" t="s">
        <v>256</v>
      </c>
      <c r="H268" s="258">
        <v>127.831</v>
      </c>
      <c r="I268" s="259"/>
      <c r="J268" s="260">
        <f>ROUND(I268*H268,2)</f>
        <v>0</v>
      </c>
      <c r="K268" s="261"/>
      <c r="L268" s="262"/>
      <c r="M268" s="263" t="s">
        <v>19</v>
      </c>
      <c r="N268" s="264" t="s">
        <v>44</v>
      </c>
      <c r="O268" s="84"/>
      <c r="P268" s="223">
        <f>O268*H268</f>
        <v>0</v>
      </c>
      <c r="Q268" s="223">
        <v>0.0025999999999999999</v>
      </c>
      <c r="R268" s="223">
        <f>Q268*H268</f>
        <v>0.33236060000000001</v>
      </c>
      <c r="S268" s="223">
        <v>0</v>
      </c>
      <c r="T268" s="224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225" t="s">
        <v>406</v>
      </c>
      <c r="AT268" s="225" t="s">
        <v>236</v>
      </c>
      <c r="AU268" s="225" t="s">
        <v>85</v>
      </c>
      <c r="AY268" s="17" t="s">
        <v>186</v>
      </c>
      <c r="BE268" s="226">
        <f>IF(N268="základní",J268,0)</f>
        <v>0</v>
      </c>
      <c r="BF268" s="226">
        <f>IF(N268="snížená",J268,0)</f>
        <v>0</v>
      </c>
      <c r="BG268" s="226">
        <f>IF(N268="zákl. přenesená",J268,0)</f>
        <v>0</v>
      </c>
      <c r="BH268" s="226">
        <f>IF(N268="sníž. přenesená",J268,0)</f>
        <v>0</v>
      </c>
      <c r="BI268" s="226">
        <f>IF(N268="nulová",J268,0)</f>
        <v>0</v>
      </c>
      <c r="BJ268" s="17" t="s">
        <v>85</v>
      </c>
      <c r="BK268" s="226">
        <f>ROUND(I268*H268,2)</f>
        <v>0</v>
      </c>
      <c r="BL268" s="17" t="s">
        <v>306</v>
      </c>
      <c r="BM268" s="225" t="s">
        <v>4500</v>
      </c>
    </row>
    <row r="269" s="14" customFormat="1">
      <c r="A269" s="14"/>
      <c r="B269" s="243"/>
      <c r="C269" s="244"/>
      <c r="D269" s="234" t="s">
        <v>196</v>
      </c>
      <c r="E269" s="244"/>
      <c r="F269" s="246" t="s">
        <v>4501</v>
      </c>
      <c r="G269" s="244"/>
      <c r="H269" s="247">
        <v>127.831</v>
      </c>
      <c r="I269" s="248"/>
      <c r="J269" s="244"/>
      <c r="K269" s="244"/>
      <c r="L269" s="249"/>
      <c r="M269" s="250"/>
      <c r="N269" s="251"/>
      <c r="O269" s="251"/>
      <c r="P269" s="251"/>
      <c r="Q269" s="251"/>
      <c r="R269" s="251"/>
      <c r="S269" s="251"/>
      <c r="T269" s="25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3" t="s">
        <v>196</v>
      </c>
      <c r="AU269" s="253" t="s">
        <v>85</v>
      </c>
      <c r="AV269" s="14" t="s">
        <v>85</v>
      </c>
      <c r="AW269" s="14" t="s">
        <v>4</v>
      </c>
      <c r="AX269" s="14" t="s">
        <v>79</v>
      </c>
      <c r="AY269" s="253" t="s">
        <v>186</v>
      </c>
    </row>
    <row r="270" s="2" customFormat="1" ht="49.05" customHeight="1">
      <c r="A270" s="38"/>
      <c r="B270" s="39"/>
      <c r="C270" s="213" t="s">
        <v>457</v>
      </c>
      <c r="D270" s="213" t="s">
        <v>188</v>
      </c>
      <c r="E270" s="214" t="s">
        <v>4502</v>
      </c>
      <c r="F270" s="215" t="s">
        <v>4503</v>
      </c>
      <c r="G270" s="216" t="s">
        <v>230</v>
      </c>
      <c r="H270" s="217">
        <v>0.91100000000000003</v>
      </c>
      <c r="I270" s="218"/>
      <c r="J270" s="219">
        <f>ROUND(I270*H270,2)</f>
        <v>0</v>
      </c>
      <c r="K270" s="220"/>
      <c r="L270" s="44"/>
      <c r="M270" s="221" t="s">
        <v>19</v>
      </c>
      <c r="N270" s="222" t="s">
        <v>44</v>
      </c>
      <c r="O270" s="84"/>
      <c r="P270" s="223">
        <f>O270*H270</f>
        <v>0</v>
      </c>
      <c r="Q270" s="223">
        <v>0</v>
      </c>
      <c r="R270" s="223">
        <f>Q270*H270</f>
        <v>0</v>
      </c>
      <c r="S270" s="223">
        <v>0</v>
      </c>
      <c r="T270" s="224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25" t="s">
        <v>306</v>
      </c>
      <c r="AT270" s="225" t="s">
        <v>188</v>
      </c>
      <c r="AU270" s="225" t="s">
        <v>85</v>
      </c>
      <c r="AY270" s="17" t="s">
        <v>186</v>
      </c>
      <c r="BE270" s="226">
        <f>IF(N270="základní",J270,0)</f>
        <v>0</v>
      </c>
      <c r="BF270" s="226">
        <f>IF(N270="snížená",J270,0)</f>
        <v>0</v>
      </c>
      <c r="BG270" s="226">
        <f>IF(N270="zákl. přenesená",J270,0)</f>
        <v>0</v>
      </c>
      <c r="BH270" s="226">
        <f>IF(N270="sníž. přenesená",J270,0)</f>
        <v>0</v>
      </c>
      <c r="BI270" s="226">
        <f>IF(N270="nulová",J270,0)</f>
        <v>0</v>
      </c>
      <c r="BJ270" s="17" t="s">
        <v>85</v>
      </c>
      <c r="BK270" s="226">
        <f>ROUND(I270*H270,2)</f>
        <v>0</v>
      </c>
      <c r="BL270" s="17" t="s">
        <v>306</v>
      </c>
      <c r="BM270" s="225" t="s">
        <v>4504</v>
      </c>
    </row>
    <row r="271" s="2" customFormat="1">
      <c r="A271" s="38"/>
      <c r="B271" s="39"/>
      <c r="C271" s="40"/>
      <c r="D271" s="227" t="s">
        <v>194</v>
      </c>
      <c r="E271" s="40"/>
      <c r="F271" s="228" t="s">
        <v>4505</v>
      </c>
      <c r="G271" s="40"/>
      <c r="H271" s="40"/>
      <c r="I271" s="229"/>
      <c r="J271" s="40"/>
      <c r="K271" s="40"/>
      <c r="L271" s="44"/>
      <c r="M271" s="230"/>
      <c r="N271" s="231"/>
      <c r="O271" s="84"/>
      <c r="P271" s="84"/>
      <c r="Q271" s="84"/>
      <c r="R271" s="84"/>
      <c r="S271" s="84"/>
      <c r="T271" s="85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7" t="s">
        <v>194</v>
      </c>
      <c r="AU271" s="17" t="s">
        <v>85</v>
      </c>
    </row>
    <row r="272" s="2" customFormat="1" ht="49.05" customHeight="1">
      <c r="A272" s="38"/>
      <c r="B272" s="39"/>
      <c r="C272" s="213" t="s">
        <v>462</v>
      </c>
      <c r="D272" s="213" t="s">
        <v>188</v>
      </c>
      <c r="E272" s="214" t="s">
        <v>4506</v>
      </c>
      <c r="F272" s="215" t="s">
        <v>4507</v>
      </c>
      <c r="G272" s="216" t="s">
        <v>230</v>
      </c>
      <c r="H272" s="217">
        <v>0.91100000000000003</v>
      </c>
      <c r="I272" s="218"/>
      <c r="J272" s="219">
        <f>ROUND(I272*H272,2)</f>
        <v>0</v>
      </c>
      <c r="K272" s="220"/>
      <c r="L272" s="44"/>
      <c r="M272" s="221" t="s">
        <v>19</v>
      </c>
      <c r="N272" s="222" t="s">
        <v>44</v>
      </c>
      <c r="O272" s="84"/>
      <c r="P272" s="223">
        <f>O272*H272</f>
        <v>0</v>
      </c>
      <c r="Q272" s="223">
        <v>0</v>
      </c>
      <c r="R272" s="223">
        <f>Q272*H272</f>
        <v>0</v>
      </c>
      <c r="S272" s="223">
        <v>0</v>
      </c>
      <c r="T272" s="224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25" t="s">
        <v>306</v>
      </c>
      <c r="AT272" s="225" t="s">
        <v>188</v>
      </c>
      <c r="AU272" s="225" t="s">
        <v>85</v>
      </c>
      <c r="AY272" s="17" t="s">
        <v>186</v>
      </c>
      <c r="BE272" s="226">
        <f>IF(N272="základní",J272,0)</f>
        <v>0</v>
      </c>
      <c r="BF272" s="226">
        <f>IF(N272="snížená",J272,0)</f>
        <v>0</v>
      </c>
      <c r="BG272" s="226">
        <f>IF(N272="zákl. přenesená",J272,0)</f>
        <v>0</v>
      </c>
      <c r="BH272" s="226">
        <f>IF(N272="sníž. přenesená",J272,0)</f>
        <v>0</v>
      </c>
      <c r="BI272" s="226">
        <f>IF(N272="nulová",J272,0)</f>
        <v>0</v>
      </c>
      <c r="BJ272" s="17" t="s">
        <v>85</v>
      </c>
      <c r="BK272" s="226">
        <f>ROUND(I272*H272,2)</f>
        <v>0</v>
      </c>
      <c r="BL272" s="17" t="s">
        <v>306</v>
      </c>
      <c r="BM272" s="225" t="s">
        <v>4508</v>
      </c>
    </row>
    <row r="273" s="2" customFormat="1">
      <c r="A273" s="38"/>
      <c r="B273" s="39"/>
      <c r="C273" s="40"/>
      <c r="D273" s="227" t="s">
        <v>194</v>
      </c>
      <c r="E273" s="40"/>
      <c r="F273" s="228" t="s">
        <v>4509</v>
      </c>
      <c r="G273" s="40"/>
      <c r="H273" s="40"/>
      <c r="I273" s="229"/>
      <c r="J273" s="40"/>
      <c r="K273" s="40"/>
      <c r="L273" s="44"/>
      <c r="M273" s="230"/>
      <c r="N273" s="231"/>
      <c r="O273" s="84"/>
      <c r="P273" s="84"/>
      <c r="Q273" s="84"/>
      <c r="R273" s="84"/>
      <c r="S273" s="84"/>
      <c r="T273" s="85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7" t="s">
        <v>194</v>
      </c>
      <c r="AU273" s="17" t="s">
        <v>85</v>
      </c>
    </row>
    <row r="274" s="12" customFormat="1" ht="22.8" customHeight="1">
      <c r="A274" s="12"/>
      <c r="B274" s="197"/>
      <c r="C274" s="198"/>
      <c r="D274" s="199" t="s">
        <v>71</v>
      </c>
      <c r="E274" s="211" t="s">
        <v>3416</v>
      </c>
      <c r="F274" s="211" t="s">
        <v>3417</v>
      </c>
      <c r="G274" s="198"/>
      <c r="H274" s="198"/>
      <c r="I274" s="201"/>
      <c r="J274" s="212">
        <f>BK274</f>
        <v>0</v>
      </c>
      <c r="K274" s="198"/>
      <c r="L274" s="203"/>
      <c r="M274" s="204"/>
      <c r="N274" s="205"/>
      <c r="O274" s="205"/>
      <c r="P274" s="206">
        <f>SUM(P275:P285)</f>
        <v>0</v>
      </c>
      <c r="Q274" s="205"/>
      <c r="R274" s="206">
        <f>SUM(R275:R285)</f>
        <v>0.0071693740000000001</v>
      </c>
      <c r="S274" s="205"/>
      <c r="T274" s="207">
        <f>SUM(T275:T285)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08" t="s">
        <v>85</v>
      </c>
      <c r="AT274" s="209" t="s">
        <v>71</v>
      </c>
      <c r="AU274" s="209" t="s">
        <v>79</v>
      </c>
      <c r="AY274" s="208" t="s">
        <v>186</v>
      </c>
      <c r="BK274" s="210">
        <f>SUM(BK275:BK285)</f>
        <v>0</v>
      </c>
    </row>
    <row r="275" s="2" customFormat="1" ht="24.15" customHeight="1">
      <c r="A275" s="38"/>
      <c r="B275" s="39"/>
      <c r="C275" s="213" t="s">
        <v>468</v>
      </c>
      <c r="D275" s="213" t="s">
        <v>188</v>
      </c>
      <c r="E275" s="214" t="s">
        <v>3439</v>
      </c>
      <c r="F275" s="215" t="s">
        <v>3440</v>
      </c>
      <c r="G275" s="216" t="s">
        <v>256</v>
      </c>
      <c r="H275" s="217">
        <v>43.189</v>
      </c>
      <c r="I275" s="218"/>
      <c r="J275" s="219">
        <f>ROUND(I275*H275,2)</f>
        <v>0</v>
      </c>
      <c r="K275" s="220"/>
      <c r="L275" s="44"/>
      <c r="M275" s="221" t="s">
        <v>19</v>
      </c>
      <c r="N275" s="222" t="s">
        <v>44</v>
      </c>
      <c r="O275" s="84"/>
      <c r="P275" s="223">
        <f>O275*H275</f>
        <v>0</v>
      </c>
      <c r="Q275" s="223">
        <v>7.9999999999999996E-06</v>
      </c>
      <c r="R275" s="223">
        <f>Q275*H275</f>
        <v>0.00034551199999999997</v>
      </c>
      <c r="S275" s="223">
        <v>0</v>
      </c>
      <c r="T275" s="224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25" t="s">
        <v>306</v>
      </c>
      <c r="AT275" s="225" t="s">
        <v>188</v>
      </c>
      <c r="AU275" s="225" t="s">
        <v>85</v>
      </c>
      <c r="AY275" s="17" t="s">
        <v>186</v>
      </c>
      <c r="BE275" s="226">
        <f>IF(N275="základní",J275,0)</f>
        <v>0</v>
      </c>
      <c r="BF275" s="226">
        <f>IF(N275="snížená",J275,0)</f>
        <v>0</v>
      </c>
      <c r="BG275" s="226">
        <f>IF(N275="zákl. přenesená",J275,0)</f>
        <v>0</v>
      </c>
      <c r="BH275" s="226">
        <f>IF(N275="sníž. přenesená",J275,0)</f>
        <v>0</v>
      </c>
      <c r="BI275" s="226">
        <f>IF(N275="nulová",J275,0)</f>
        <v>0</v>
      </c>
      <c r="BJ275" s="17" t="s">
        <v>85</v>
      </c>
      <c r="BK275" s="226">
        <f>ROUND(I275*H275,2)</f>
        <v>0</v>
      </c>
      <c r="BL275" s="17" t="s">
        <v>306</v>
      </c>
      <c r="BM275" s="225" t="s">
        <v>4510</v>
      </c>
    </row>
    <row r="276" s="2" customFormat="1">
      <c r="A276" s="38"/>
      <c r="B276" s="39"/>
      <c r="C276" s="40"/>
      <c r="D276" s="227" t="s">
        <v>194</v>
      </c>
      <c r="E276" s="40"/>
      <c r="F276" s="228" t="s">
        <v>3442</v>
      </c>
      <c r="G276" s="40"/>
      <c r="H276" s="40"/>
      <c r="I276" s="229"/>
      <c r="J276" s="40"/>
      <c r="K276" s="40"/>
      <c r="L276" s="44"/>
      <c r="M276" s="230"/>
      <c r="N276" s="231"/>
      <c r="O276" s="84"/>
      <c r="P276" s="84"/>
      <c r="Q276" s="84"/>
      <c r="R276" s="84"/>
      <c r="S276" s="84"/>
      <c r="T276" s="85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7" t="s">
        <v>194</v>
      </c>
      <c r="AU276" s="17" t="s">
        <v>85</v>
      </c>
    </row>
    <row r="277" s="13" customFormat="1">
      <c r="A277" s="13"/>
      <c r="B277" s="232"/>
      <c r="C277" s="233"/>
      <c r="D277" s="234" t="s">
        <v>196</v>
      </c>
      <c r="E277" s="235" t="s">
        <v>19</v>
      </c>
      <c r="F277" s="236" t="s">
        <v>4401</v>
      </c>
      <c r="G277" s="233"/>
      <c r="H277" s="235" t="s">
        <v>19</v>
      </c>
      <c r="I277" s="237"/>
      <c r="J277" s="233"/>
      <c r="K277" s="233"/>
      <c r="L277" s="238"/>
      <c r="M277" s="239"/>
      <c r="N277" s="240"/>
      <c r="O277" s="240"/>
      <c r="P277" s="240"/>
      <c r="Q277" s="240"/>
      <c r="R277" s="240"/>
      <c r="S277" s="240"/>
      <c r="T277" s="241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2" t="s">
        <v>196</v>
      </c>
      <c r="AU277" s="242" t="s">
        <v>85</v>
      </c>
      <c r="AV277" s="13" t="s">
        <v>79</v>
      </c>
      <c r="AW277" s="13" t="s">
        <v>33</v>
      </c>
      <c r="AX277" s="13" t="s">
        <v>72</v>
      </c>
      <c r="AY277" s="242" t="s">
        <v>186</v>
      </c>
    </row>
    <row r="278" s="14" customFormat="1">
      <c r="A278" s="14"/>
      <c r="B278" s="243"/>
      <c r="C278" s="244"/>
      <c r="D278" s="234" t="s">
        <v>196</v>
      </c>
      <c r="E278" s="245" t="s">
        <v>19</v>
      </c>
      <c r="F278" s="246" t="s">
        <v>4402</v>
      </c>
      <c r="G278" s="244"/>
      <c r="H278" s="247">
        <v>37.515999999999998</v>
      </c>
      <c r="I278" s="248"/>
      <c r="J278" s="244"/>
      <c r="K278" s="244"/>
      <c r="L278" s="249"/>
      <c r="M278" s="250"/>
      <c r="N278" s="251"/>
      <c r="O278" s="251"/>
      <c r="P278" s="251"/>
      <c r="Q278" s="251"/>
      <c r="R278" s="251"/>
      <c r="S278" s="251"/>
      <c r="T278" s="252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3" t="s">
        <v>196</v>
      </c>
      <c r="AU278" s="253" t="s">
        <v>85</v>
      </c>
      <c r="AV278" s="14" t="s">
        <v>85</v>
      </c>
      <c r="AW278" s="14" t="s">
        <v>33</v>
      </c>
      <c r="AX278" s="14" t="s">
        <v>72</v>
      </c>
      <c r="AY278" s="253" t="s">
        <v>186</v>
      </c>
    </row>
    <row r="279" s="14" customFormat="1">
      <c r="A279" s="14"/>
      <c r="B279" s="243"/>
      <c r="C279" s="244"/>
      <c r="D279" s="234" t="s">
        <v>196</v>
      </c>
      <c r="E279" s="245" t="s">
        <v>19</v>
      </c>
      <c r="F279" s="246" t="s">
        <v>4403</v>
      </c>
      <c r="G279" s="244"/>
      <c r="H279" s="247">
        <v>5.673</v>
      </c>
      <c r="I279" s="248"/>
      <c r="J279" s="244"/>
      <c r="K279" s="244"/>
      <c r="L279" s="249"/>
      <c r="M279" s="250"/>
      <c r="N279" s="251"/>
      <c r="O279" s="251"/>
      <c r="P279" s="251"/>
      <c r="Q279" s="251"/>
      <c r="R279" s="251"/>
      <c r="S279" s="251"/>
      <c r="T279" s="25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3" t="s">
        <v>196</v>
      </c>
      <c r="AU279" s="253" t="s">
        <v>85</v>
      </c>
      <c r="AV279" s="14" t="s">
        <v>85</v>
      </c>
      <c r="AW279" s="14" t="s">
        <v>33</v>
      </c>
      <c r="AX279" s="14" t="s">
        <v>72</v>
      </c>
      <c r="AY279" s="253" t="s">
        <v>186</v>
      </c>
    </row>
    <row r="280" s="2" customFormat="1" ht="24.15" customHeight="1">
      <c r="A280" s="38"/>
      <c r="B280" s="39"/>
      <c r="C280" s="213" t="s">
        <v>474</v>
      </c>
      <c r="D280" s="213" t="s">
        <v>188</v>
      </c>
      <c r="E280" s="214" t="s">
        <v>3443</v>
      </c>
      <c r="F280" s="215" t="s">
        <v>3444</v>
      </c>
      <c r="G280" s="216" t="s">
        <v>256</v>
      </c>
      <c r="H280" s="217">
        <v>43.189</v>
      </c>
      <c r="I280" s="218"/>
      <c r="J280" s="219">
        <f>ROUND(I280*H280,2)</f>
        <v>0</v>
      </c>
      <c r="K280" s="220"/>
      <c r="L280" s="44"/>
      <c r="M280" s="221" t="s">
        <v>19</v>
      </c>
      <c r="N280" s="222" t="s">
        <v>44</v>
      </c>
      <c r="O280" s="84"/>
      <c r="P280" s="223">
        <f>O280*H280</f>
        <v>0</v>
      </c>
      <c r="Q280" s="223">
        <v>0.00015799999999999999</v>
      </c>
      <c r="R280" s="223">
        <f>Q280*H280</f>
        <v>0.006823862</v>
      </c>
      <c r="S280" s="223">
        <v>0</v>
      </c>
      <c r="T280" s="224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25" t="s">
        <v>306</v>
      </c>
      <c r="AT280" s="225" t="s">
        <v>188</v>
      </c>
      <c r="AU280" s="225" t="s">
        <v>85</v>
      </c>
      <c r="AY280" s="17" t="s">
        <v>186</v>
      </c>
      <c r="BE280" s="226">
        <f>IF(N280="základní",J280,0)</f>
        <v>0</v>
      </c>
      <c r="BF280" s="226">
        <f>IF(N280="snížená",J280,0)</f>
        <v>0</v>
      </c>
      <c r="BG280" s="226">
        <f>IF(N280="zákl. přenesená",J280,0)</f>
        <v>0</v>
      </c>
      <c r="BH280" s="226">
        <f>IF(N280="sníž. přenesená",J280,0)</f>
        <v>0</v>
      </c>
      <c r="BI280" s="226">
        <f>IF(N280="nulová",J280,0)</f>
        <v>0</v>
      </c>
      <c r="BJ280" s="17" t="s">
        <v>85</v>
      </c>
      <c r="BK280" s="226">
        <f>ROUND(I280*H280,2)</f>
        <v>0</v>
      </c>
      <c r="BL280" s="17" t="s">
        <v>306</v>
      </c>
      <c r="BM280" s="225" t="s">
        <v>4511</v>
      </c>
    </row>
    <row r="281" s="2" customFormat="1">
      <c r="A281" s="38"/>
      <c r="B281" s="39"/>
      <c r="C281" s="40"/>
      <c r="D281" s="227" t="s">
        <v>194</v>
      </c>
      <c r="E281" s="40"/>
      <c r="F281" s="228" t="s">
        <v>3446</v>
      </c>
      <c r="G281" s="40"/>
      <c r="H281" s="40"/>
      <c r="I281" s="229"/>
      <c r="J281" s="40"/>
      <c r="K281" s="40"/>
      <c r="L281" s="44"/>
      <c r="M281" s="230"/>
      <c r="N281" s="231"/>
      <c r="O281" s="84"/>
      <c r="P281" s="84"/>
      <c r="Q281" s="84"/>
      <c r="R281" s="84"/>
      <c r="S281" s="84"/>
      <c r="T281" s="85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7" t="s">
        <v>194</v>
      </c>
      <c r="AU281" s="17" t="s">
        <v>85</v>
      </c>
    </row>
    <row r="282" s="2" customFormat="1" ht="49.05" customHeight="1">
      <c r="A282" s="38"/>
      <c r="B282" s="39"/>
      <c r="C282" s="213" t="s">
        <v>480</v>
      </c>
      <c r="D282" s="213" t="s">
        <v>188</v>
      </c>
      <c r="E282" s="214" t="s">
        <v>3447</v>
      </c>
      <c r="F282" s="215" t="s">
        <v>3448</v>
      </c>
      <c r="G282" s="216" t="s">
        <v>230</v>
      </c>
      <c r="H282" s="217">
        <v>0.0070000000000000001</v>
      </c>
      <c r="I282" s="218"/>
      <c r="J282" s="219">
        <f>ROUND(I282*H282,2)</f>
        <v>0</v>
      </c>
      <c r="K282" s="220"/>
      <c r="L282" s="44"/>
      <c r="M282" s="221" t="s">
        <v>19</v>
      </c>
      <c r="N282" s="222" t="s">
        <v>44</v>
      </c>
      <c r="O282" s="84"/>
      <c r="P282" s="223">
        <f>O282*H282</f>
        <v>0</v>
      </c>
      <c r="Q282" s="223">
        <v>0</v>
      </c>
      <c r="R282" s="223">
        <f>Q282*H282</f>
        <v>0</v>
      </c>
      <c r="S282" s="223">
        <v>0</v>
      </c>
      <c r="T282" s="224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25" t="s">
        <v>306</v>
      </c>
      <c r="AT282" s="225" t="s">
        <v>188</v>
      </c>
      <c r="AU282" s="225" t="s">
        <v>85</v>
      </c>
      <c r="AY282" s="17" t="s">
        <v>186</v>
      </c>
      <c r="BE282" s="226">
        <f>IF(N282="základní",J282,0)</f>
        <v>0</v>
      </c>
      <c r="BF282" s="226">
        <f>IF(N282="snížená",J282,0)</f>
        <v>0</v>
      </c>
      <c r="BG282" s="226">
        <f>IF(N282="zákl. přenesená",J282,0)</f>
        <v>0</v>
      </c>
      <c r="BH282" s="226">
        <f>IF(N282="sníž. přenesená",J282,0)</f>
        <v>0</v>
      </c>
      <c r="BI282" s="226">
        <f>IF(N282="nulová",J282,0)</f>
        <v>0</v>
      </c>
      <c r="BJ282" s="17" t="s">
        <v>85</v>
      </c>
      <c r="BK282" s="226">
        <f>ROUND(I282*H282,2)</f>
        <v>0</v>
      </c>
      <c r="BL282" s="17" t="s">
        <v>306</v>
      </c>
      <c r="BM282" s="225" t="s">
        <v>4512</v>
      </c>
    </row>
    <row r="283" s="2" customFormat="1">
      <c r="A283" s="38"/>
      <c r="B283" s="39"/>
      <c r="C283" s="40"/>
      <c r="D283" s="227" t="s">
        <v>194</v>
      </c>
      <c r="E283" s="40"/>
      <c r="F283" s="228" t="s">
        <v>3450</v>
      </c>
      <c r="G283" s="40"/>
      <c r="H283" s="40"/>
      <c r="I283" s="229"/>
      <c r="J283" s="40"/>
      <c r="K283" s="40"/>
      <c r="L283" s="44"/>
      <c r="M283" s="230"/>
      <c r="N283" s="231"/>
      <c r="O283" s="84"/>
      <c r="P283" s="84"/>
      <c r="Q283" s="84"/>
      <c r="R283" s="84"/>
      <c r="S283" s="84"/>
      <c r="T283" s="85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7" t="s">
        <v>194</v>
      </c>
      <c r="AU283" s="17" t="s">
        <v>85</v>
      </c>
    </row>
    <row r="284" s="2" customFormat="1" ht="49.05" customHeight="1">
      <c r="A284" s="38"/>
      <c r="B284" s="39"/>
      <c r="C284" s="213" t="s">
        <v>486</v>
      </c>
      <c r="D284" s="213" t="s">
        <v>188</v>
      </c>
      <c r="E284" s="214" t="s">
        <v>3451</v>
      </c>
      <c r="F284" s="215" t="s">
        <v>3452</v>
      </c>
      <c r="G284" s="216" t="s">
        <v>230</v>
      </c>
      <c r="H284" s="217">
        <v>0.0070000000000000001</v>
      </c>
      <c r="I284" s="218"/>
      <c r="J284" s="219">
        <f>ROUND(I284*H284,2)</f>
        <v>0</v>
      </c>
      <c r="K284" s="220"/>
      <c r="L284" s="44"/>
      <c r="M284" s="221" t="s">
        <v>19</v>
      </c>
      <c r="N284" s="222" t="s">
        <v>44</v>
      </c>
      <c r="O284" s="84"/>
      <c r="P284" s="223">
        <f>O284*H284</f>
        <v>0</v>
      </c>
      <c r="Q284" s="223">
        <v>0</v>
      </c>
      <c r="R284" s="223">
        <f>Q284*H284</f>
        <v>0</v>
      </c>
      <c r="S284" s="223">
        <v>0</v>
      </c>
      <c r="T284" s="224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225" t="s">
        <v>306</v>
      </c>
      <c r="AT284" s="225" t="s">
        <v>188</v>
      </c>
      <c r="AU284" s="225" t="s">
        <v>85</v>
      </c>
      <c r="AY284" s="17" t="s">
        <v>186</v>
      </c>
      <c r="BE284" s="226">
        <f>IF(N284="základní",J284,0)</f>
        <v>0</v>
      </c>
      <c r="BF284" s="226">
        <f>IF(N284="snížená",J284,0)</f>
        <v>0</v>
      </c>
      <c r="BG284" s="226">
        <f>IF(N284="zákl. přenesená",J284,0)</f>
        <v>0</v>
      </c>
      <c r="BH284" s="226">
        <f>IF(N284="sníž. přenesená",J284,0)</f>
        <v>0</v>
      </c>
      <c r="BI284" s="226">
        <f>IF(N284="nulová",J284,0)</f>
        <v>0</v>
      </c>
      <c r="BJ284" s="17" t="s">
        <v>85</v>
      </c>
      <c r="BK284" s="226">
        <f>ROUND(I284*H284,2)</f>
        <v>0</v>
      </c>
      <c r="BL284" s="17" t="s">
        <v>306</v>
      </c>
      <c r="BM284" s="225" t="s">
        <v>4513</v>
      </c>
    </row>
    <row r="285" s="2" customFormat="1">
      <c r="A285" s="38"/>
      <c r="B285" s="39"/>
      <c r="C285" s="40"/>
      <c r="D285" s="227" t="s">
        <v>194</v>
      </c>
      <c r="E285" s="40"/>
      <c r="F285" s="228" t="s">
        <v>3454</v>
      </c>
      <c r="G285" s="40"/>
      <c r="H285" s="40"/>
      <c r="I285" s="229"/>
      <c r="J285" s="40"/>
      <c r="K285" s="40"/>
      <c r="L285" s="44"/>
      <c r="M285" s="230"/>
      <c r="N285" s="231"/>
      <c r="O285" s="84"/>
      <c r="P285" s="84"/>
      <c r="Q285" s="84"/>
      <c r="R285" s="84"/>
      <c r="S285" s="84"/>
      <c r="T285" s="85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T285" s="17" t="s">
        <v>194</v>
      </c>
      <c r="AU285" s="17" t="s">
        <v>85</v>
      </c>
    </row>
    <row r="286" s="12" customFormat="1" ht="22.8" customHeight="1">
      <c r="A286" s="12"/>
      <c r="B286" s="197"/>
      <c r="C286" s="198"/>
      <c r="D286" s="199" t="s">
        <v>71</v>
      </c>
      <c r="E286" s="211" t="s">
        <v>1119</v>
      </c>
      <c r="F286" s="211" t="s">
        <v>1120</v>
      </c>
      <c r="G286" s="198"/>
      <c r="H286" s="198"/>
      <c r="I286" s="201"/>
      <c r="J286" s="212">
        <f>BK286</f>
        <v>0</v>
      </c>
      <c r="K286" s="198"/>
      <c r="L286" s="203"/>
      <c r="M286" s="204"/>
      <c r="N286" s="205"/>
      <c r="O286" s="205"/>
      <c r="P286" s="206">
        <f>SUM(P287:P322)</f>
        <v>0</v>
      </c>
      <c r="Q286" s="205"/>
      <c r="R286" s="206">
        <f>SUM(R287:R322)</f>
        <v>0.55778018839999999</v>
      </c>
      <c r="S286" s="205"/>
      <c r="T286" s="207">
        <f>SUM(T287:T322)</f>
        <v>0.095751559999999999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08" t="s">
        <v>85</v>
      </c>
      <c r="AT286" s="209" t="s">
        <v>71</v>
      </c>
      <c r="AU286" s="209" t="s">
        <v>79</v>
      </c>
      <c r="AY286" s="208" t="s">
        <v>186</v>
      </c>
      <c r="BK286" s="210">
        <f>SUM(BK287:BK322)</f>
        <v>0</v>
      </c>
    </row>
    <row r="287" s="2" customFormat="1" ht="24.15" customHeight="1">
      <c r="A287" s="38"/>
      <c r="B287" s="39"/>
      <c r="C287" s="213" t="s">
        <v>494</v>
      </c>
      <c r="D287" s="213" t="s">
        <v>188</v>
      </c>
      <c r="E287" s="214" t="s">
        <v>3459</v>
      </c>
      <c r="F287" s="215" t="s">
        <v>3460</v>
      </c>
      <c r="G287" s="216" t="s">
        <v>256</v>
      </c>
      <c r="H287" s="217">
        <v>537.12599999999998</v>
      </c>
      <c r="I287" s="218"/>
      <c r="J287" s="219">
        <f>ROUND(I287*H287,2)</f>
        <v>0</v>
      </c>
      <c r="K287" s="220"/>
      <c r="L287" s="44"/>
      <c r="M287" s="221" t="s">
        <v>19</v>
      </c>
      <c r="N287" s="222" t="s">
        <v>44</v>
      </c>
      <c r="O287" s="84"/>
      <c r="P287" s="223">
        <f>O287*H287</f>
        <v>0</v>
      </c>
      <c r="Q287" s="223">
        <v>0</v>
      </c>
      <c r="R287" s="223">
        <f>Q287*H287</f>
        <v>0</v>
      </c>
      <c r="S287" s="223">
        <v>0</v>
      </c>
      <c r="T287" s="224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25" t="s">
        <v>306</v>
      </c>
      <c r="AT287" s="225" t="s">
        <v>188</v>
      </c>
      <c r="AU287" s="225" t="s">
        <v>85</v>
      </c>
      <c r="AY287" s="17" t="s">
        <v>186</v>
      </c>
      <c r="BE287" s="226">
        <f>IF(N287="základní",J287,0)</f>
        <v>0</v>
      </c>
      <c r="BF287" s="226">
        <f>IF(N287="snížená",J287,0)</f>
        <v>0</v>
      </c>
      <c r="BG287" s="226">
        <f>IF(N287="zákl. přenesená",J287,0)</f>
        <v>0</v>
      </c>
      <c r="BH287" s="226">
        <f>IF(N287="sníž. přenesená",J287,0)</f>
        <v>0</v>
      </c>
      <c r="BI287" s="226">
        <f>IF(N287="nulová",J287,0)</f>
        <v>0</v>
      </c>
      <c r="BJ287" s="17" t="s">
        <v>85</v>
      </c>
      <c r="BK287" s="226">
        <f>ROUND(I287*H287,2)</f>
        <v>0</v>
      </c>
      <c r="BL287" s="17" t="s">
        <v>306</v>
      </c>
      <c r="BM287" s="225" t="s">
        <v>4514</v>
      </c>
    </row>
    <row r="288" s="2" customFormat="1">
      <c r="A288" s="38"/>
      <c r="B288" s="39"/>
      <c r="C288" s="40"/>
      <c r="D288" s="227" t="s">
        <v>194</v>
      </c>
      <c r="E288" s="40"/>
      <c r="F288" s="228" t="s">
        <v>3462</v>
      </c>
      <c r="G288" s="40"/>
      <c r="H288" s="40"/>
      <c r="I288" s="229"/>
      <c r="J288" s="40"/>
      <c r="K288" s="40"/>
      <c r="L288" s="44"/>
      <c r="M288" s="230"/>
      <c r="N288" s="231"/>
      <c r="O288" s="84"/>
      <c r="P288" s="84"/>
      <c r="Q288" s="84"/>
      <c r="R288" s="84"/>
      <c r="S288" s="84"/>
      <c r="T288" s="85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7" t="s">
        <v>194</v>
      </c>
      <c r="AU288" s="17" t="s">
        <v>85</v>
      </c>
    </row>
    <row r="289" s="13" customFormat="1">
      <c r="A289" s="13"/>
      <c r="B289" s="232"/>
      <c r="C289" s="233"/>
      <c r="D289" s="234" t="s">
        <v>196</v>
      </c>
      <c r="E289" s="235" t="s">
        <v>19</v>
      </c>
      <c r="F289" s="236" t="s">
        <v>287</v>
      </c>
      <c r="G289" s="233"/>
      <c r="H289" s="235" t="s">
        <v>19</v>
      </c>
      <c r="I289" s="237"/>
      <c r="J289" s="233"/>
      <c r="K289" s="233"/>
      <c r="L289" s="238"/>
      <c r="M289" s="239"/>
      <c r="N289" s="240"/>
      <c r="O289" s="240"/>
      <c r="P289" s="240"/>
      <c r="Q289" s="240"/>
      <c r="R289" s="240"/>
      <c r="S289" s="240"/>
      <c r="T289" s="24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2" t="s">
        <v>196</v>
      </c>
      <c r="AU289" s="242" t="s">
        <v>85</v>
      </c>
      <c r="AV289" s="13" t="s">
        <v>79</v>
      </c>
      <c r="AW289" s="13" t="s">
        <v>33</v>
      </c>
      <c r="AX289" s="13" t="s">
        <v>72</v>
      </c>
      <c r="AY289" s="242" t="s">
        <v>186</v>
      </c>
    </row>
    <row r="290" s="14" customFormat="1">
      <c r="A290" s="14"/>
      <c r="B290" s="243"/>
      <c r="C290" s="244"/>
      <c r="D290" s="234" t="s">
        <v>196</v>
      </c>
      <c r="E290" s="245" t="s">
        <v>19</v>
      </c>
      <c r="F290" s="246" t="s">
        <v>4515</v>
      </c>
      <c r="G290" s="244"/>
      <c r="H290" s="247">
        <v>3.4199999999999999</v>
      </c>
      <c r="I290" s="248"/>
      <c r="J290" s="244"/>
      <c r="K290" s="244"/>
      <c r="L290" s="249"/>
      <c r="M290" s="250"/>
      <c r="N290" s="251"/>
      <c r="O290" s="251"/>
      <c r="P290" s="251"/>
      <c r="Q290" s="251"/>
      <c r="R290" s="251"/>
      <c r="S290" s="251"/>
      <c r="T290" s="25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3" t="s">
        <v>196</v>
      </c>
      <c r="AU290" s="253" t="s">
        <v>85</v>
      </c>
      <c r="AV290" s="14" t="s">
        <v>85</v>
      </c>
      <c r="AW290" s="14" t="s">
        <v>33</v>
      </c>
      <c r="AX290" s="14" t="s">
        <v>72</v>
      </c>
      <c r="AY290" s="253" t="s">
        <v>186</v>
      </c>
    </row>
    <row r="291" s="13" customFormat="1">
      <c r="A291" s="13"/>
      <c r="B291" s="232"/>
      <c r="C291" s="233"/>
      <c r="D291" s="234" t="s">
        <v>196</v>
      </c>
      <c r="E291" s="235" t="s">
        <v>19</v>
      </c>
      <c r="F291" s="236" t="s">
        <v>4516</v>
      </c>
      <c r="G291" s="233"/>
      <c r="H291" s="235" t="s">
        <v>19</v>
      </c>
      <c r="I291" s="237"/>
      <c r="J291" s="233"/>
      <c r="K291" s="233"/>
      <c r="L291" s="238"/>
      <c r="M291" s="239"/>
      <c r="N291" s="240"/>
      <c r="O291" s="240"/>
      <c r="P291" s="240"/>
      <c r="Q291" s="240"/>
      <c r="R291" s="240"/>
      <c r="S291" s="240"/>
      <c r="T291" s="241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2" t="s">
        <v>196</v>
      </c>
      <c r="AU291" s="242" t="s">
        <v>85</v>
      </c>
      <c r="AV291" s="13" t="s">
        <v>79</v>
      </c>
      <c r="AW291" s="13" t="s">
        <v>33</v>
      </c>
      <c r="AX291" s="13" t="s">
        <v>72</v>
      </c>
      <c r="AY291" s="242" t="s">
        <v>186</v>
      </c>
    </row>
    <row r="292" s="14" customFormat="1">
      <c r="A292" s="14"/>
      <c r="B292" s="243"/>
      <c r="C292" s="244"/>
      <c r="D292" s="234" t="s">
        <v>196</v>
      </c>
      <c r="E292" s="245" t="s">
        <v>19</v>
      </c>
      <c r="F292" s="246" t="s">
        <v>4517</v>
      </c>
      <c r="G292" s="244"/>
      <c r="H292" s="247">
        <v>201.19999999999999</v>
      </c>
      <c r="I292" s="248"/>
      <c r="J292" s="244"/>
      <c r="K292" s="244"/>
      <c r="L292" s="249"/>
      <c r="M292" s="250"/>
      <c r="N292" s="251"/>
      <c r="O292" s="251"/>
      <c r="P292" s="251"/>
      <c r="Q292" s="251"/>
      <c r="R292" s="251"/>
      <c r="S292" s="251"/>
      <c r="T292" s="25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3" t="s">
        <v>196</v>
      </c>
      <c r="AU292" s="253" t="s">
        <v>85</v>
      </c>
      <c r="AV292" s="14" t="s">
        <v>85</v>
      </c>
      <c r="AW292" s="14" t="s">
        <v>33</v>
      </c>
      <c r="AX292" s="14" t="s">
        <v>72</v>
      </c>
      <c r="AY292" s="253" t="s">
        <v>186</v>
      </c>
    </row>
    <row r="293" s="14" customFormat="1">
      <c r="A293" s="14"/>
      <c r="B293" s="243"/>
      <c r="C293" s="244"/>
      <c r="D293" s="234" t="s">
        <v>196</v>
      </c>
      <c r="E293" s="245" t="s">
        <v>19</v>
      </c>
      <c r="F293" s="246" t="s">
        <v>4518</v>
      </c>
      <c r="G293" s="244"/>
      <c r="H293" s="247">
        <v>33.481999999999999</v>
      </c>
      <c r="I293" s="248"/>
      <c r="J293" s="244"/>
      <c r="K293" s="244"/>
      <c r="L293" s="249"/>
      <c r="M293" s="250"/>
      <c r="N293" s="251"/>
      <c r="O293" s="251"/>
      <c r="P293" s="251"/>
      <c r="Q293" s="251"/>
      <c r="R293" s="251"/>
      <c r="S293" s="251"/>
      <c r="T293" s="25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3" t="s">
        <v>196</v>
      </c>
      <c r="AU293" s="253" t="s">
        <v>85</v>
      </c>
      <c r="AV293" s="14" t="s">
        <v>85</v>
      </c>
      <c r="AW293" s="14" t="s">
        <v>33</v>
      </c>
      <c r="AX293" s="14" t="s">
        <v>72</v>
      </c>
      <c r="AY293" s="253" t="s">
        <v>186</v>
      </c>
    </row>
    <row r="294" s="14" customFormat="1">
      <c r="A294" s="14"/>
      <c r="B294" s="243"/>
      <c r="C294" s="244"/>
      <c r="D294" s="234" t="s">
        <v>196</v>
      </c>
      <c r="E294" s="245" t="s">
        <v>19</v>
      </c>
      <c r="F294" s="246" t="s">
        <v>4519</v>
      </c>
      <c r="G294" s="244"/>
      <c r="H294" s="247">
        <v>159.21000000000001</v>
      </c>
      <c r="I294" s="248"/>
      <c r="J294" s="244"/>
      <c r="K294" s="244"/>
      <c r="L294" s="249"/>
      <c r="M294" s="250"/>
      <c r="N294" s="251"/>
      <c r="O294" s="251"/>
      <c r="P294" s="251"/>
      <c r="Q294" s="251"/>
      <c r="R294" s="251"/>
      <c r="S294" s="251"/>
      <c r="T294" s="25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3" t="s">
        <v>196</v>
      </c>
      <c r="AU294" s="253" t="s">
        <v>85</v>
      </c>
      <c r="AV294" s="14" t="s">
        <v>85</v>
      </c>
      <c r="AW294" s="14" t="s">
        <v>33</v>
      </c>
      <c r="AX294" s="14" t="s">
        <v>72</v>
      </c>
      <c r="AY294" s="253" t="s">
        <v>186</v>
      </c>
    </row>
    <row r="295" s="14" customFormat="1">
      <c r="A295" s="14"/>
      <c r="B295" s="243"/>
      <c r="C295" s="244"/>
      <c r="D295" s="234" t="s">
        <v>196</v>
      </c>
      <c r="E295" s="245" t="s">
        <v>19</v>
      </c>
      <c r="F295" s="246" t="s">
        <v>4520</v>
      </c>
      <c r="G295" s="244"/>
      <c r="H295" s="247">
        <v>9.2200000000000006</v>
      </c>
      <c r="I295" s="248"/>
      <c r="J295" s="244"/>
      <c r="K295" s="244"/>
      <c r="L295" s="249"/>
      <c r="M295" s="250"/>
      <c r="N295" s="251"/>
      <c r="O295" s="251"/>
      <c r="P295" s="251"/>
      <c r="Q295" s="251"/>
      <c r="R295" s="251"/>
      <c r="S295" s="251"/>
      <c r="T295" s="25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3" t="s">
        <v>196</v>
      </c>
      <c r="AU295" s="253" t="s">
        <v>85</v>
      </c>
      <c r="AV295" s="14" t="s">
        <v>85</v>
      </c>
      <c r="AW295" s="14" t="s">
        <v>33</v>
      </c>
      <c r="AX295" s="14" t="s">
        <v>72</v>
      </c>
      <c r="AY295" s="253" t="s">
        <v>186</v>
      </c>
    </row>
    <row r="296" s="14" customFormat="1">
      <c r="A296" s="14"/>
      <c r="B296" s="243"/>
      <c r="C296" s="244"/>
      <c r="D296" s="234" t="s">
        <v>196</v>
      </c>
      <c r="E296" s="245" t="s">
        <v>19</v>
      </c>
      <c r="F296" s="246" t="s">
        <v>4521</v>
      </c>
      <c r="G296" s="244"/>
      <c r="H296" s="247">
        <v>31.699999999999999</v>
      </c>
      <c r="I296" s="248"/>
      <c r="J296" s="244"/>
      <c r="K296" s="244"/>
      <c r="L296" s="249"/>
      <c r="M296" s="250"/>
      <c r="N296" s="251"/>
      <c r="O296" s="251"/>
      <c r="P296" s="251"/>
      <c r="Q296" s="251"/>
      <c r="R296" s="251"/>
      <c r="S296" s="251"/>
      <c r="T296" s="252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3" t="s">
        <v>196</v>
      </c>
      <c r="AU296" s="253" t="s">
        <v>85</v>
      </c>
      <c r="AV296" s="14" t="s">
        <v>85</v>
      </c>
      <c r="AW296" s="14" t="s">
        <v>33</v>
      </c>
      <c r="AX296" s="14" t="s">
        <v>72</v>
      </c>
      <c r="AY296" s="253" t="s">
        <v>186</v>
      </c>
    </row>
    <row r="297" s="14" customFormat="1">
      <c r="A297" s="14"/>
      <c r="B297" s="243"/>
      <c r="C297" s="244"/>
      <c r="D297" s="234" t="s">
        <v>196</v>
      </c>
      <c r="E297" s="245" t="s">
        <v>19</v>
      </c>
      <c r="F297" s="246" t="s">
        <v>4522</v>
      </c>
      <c r="G297" s="244"/>
      <c r="H297" s="247">
        <v>29.048999999999999</v>
      </c>
      <c r="I297" s="248"/>
      <c r="J297" s="244"/>
      <c r="K297" s="244"/>
      <c r="L297" s="249"/>
      <c r="M297" s="250"/>
      <c r="N297" s="251"/>
      <c r="O297" s="251"/>
      <c r="P297" s="251"/>
      <c r="Q297" s="251"/>
      <c r="R297" s="251"/>
      <c r="S297" s="251"/>
      <c r="T297" s="252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3" t="s">
        <v>196</v>
      </c>
      <c r="AU297" s="253" t="s">
        <v>85</v>
      </c>
      <c r="AV297" s="14" t="s">
        <v>85</v>
      </c>
      <c r="AW297" s="14" t="s">
        <v>33</v>
      </c>
      <c r="AX297" s="14" t="s">
        <v>72</v>
      </c>
      <c r="AY297" s="253" t="s">
        <v>186</v>
      </c>
    </row>
    <row r="298" s="14" customFormat="1">
      <c r="A298" s="14"/>
      <c r="B298" s="243"/>
      <c r="C298" s="244"/>
      <c r="D298" s="234" t="s">
        <v>196</v>
      </c>
      <c r="E298" s="245" t="s">
        <v>19</v>
      </c>
      <c r="F298" s="246" t="s">
        <v>4523</v>
      </c>
      <c r="G298" s="244"/>
      <c r="H298" s="247">
        <v>18.594000000000001</v>
      </c>
      <c r="I298" s="248"/>
      <c r="J298" s="244"/>
      <c r="K298" s="244"/>
      <c r="L298" s="249"/>
      <c r="M298" s="250"/>
      <c r="N298" s="251"/>
      <c r="O298" s="251"/>
      <c r="P298" s="251"/>
      <c r="Q298" s="251"/>
      <c r="R298" s="251"/>
      <c r="S298" s="251"/>
      <c r="T298" s="25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3" t="s">
        <v>196</v>
      </c>
      <c r="AU298" s="253" t="s">
        <v>85</v>
      </c>
      <c r="AV298" s="14" t="s">
        <v>85</v>
      </c>
      <c r="AW298" s="14" t="s">
        <v>33</v>
      </c>
      <c r="AX298" s="14" t="s">
        <v>72</v>
      </c>
      <c r="AY298" s="253" t="s">
        <v>186</v>
      </c>
    </row>
    <row r="299" s="14" customFormat="1">
      <c r="A299" s="14"/>
      <c r="B299" s="243"/>
      <c r="C299" s="244"/>
      <c r="D299" s="234" t="s">
        <v>196</v>
      </c>
      <c r="E299" s="245" t="s">
        <v>19</v>
      </c>
      <c r="F299" s="246" t="s">
        <v>4524</v>
      </c>
      <c r="G299" s="244"/>
      <c r="H299" s="247">
        <v>14.41</v>
      </c>
      <c r="I299" s="248"/>
      <c r="J299" s="244"/>
      <c r="K299" s="244"/>
      <c r="L299" s="249"/>
      <c r="M299" s="250"/>
      <c r="N299" s="251"/>
      <c r="O299" s="251"/>
      <c r="P299" s="251"/>
      <c r="Q299" s="251"/>
      <c r="R299" s="251"/>
      <c r="S299" s="251"/>
      <c r="T299" s="252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3" t="s">
        <v>196</v>
      </c>
      <c r="AU299" s="253" t="s">
        <v>85</v>
      </c>
      <c r="AV299" s="14" t="s">
        <v>85</v>
      </c>
      <c r="AW299" s="14" t="s">
        <v>33</v>
      </c>
      <c r="AX299" s="14" t="s">
        <v>72</v>
      </c>
      <c r="AY299" s="253" t="s">
        <v>186</v>
      </c>
    </row>
    <row r="300" s="14" customFormat="1">
      <c r="A300" s="14"/>
      <c r="B300" s="243"/>
      <c r="C300" s="244"/>
      <c r="D300" s="234" t="s">
        <v>196</v>
      </c>
      <c r="E300" s="245" t="s">
        <v>19</v>
      </c>
      <c r="F300" s="246" t="s">
        <v>4525</v>
      </c>
      <c r="G300" s="244"/>
      <c r="H300" s="247">
        <v>36.841000000000001</v>
      </c>
      <c r="I300" s="248"/>
      <c r="J300" s="244"/>
      <c r="K300" s="244"/>
      <c r="L300" s="249"/>
      <c r="M300" s="250"/>
      <c r="N300" s="251"/>
      <c r="O300" s="251"/>
      <c r="P300" s="251"/>
      <c r="Q300" s="251"/>
      <c r="R300" s="251"/>
      <c r="S300" s="251"/>
      <c r="T300" s="25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3" t="s">
        <v>196</v>
      </c>
      <c r="AU300" s="253" t="s">
        <v>85</v>
      </c>
      <c r="AV300" s="14" t="s">
        <v>85</v>
      </c>
      <c r="AW300" s="14" t="s">
        <v>33</v>
      </c>
      <c r="AX300" s="14" t="s">
        <v>72</v>
      </c>
      <c r="AY300" s="253" t="s">
        <v>186</v>
      </c>
    </row>
    <row r="301" s="13" customFormat="1">
      <c r="A301" s="13"/>
      <c r="B301" s="232"/>
      <c r="C301" s="233"/>
      <c r="D301" s="234" t="s">
        <v>196</v>
      </c>
      <c r="E301" s="235" t="s">
        <v>19</v>
      </c>
      <c r="F301" s="236" t="s">
        <v>3496</v>
      </c>
      <c r="G301" s="233"/>
      <c r="H301" s="235" t="s">
        <v>19</v>
      </c>
      <c r="I301" s="237"/>
      <c r="J301" s="233"/>
      <c r="K301" s="233"/>
      <c r="L301" s="238"/>
      <c r="M301" s="239"/>
      <c r="N301" s="240"/>
      <c r="O301" s="240"/>
      <c r="P301" s="240"/>
      <c r="Q301" s="240"/>
      <c r="R301" s="240"/>
      <c r="S301" s="240"/>
      <c r="T301" s="241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2" t="s">
        <v>196</v>
      </c>
      <c r="AU301" s="242" t="s">
        <v>85</v>
      </c>
      <c r="AV301" s="13" t="s">
        <v>79</v>
      </c>
      <c r="AW301" s="13" t="s">
        <v>33</v>
      </c>
      <c r="AX301" s="13" t="s">
        <v>72</v>
      </c>
      <c r="AY301" s="242" t="s">
        <v>186</v>
      </c>
    </row>
    <row r="302" s="2" customFormat="1" ht="16.5" customHeight="1">
      <c r="A302" s="38"/>
      <c r="B302" s="39"/>
      <c r="C302" s="213" t="s">
        <v>499</v>
      </c>
      <c r="D302" s="213" t="s">
        <v>188</v>
      </c>
      <c r="E302" s="214" t="s">
        <v>3524</v>
      </c>
      <c r="F302" s="215" t="s">
        <v>3525</v>
      </c>
      <c r="G302" s="216" t="s">
        <v>256</v>
      </c>
      <c r="H302" s="217">
        <v>308.87599999999998</v>
      </c>
      <c r="I302" s="218"/>
      <c r="J302" s="219">
        <f>ROUND(I302*H302,2)</f>
        <v>0</v>
      </c>
      <c r="K302" s="220"/>
      <c r="L302" s="44"/>
      <c r="M302" s="221" t="s">
        <v>19</v>
      </c>
      <c r="N302" s="222" t="s">
        <v>44</v>
      </c>
      <c r="O302" s="84"/>
      <c r="P302" s="223">
        <f>O302*H302</f>
        <v>0</v>
      </c>
      <c r="Q302" s="223">
        <v>0.001</v>
      </c>
      <c r="R302" s="223">
        <f>Q302*H302</f>
        <v>0.30887599999999998</v>
      </c>
      <c r="S302" s="223">
        <v>0.00031</v>
      </c>
      <c r="T302" s="224">
        <f>S302*H302</f>
        <v>0.095751559999999999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25" t="s">
        <v>306</v>
      </c>
      <c r="AT302" s="225" t="s">
        <v>188</v>
      </c>
      <c r="AU302" s="225" t="s">
        <v>85</v>
      </c>
      <c r="AY302" s="17" t="s">
        <v>186</v>
      </c>
      <c r="BE302" s="226">
        <f>IF(N302="základní",J302,0)</f>
        <v>0</v>
      </c>
      <c r="BF302" s="226">
        <f>IF(N302="snížená",J302,0)</f>
        <v>0</v>
      </c>
      <c r="BG302" s="226">
        <f>IF(N302="zákl. přenesená",J302,0)</f>
        <v>0</v>
      </c>
      <c r="BH302" s="226">
        <f>IF(N302="sníž. přenesená",J302,0)</f>
        <v>0</v>
      </c>
      <c r="BI302" s="226">
        <f>IF(N302="nulová",J302,0)</f>
        <v>0</v>
      </c>
      <c r="BJ302" s="17" t="s">
        <v>85</v>
      </c>
      <c r="BK302" s="226">
        <f>ROUND(I302*H302,2)</f>
        <v>0</v>
      </c>
      <c r="BL302" s="17" t="s">
        <v>306</v>
      </c>
      <c r="BM302" s="225" t="s">
        <v>4526</v>
      </c>
    </row>
    <row r="303" s="2" customFormat="1">
      <c r="A303" s="38"/>
      <c r="B303" s="39"/>
      <c r="C303" s="40"/>
      <c r="D303" s="227" t="s">
        <v>194</v>
      </c>
      <c r="E303" s="40"/>
      <c r="F303" s="228" t="s">
        <v>3527</v>
      </c>
      <c r="G303" s="40"/>
      <c r="H303" s="40"/>
      <c r="I303" s="229"/>
      <c r="J303" s="40"/>
      <c r="K303" s="40"/>
      <c r="L303" s="44"/>
      <c r="M303" s="230"/>
      <c r="N303" s="231"/>
      <c r="O303" s="84"/>
      <c r="P303" s="84"/>
      <c r="Q303" s="84"/>
      <c r="R303" s="84"/>
      <c r="S303" s="84"/>
      <c r="T303" s="85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7" t="s">
        <v>194</v>
      </c>
      <c r="AU303" s="17" t="s">
        <v>85</v>
      </c>
    </row>
    <row r="304" s="13" customFormat="1">
      <c r="A304" s="13"/>
      <c r="B304" s="232"/>
      <c r="C304" s="233"/>
      <c r="D304" s="234" t="s">
        <v>196</v>
      </c>
      <c r="E304" s="235" t="s">
        <v>19</v>
      </c>
      <c r="F304" s="236" t="s">
        <v>287</v>
      </c>
      <c r="G304" s="233"/>
      <c r="H304" s="235" t="s">
        <v>19</v>
      </c>
      <c r="I304" s="237"/>
      <c r="J304" s="233"/>
      <c r="K304" s="233"/>
      <c r="L304" s="238"/>
      <c r="M304" s="239"/>
      <c r="N304" s="240"/>
      <c r="O304" s="240"/>
      <c r="P304" s="240"/>
      <c r="Q304" s="240"/>
      <c r="R304" s="240"/>
      <c r="S304" s="240"/>
      <c r="T304" s="241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2" t="s">
        <v>196</v>
      </c>
      <c r="AU304" s="242" t="s">
        <v>85</v>
      </c>
      <c r="AV304" s="13" t="s">
        <v>79</v>
      </c>
      <c r="AW304" s="13" t="s">
        <v>33</v>
      </c>
      <c r="AX304" s="13" t="s">
        <v>72</v>
      </c>
      <c r="AY304" s="242" t="s">
        <v>186</v>
      </c>
    </row>
    <row r="305" s="13" customFormat="1">
      <c r="A305" s="13"/>
      <c r="B305" s="232"/>
      <c r="C305" s="233"/>
      <c r="D305" s="234" t="s">
        <v>196</v>
      </c>
      <c r="E305" s="235" t="s">
        <v>19</v>
      </c>
      <c r="F305" s="236" t="s">
        <v>4527</v>
      </c>
      <c r="G305" s="233"/>
      <c r="H305" s="235" t="s">
        <v>19</v>
      </c>
      <c r="I305" s="237"/>
      <c r="J305" s="233"/>
      <c r="K305" s="233"/>
      <c r="L305" s="238"/>
      <c r="M305" s="239"/>
      <c r="N305" s="240"/>
      <c r="O305" s="240"/>
      <c r="P305" s="240"/>
      <c r="Q305" s="240"/>
      <c r="R305" s="240"/>
      <c r="S305" s="240"/>
      <c r="T305" s="241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2" t="s">
        <v>196</v>
      </c>
      <c r="AU305" s="242" t="s">
        <v>85</v>
      </c>
      <c r="AV305" s="13" t="s">
        <v>79</v>
      </c>
      <c r="AW305" s="13" t="s">
        <v>33</v>
      </c>
      <c r="AX305" s="13" t="s">
        <v>72</v>
      </c>
      <c r="AY305" s="242" t="s">
        <v>186</v>
      </c>
    </row>
    <row r="306" s="13" customFormat="1">
      <c r="A306" s="13"/>
      <c r="B306" s="232"/>
      <c r="C306" s="233"/>
      <c r="D306" s="234" t="s">
        <v>196</v>
      </c>
      <c r="E306" s="235" t="s">
        <v>19</v>
      </c>
      <c r="F306" s="236" t="s">
        <v>4516</v>
      </c>
      <c r="G306" s="233"/>
      <c r="H306" s="235" t="s">
        <v>19</v>
      </c>
      <c r="I306" s="237"/>
      <c r="J306" s="233"/>
      <c r="K306" s="233"/>
      <c r="L306" s="238"/>
      <c r="M306" s="239"/>
      <c r="N306" s="240"/>
      <c r="O306" s="240"/>
      <c r="P306" s="240"/>
      <c r="Q306" s="240"/>
      <c r="R306" s="240"/>
      <c r="S306" s="240"/>
      <c r="T306" s="24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2" t="s">
        <v>196</v>
      </c>
      <c r="AU306" s="242" t="s">
        <v>85</v>
      </c>
      <c r="AV306" s="13" t="s">
        <v>79</v>
      </c>
      <c r="AW306" s="13" t="s">
        <v>33</v>
      </c>
      <c r="AX306" s="13" t="s">
        <v>72</v>
      </c>
      <c r="AY306" s="242" t="s">
        <v>186</v>
      </c>
    </row>
    <row r="307" s="13" customFormat="1">
      <c r="A307" s="13"/>
      <c r="B307" s="232"/>
      <c r="C307" s="233"/>
      <c r="D307" s="234" t="s">
        <v>196</v>
      </c>
      <c r="E307" s="235" t="s">
        <v>19</v>
      </c>
      <c r="F307" s="236" t="s">
        <v>4528</v>
      </c>
      <c r="G307" s="233"/>
      <c r="H307" s="235" t="s">
        <v>19</v>
      </c>
      <c r="I307" s="237"/>
      <c r="J307" s="233"/>
      <c r="K307" s="233"/>
      <c r="L307" s="238"/>
      <c r="M307" s="239"/>
      <c r="N307" s="240"/>
      <c r="O307" s="240"/>
      <c r="P307" s="240"/>
      <c r="Q307" s="240"/>
      <c r="R307" s="240"/>
      <c r="S307" s="240"/>
      <c r="T307" s="24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2" t="s">
        <v>196</v>
      </c>
      <c r="AU307" s="242" t="s">
        <v>85</v>
      </c>
      <c r="AV307" s="13" t="s">
        <v>79</v>
      </c>
      <c r="AW307" s="13" t="s">
        <v>33</v>
      </c>
      <c r="AX307" s="13" t="s">
        <v>72</v>
      </c>
      <c r="AY307" s="242" t="s">
        <v>186</v>
      </c>
    </row>
    <row r="308" s="14" customFormat="1">
      <c r="A308" s="14"/>
      <c r="B308" s="243"/>
      <c r="C308" s="244"/>
      <c r="D308" s="234" t="s">
        <v>196</v>
      </c>
      <c r="E308" s="245" t="s">
        <v>19</v>
      </c>
      <c r="F308" s="246" t="s">
        <v>4518</v>
      </c>
      <c r="G308" s="244"/>
      <c r="H308" s="247">
        <v>33.481999999999999</v>
      </c>
      <c r="I308" s="248"/>
      <c r="J308" s="244"/>
      <c r="K308" s="244"/>
      <c r="L308" s="249"/>
      <c r="M308" s="250"/>
      <c r="N308" s="251"/>
      <c r="O308" s="251"/>
      <c r="P308" s="251"/>
      <c r="Q308" s="251"/>
      <c r="R308" s="251"/>
      <c r="S308" s="251"/>
      <c r="T308" s="252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3" t="s">
        <v>196</v>
      </c>
      <c r="AU308" s="253" t="s">
        <v>85</v>
      </c>
      <c r="AV308" s="14" t="s">
        <v>85</v>
      </c>
      <c r="AW308" s="14" t="s">
        <v>33</v>
      </c>
      <c r="AX308" s="14" t="s">
        <v>72</v>
      </c>
      <c r="AY308" s="253" t="s">
        <v>186</v>
      </c>
    </row>
    <row r="309" s="14" customFormat="1">
      <c r="A309" s="14"/>
      <c r="B309" s="243"/>
      <c r="C309" s="244"/>
      <c r="D309" s="234" t="s">
        <v>196</v>
      </c>
      <c r="E309" s="245" t="s">
        <v>19</v>
      </c>
      <c r="F309" s="246" t="s">
        <v>4519</v>
      </c>
      <c r="G309" s="244"/>
      <c r="H309" s="247">
        <v>159.21000000000001</v>
      </c>
      <c r="I309" s="248"/>
      <c r="J309" s="244"/>
      <c r="K309" s="244"/>
      <c r="L309" s="249"/>
      <c r="M309" s="250"/>
      <c r="N309" s="251"/>
      <c r="O309" s="251"/>
      <c r="P309" s="251"/>
      <c r="Q309" s="251"/>
      <c r="R309" s="251"/>
      <c r="S309" s="251"/>
      <c r="T309" s="25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3" t="s">
        <v>196</v>
      </c>
      <c r="AU309" s="253" t="s">
        <v>85</v>
      </c>
      <c r="AV309" s="14" t="s">
        <v>85</v>
      </c>
      <c r="AW309" s="14" t="s">
        <v>33</v>
      </c>
      <c r="AX309" s="14" t="s">
        <v>72</v>
      </c>
      <c r="AY309" s="253" t="s">
        <v>186</v>
      </c>
    </row>
    <row r="310" s="13" customFormat="1">
      <c r="A310" s="13"/>
      <c r="B310" s="232"/>
      <c r="C310" s="233"/>
      <c r="D310" s="234" t="s">
        <v>196</v>
      </c>
      <c r="E310" s="235" t="s">
        <v>19</v>
      </c>
      <c r="F310" s="236" t="s">
        <v>4529</v>
      </c>
      <c r="G310" s="233"/>
      <c r="H310" s="235" t="s">
        <v>19</v>
      </c>
      <c r="I310" s="237"/>
      <c r="J310" s="233"/>
      <c r="K310" s="233"/>
      <c r="L310" s="238"/>
      <c r="M310" s="239"/>
      <c r="N310" s="240"/>
      <c r="O310" s="240"/>
      <c r="P310" s="240"/>
      <c r="Q310" s="240"/>
      <c r="R310" s="240"/>
      <c r="S310" s="240"/>
      <c r="T310" s="241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2" t="s">
        <v>196</v>
      </c>
      <c r="AU310" s="242" t="s">
        <v>85</v>
      </c>
      <c r="AV310" s="13" t="s">
        <v>79</v>
      </c>
      <c r="AW310" s="13" t="s">
        <v>33</v>
      </c>
      <c r="AX310" s="13" t="s">
        <v>72</v>
      </c>
      <c r="AY310" s="242" t="s">
        <v>186</v>
      </c>
    </row>
    <row r="311" s="14" customFormat="1">
      <c r="A311" s="14"/>
      <c r="B311" s="243"/>
      <c r="C311" s="244"/>
      <c r="D311" s="234" t="s">
        <v>196</v>
      </c>
      <c r="E311" s="245" t="s">
        <v>19</v>
      </c>
      <c r="F311" s="246" t="s">
        <v>4521</v>
      </c>
      <c r="G311" s="244"/>
      <c r="H311" s="247">
        <v>31.699999999999999</v>
      </c>
      <c r="I311" s="248"/>
      <c r="J311" s="244"/>
      <c r="K311" s="244"/>
      <c r="L311" s="249"/>
      <c r="M311" s="250"/>
      <c r="N311" s="251"/>
      <c r="O311" s="251"/>
      <c r="P311" s="251"/>
      <c r="Q311" s="251"/>
      <c r="R311" s="251"/>
      <c r="S311" s="251"/>
      <c r="T311" s="25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3" t="s">
        <v>196</v>
      </c>
      <c r="AU311" s="253" t="s">
        <v>85</v>
      </c>
      <c r="AV311" s="14" t="s">
        <v>85</v>
      </c>
      <c r="AW311" s="14" t="s">
        <v>33</v>
      </c>
      <c r="AX311" s="14" t="s">
        <v>72</v>
      </c>
      <c r="AY311" s="253" t="s">
        <v>186</v>
      </c>
    </row>
    <row r="312" s="14" customFormat="1">
      <c r="A312" s="14"/>
      <c r="B312" s="243"/>
      <c r="C312" s="244"/>
      <c r="D312" s="234" t="s">
        <v>196</v>
      </c>
      <c r="E312" s="245" t="s">
        <v>19</v>
      </c>
      <c r="F312" s="246" t="s">
        <v>4522</v>
      </c>
      <c r="G312" s="244"/>
      <c r="H312" s="247">
        <v>29.048999999999999</v>
      </c>
      <c r="I312" s="248"/>
      <c r="J312" s="244"/>
      <c r="K312" s="244"/>
      <c r="L312" s="249"/>
      <c r="M312" s="250"/>
      <c r="N312" s="251"/>
      <c r="O312" s="251"/>
      <c r="P312" s="251"/>
      <c r="Q312" s="251"/>
      <c r="R312" s="251"/>
      <c r="S312" s="251"/>
      <c r="T312" s="25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3" t="s">
        <v>196</v>
      </c>
      <c r="AU312" s="253" t="s">
        <v>85</v>
      </c>
      <c r="AV312" s="14" t="s">
        <v>85</v>
      </c>
      <c r="AW312" s="14" t="s">
        <v>33</v>
      </c>
      <c r="AX312" s="14" t="s">
        <v>72</v>
      </c>
      <c r="AY312" s="253" t="s">
        <v>186</v>
      </c>
    </row>
    <row r="313" s="14" customFormat="1">
      <c r="A313" s="14"/>
      <c r="B313" s="243"/>
      <c r="C313" s="244"/>
      <c r="D313" s="234" t="s">
        <v>196</v>
      </c>
      <c r="E313" s="245" t="s">
        <v>19</v>
      </c>
      <c r="F313" s="246" t="s">
        <v>4523</v>
      </c>
      <c r="G313" s="244"/>
      <c r="H313" s="247">
        <v>18.594000000000001</v>
      </c>
      <c r="I313" s="248"/>
      <c r="J313" s="244"/>
      <c r="K313" s="244"/>
      <c r="L313" s="249"/>
      <c r="M313" s="250"/>
      <c r="N313" s="251"/>
      <c r="O313" s="251"/>
      <c r="P313" s="251"/>
      <c r="Q313" s="251"/>
      <c r="R313" s="251"/>
      <c r="S313" s="251"/>
      <c r="T313" s="252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3" t="s">
        <v>196</v>
      </c>
      <c r="AU313" s="253" t="s">
        <v>85</v>
      </c>
      <c r="AV313" s="14" t="s">
        <v>85</v>
      </c>
      <c r="AW313" s="14" t="s">
        <v>33</v>
      </c>
      <c r="AX313" s="14" t="s">
        <v>72</v>
      </c>
      <c r="AY313" s="253" t="s">
        <v>186</v>
      </c>
    </row>
    <row r="314" s="13" customFormat="1">
      <c r="A314" s="13"/>
      <c r="B314" s="232"/>
      <c r="C314" s="233"/>
      <c r="D314" s="234" t="s">
        <v>196</v>
      </c>
      <c r="E314" s="235" t="s">
        <v>19</v>
      </c>
      <c r="F314" s="236" t="s">
        <v>4530</v>
      </c>
      <c r="G314" s="233"/>
      <c r="H314" s="235" t="s">
        <v>19</v>
      </c>
      <c r="I314" s="237"/>
      <c r="J314" s="233"/>
      <c r="K314" s="233"/>
      <c r="L314" s="238"/>
      <c r="M314" s="239"/>
      <c r="N314" s="240"/>
      <c r="O314" s="240"/>
      <c r="P314" s="240"/>
      <c r="Q314" s="240"/>
      <c r="R314" s="240"/>
      <c r="S314" s="240"/>
      <c r="T314" s="241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2" t="s">
        <v>196</v>
      </c>
      <c r="AU314" s="242" t="s">
        <v>85</v>
      </c>
      <c r="AV314" s="13" t="s">
        <v>79</v>
      </c>
      <c r="AW314" s="13" t="s">
        <v>33</v>
      </c>
      <c r="AX314" s="13" t="s">
        <v>72</v>
      </c>
      <c r="AY314" s="242" t="s">
        <v>186</v>
      </c>
    </row>
    <row r="315" s="14" customFormat="1">
      <c r="A315" s="14"/>
      <c r="B315" s="243"/>
      <c r="C315" s="244"/>
      <c r="D315" s="234" t="s">
        <v>196</v>
      </c>
      <c r="E315" s="245" t="s">
        <v>19</v>
      </c>
      <c r="F315" s="246" t="s">
        <v>4525</v>
      </c>
      <c r="G315" s="244"/>
      <c r="H315" s="247">
        <v>36.841000000000001</v>
      </c>
      <c r="I315" s="248"/>
      <c r="J315" s="244"/>
      <c r="K315" s="244"/>
      <c r="L315" s="249"/>
      <c r="M315" s="250"/>
      <c r="N315" s="251"/>
      <c r="O315" s="251"/>
      <c r="P315" s="251"/>
      <c r="Q315" s="251"/>
      <c r="R315" s="251"/>
      <c r="S315" s="251"/>
      <c r="T315" s="252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3" t="s">
        <v>196</v>
      </c>
      <c r="AU315" s="253" t="s">
        <v>85</v>
      </c>
      <c r="AV315" s="14" t="s">
        <v>85</v>
      </c>
      <c r="AW315" s="14" t="s">
        <v>33</v>
      </c>
      <c r="AX315" s="14" t="s">
        <v>72</v>
      </c>
      <c r="AY315" s="253" t="s">
        <v>186</v>
      </c>
    </row>
    <row r="316" s="13" customFormat="1">
      <c r="A316" s="13"/>
      <c r="B316" s="232"/>
      <c r="C316" s="233"/>
      <c r="D316" s="234" t="s">
        <v>196</v>
      </c>
      <c r="E316" s="235" t="s">
        <v>19</v>
      </c>
      <c r="F316" s="236" t="s">
        <v>3496</v>
      </c>
      <c r="G316" s="233"/>
      <c r="H316" s="235" t="s">
        <v>19</v>
      </c>
      <c r="I316" s="237"/>
      <c r="J316" s="233"/>
      <c r="K316" s="233"/>
      <c r="L316" s="238"/>
      <c r="M316" s="239"/>
      <c r="N316" s="240"/>
      <c r="O316" s="240"/>
      <c r="P316" s="240"/>
      <c r="Q316" s="240"/>
      <c r="R316" s="240"/>
      <c r="S316" s="240"/>
      <c r="T316" s="24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2" t="s">
        <v>196</v>
      </c>
      <c r="AU316" s="242" t="s">
        <v>85</v>
      </c>
      <c r="AV316" s="13" t="s">
        <v>79</v>
      </c>
      <c r="AW316" s="13" t="s">
        <v>33</v>
      </c>
      <c r="AX316" s="13" t="s">
        <v>72</v>
      </c>
      <c r="AY316" s="242" t="s">
        <v>186</v>
      </c>
    </row>
    <row r="317" s="2" customFormat="1" ht="24.15" customHeight="1">
      <c r="A317" s="38"/>
      <c r="B317" s="39"/>
      <c r="C317" s="213" t="s">
        <v>505</v>
      </c>
      <c r="D317" s="213" t="s">
        <v>188</v>
      </c>
      <c r="E317" s="214" t="s">
        <v>3562</v>
      </c>
      <c r="F317" s="215" t="s">
        <v>3563</v>
      </c>
      <c r="G317" s="216" t="s">
        <v>256</v>
      </c>
      <c r="H317" s="217">
        <v>308.87599999999998</v>
      </c>
      <c r="I317" s="218"/>
      <c r="J317" s="219">
        <f>ROUND(I317*H317,2)</f>
        <v>0</v>
      </c>
      <c r="K317" s="220"/>
      <c r="L317" s="44"/>
      <c r="M317" s="221" t="s">
        <v>19</v>
      </c>
      <c r="N317" s="222" t="s">
        <v>44</v>
      </c>
      <c r="O317" s="84"/>
      <c r="P317" s="223">
        <f>O317*H317</f>
        <v>0</v>
      </c>
      <c r="Q317" s="223">
        <v>0</v>
      </c>
      <c r="R317" s="223">
        <f>Q317*H317</f>
        <v>0</v>
      </c>
      <c r="S317" s="223">
        <v>0</v>
      </c>
      <c r="T317" s="224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25" t="s">
        <v>306</v>
      </c>
      <c r="AT317" s="225" t="s">
        <v>188</v>
      </c>
      <c r="AU317" s="225" t="s">
        <v>85</v>
      </c>
      <c r="AY317" s="17" t="s">
        <v>186</v>
      </c>
      <c r="BE317" s="226">
        <f>IF(N317="základní",J317,0)</f>
        <v>0</v>
      </c>
      <c r="BF317" s="226">
        <f>IF(N317="snížená",J317,0)</f>
        <v>0</v>
      </c>
      <c r="BG317" s="226">
        <f>IF(N317="zákl. přenesená",J317,0)</f>
        <v>0</v>
      </c>
      <c r="BH317" s="226">
        <f>IF(N317="sníž. přenesená",J317,0)</f>
        <v>0</v>
      </c>
      <c r="BI317" s="226">
        <f>IF(N317="nulová",J317,0)</f>
        <v>0</v>
      </c>
      <c r="BJ317" s="17" t="s">
        <v>85</v>
      </c>
      <c r="BK317" s="226">
        <f>ROUND(I317*H317,2)</f>
        <v>0</v>
      </c>
      <c r="BL317" s="17" t="s">
        <v>306</v>
      </c>
      <c r="BM317" s="225" t="s">
        <v>4531</v>
      </c>
    </row>
    <row r="318" s="2" customFormat="1">
      <c r="A318" s="38"/>
      <c r="B318" s="39"/>
      <c r="C318" s="40"/>
      <c r="D318" s="227" t="s">
        <v>194</v>
      </c>
      <c r="E318" s="40"/>
      <c r="F318" s="228" t="s">
        <v>3565</v>
      </c>
      <c r="G318" s="40"/>
      <c r="H318" s="40"/>
      <c r="I318" s="229"/>
      <c r="J318" s="40"/>
      <c r="K318" s="40"/>
      <c r="L318" s="44"/>
      <c r="M318" s="230"/>
      <c r="N318" s="231"/>
      <c r="O318" s="84"/>
      <c r="P318" s="84"/>
      <c r="Q318" s="84"/>
      <c r="R318" s="84"/>
      <c r="S318" s="84"/>
      <c r="T318" s="85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T318" s="17" t="s">
        <v>194</v>
      </c>
      <c r="AU318" s="17" t="s">
        <v>85</v>
      </c>
    </row>
    <row r="319" s="2" customFormat="1" ht="33" customHeight="1">
      <c r="A319" s="38"/>
      <c r="B319" s="39"/>
      <c r="C319" s="213" t="s">
        <v>511</v>
      </c>
      <c r="D319" s="213" t="s">
        <v>188</v>
      </c>
      <c r="E319" s="214" t="s">
        <v>3566</v>
      </c>
      <c r="F319" s="215" t="s">
        <v>3567</v>
      </c>
      <c r="G319" s="216" t="s">
        <v>256</v>
      </c>
      <c r="H319" s="217">
        <v>537.12599999999998</v>
      </c>
      <c r="I319" s="218"/>
      <c r="J319" s="219">
        <f>ROUND(I319*H319,2)</f>
        <v>0</v>
      </c>
      <c r="K319" s="220"/>
      <c r="L319" s="44"/>
      <c r="M319" s="221" t="s">
        <v>19</v>
      </c>
      <c r="N319" s="222" t="s">
        <v>44</v>
      </c>
      <c r="O319" s="84"/>
      <c r="P319" s="223">
        <f>O319*H319</f>
        <v>0</v>
      </c>
      <c r="Q319" s="223">
        <v>0.000205</v>
      </c>
      <c r="R319" s="223">
        <f>Q319*H319</f>
        <v>0.11011082999999999</v>
      </c>
      <c r="S319" s="223">
        <v>0</v>
      </c>
      <c r="T319" s="224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225" t="s">
        <v>306</v>
      </c>
      <c r="AT319" s="225" t="s">
        <v>188</v>
      </c>
      <c r="AU319" s="225" t="s">
        <v>85</v>
      </c>
      <c r="AY319" s="17" t="s">
        <v>186</v>
      </c>
      <c r="BE319" s="226">
        <f>IF(N319="základní",J319,0)</f>
        <v>0</v>
      </c>
      <c r="BF319" s="226">
        <f>IF(N319="snížená",J319,0)</f>
        <v>0</v>
      </c>
      <c r="BG319" s="226">
        <f>IF(N319="zákl. přenesená",J319,0)</f>
        <v>0</v>
      </c>
      <c r="BH319" s="226">
        <f>IF(N319="sníž. přenesená",J319,0)</f>
        <v>0</v>
      </c>
      <c r="BI319" s="226">
        <f>IF(N319="nulová",J319,0)</f>
        <v>0</v>
      </c>
      <c r="BJ319" s="17" t="s">
        <v>85</v>
      </c>
      <c r="BK319" s="226">
        <f>ROUND(I319*H319,2)</f>
        <v>0</v>
      </c>
      <c r="BL319" s="17" t="s">
        <v>306</v>
      </c>
      <c r="BM319" s="225" t="s">
        <v>4532</v>
      </c>
    </row>
    <row r="320" s="2" customFormat="1">
      <c r="A320" s="38"/>
      <c r="B320" s="39"/>
      <c r="C320" s="40"/>
      <c r="D320" s="227" t="s">
        <v>194</v>
      </c>
      <c r="E320" s="40"/>
      <c r="F320" s="228" t="s">
        <v>3569</v>
      </c>
      <c r="G320" s="40"/>
      <c r="H320" s="40"/>
      <c r="I320" s="229"/>
      <c r="J320" s="40"/>
      <c r="K320" s="40"/>
      <c r="L320" s="44"/>
      <c r="M320" s="230"/>
      <c r="N320" s="231"/>
      <c r="O320" s="84"/>
      <c r="P320" s="84"/>
      <c r="Q320" s="84"/>
      <c r="R320" s="84"/>
      <c r="S320" s="84"/>
      <c r="T320" s="85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T320" s="17" t="s">
        <v>194</v>
      </c>
      <c r="AU320" s="17" t="s">
        <v>85</v>
      </c>
    </row>
    <row r="321" s="2" customFormat="1" ht="37.8" customHeight="1">
      <c r="A321" s="38"/>
      <c r="B321" s="39"/>
      <c r="C321" s="213" t="s">
        <v>517</v>
      </c>
      <c r="D321" s="213" t="s">
        <v>188</v>
      </c>
      <c r="E321" s="214" t="s">
        <v>1132</v>
      </c>
      <c r="F321" s="215" t="s">
        <v>1133</v>
      </c>
      <c r="G321" s="216" t="s">
        <v>256</v>
      </c>
      <c r="H321" s="217">
        <v>537.12599999999998</v>
      </c>
      <c r="I321" s="218"/>
      <c r="J321" s="219">
        <f>ROUND(I321*H321,2)</f>
        <v>0</v>
      </c>
      <c r="K321" s="220"/>
      <c r="L321" s="44"/>
      <c r="M321" s="221" t="s">
        <v>19</v>
      </c>
      <c r="N321" s="222" t="s">
        <v>44</v>
      </c>
      <c r="O321" s="84"/>
      <c r="P321" s="223">
        <f>O321*H321</f>
        <v>0</v>
      </c>
      <c r="Q321" s="223">
        <v>0.00025839999999999999</v>
      </c>
      <c r="R321" s="223">
        <f>Q321*H321</f>
        <v>0.13879335839999998</v>
      </c>
      <c r="S321" s="223">
        <v>0</v>
      </c>
      <c r="T321" s="224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25" t="s">
        <v>306</v>
      </c>
      <c r="AT321" s="225" t="s">
        <v>188</v>
      </c>
      <c r="AU321" s="225" t="s">
        <v>85</v>
      </c>
      <c r="AY321" s="17" t="s">
        <v>186</v>
      </c>
      <c r="BE321" s="226">
        <f>IF(N321="základní",J321,0)</f>
        <v>0</v>
      </c>
      <c r="BF321" s="226">
        <f>IF(N321="snížená",J321,0)</f>
        <v>0</v>
      </c>
      <c r="BG321" s="226">
        <f>IF(N321="zákl. přenesená",J321,0)</f>
        <v>0</v>
      </c>
      <c r="BH321" s="226">
        <f>IF(N321="sníž. přenesená",J321,0)</f>
        <v>0</v>
      </c>
      <c r="BI321" s="226">
        <f>IF(N321="nulová",J321,0)</f>
        <v>0</v>
      </c>
      <c r="BJ321" s="17" t="s">
        <v>85</v>
      </c>
      <c r="BK321" s="226">
        <f>ROUND(I321*H321,2)</f>
        <v>0</v>
      </c>
      <c r="BL321" s="17" t="s">
        <v>306</v>
      </c>
      <c r="BM321" s="225" t="s">
        <v>4533</v>
      </c>
    </row>
    <row r="322" s="2" customFormat="1">
      <c r="A322" s="38"/>
      <c r="B322" s="39"/>
      <c r="C322" s="40"/>
      <c r="D322" s="227" t="s">
        <v>194</v>
      </c>
      <c r="E322" s="40"/>
      <c r="F322" s="228" t="s">
        <v>1135</v>
      </c>
      <c r="G322" s="40"/>
      <c r="H322" s="40"/>
      <c r="I322" s="229"/>
      <c r="J322" s="40"/>
      <c r="K322" s="40"/>
      <c r="L322" s="44"/>
      <c r="M322" s="230"/>
      <c r="N322" s="231"/>
      <c r="O322" s="84"/>
      <c r="P322" s="84"/>
      <c r="Q322" s="84"/>
      <c r="R322" s="84"/>
      <c r="S322" s="84"/>
      <c r="T322" s="85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T322" s="17" t="s">
        <v>194</v>
      </c>
      <c r="AU322" s="17" t="s">
        <v>85</v>
      </c>
    </row>
    <row r="323" s="12" customFormat="1" ht="25.92" customHeight="1">
      <c r="A323" s="12"/>
      <c r="B323" s="197"/>
      <c r="C323" s="198"/>
      <c r="D323" s="199" t="s">
        <v>71</v>
      </c>
      <c r="E323" s="200" t="s">
        <v>4534</v>
      </c>
      <c r="F323" s="200" t="s">
        <v>4535</v>
      </c>
      <c r="G323" s="198"/>
      <c r="H323" s="198"/>
      <c r="I323" s="201"/>
      <c r="J323" s="202">
        <f>BK323</f>
        <v>0</v>
      </c>
      <c r="K323" s="198"/>
      <c r="L323" s="203"/>
      <c r="M323" s="204"/>
      <c r="N323" s="205"/>
      <c r="O323" s="205"/>
      <c r="P323" s="206">
        <f>SUM(P324:P325)</f>
        <v>0</v>
      </c>
      <c r="Q323" s="205"/>
      <c r="R323" s="206">
        <f>SUM(R324:R325)</f>
        <v>0</v>
      </c>
      <c r="S323" s="205"/>
      <c r="T323" s="207">
        <f>SUM(T324:T325)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08" t="s">
        <v>192</v>
      </c>
      <c r="AT323" s="209" t="s">
        <v>71</v>
      </c>
      <c r="AU323" s="209" t="s">
        <v>72</v>
      </c>
      <c r="AY323" s="208" t="s">
        <v>186</v>
      </c>
      <c r="BK323" s="210">
        <f>SUM(BK324:BK325)</f>
        <v>0</v>
      </c>
    </row>
    <row r="324" s="2" customFormat="1" ht="16.5" customHeight="1">
      <c r="A324" s="38"/>
      <c r="B324" s="39"/>
      <c r="C324" s="213" t="s">
        <v>525</v>
      </c>
      <c r="D324" s="213" t="s">
        <v>188</v>
      </c>
      <c r="E324" s="214" t="s">
        <v>4536</v>
      </c>
      <c r="F324" s="215" t="s">
        <v>4537</v>
      </c>
      <c r="G324" s="216" t="s">
        <v>1664</v>
      </c>
      <c r="H324" s="217">
        <v>1</v>
      </c>
      <c r="I324" s="218"/>
      <c r="J324" s="219">
        <f>ROUND(I324*H324,2)</f>
        <v>0</v>
      </c>
      <c r="K324" s="220"/>
      <c r="L324" s="44"/>
      <c r="M324" s="221" t="s">
        <v>19</v>
      </c>
      <c r="N324" s="222" t="s">
        <v>44</v>
      </c>
      <c r="O324" s="84"/>
      <c r="P324" s="223">
        <f>O324*H324</f>
        <v>0</v>
      </c>
      <c r="Q324" s="223">
        <v>0</v>
      </c>
      <c r="R324" s="223">
        <f>Q324*H324</f>
        <v>0</v>
      </c>
      <c r="S324" s="223">
        <v>0</v>
      </c>
      <c r="T324" s="224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25" t="s">
        <v>4538</v>
      </c>
      <c r="AT324" s="225" t="s">
        <v>188</v>
      </c>
      <c r="AU324" s="225" t="s">
        <v>79</v>
      </c>
      <c r="AY324" s="17" t="s">
        <v>186</v>
      </c>
      <c r="BE324" s="226">
        <f>IF(N324="základní",J324,0)</f>
        <v>0</v>
      </c>
      <c r="BF324" s="226">
        <f>IF(N324="snížená",J324,0)</f>
        <v>0</v>
      </c>
      <c r="BG324" s="226">
        <f>IF(N324="zákl. přenesená",J324,0)</f>
        <v>0</v>
      </c>
      <c r="BH324" s="226">
        <f>IF(N324="sníž. přenesená",J324,0)</f>
        <v>0</v>
      </c>
      <c r="BI324" s="226">
        <f>IF(N324="nulová",J324,0)</f>
        <v>0</v>
      </c>
      <c r="BJ324" s="17" t="s">
        <v>85</v>
      </c>
      <c r="BK324" s="226">
        <f>ROUND(I324*H324,2)</f>
        <v>0</v>
      </c>
      <c r="BL324" s="17" t="s">
        <v>4538</v>
      </c>
      <c r="BM324" s="225" t="s">
        <v>4539</v>
      </c>
    </row>
    <row r="325" s="2" customFormat="1">
      <c r="A325" s="38"/>
      <c r="B325" s="39"/>
      <c r="C325" s="40"/>
      <c r="D325" s="234" t="s">
        <v>1472</v>
      </c>
      <c r="E325" s="40"/>
      <c r="F325" s="272" t="s">
        <v>4540</v>
      </c>
      <c r="G325" s="40"/>
      <c r="H325" s="40"/>
      <c r="I325" s="229"/>
      <c r="J325" s="40"/>
      <c r="K325" s="40"/>
      <c r="L325" s="44"/>
      <c r="M325" s="265"/>
      <c r="N325" s="266"/>
      <c r="O325" s="267"/>
      <c r="P325" s="267"/>
      <c r="Q325" s="267"/>
      <c r="R325" s="267"/>
      <c r="S325" s="267"/>
      <c r="T325" s="26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7" t="s">
        <v>1472</v>
      </c>
      <c r="AU325" s="17" t="s">
        <v>79</v>
      </c>
    </row>
    <row r="326" s="2" customFormat="1" ht="6.96" customHeight="1">
      <c r="A326" s="38"/>
      <c r="B326" s="59"/>
      <c r="C326" s="60"/>
      <c r="D326" s="60"/>
      <c r="E326" s="60"/>
      <c r="F326" s="60"/>
      <c r="G326" s="60"/>
      <c r="H326" s="60"/>
      <c r="I326" s="60"/>
      <c r="J326" s="60"/>
      <c r="K326" s="60"/>
      <c r="L326" s="44"/>
      <c r="M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</row>
  </sheetData>
  <sheetProtection sheet="1" autoFilter="0" formatColumns="0" formatRows="0" objects="1" scenarios="1" spinCount="100000" saltValue="6oE169FhB5+oV9sW1dyxBWDRaDTXO96jaY1BtJrlNSpuziYnGylKRf57dSbbQEKtUnqbp8x2CEtgc+XAM5ul2Q==" hashValue="JPYT194XXSnh5KYsuWHZfD+R4wfPUoIppjHtmXx1JJDaLSreB/UhfHxNil7B9snC/NVjDgNgdu/LhThlKZrvAA==" algorithmName="SHA-512" password="CDDA"/>
  <autoFilter ref="C97:K32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02" r:id="rId1" display="https://podminky.urs.cz/item/CS_URS_2023_01/619991001"/>
    <hyperlink ref="F123" r:id="rId2" display="https://podminky.urs.cz/item/CS_URS_2023_01/619991011"/>
    <hyperlink ref="F127" r:id="rId3" display="https://podminky.urs.cz/item/CS_URS_2023_01/619996115"/>
    <hyperlink ref="F135" r:id="rId4" display="https://podminky.urs.cz/item/CS_URS_2023_01/619996127"/>
    <hyperlink ref="F143" r:id="rId5" display="https://podminky.urs.cz/item/CS_URS_2023_01/619996145"/>
    <hyperlink ref="F152" r:id="rId6" display="https://podminky.urs.cz/item/CS_URS_2023_01/949101111"/>
    <hyperlink ref="F154" r:id="rId7" display="https://podminky.urs.cz/item/CS_URS_2023_01/952901111"/>
    <hyperlink ref="F156" r:id="rId8" display="https://podminky.urs.cz/item/CS_URS_2023_01/953943211"/>
    <hyperlink ref="F159" r:id="rId9" display="https://podminky.urs.cz/item/CS_URS_2023_01/971033241"/>
    <hyperlink ref="F162" r:id="rId10" display="https://podminky.urs.cz/item/CS_URS_2023_01/971033541"/>
    <hyperlink ref="F166" r:id="rId11" display="https://podminky.urs.cz/item/CS_URS_2023_01/977132112"/>
    <hyperlink ref="F169" r:id="rId12" display="https://podminky.urs.cz/item/CS_URS_2023_01/977332111"/>
    <hyperlink ref="F172" r:id="rId13" display="https://podminky.urs.cz/item/CS_URS_2023_01/977332112"/>
    <hyperlink ref="F176" r:id="rId14" display="https://podminky.urs.cz/item/CS_URS_2023_01/997013212"/>
    <hyperlink ref="F178" r:id="rId15" display="https://podminky.urs.cz/item/CS_URS_2023_01/997013501"/>
    <hyperlink ref="F180" r:id="rId16" display="https://podminky.urs.cz/item/CS_URS_2023_01/997013509"/>
    <hyperlink ref="F183" r:id="rId17" display="https://podminky.urs.cz/item/CS_URS_2023_01/997013631"/>
    <hyperlink ref="F186" r:id="rId18" display="https://podminky.urs.cz/item/CS_URS_2023_01/997013812"/>
    <hyperlink ref="F188" r:id="rId19" display="https://podminky.urs.cz/item/CS_URS_2023_01/997013813"/>
    <hyperlink ref="F190" r:id="rId20" display="https://podminky.urs.cz/item/CS_URS_2023_01/997013814"/>
    <hyperlink ref="F193" r:id="rId21" display="https://podminky.urs.cz/item/CS_URS_2023_01/998018002"/>
    <hyperlink ref="F197" r:id="rId22" display="https://podminky.urs.cz/item/CS_URS_2023_01/713110813"/>
    <hyperlink ref="F206" r:id="rId23" display="https://podminky.urs.cz/item/CS_URS_2023_01/763101853"/>
    <hyperlink ref="F211" r:id="rId24" display="https://podminky.urs.cz/item/CS_URS_2023_01/763101855"/>
    <hyperlink ref="F223" r:id="rId25" display="https://podminky.urs.cz/item/CS_URS_2023_01/763131714"/>
    <hyperlink ref="F225" r:id="rId26" display="https://podminky.urs.cz/item/CS_URS_2023_01/763131752"/>
    <hyperlink ref="F229" r:id="rId27" display="https://podminky.urs.cz/item/CS_URS_2023_01/763131771"/>
    <hyperlink ref="F231" r:id="rId28" display="https://podminky.urs.cz/item/CS_URS_2023_01/763131831"/>
    <hyperlink ref="F239" r:id="rId29" display="https://podminky.urs.cz/item/CS_URS_2023_01/998763302"/>
    <hyperlink ref="F241" r:id="rId30" display="https://podminky.urs.cz/item/CS_URS_2023_01/998763381"/>
    <hyperlink ref="F247" r:id="rId31" display="https://podminky.urs.cz/item/CS_URS_2023_01/776111116"/>
    <hyperlink ref="F249" r:id="rId32" display="https://podminky.urs.cz/item/CS_URS_2023_01/776121112"/>
    <hyperlink ref="F251" r:id="rId33" display="https://podminky.urs.cz/item/CS_URS_2023_01/776141111"/>
    <hyperlink ref="F253" r:id="rId34" display="https://podminky.urs.cz/item/CS_URS_2023_01/776201812"/>
    <hyperlink ref="F261" r:id="rId35" display="https://podminky.urs.cz/item/CS_URS_2023_01/776251111"/>
    <hyperlink ref="F271" r:id="rId36" display="https://podminky.urs.cz/item/CS_URS_2023_01/998776102"/>
    <hyperlink ref="F273" r:id="rId37" display="https://podminky.urs.cz/item/CS_URS_2023_01/998776181"/>
    <hyperlink ref="F276" r:id="rId38" display="https://podminky.urs.cz/item/CS_URS_2023_01/782991411"/>
    <hyperlink ref="F281" r:id="rId39" display="https://podminky.urs.cz/item/CS_URS_2023_01/782991421"/>
    <hyperlink ref="F283" r:id="rId40" display="https://podminky.urs.cz/item/CS_URS_2023_01/998782102"/>
    <hyperlink ref="F285" r:id="rId41" display="https://podminky.urs.cz/item/CS_URS_2023_01/998782181"/>
    <hyperlink ref="F288" r:id="rId42" display="https://podminky.urs.cz/item/CS_URS_2023_01/784111001"/>
    <hyperlink ref="F303" r:id="rId43" display="https://podminky.urs.cz/item/CS_URS_2023_01/784121001"/>
    <hyperlink ref="F318" r:id="rId44" display="https://podminky.urs.cz/item/CS_URS_2023_01/784121011"/>
    <hyperlink ref="F320" r:id="rId45" display="https://podminky.urs.cz/item/CS_URS_2023_01/784181111"/>
    <hyperlink ref="F322" r:id="rId46" display="https://podminky.urs.cz/item/CS_URS_2023_01/784211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7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128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4541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ROUND(J97,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ROUND((SUM(BE97:BE258)),  2)</f>
        <v>0</v>
      </c>
      <c r="G35" s="38"/>
      <c r="H35" s="38"/>
      <c r="I35" s="157">
        <v>0.20999999999999999</v>
      </c>
      <c r="J35" s="156">
        <f>ROUND(((SUM(BE97:BE258))*I35),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ROUND((SUM(BF97:BF258)),  2)</f>
        <v>0</v>
      </c>
      <c r="G36" s="38"/>
      <c r="H36" s="38"/>
      <c r="I36" s="157">
        <v>0.14999999999999999</v>
      </c>
      <c r="J36" s="156">
        <f>ROUND(((SUM(BF97:BF258))*I36),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ROUND((SUM(BG97:BG258)),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ROUND((SUM(BH97:BH258)),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ROUND((SUM(BI97:BI258)),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D1.4.1_ÚT - Ústřední vytápění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J97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J98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J99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157</v>
      </c>
      <c r="E66" s="182"/>
      <c r="F66" s="182"/>
      <c r="G66" s="182"/>
      <c r="H66" s="182"/>
      <c r="I66" s="182"/>
      <c r="J66" s="183">
        <f>J108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158</v>
      </c>
      <c r="E67" s="182"/>
      <c r="F67" s="182"/>
      <c r="G67" s="182"/>
      <c r="H67" s="182"/>
      <c r="I67" s="182"/>
      <c r="J67" s="183">
        <f>J118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4"/>
      <c r="C68" s="175"/>
      <c r="D68" s="176" t="s">
        <v>159</v>
      </c>
      <c r="E68" s="177"/>
      <c r="F68" s="177"/>
      <c r="G68" s="177"/>
      <c r="H68" s="177"/>
      <c r="I68" s="177"/>
      <c r="J68" s="178">
        <f>J121</f>
        <v>0</v>
      </c>
      <c r="K68" s="175"/>
      <c r="L68" s="17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0"/>
      <c r="C69" s="125"/>
      <c r="D69" s="181" t="s">
        <v>161</v>
      </c>
      <c r="E69" s="182"/>
      <c r="F69" s="182"/>
      <c r="G69" s="182"/>
      <c r="H69" s="182"/>
      <c r="I69" s="182"/>
      <c r="J69" s="183">
        <f>J122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1162</v>
      </c>
      <c r="E70" s="182"/>
      <c r="F70" s="182"/>
      <c r="G70" s="182"/>
      <c r="H70" s="182"/>
      <c r="I70" s="182"/>
      <c r="J70" s="183">
        <f>J134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1163</v>
      </c>
      <c r="E71" s="182"/>
      <c r="F71" s="182"/>
      <c r="G71" s="182"/>
      <c r="H71" s="182"/>
      <c r="I71" s="182"/>
      <c r="J71" s="183">
        <f>J161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3603</v>
      </c>
      <c r="E72" s="182"/>
      <c r="F72" s="182"/>
      <c r="G72" s="182"/>
      <c r="H72" s="182"/>
      <c r="I72" s="182"/>
      <c r="J72" s="183">
        <f>J173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0"/>
      <c r="C73" s="125"/>
      <c r="D73" s="181" t="s">
        <v>1429</v>
      </c>
      <c r="E73" s="182"/>
      <c r="F73" s="182"/>
      <c r="G73" s="182"/>
      <c r="H73" s="182"/>
      <c r="I73" s="182"/>
      <c r="J73" s="183">
        <f>J185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166</v>
      </c>
      <c r="E74" s="182"/>
      <c r="F74" s="182"/>
      <c r="G74" s="182"/>
      <c r="H74" s="182"/>
      <c r="I74" s="182"/>
      <c r="J74" s="183">
        <f>J211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0"/>
      <c r="C75" s="125"/>
      <c r="D75" s="181" t="s">
        <v>168</v>
      </c>
      <c r="E75" s="182"/>
      <c r="F75" s="182"/>
      <c r="G75" s="182"/>
      <c r="H75" s="182"/>
      <c r="I75" s="182"/>
      <c r="J75" s="183">
        <f>J246</f>
        <v>0</v>
      </c>
      <c r="K75" s="125"/>
      <c r="L75" s="184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6.96" customHeight="1">
      <c r="A77" s="38"/>
      <c r="B77" s="59"/>
      <c r="C77" s="60"/>
      <c r="D77" s="60"/>
      <c r="E77" s="60"/>
      <c r="F77" s="60"/>
      <c r="G77" s="60"/>
      <c r="H77" s="60"/>
      <c r="I77" s="60"/>
      <c r="J77" s="60"/>
      <c r="K77" s="6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1"/>
      <c r="C81" s="62"/>
      <c r="D81" s="62"/>
      <c r="E81" s="62"/>
      <c r="F81" s="62"/>
      <c r="G81" s="62"/>
      <c r="H81" s="62"/>
      <c r="I81" s="62"/>
      <c r="J81" s="62"/>
      <c r="K81" s="62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171</v>
      </c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69" t="str">
        <f>E7</f>
        <v xml:space="preserve"> Rekonstrukce vzduchotechniky v bytovém domě</v>
      </c>
      <c r="F85" s="32"/>
      <c r="G85" s="32"/>
      <c r="H85" s="32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143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69" t="s">
        <v>4396</v>
      </c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145</v>
      </c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69" t="str">
        <f>E11</f>
        <v>SO 103 D1.4.1_ÚT - Ústřední vytápění</v>
      </c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21</v>
      </c>
      <c r="D91" s="40"/>
      <c r="E91" s="40"/>
      <c r="F91" s="27" t="str">
        <f>F14</f>
        <v xml:space="preserve"> náměstí Svobody 728/1</v>
      </c>
      <c r="G91" s="40"/>
      <c r="H91" s="40"/>
      <c r="I91" s="32" t="s">
        <v>23</v>
      </c>
      <c r="J91" s="72" t="str">
        <f>IF(J14="","",J14)</f>
        <v>3. 1. 2023</v>
      </c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25</v>
      </c>
      <c r="D93" s="40"/>
      <c r="E93" s="40"/>
      <c r="F93" s="27" t="str">
        <f>E17</f>
        <v>SNEO a.s</v>
      </c>
      <c r="G93" s="40"/>
      <c r="H93" s="40"/>
      <c r="I93" s="32" t="s">
        <v>31</v>
      </c>
      <c r="J93" s="36" t="str">
        <f>E23</f>
        <v>Ing. Filip Nehonský</v>
      </c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29</v>
      </c>
      <c r="D94" s="40"/>
      <c r="E94" s="40"/>
      <c r="F94" s="27" t="str">
        <f>IF(E20="","",E20)</f>
        <v>Vyplň údaj</v>
      </c>
      <c r="G94" s="40"/>
      <c r="H94" s="40"/>
      <c r="I94" s="32" t="s">
        <v>34</v>
      </c>
      <c r="J94" s="36" t="str">
        <f>E26</f>
        <v>Pavel Novotný</v>
      </c>
      <c r="K94" s="40"/>
      <c r="L94" s="144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144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11" customFormat="1" ht="29.28" customHeight="1">
      <c r="A96" s="185"/>
      <c r="B96" s="186"/>
      <c r="C96" s="187" t="s">
        <v>172</v>
      </c>
      <c r="D96" s="188" t="s">
        <v>57</v>
      </c>
      <c r="E96" s="188" t="s">
        <v>53</v>
      </c>
      <c r="F96" s="188" t="s">
        <v>54</v>
      </c>
      <c r="G96" s="188" t="s">
        <v>173</v>
      </c>
      <c r="H96" s="188" t="s">
        <v>174</v>
      </c>
      <c r="I96" s="188" t="s">
        <v>175</v>
      </c>
      <c r="J96" s="189" t="s">
        <v>149</v>
      </c>
      <c r="K96" s="190" t="s">
        <v>176</v>
      </c>
      <c r="L96" s="191"/>
      <c r="M96" s="92" t="s">
        <v>19</v>
      </c>
      <c r="N96" s="93" t="s">
        <v>42</v>
      </c>
      <c r="O96" s="93" t="s">
        <v>177</v>
      </c>
      <c r="P96" s="93" t="s">
        <v>178</v>
      </c>
      <c r="Q96" s="93" t="s">
        <v>179</v>
      </c>
      <c r="R96" s="93" t="s">
        <v>180</v>
      </c>
      <c r="S96" s="93" t="s">
        <v>181</v>
      </c>
      <c r="T96" s="94" t="s">
        <v>182</v>
      </c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</row>
    <row r="97" s="2" customFormat="1" ht="22.8" customHeight="1">
      <c r="A97" s="38"/>
      <c r="B97" s="39"/>
      <c r="C97" s="99" t="s">
        <v>183</v>
      </c>
      <c r="D97" s="40"/>
      <c r="E97" s="40"/>
      <c r="F97" s="40"/>
      <c r="G97" s="40"/>
      <c r="H97" s="40"/>
      <c r="I97" s="40"/>
      <c r="J97" s="192">
        <f>BK97</f>
        <v>0</v>
      </c>
      <c r="K97" s="40"/>
      <c r="L97" s="44"/>
      <c r="M97" s="95"/>
      <c r="N97" s="193"/>
      <c r="O97" s="96"/>
      <c r="P97" s="194">
        <f>P98+P121</f>
        <v>0</v>
      </c>
      <c r="Q97" s="96"/>
      <c r="R97" s="194">
        <f>R98+R121</f>
        <v>0.83084247923749999</v>
      </c>
      <c r="S97" s="96"/>
      <c r="T97" s="195">
        <f>T98+T121</f>
        <v>0.19570000000000001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T97" s="17" t="s">
        <v>71</v>
      </c>
      <c r="AU97" s="17" t="s">
        <v>150</v>
      </c>
      <c r="BK97" s="196">
        <f>BK98+BK121</f>
        <v>0</v>
      </c>
    </row>
    <row r="98" s="12" customFormat="1" ht="25.92" customHeight="1">
      <c r="A98" s="12"/>
      <c r="B98" s="197"/>
      <c r="C98" s="198"/>
      <c r="D98" s="199" t="s">
        <v>71</v>
      </c>
      <c r="E98" s="200" t="s">
        <v>184</v>
      </c>
      <c r="F98" s="200" t="s">
        <v>185</v>
      </c>
      <c r="G98" s="198"/>
      <c r="H98" s="198"/>
      <c r="I98" s="201"/>
      <c r="J98" s="202">
        <f>BK98</f>
        <v>0</v>
      </c>
      <c r="K98" s="198"/>
      <c r="L98" s="203"/>
      <c r="M98" s="204"/>
      <c r="N98" s="205"/>
      <c r="O98" s="205"/>
      <c r="P98" s="206">
        <f>P99+P108+P118</f>
        <v>0</v>
      </c>
      <c r="Q98" s="205"/>
      <c r="R98" s="206">
        <f>R99+R108+R118</f>
        <v>0.0047403599999999999</v>
      </c>
      <c r="S98" s="205"/>
      <c r="T98" s="207">
        <f>T99+T108+T118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8" t="s">
        <v>79</v>
      </c>
      <c r="AT98" s="209" t="s">
        <v>71</v>
      </c>
      <c r="AU98" s="209" t="s">
        <v>72</v>
      </c>
      <c r="AY98" s="208" t="s">
        <v>186</v>
      </c>
      <c r="BK98" s="210">
        <f>BK99+BK108+BK118</f>
        <v>0</v>
      </c>
    </row>
    <row r="99" s="12" customFormat="1" ht="22.8" customHeight="1">
      <c r="A99" s="12"/>
      <c r="B99" s="197"/>
      <c r="C99" s="198"/>
      <c r="D99" s="199" t="s">
        <v>71</v>
      </c>
      <c r="E99" s="211" t="s">
        <v>253</v>
      </c>
      <c r="F99" s="211" t="s">
        <v>361</v>
      </c>
      <c r="G99" s="198"/>
      <c r="H99" s="198"/>
      <c r="I99" s="201"/>
      <c r="J99" s="212">
        <f>BK99</f>
        <v>0</v>
      </c>
      <c r="K99" s="198"/>
      <c r="L99" s="203"/>
      <c r="M99" s="204"/>
      <c r="N99" s="205"/>
      <c r="O99" s="205"/>
      <c r="P99" s="206">
        <f>SUM(P100:P107)</f>
        <v>0</v>
      </c>
      <c r="Q99" s="205"/>
      <c r="R99" s="206">
        <f>SUM(R100:R107)</f>
        <v>0.0047403599999999999</v>
      </c>
      <c r="S99" s="205"/>
      <c r="T99" s="207">
        <f>SUM(T100:T107)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8" t="s">
        <v>79</v>
      </c>
      <c r="AT99" s="209" t="s">
        <v>71</v>
      </c>
      <c r="AU99" s="209" t="s">
        <v>79</v>
      </c>
      <c r="AY99" s="208" t="s">
        <v>186</v>
      </c>
      <c r="BK99" s="210">
        <f>SUM(BK100:BK107)</f>
        <v>0</v>
      </c>
    </row>
    <row r="100" s="2" customFormat="1" ht="37.8" customHeight="1">
      <c r="A100" s="38"/>
      <c r="B100" s="39"/>
      <c r="C100" s="213" t="s">
        <v>79</v>
      </c>
      <c r="D100" s="213" t="s">
        <v>188</v>
      </c>
      <c r="E100" s="214" t="s">
        <v>452</v>
      </c>
      <c r="F100" s="215" t="s">
        <v>453</v>
      </c>
      <c r="G100" s="216" t="s">
        <v>283</v>
      </c>
      <c r="H100" s="217">
        <v>60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9.0059999999999998E-06</v>
      </c>
      <c r="R100" s="223">
        <f>Q100*H100</f>
        <v>0.00054036000000000004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192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192</v>
      </c>
      <c r="BM100" s="225" t="s">
        <v>4542</v>
      </c>
    </row>
    <row r="101" s="2" customFormat="1">
      <c r="A101" s="38"/>
      <c r="B101" s="39"/>
      <c r="C101" s="40"/>
      <c r="D101" s="227" t="s">
        <v>194</v>
      </c>
      <c r="E101" s="40"/>
      <c r="F101" s="228" t="s">
        <v>455</v>
      </c>
      <c r="G101" s="40"/>
      <c r="H101" s="40"/>
      <c r="I101" s="229"/>
      <c r="J101" s="40"/>
      <c r="K101" s="40"/>
      <c r="L101" s="44"/>
      <c r="M101" s="230"/>
      <c r="N101" s="231"/>
      <c r="O101" s="84"/>
      <c r="P101" s="84"/>
      <c r="Q101" s="84"/>
      <c r="R101" s="84"/>
      <c r="S101" s="84"/>
      <c r="T101" s="85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T101" s="17" t="s">
        <v>194</v>
      </c>
      <c r="AU101" s="17" t="s">
        <v>85</v>
      </c>
    </row>
    <row r="102" s="13" customFormat="1">
      <c r="A102" s="13"/>
      <c r="B102" s="232"/>
      <c r="C102" s="233"/>
      <c r="D102" s="234" t="s">
        <v>196</v>
      </c>
      <c r="E102" s="235" t="s">
        <v>19</v>
      </c>
      <c r="F102" s="236" t="s">
        <v>1165</v>
      </c>
      <c r="G102" s="233"/>
      <c r="H102" s="235" t="s">
        <v>19</v>
      </c>
      <c r="I102" s="237"/>
      <c r="J102" s="233"/>
      <c r="K102" s="233"/>
      <c r="L102" s="238"/>
      <c r="M102" s="239"/>
      <c r="N102" s="240"/>
      <c r="O102" s="240"/>
      <c r="P102" s="240"/>
      <c r="Q102" s="240"/>
      <c r="R102" s="240"/>
      <c r="S102" s="240"/>
      <c r="T102" s="241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2" t="s">
        <v>196</v>
      </c>
      <c r="AU102" s="242" t="s">
        <v>85</v>
      </c>
      <c r="AV102" s="13" t="s">
        <v>79</v>
      </c>
      <c r="AW102" s="13" t="s">
        <v>33</v>
      </c>
      <c r="AX102" s="13" t="s">
        <v>72</v>
      </c>
      <c r="AY102" s="242" t="s">
        <v>186</v>
      </c>
    </row>
    <row r="103" s="14" customFormat="1">
      <c r="A103" s="14"/>
      <c r="B103" s="243"/>
      <c r="C103" s="244"/>
      <c r="D103" s="234" t="s">
        <v>196</v>
      </c>
      <c r="E103" s="245" t="s">
        <v>19</v>
      </c>
      <c r="F103" s="246" t="s">
        <v>1166</v>
      </c>
      <c r="G103" s="244"/>
      <c r="H103" s="247">
        <v>20</v>
      </c>
      <c r="I103" s="248"/>
      <c r="J103" s="244"/>
      <c r="K103" s="244"/>
      <c r="L103" s="249"/>
      <c r="M103" s="250"/>
      <c r="N103" s="251"/>
      <c r="O103" s="251"/>
      <c r="P103" s="251"/>
      <c r="Q103" s="251"/>
      <c r="R103" s="251"/>
      <c r="S103" s="251"/>
      <c r="T103" s="252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3" t="s">
        <v>196</v>
      </c>
      <c r="AU103" s="253" t="s">
        <v>85</v>
      </c>
      <c r="AV103" s="14" t="s">
        <v>85</v>
      </c>
      <c r="AW103" s="14" t="s">
        <v>33</v>
      </c>
      <c r="AX103" s="14" t="s">
        <v>72</v>
      </c>
      <c r="AY103" s="253" t="s">
        <v>186</v>
      </c>
    </row>
    <row r="104" s="13" customFormat="1">
      <c r="A104" s="13"/>
      <c r="B104" s="232"/>
      <c r="C104" s="233"/>
      <c r="D104" s="234" t="s">
        <v>196</v>
      </c>
      <c r="E104" s="235" t="s">
        <v>19</v>
      </c>
      <c r="F104" s="236" t="s">
        <v>1167</v>
      </c>
      <c r="G104" s="233"/>
      <c r="H104" s="235" t="s">
        <v>19</v>
      </c>
      <c r="I104" s="237"/>
      <c r="J104" s="233"/>
      <c r="K104" s="233"/>
      <c r="L104" s="238"/>
      <c r="M104" s="239"/>
      <c r="N104" s="240"/>
      <c r="O104" s="240"/>
      <c r="P104" s="240"/>
      <c r="Q104" s="240"/>
      <c r="R104" s="240"/>
      <c r="S104" s="240"/>
      <c r="T104" s="241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2" t="s">
        <v>196</v>
      </c>
      <c r="AU104" s="242" t="s">
        <v>85</v>
      </c>
      <c r="AV104" s="13" t="s">
        <v>79</v>
      </c>
      <c r="AW104" s="13" t="s">
        <v>33</v>
      </c>
      <c r="AX104" s="13" t="s">
        <v>72</v>
      </c>
      <c r="AY104" s="242" t="s">
        <v>186</v>
      </c>
    </row>
    <row r="105" s="14" customFormat="1">
      <c r="A105" s="14"/>
      <c r="B105" s="243"/>
      <c r="C105" s="244"/>
      <c r="D105" s="234" t="s">
        <v>196</v>
      </c>
      <c r="E105" s="245" t="s">
        <v>19</v>
      </c>
      <c r="F105" s="246" t="s">
        <v>1168</v>
      </c>
      <c r="G105" s="244"/>
      <c r="H105" s="247">
        <v>40</v>
      </c>
      <c r="I105" s="248"/>
      <c r="J105" s="244"/>
      <c r="K105" s="244"/>
      <c r="L105" s="249"/>
      <c r="M105" s="250"/>
      <c r="N105" s="251"/>
      <c r="O105" s="251"/>
      <c r="P105" s="251"/>
      <c r="Q105" s="251"/>
      <c r="R105" s="251"/>
      <c r="S105" s="251"/>
      <c r="T105" s="252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3" t="s">
        <v>196</v>
      </c>
      <c r="AU105" s="253" t="s">
        <v>85</v>
      </c>
      <c r="AV105" s="14" t="s">
        <v>85</v>
      </c>
      <c r="AW105" s="14" t="s">
        <v>33</v>
      </c>
      <c r="AX105" s="14" t="s">
        <v>72</v>
      </c>
      <c r="AY105" s="253" t="s">
        <v>186</v>
      </c>
    </row>
    <row r="106" s="2" customFormat="1" ht="33" customHeight="1">
      <c r="A106" s="38"/>
      <c r="B106" s="39"/>
      <c r="C106" s="213" t="s">
        <v>85</v>
      </c>
      <c r="D106" s="213" t="s">
        <v>188</v>
      </c>
      <c r="E106" s="214" t="s">
        <v>458</v>
      </c>
      <c r="F106" s="215" t="s">
        <v>459</v>
      </c>
      <c r="G106" s="216" t="s">
        <v>283</v>
      </c>
      <c r="H106" s="217">
        <v>60</v>
      </c>
      <c r="I106" s="218"/>
      <c r="J106" s="219">
        <f>ROUND(I106*H106,2)</f>
        <v>0</v>
      </c>
      <c r="K106" s="220"/>
      <c r="L106" s="44"/>
      <c r="M106" s="221" t="s">
        <v>19</v>
      </c>
      <c r="N106" s="222" t="s">
        <v>44</v>
      </c>
      <c r="O106" s="84"/>
      <c r="P106" s="223">
        <f>O106*H106</f>
        <v>0</v>
      </c>
      <c r="Q106" s="223">
        <v>6.9999999999999994E-05</v>
      </c>
      <c r="R106" s="223">
        <f>Q106*H106</f>
        <v>0.0041999999999999997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192</v>
      </c>
      <c r="AT106" s="225" t="s">
        <v>188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192</v>
      </c>
      <c r="BM106" s="225" t="s">
        <v>4543</v>
      </c>
    </row>
    <row r="107" s="2" customFormat="1">
      <c r="A107" s="38"/>
      <c r="B107" s="39"/>
      <c r="C107" s="40"/>
      <c r="D107" s="227" t="s">
        <v>194</v>
      </c>
      <c r="E107" s="40"/>
      <c r="F107" s="228" t="s">
        <v>461</v>
      </c>
      <c r="G107" s="40"/>
      <c r="H107" s="40"/>
      <c r="I107" s="229"/>
      <c r="J107" s="40"/>
      <c r="K107" s="40"/>
      <c r="L107" s="44"/>
      <c r="M107" s="230"/>
      <c r="N107" s="231"/>
      <c r="O107" s="84"/>
      <c r="P107" s="84"/>
      <c r="Q107" s="84"/>
      <c r="R107" s="84"/>
      <c r="S107" s="84"/>
      <c r="T107" s="85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T107" s="17" t="s">
        <v>194</v>
      </c>
      <c r="AU107" s="17" t="s">
        <v>85</v>
      </c>
    </row>
    <row r="108" s="12" customFormat="1" ht="22.8" customHeight="1">
      <c r="A108" s="12"/>
      <c r="B108" s="197"/>
      <c r="C108" s="198"/>
      <c r="D108" s="199" t="s">
        <v>71</v>
      </c>
      <c r="E108" s="211" t="s">
        <v>629</v>
      </c>
      <c r="F108" s="211" t="s">
        <v>630</v>
      </c>
      <c r="G108" s="198"/>
      <c r="H108" s="198"/>
      <c r="I108" s="201"/>
      <c r="J108" s="212">
        <f>BK108</f>
        <v>0</v>
      </c>
      <c r="K108" s="198"/>
      <c r="L108" s="203"/>
      <c r="M108" s="204"/>
      <c r="N108" s="205"/>
      <c r="O108" s="205"/>
      <c r="P108" s="206">
        <f>SUM(P109:P117)</f>
        <v>0</v>
      </c>
      <c r="Q108" s="205"/>
      <c r="R108" s="206">
        <f>SUM(R109:R117)</f>
        <v>0</v>
      </c>
      <c r="S108" s="205"/>
      <c r="T108" s="207">
        <f>SUM(T109:T117)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8" t="s">
        <v>79</v>
      </c>
      <c r="AT108" s="209" t="s">
        <v>71</v>
      </c>
      <c r="AU108" s="209" t="s">
        <v>79</v>
      </c>
      <c r="AY108" s="208" t="s">
        <v>186</v>
      </c>
      <c r="BK108" s="210">
        <f>SUM(BK109:BK117)</f>
        <v>0</v>
      </c>
    </row>
    <row r="109" s="2" customFormat="1" ht="37.8" customHeight="1">
      <c r="A109" s="38"/>
      <c r="B109" s="39"/>
      <c r="C109" s="213" t="s">
        <v>201</v>
      </c>
      <c r="D109" s="213" t="s">
        <v>188</v>
      </c>
      <c r="E109" s="214" t="s">
        <v>2821</v>
      </c>
      <c r="F109" s="215" t="s">
        <v>2822</v>
      </c>
      <c r="G109" s="216" t="s">
        <v>230</v>
      </c>
      <c r="H109" s="217">
        <v>0.19600000000000001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192</v>
      </c>
      <c r="AT109" s="225" t="s">
        <v>188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192</v>
      </c>
      <c r="BM109" s="225" t="s">
        <v>4544</v>
      </c>
    </row>
    <row r="110" s="2" customFormat="1">
      <c r="A110" s="38"/>
      <c r="B110" s="39"/>
      <c r="C110" s="40"/>
      <c r="D110" s="227" t="s">
        <v>194</v>
      </c>
      <c r="E110" s="40"/>
      <c r="F110" s="228" t="s">
        <v>2824</v>
      </c>
      <c r="G110" s="40"/>
      <c r="H110" s="40"/>
      <c r="I110" s="229"/>
      <c r="J110" s="40"/>
      <c r="K110" s="40"/>
      <c r="L110" s="44"/>
      <c r="M110" s="230"/>
      <c r="N110" s="231"/>
      <c r="O110" s="84"/>
      <c r="P110" s="84"/>
      <c r="Q110" s="84"/>
      <c r="R110" s="84"/>
      <c r="S110" s="84"/>
      <c r="T110" s="85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T110" s="17" t="s">
        <v>194</v>
      </c>
      <c r="AU110" s="17" t="s">
        <v>85</v>
      </c>
    </row>
    <row r="111" s="2" customFormat="1" ht="33" customHeight="1">
      <c r="A111" s="38"/>
      <c r="B111" s="39"/>
      <c r="C111" s="213" t="s">
        <v>192</v>
      </c>
      <c r="D111" s="213" t="s">
        <v>188</v>
      </c>
      <c r="E111" s="214" t="s">
        <v>637</v>
      </c>
      <c r="F111" s="215" t="s">
        <v>638</v>
      </c>
      <c r="G111" s="216" t="s">
        <v>230</v>
      </c>
      <c r="H111" s="217">
        <v>0.19600000000000001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192</v>
      </c>
      <c r="AT111" s="225" t="s">
        <v>188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192</v>
      </c>
      <c r="BM111" s="225" t="s">
        <v>4545</v>
      </c>
    </row>
    <row r="112" s="2" customFormat="1">
      <c r="A112" s="38"/>
      <c r="B112" s="39"/>
      <c r="C112" s="40"/>
      <c r="D112" s="227" t="s">
        <v>194</v>
      </c>
      <c r="E112" s="40"/>
      <c r="F112" s="228" t="s">
        <v>640</v>
      </c>
      <c r="G112" s="40"/>
      <c r="H112" s="40"/>
      <c r="I112" s="229"/>
      <c r="J112" s="40"/>
      <c r="K112" s="40"/>
      <c r="L112" s="44"/>
      <c r="M112" s="230"/>
      <c r="N112" s="231"/>
      <c r="O112" s="84"/>
      <c r="P112" s="84"/>
      <c r="Q112" s="84"/>
      <c r="R112" s="84"/>
      <c r="S112" s="84"/>
      <c r="T112" s="85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194</v>
      </c>
      <c r="AU112" s="17" t="s">
        <v>85</v>
      </c>
    </row>
    <row r="113" s="2" customFormat="1" ht="44.25" customHeight="1">
      <c r="A113" s="38"/>
      <c r="B113" s="39"/>
      <c r="C113" s="213" t="s">
        <v>227</v>
      </c>
      <c r="D113" s="213" t="s">
        <v>188</v>
      </c>
      <c r="E113" s="214" t="s">
        <v>642</v>
      </c>
      <c r="F113" s="215" t="s">
        <v>643</v>
      </c>
      <c r="G113" s="216" t="s">
        <v>230</v>
      </c>
      <c r="H113" s="217">
        <v>3.9199999999999999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192</v>
      </c>
      <c r="AT113" s="225" t="s">
        <v>188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192</v>
      </c>
      <c r="BM113" s="225" t="s">
        <v>4546</v>
      </c>
    </row>
    <row r="114" s="2" customFormat="1">
      <c r="A114" s="38"/>
      <c r="B114" s="39"/>
      <c r="C114" s="40"/>
      <c r="D114" s="227" t="s">
        <v>194</v>
      </c>
      <c r="E114" s="40"/>
      <c r="F114" s="228" t="s">
        <v>645</v>
      </c>
      <c r="G114" s="40"/>
      <c r="H114" s="40"/>
      <c r="I114" s="229"/>
      <c r="J114" s="40"/>
      <c r="K114" s="40"/>
      <c r="L114" s="44"/>
      <c r="M114" s="230"/>
      <c r="N114" s="231"/>
      <c r="O114" s="84"/>
      <c r="P114" s="84"/>
      <c r="Q114" s="84"/>
      <c r="R114" s="84"/>
      <c r="S114" s="84"/>
      <c r="T114" s="85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T114" s="17" t="s">
        <v>194</v>
      </c>
      <c r="AU114" s="17" t="s">
        <v>85</v>
      </c>
    </row>
    <row r="115" s="14" customFormat="1">
      <c r="A115" s="14"/>
      <c r="B115" s="243"/>
      <c r="C115" s="244"/>
      <c r="D115" s="234" t="s">
        <v>196</v>
      </c>
      <c r="E115" s="244"/>
      <c r="F115" s="246" t="s">
        <v>4547</v>
      </c>
      <c r="G115" s="244"/>
      <c r="H115" s="247">
        <v>3.9199999999999999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2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196</v>
      </c>
      <c r="AU115" s="253" t="s">
        <v>85</v>
      </c>
      <c r="AV115" s="14" t="s">
        <v>85</v>
      </c>
      <c r="AW115" s="14" t="s">
        <v>4</v>
      </c>
      <c r="AX115" s="14" t="s">
        <v>79</v>
      </c>
      <c r="AY115" s="253" t="s">
        <v>186</v>
      </c>
    </row>
    <row r="116" s="2" customFormat="1" ht="37.8" customHeight="1">
      <c r="A116" s="38"/>
      <c r="B116" s="39"/>
      <c r="C116" s="213" t="s">
        <v>235</v>
      </c>
      <c r="D116" s="213" t="s">
        <v>188</v>
      </c>
      <c r="E116" s="214" t="s">
        <v>669</v>
      </c>
      <c r="F116" s="215" t="s">
        <v>670</v>
      </c>
      <c r="G116" s="216" t="s">
        <v>230</v>
      </c>
      <c r="H116" s="217">
        <v>0.19600000000000001</v>
      </c>
      <c r="I116" s="218"/>
      <c r="J116" s="219">
        <f>ROUND(I116*H116,2)</f>
        <v>0</v>
      </c>
      <c r="K116" s="220"/>
      <c r="L116" s="44"/>
      <c r="M116" s="221" t="s">
        <v>19</v>
      </c>
      <c r="N116" s="222" t="s">
        <v>44</v>
      </c>
      <c r="O116" s="84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192</v>
      </c>
      <c r="AT116" s="225" t="s">
        <v>188</v>
      </c>
      <c r="AU116" s="225" t="s">
        <v>85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192</v>
      </c>
      <c r="BM116" s="225" t="s">
        <v>4548</v>
      </c>
    </row>
    <row r="117" s="14" customFormat="1">
      <c r="A117" s="14"/>
      <c r="B117" s="243"/>
      <c r="C117" s="244"/>
      <c r="D117" s="234" t="s">
        <v>196</v>
      </c>
      <c r="E117" s="245" t="s">
        <v>19</v>
      </c>
      <c r="F117" s="246" t="s">
        <v>4549</v>
      </c>
      <c r="G117" s="244"/>
      <c r="H117" s="247">
        <v>0.19600000000000001</v>
      </c>
      <c r="I117" s="248"/>
      <c r="J117" s="244"/>
      <c r="K117" s="244"/>
      <c r="L117" s="249"/>
      <c r="M117" s="250"/>
      <c r="N117" s="251"/>
      <c r="O117" s="251"/>
      <c r="P117" s="251"/>
      <c r="Q117" s="251"/>
      <c r="R117" s="251"/>
      <c r="S117" s="251"/>
      <c r="T117" s="252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3" t="s">
        <v>196</v>
      </c>
      <c r="AU117" s="253" t="s">
        <v>85</v>
      </c>
      <c r="AV117" s="14" t="s">
        <v>85</v>
      </c>
      <c r="AW117" s="14" t="s">
        <v>33</v>
      </c>
      <c r="AX117" s="14" t="s">
        <v>72</v>
      </c>
      <c r="AY117" s="253" t="s">
        <v>186</v>
      </c>
    </row>
    <row r="118" s="12" customFormat="1" ht="22.8" customHeight="1">
      <c r="A118" s="12"/>
      <c r="B118" s="197"/>
      <c r="C118" s="198"/>
      <c r="D118" s="199" t="s">
        <v>71</v>
      </c>
      <c r="E118" s="211" t="s">
        <v>672</v>
      </c>
      <c r="F118" s="211" t="s">
        <v>673</v>
      </c>
      <c r="G118" s="198"/>
      <c r="H118" s="198"/>
      <c r="I118" s="201"/>
      <c r="J118" s="212">
        <f>BK118</f>
        <v>0</v>
      </c>
      <c r="K118" s="198"/>
      <c r="L118" s="203"/>
      <c r="M118" s="204"/>
      <c r="N118" s="205"/>
      <c r="O118" s="205"/>
      <c r="P118" s="206">
        <f>SUM(P119:P120)</f>
        <v>0</v>
      </c>
      <c r="Q118" s="205"/>
      <c r="R118" s="206">
        <f>SUM(R119:R120)</f>
        <v>0</v>
      </c>
      <c r="S118" s="205"/>
      <c r="T118" s="207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8" t="s">
        <v>79</v>
      </c>
      <c r="AT118" s="209" t="s">
        <v>71</v>
      </c>
      <c r="AU118" s="209" t="s">
        <v>79</v>
      </c>
      <c r="AY118" s="208" t="s">
        <v>186</v>
      </c>
      <c r="BK118" s="210">
        <f>SUM(BK119:BK120)</f>
        <v>0</v>
      </c>
    </row>
    <row r="119" s="2" customFormat="1" ht="55.5" customHeight="1">
      <c r="A119" s="38"/>
      <c r="B119" s="39"/>
      <c r="C119" s="213" t="s">
        <v>242</v>
      </c>
      <c r="D119" s="213" t="s">
        <v>188</v>
      </c>
      <c r="E119" s="214" t="s">
        <v>2843</v>
      </c>
      <c r="F119" s="215" t="s">
        <v>2844</v>
      </c>
      <c r="G119" s="216" t="s">
        <v>230</v>
      </c>
      <c r="H119" s="217">
        <v>0.0050000000000000001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192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192</v>
      </c>
      <c r="BM119" s="225" t="s">
        <v>4550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2846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12" customFormat="1" ht="25.92" customHeight="1">
      <c r="A121" s="12"/>
      <c r="B121" s="197"/>
      <c r="C121" s="198"/>
      <c r="D121" s="199" t="s">
        <v>71</v>
      </c>
      <c r="E121" s="200" t="s">
        <v>679</v>
      </c>
      <c r="F121" s="200" t="s">
        <v>680</v>
      </c>
      <c r="G121" s="198"/>
      <c r="H121" s="198"/>
      <c r="I121" s="201"/>
      <c r="J121" s="202">
        <f>BK121</f>
        <v>0</v>
      </c>
      <c r="K121" s="198"/>
      <c r="L121" s="203"/>
      <c r="M121" s="204"/>
      <c r="N121" s="205"/>
      <c r="O121" s="205"/>
      <c r="P121" s="206">
        <f>P122+P134+P161+P173+P185+P211+P246</f>
        <v>0</v>
      </c>
      <c r="Q121" s="205"/>
      <c r="R121" s="206">
        <f>R122+R134+R161+R173+R185+R211+R246</f>
        <v>0.82610211923749999</v>
      </c>
      <c r="S121" s="205"/>
      <c r="T121" s="207">
        <f>T122+T134+T161+T173+T185+T211+T246</f>
        <v>0.19570000000000001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8" t="s">
        <v>85</v>
      </c>
      <c r="AT121" s="209" t="s">
        <v>71</v>
      </c>
      <c r="AU121" s="209" t="s">
        <v>72</v>
      </c>
      <c r="AY121" s="208" t="s">
        <v>186</v>
      </c>
      <c r="BK121" s="210">
        <f>BK122+BK134+BK161+BK173+BK185+BK211+BK246</f>
        <v>0</v>
      </c>
    </row>
    <row r="122" s="12" customFormat="1" ht="22.8" customHeight="1">
      <c r="A122" s="12"/>
      <c r="B122" s="197"/>
      <c r="C122" s="198"/>
      <c r="D122" s="199" t="s">
        <v>71</v>
      </c>
      <c r="E122" s="211" t="s">
        <v>739</v>
      </c>
      <c r="F122" s="211" t="s">
        <v>740</v>
      </c>
      <c r="G122" s="198"/>
      <c r="H122" s="198"/>
      <c r="I122" s="201"/>
      <c r="J122" s="212">
        <f>BK122</f>
        <v>0</v>
      </c>
      <c r="K122" s="198"/>
      <c r="L122" s="203"/>
      <c r="M122" s="204"/>
      <c r="N122" s="205"/>
      <c r="O122" s="205"/>
      <c r="P122" s="206">
        <f>SUM(P123:P133)</f>
        <v>0</v>
      </c>
      <c r="Q122" s="205"/>
      <c r="R122" s="206">
        <f>SUM(R123:R133)</f>
        <v>0.014250000000000001</v>
      </c>
      <c r="S122" s="205"/>
      <c r="T122" s="207">
        <f>SUM(T123:T133)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8" t="s">
        <v>85</v>
      </c>
      <c r="AT122" s="209" t="s">
        <v>71</v>
      </c>
      <c r="AU122" s="209" t="s">
        <v>79</v>
      </c>
      <c r="AY122" s="208" t="s">
        <v>186</v>
      </c>
      <c r="BK122" s="210">
        <f>SUM(BK123:BK133)</f>
        <v>0</v>
      </c>
    </row>
    <row r="123" s="2" customFormat="1" ht="37.8" customHeight="1">
      <c r="A123" s="38"/>
      <c r="B123" s="39"/>
      <c r="C123" s="213" t="s">
        <v>239</v>
      </c>
      <c r="D123" s="213" t="s">
        <v>188</v>
      </c>
      <c r="E123" s="214" t="s">
        <v>1444</v>
      </c>
      <c r="F123" s="215" t="s">
        <v>1445</v>
      </c>
      <c r="G123" s="216" t="s">
        <v>566</v>
      </c>
      <c r="H123" s="217">
        <v>115</v>
      </c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4551</v>
      </c>
    </row>
    <row r="124" s="2" customFormat="1">
      <c r="A124" s="38"/>
      <c r="B124" s="39"/>
      <c r="C124" s="40"/>
      <c r="D124" s="227" t="s">
        <v>194</v>
      </c>
      <c r="E124" s="40"/>
      <c r="F124" s="228" t="s">
        <v>1447</v>
      </c>
      <c r="G124" s="40"/>
      <c r="H124" s="40"/>
      <c r="I124" s="229"/>
      <c r="J124" s="40"/>
      <c r="K124" s="40"/>
      <c r="L124" s="44"/>
      <c r="M124" s="230"/>
      <c r="N124" s="231"/>
      <c r="O124" s="84"/>
      <c r="P124" s="84"/>
      <c r="Q124" s="84"/>
      <c r="R124" s="84"/>
      <c r="S124" s="84"/>
      <c r="T124" s="85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194</v>
      </c>
      <c r="AU124" s="17" t="s">
        <v>85</v>
      </c>
    </row>
    <row r="125" s="2" customFormat="1" ht="24.15" customHeight="1">
      <c r="A125" s="38"/>
      <c r="B125" s="39"/>
      <c r="C125" s="254" t="s">
        <v>253</v>
      </c>
      <c r="D125" s="254" t="s">
        <v>236</v>
      </c>
      <c r="E125" s="255" t="s">
        <v>3616</v>
      </c>
      <c r="F125" s="256" t="s">
        <v>3617</v>
      </c>
      <c r="G125" s="257" t="s">
        <v>566</v>
      </c>
      <c r="H125" s="258">
        <v>25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6.9999999999999994E-05</v>
      </c>
      <c r="R125" s="223">
        <f>Q125*H125</f>
        <v>0.0017499999999999998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4552</v>
      </c>
    </row>
    <row r="126" s="2" customFormat="1" ht="24.15" customHeight="1">
      <c r="A126" s="38"/>
      <c r="B126" s="39"/>
      <c r="C126" s="254" t="s">
        <v>261</v>
      </c>
      <c r="D126" s="254" t="s">
        <v>236</v>
      </c>
      <c r="E126" s="255" t="s">
        <v>3619</v>
      </c>
      <c r="F126" s="256" t="s">
        <v>3620</v>
      </c>
      <c r="G126" s="257" t="s">
        <v>566</v>
      </c>
      <c r="H126" s="258">
        <v>10</v>
      </c>
      <c r="I126" s="259"/>
      <c r="J126" s="260">
        <f>ROUND(I126*H126,2)</f>
        <v>0</v>
      </c>
      <c r="K126" s="261"/>
      <c r="L126" s="262"/>
      <c r="M126" s="263" t="s">
        <v>19</v>
      </c>
      <c r="N126" s="264" t="s">
        <v>44</v>
      </c>
      <c r="O126" s="84"/>
      <c r="P126" s="223">
        <f>O126*H126</f>
        <v>0</v>
      </c>
      <c r="Q126" s="223">
        <v>0.00011</v>
      </c>
      <c r="R126" s="223">
        <f>Q126*H126</f>
        <v>0.0011000000000000001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406</v>
      </c>
      <c r="AT126" s="225" t="s">
        <v>236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4553</v>
      </c>
    </row>
    <row r="127" s="2" customFormat="1" ht="24.15" customHeight="1">
      <c r="A127" s="38"/>
      <c r="B127" s="39"/>
      <c r="C127" s="254" t="s">
        <v>267</v>
      </c>
      <c r="D127" s="254" t="s">
        <v>236</v>
      </c>
      <c r="E127" s="255" t="s">
        <v>3622</v>
      </c>
      <c r="F127" s="256" t="s">
        <v>3623</v>
      </c>
      <c r="G127" s="257" t="s">
        <v>566</v>
      </c>
      <c r="H127" s="258">
        <v>20</v>
      </c>
      <c r="I127" s="259"/>
      <c r="J127" s="260">
        <f>ROUND(I127*H127,2)</f>
        <v>0</v>
      </c>
      <c r="K127" s="261"/>
      <c r="L127" s="262"/>
      <c r="M127" s="263" t="s">
        <v>19</v>
      </c>
      <c r="N127" s="264" t="s">
        <v>44</v>
      </c>
      <c r="O127" s="84"/>
      <c r="P127" s="223">
        <f>O127*H127</f>
        <v>0</v>
      </c>
      <c r="Q127" s="223">
        <v>0.00012</v>
      </c>
      <c r="R127" s="223">
        <f>Q127*H127</f>
        <v>0.0024000000000000002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406</v>
      </c>
      <c r="AT127" s="225" t="s">
        <v>236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4554</v>
      </c>
    </row>
    <row r="128" s="2" customFormat="1" ht="24.15" customHeight="1">
      <c r="A128" s="38"/>
      <c r="B128" s="39"/>
      <c r="C128" s="254" t="s">
        <v>273</v>
      </c>
      <c r="D128" s="254" t="s">
        <v>236</v>
      </c>
      <c r="E128" s="255" t="s">
        <v>3625</v>
      </c>
      <c r="F128" s="256" t="s">
        <v>3626</v>
      </c>
      <c r="G128" s="257" t="s">
        <v>566</v>
      </c>
      <c r="H128" s="258">
        <v>30</v>
      </c>
      <c r="I128" s="259"/>
      <c r="J128" s="260">
        <f>ROUND(I128*H128,2)</f>
        <v>0</v>
      </c>
      <c r="K128" s="261"/>
      <c r="L128" s="262"/>
      <c r="M128" s="263" t="s">
        <v>19</v>
      </c>
      <c r="N128" s="264" t="s">
        <v>44</v>
      </c>
      <c r="O128" s="84"/>
      <c r="P128" s="223">
        <f>O128*H128</f>
        <v>0</v>
      </c>
      <c r="Q128" s="223">
        <v>0.00013999999999999999</v>
      </c>
      <c r="R128" s="223">
        <f>Q128*H128</f>
        <v>0.0041999999999999997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406</v>
      </c>
      <c r="AT128" s="225" t="s">
        <v>236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4555</v>
      </c>
    </row>
    <row r="129" s="2" customFormat="1" ht="24.15" customHeight="1">
      <c r="A129" s="38"/>
      <c r="B129" s="39"/>
      <c r="C129" s="254" t="s">
        <v>280</v>
      </c>
      <c r="D129" s="254" t="s">
        <v>236</v>
      </c>
      <c r="E129" s="255" t="s">
        <v>4556</v>
      </c>
      <c r="F129" s="256" t="s">
        <v>4557</v>
      </c>
      <c r="G129" s="257" t="s">
        <v>566</v>
      </c>
      <c r="H129" s="258">
        <v>30</v>
      </c>
      <c r="I129" s="259"/>
      <c r="J129" s="260">
        <f>ROUND(I129*H129,2)</f>
        <v>0</v>
      </c>
      <c r="K129" s="261"/>
      <c r="L129" s="262"/>
      <c r="M129" s="263" t="s">
        <v>19</v>
      </c>
      <c r="N129" s="264" t="s">
        <v>44</v>
      </c>
      <c r="O129" s="84"/>
      <c r="P129" s="223">
        <f>O129*H129</f>
        <v>0</v>
      </c>
      <c r="Q129" s="223">
        <v>0.00016000000000000001</v>
      </c>
      <c r="R129" s="223">
        <f>Q129*H129</f>
        <v>0.0048000000000000004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406</v>
      </c>
      <c r="AT129" s="225" t="s">
        <v>236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4558</v>
      </c>
    </row>
    <row r="130" s="2" customFormat="1" ht="44.25" customHeight="1">
      <c r="A130" s="38"/>
      <c r="B130" s="39"/>
      <c r="C130" s="213" t="s">
        <v>289</v>
      </c>
      <c r="D130" s="213" t="s">
        <v>188</v>
      </c>
      <c r="E130" s="214" t="s">
        <v>2900</v>
      </c>
      <c r="F130" s="215" t="s">
        <v>2901</v>
      </c>
      <c r="G130" s="216" t="s">
        <v>230</v>
      </c>
      <c r="H130" s="217">
        <v>0.014</v>
      </c>
      <c r="I130" s="218"/>
      <c r="J130" s="219">
        <f>ROUND(I130*H130,2)</f>
        <v>0</v>
      </c>
      <c r="K130" s="220"/>
      <c r="L130" s="44"/>
      <c r="M130" s="221" t="s">
        <v>19</v>
      </c>
      <c r="N130" s="222" t="s">
        <v>44</v>
      </c>
      <c r="O130" s="84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306</v>
      </c>
      <c r="AT130" s="225" t="s">
        <v>188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4559</v>
      </c>
    </row>
    <row r="131" s="2" customFormat="1">
      <c r="A131" s="38"/>
      <c r="B131" s="39"/>
      <c r="C131" s="40"/>
      <c r="D131" s="227" t="s">
        <v>194</v>
      </c>
      <c r="E131" s="40"/>
      <c r="F131" s="228" t="s">
        <v>2903</v>
      </c>
      <c r="G131" s="40"/>
      <c r="H131" s="40"/>
      <c r="I131" s="229"/>
      <c r="J131" s="40"/>
      <c r="K131" s="40"/>
      <c r="L131" s="44"/>
      <c r="M131" s="230"/>
      <c r="N131" s="231"/>
      <c r="O131" s="84"/>
      <c r="P131" s="84"/>
      <c r="Q131" s="84"/>
      <c r="R131" s="84"/>
      <c r="S131" s="84"/>
      <c r="T131" s="85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194</v>
      </c>
      <c r="AU131" s="17" t="s">
        <v>85</v>
      </c>
    </row>
    <row r="132" s="2" customFormat="1" ht="49.05" customHeight="1">
      <c r="A132" s="38"/>
      <c r="B132" s="39"/>
      <c r="C132" s="213" t="s">
        <v>8</v>
      </c>
      <c r="D132" s="213" t="s">
        <v>188</v>
      </c>
      <c r="E132" s="214" t="s">
        <v>762</v>
      </c>
      <c r="F132" s="215" t="s">
        <v>763</v>
      </c>
      <c r="G132" s="216" t="s">
        <v>230</v>
      </c>
      <c r="H132" s="217">
        <v>0.014</v>
      </c>
      <c r="I132" s="218"/>
      <c r="J132" s="219">
        <f>ROUND(I132*H132,2)</f>
        <v>0</v>
      </c>
      <c r="K132" s="220"/>
      <c r="L132" s="44"/>
      <c r="M132" s="221" t="s">
        <v>19</v>
      </c>
      <c r="N132" s="222" t="s">
        <v>44</v>
      </c>
      <c r="O132" s="84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306</v>
      </c>
      <c r="AT132" s="225" t="s">
        <v>188</v>
      </c>
      <c r="AU132" s="225" t="s">
        <v>85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4560</v>
      </c>
    </row>
    <row r="133" s="2" customFormat="1">
      <c r="A133" s="38"/>
      <c r="B133" s="39"/>
      <c r="C133" s="40"/>
      <c r="D133" s="227" t="s">
        <v>194</v>
      </c>
      <c r="E133" s="40"/>
      <c r="F133" s="228" t="s">
        <v>765</v>
      </c>
      <c r="G133" s="40"/>
      <c r="H133" s="40"/>
      <c r="I133" s="229"/>
      <c r="J133" s="40"/>
      <c r="K133" s="40"/>
      <c r="L133" s="44"/>
      <c r="M133" s="230"/>
      <c r="N133" s="231"/>
      <c r="O133" s="84"/>
      <c r="P133" s="84"/>
      <c r="Q133" s="84"/>
      <c r="R133" s="84"/>
      <c r="S133" s="84"/>
      <c r="T133" s="85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194</v>
      </c>
      <c r="AU133" s="17" t="s">
        <v>85</v>
      </c>
    </row>
    <row r="134" s="12" customFormat="1" ht="22.8" customHeight="1">
      <c r="A134" s="12"/>
      <c r="B134" s="197"/>
      <c r="C134" s="198"/>
      <c r="D134" s="199" t="s">
        <v>71</v>
      </c>
      <c r="E134" s="211" t="s">
        <v>1176</v>
      </c>
      <c r="F134" s="211" t="s">
        <v>1177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SUM(P135:P160)</f>
        <v>0</v>
      </c>
      <c r="Q134" s="205"/>
      <c r="R134" s="206">
        <f>SUM(R135:R160)</f>
        <v>0.15866921499999998</v>
      </c>
      <c r="S134" s="205"/>
      <c r="T134" s="207">
        <f>SUM(T135:T160)</f>
        <v>0.18580000000000002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8" t="s">
        <v>85</v>
      </c>
      <c r="AT134" s="209" t="s">
        <v>71</v>
      </c>
      <c r="AU134" s="209" t="s">
        <v>79</v>
      </c>
      <c r="AY134" s="208" t="s">
        <v>186</v>
      </c>
      <c r="BK134" s="210">
        <f>SUM(BK135:BK160)</f>
        <v>0</v>
      </c>
    </row>
    <row r="135" s="2" customFormat="1" ht="24.15" customHeight="1">
      <c r="A135" s="38"/>
      <c r="B135" s="39"/>
      <c r="C135" s="213" t="s">
        <v>306</v>
      </c>
      <c r="D135" s="213" t="s">
        <v>188</v>
      </c>
      <c r="E135" s="214" t="s">
        <v>1214</v>
      </c>
      <c r="F135" s="215" t="s">
        <v>1215</v>
      </c>
      <c r="G135" s="216" t="s">
        <v>566</v>
      </c>
      <c r="H135" s="217">
        <v>25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0.00055323500000000001</v>
      </c>
      <c r="R135" s="223">
        <f>Q135*H135</f>
        <v>0.013830874999999999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4561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1217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2" customFormat="1" ht="24.15" customHeight="1">
      <c r="A137" s="38"/>
      <c r="B137" s="39"/>
      <c r="C137" s="213" t="s">
        <v>312</v>
      </c>
      <c r="D137" s="213" t="s">
        <v>188</v>
      </c>
      <c r="E137" s="214" t="s">
        <v>1547</v>
      </c>
      <c r="F137" s="215" t="s">
        <v>1548</v>
      </c>
      <c r="G137" s="216" t="s">
        <v>566</v>
      </c>
      <c r="H137" s="217">
        <v>10</v>
      </c>
      <c r="I137" s="218"/>
      <c r="J137" s="219">
        <f>ROUND(I137*H137,2)</f>
        <v>0</v>
      </c>
      <c r="K137" s="220"/>
      <c r="L137" s="44"/>
      <c r="M137" s="221" t="s">
        <v>19</v>
      </c>
      <c r="N137" s="222" t="s">
        <v>44</v>
      </c>
      <c r="O137" s="84"/>
      <c r="P137" s="223">
        <f>O137*H137</f>
        <v>0</v>
      </c>
      <c r="Q137" s="223">
        <v>0.00070596500000000002</v>
      </c>
      <c r="R137" s="223">
        <f>Q137*H137</f>
        <v>0.0070596500000000006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306</v>
      </c>
      <c r="AT137" s="225" t="s">
        <v>188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4562</v>
      </c>
    </row>
    <row r="138" s="2" customFormat="1">
      <c r="A138" s="38"/>
      <c r="B138" s="39"/>
      <c r="C138" s="40"/>
      <c r="D138" s="227" t="s">
        <v>194</v>
      </c>
      <c r="E138" s="40"/>
      <c r="F138" s="228" t="s">
        <v>1550</v>
      </c>
      <c r="G138" s="40"/>
      <c r="H138" s="40"/>
      <c r="I138" s="229"/>
      <c r="J138" s="40"/>
      <c r="K138" s="40"/>
      <c r="L138" s="44"/>
      <c r="M138" s="230"/>
      <c r="N138" s="231"/>
      <c r="O138" s="84"/>
      <c r="P138" s="84"/>
      <c r="Q138" s="84"/>
      <c r="R138" s="84"/>
      <c r="S138" s="84"/>
      <c r="T138" s="85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7" t="s">
        <v>194</v>
      </c>
      <c r="AU138" s="17" t="s">
        <v>85</v>
      </c>
    </row>
    <row r="139" s="2" customFormat="1" ht="24.15" customHeight="1">
      <c r="A139" s="38"/>
      <c r="B139" s="39"/>
      <c r="C139" s="213" t="s">
        <v>318</v>
      </c>
      <c r="D139" s="213" t="s">
        <v>188</v>
      </c>
      <c r="E139" s="214" t="s">
        <v>1218</v>
      </c>
      <c r="F139" s="215" t="s">
        <v>1219</v>
      </c>
      <c r="G139" s="216" t="s">
        <v>566</v>
      </c>
      <c r="H139" s="217">
        <v>20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0.001251135</v>
      </c>
      <c r="R139" s="223">
        <f>Q139*H139</f>
        <v>0.025022700000000002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4563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1221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2" customFormat="1" ht="24.15" customHeight="1">
      <c r="A141" s="38"/>
      <c r="B141" s="39"/>
      <c r="C141" s="213" t="s">
        <v>323</v>
      </c>
      <c r="D141" s="213" t="s">
        <v>188</v>
      </c>
      <c r="E141" s="214" t="s">
        <v>1222</v>
      </c>
      <c r="F141" s="215" t="s">
        <v>1223</v>
      </c>
      <c r="G141" s="216" t="s">
        <v>566</v>
      </c>
      <c r="H141" s="217">
        <v>30</v>
      </c>
      <c r="I141" s="218"/>
      <c r="J141" s="219">
        <f>ROUND(I141*H141,2)</f>
        <v>0</v>
      </c>
      <c r="K141" s="220"/>
      <c r="L141" s="44"/>
      <c r="M141" s="221" t="s">
        <v>19</v>
      </c>
      <c r="N141" s="222" t="s">
        <v>44</v>
      </c>
      <c r="O141" s="84"/>
      <c r="P141" s="223">
        <f>O141*H141</f>
        <v>0</v>
      </c>
      <c r="Q141" s="223">
        <v>0.0016151850000000001</v>
      </c>
      <c r="R141" s="223">
        <f>Q141*H141</f>
        <v>0.04845555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306</v>
      </c>
      <c r="AT141" s="225" t="s">
        <v>188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4564</v>
      </c>
    </row>
    <row r="142" s="2" customFormat="1">
      <c r="A142" s="38"/>
      <c r="B142" s="39"/>
      <c r="C142" s="40"/>
      <c r="D142" s="227" t="s">
        <v>194</v>
      </c>
      <c r="E142" s="40"/>
      <c r="F142" s="228" t="s">
        <v>1225</v>
      </c>
      <c r="G142" s="40"/>
      <c r="H142" s="40"/>
      <c r="I142" s="229"/>
      <c r="J142" s="40"/>
      <c r="K142" s="40"/>
      <c r="L142" s="44"/>
      <c r="M142" s="230"/>
      <c r="N142" s="231"/>
      <c r="O142" s="84"/>
      <c r="P142" s="84"/>
      <c r="Q142" s="84"/>
      <c r="R142" s="84"/>
      <c r="S142" s="84"/>
      <c r="T142" s="85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194</v>
      </c>
      <c r="AU142" s="17" t="s">
        <v>85</v>
      </c>
    </row>
    <row r="143" s="2" customFormat="1" ht="24.15" customHeight="1">
      <c r="A143" s="38"/>
      <c r="B143" s="39"/>
      <c r="C143" s="213" t="s">
        <v>329</v>
      </c>
      <c r="D143" s="213" t="s">
        <v>188</v>
      </c>
      <c r="E143" s="214" t="s">
        <v>1226</v>
      </c>
      <c r="F143" s="215" t="s">
        <v>1227</v>
      </c>
      <c r="G143" s="216" t="s">
        <v>566</v>
      </c>
      <c r="H143" s="217">
        <v>30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0.0019662799999999999</v>
      </c>
      <c r="R143" s="223">
        <f>Q143*H143</f>
        <v>0.058988399999999996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4565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1229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24.15" customHeight="1">
      <c r="A145" s="38"/>
      <c r="B145" s="39"/>
      <c r="C145" s="213" t="s">
        <v>7</v>
      </c>
      <c r="D145" s="213" t="s">
        <v>188</v>
      </c>
      <c r="E145" s="214" t="s">
        <v>4566</v>
      </c>
      <c r="F145" s="215" t="s">
        <v>4567</v>
      </c>
      <c r="G145" s="216" t="s">
        <v>283</v>
      </c>
      <c r="H145" s="217">
        <v>2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0.0001105</v>
      </c>
      <c r="R145" s="223">
        <f>Q145*H145</f>
        <v>0.00022100000000000001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4568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4569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2" customFormat="1" ht="24.15" customHeight="1">
      <c r="A147" s="38"/>
      <c r="B147" s="39"/>
      <c r="C147" s="213" t="s">
        <v>341</v>
      </c>
      <c r="D147" s="213" t="s">
        <v>188</v>
      </c>
      <c r="E147" s="214" t="s">
        <v>3639</v>
      </c>
      <c r="F147" s="215" t="s">
        <v>3640</v>
      </c>
      <c r="G147" s="216" t="s">
        <v>283</v>
      </c>
      <c r="H147" s="217">
        <v>2</v>
      </c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0.00062551999999999996</v>
      </c>
      <c r="R147" s="223">
        <f>Q147*H147</f>
        <v>0.0012510399999999999</v>
      </c>
      <c r="S147" s="223">
        <v>0</v>
      </c>
      <c r="T147" s="224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85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4570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3642</v>
      </c>
      <c r="G148" s="40"/>
      <c r="H148" s="40"/>
      <c r="I148" s="229"/>
      <c r="J148" s="40"/>
      <c r="K148" s="40"/>
      <c r="L148" s="44"/>
      <c r="M148" s="230"/>
      <c r="N148" s="231"/>
      <c r="O148" s="84"/>
      <c r="P148" s="84"/>
      <c r="Q148" s="84"/>
      <c r="R148" s="84"/>
      <c r="S148" s="84"/>
      <c r="T148" s="85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85</v>
      </c>
    </row>
    <row r="149" s="2" customFormat="1" ht="21.75" customHeight="1">
      <c r="A149" s="38"/>
      <c r="B149" s="39"/>
      <c r="C149" s="213" t="s">
        <v>346</v>
      </c>
      <c r="D149" s="213" t="s">
        <v>188</v>
      </c>
      <c r="E149" s="214" t="s">
        <v>1230</v>
      </c>
      <c r="F149" s="215" t="s">
        <v>1231</v>
      </c>
      <c r="G149" s="216" t="s">
        <v>566</v>
      </c>
      <c r="H149" s="217">
        <v>120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2.5999999999999998E-05</v>
      </c>
      <c r="R149" s="223">
        <f>Q149*H149</f>
        <v>0.0031199999999999999</v>
      </c>
      <c r="S149" s="223">
        <v>0.00106</v>
      </c>
      <c r="T149" s="224">
        <f>S149*H149</f>
        <v>0.12720000000000001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4571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1233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24.15" customHeight="1">
      <c r="A151" s="38"/>
      <c r="B151" s="39"/>
      <c r="C151" s="213" t="s">
        <v>352</v>
      </c>
      <c r="D151" s="213" t="s">
        <v>188</v>
      </c>
      <c r="E151" s="214" t="s">
        <v>3644</v>
      </c>
      <c r="F151" s="215" t="s">
        <v>3645</v>
      </c>
      <c r="G151" s="216" t="s">
        <v>566</v>
      </c>
      <c r="H151" s="217">
        <v>20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3.6000000000000001E-05</v>
      </c>
      <c r="R151" s="223">
        <f>Q151*H151</f>
        <v>0.00072000000000000005</v>
      </c>
      <c r="S151" s="223">
        <v>0.0029299999999999999</v>
      </c>
      <c r="T151" s="224">
        <f>S151*H151</f>
        <v>0.058599999999999999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4572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3647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24.15" customHeight="1">
      <c r="A153" s="38"/>
      <c r="B153" s="39"/>
      <c r="C153" s="213" t="s">
        <v>362</v>
      </c>
      <c r="D153" s="213" t="s">
        <v>188</v>
      </c>
      <c r="E153" s="214" t="s">
        <v>1236</v>
      </c>
      <c r="F153" s="215" t="s">
        <v>1237</v>
      </c>
      <c r="G153" s="216" t="s">
        <v>566</v>
      </c>
      <c r="H153" s="217">
        <v>85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306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306</v>
      </c>
      <c r="BM153" s="225" t="s">
        <v>4573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1239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2" customFormat="1" ht="24.15" customHeight="1">
      <c r="A155" s="38"/>
      <c r="B155" s="39"/>
      <c r="C155" s="213" t="s">
        <v>368</v>
      </c>
      <c r="D155" s="213" t="s">
        <v>188</v>
      </c>
      <c r="E155" s="214" t="s">
        <v>1240</v>
      </c>
      <c r="F155" s="215" t="s">
        <v>1241</v>
      </c>
      <c r="G155" s="216" t="s">
        <v>566</v>
      </c>
      <c r="H155" s="217">
        <v>30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306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306</v>
      </c>
      <c r="BM155" s="225" t="s">
        <v>4574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1243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44.25" customHeight="1">
      <c r="A157" s="38"/>
      <c r="B157" s="39"/>
      <c r="C157" s="213" t="s">
        <v>374</v>
      </c>
      <c r="D157" s="213" t="s">
        <v>188</v>
      </c>
      <c r="E157" s="214" t="s">
        <v>1288</v>
      </c>
      <c r="F157" s="215" t="s">
        <v>1289</v>
      </c>
      <c r="G157" s="216" t="s">
        <v>230</v>
      </c>
      <c r="H157" s="217">
        <v>0.159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4575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1291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2" customFormat="1" ht="49.05" customHeight="1">
      <c r="A159" s="38"/>
      <c r="B159" s="39"/>
      <c r="C159" s="213" t="s">
        <v>379</v>
      </c>
      <c r="D159" s="213" t="s">
        <v>188</v>
      </c>
      <c r="E159" s="214" t="s">
        <v>1292</v>
      </c>
      <c r="F159" s="215" t="s">
        <v>1293</v>
      </c>
      <c r="G159" s="216" t="s">
        <v>230</v>
      </c>
      <c r="H159" s="217">
        <v>0.159</v>
      </c>
      <c r="I159" s="218"/>
      <c r="J159" s="219">
        <f>ROUND(I159*H159,2)</f>
        <v>0</v>
      </c>
      <c r="K159" s="220"/>
      <c r="L159" s="44"/>
      <c r="M159" s="221" t="s">
        <v>19</v>
      </c>
      <c r="N159" s="222" t="s">
        <v>44</v>
      </c>
      <c r="O159" s="84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25" t="s">
        <v>306</v>
      </c>
      <c r="AT159" s="225" t="s">
        <v>188</v>
      </c>
      <c r="AU159" s="225" t="s">
        <v>85</v>
      </c>
      <c r="AY159" s="17" t="s">
        <v>186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7" t="s">
        <v>85</v>
      </c>
      <c r="BK159" s="226">
        <f>ROUND(I159*H159,2)</f>
        <v>0</v>
      </c>
      <c r="BL159" s="17" t="s">
        <v>306</v>
      </c>
      <c r="BM159" s="225" t="s">
        <v>4576</v>
      </c>
    </row>
    <row r="160" s="2" customFormat="1">
      <c r="A160" s="38"/>
      <c r="B160" s="39"/>
      <c r="C160" s="40"/>
      <c r="D160" s="227" t="s">
        <v>194</v>
      </c>
      <c r="E160" s="40"/>
      <c r="F160" s="228" t="s">
        <v>1295</v>
      </c>
      <c r="G160" s="40"/>
      <c r="H160" s="40"/>
      <c r="I160" s="229"/>
      <c r="J160" s="40"/>
      <c r="K160" s="40"/>
      <c r="L160" s="44"/>
      <c r="M160" s="230"/>
      <c r="N160" s="231"/>
      <c r="O160" s="84"/>
      <c r="P160" s="84"/>
      <c r="Q160" s="84"/>
      <c r="R160" s="84"/>
      <c r="S160" s="84"/>
      <c r="T160" s="85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7" t="s">
        <v>194</v>
      </c>
      <c r="AU160" s="17" t="s">
        <v>85</v>
      </c>
    </row>
    <row r="161" s="12" customFormat="1" ht="22.8" customHeight="1">
      <c r="A161" s="12"/>
      <c r="B161" s="197"/>
      <c r="C161" s="198"/>
      <c r="D161" s="199" t="s">
        <v>71</v>
      </c>
      <c r="E161" s="211" t="s">
        <v>1296</v>
      </c>
      <c r="F161" s="211" t="s">
        <v>1297</v>
      </c>
      <c r="G161" s="198"/>
      <c r="H161" s="198"/>
      <c r="I161" s="201"/>
      <c r="J161" s="212">
        <f>BK161</f>
        <v>0</v>
      </c>
      <c r="K161" s="198"/>
      <c r="L161" s="203"/>
      <c r="M161" s="204"/>
      <c r="N161" s="205"/>
      <c r="O161" s="205"/>
      <c r="P161" s="206">
        <f>SUM(P162:P172)</f>
        <v>0</v>
      </c>
      <c r="Q161" s="205"/>
      <c r="R161" s="206">
        <f>SUM(R162:R172)</f>
        <v>0.0050848771999999999</v>
      </c>
      <c r="S161" s="205"/>
      <c r="T161" s="207">
        <f>SUM(T162:T172)</f>
        <v>0.0098999999999999991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08" t="s">
        <v>85</v>
      </c>
      <c r="AT161" s="209" t="s">
        <v>71</v>
      </c>
      <c r="AU161" s="209" t="s">
        <v>79</v>
      </c>
      <c r="AY161" s="208" t="s">
        <v>186</v>
      </c>
      <c r="BK161" s="210">
        <f>SUM(BK162:BK172)</f>
        <v>0</v>
      </c>
    </row>
    <row r="162" s="2" customFormat="1" ht="21.75" customHeight="1">
      <c r="A162" s="38"/>
      <c r="B162" s="39"/>
      <c r="C162" s="213" t="s">
        <v>385</v>
      </c>
      <c r="D162" s="213" t="s">
        <v>188</v>
      </c>
      <c r="E162" s="214" t="s">
        <v>4577</v>
      </c>
      <c r="F162" s="215" t="s">
        <v>4578</v>
      </c>
      <c r="G162" s="216" t="s">
        <v>283</v>
      </c>
      <c r="H162" s="217">
        <v>22</v>
      </c>
      <c r="I162" s="218"/>
      <c r="J162" s="219">
        <f>ROUND(I162*H162,2)</f>
        <v>0</v>
      </c>
      <c r="K162" s="220"/>
      <c r="L162" s="44"/>
      <c r="M162" s="221" t="s">
        <v>19</v>
      </c>
      <c r="N162" s="222" t="s">
        <v>44</v>
      </c>
      <c r="O162" s="84"/>
      <c r="P162" s="223">
        <f>O162*H162</f>
        <v>0</v>
      </c>
      <c r="Q162" s="223">
        <v>9.1199999999999994E-05</v>
      </c>
      <c r="R162" s="223">
        <f>Q162*H162</f>
        <v>0.0020063999999999998</v>
      </c>
      <c r="S162" s="223">
        <v>0.00044999999999999999</v>
      </c>
      <c r="T162" s="224">
        <f>S162*H162</f>
        <v>0.0098999999999999991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306</v>
      </c>
      <c r="AT162" s="225" t="s">
        <v>188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306</v>
      </c>
      <c r="BM162" s="225" t="s">
        <v>4579</v>
      </c>
    </row>
    <row r="163" s="2" customFormat="1">
      <c r="A163" s="38"/>
      <c r="B163" s="39"/>
      <c r="C163" s="40"/>
      <c r="D163" s="227" t="s">
        <v>194</v>
      </c>
      <c r="E163" s="40"/>
      <c r="F163" s="228" t="s">
        <v>4580</v>
      </c>
      <c r="G163" s="40"/>
      <c r="H163" s="40"/>
      <c r="I163" s="229"/>
      <c r="J163" s="40"/>
      <c r="K163" s="40"/>
      <c r="L163" s="44"/>
      <c r="M163" s="230"/>
      <c r="N163" s="231"/>
      <c r="O163" s="84"/>
      <c r="P163" s="84"/>
      <c r="Q163" s="84"/>
      <c r="R163" s="84"/>
      <c r="S163" s="84"/>
      <c r="T163" s="85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T163" s="17" t="s">
        <v>194</v>
      </c>
      <c r="AU163" s="17" t="s">
        <v>85</v>
      </c>
    </row>
    <row r="164" s="2" customFormat="1" ht="21.75" customHeight="1">
      <c r="A164" s="38"/>
      <c r="B164" s="39"/>
      <c r="C164" s="213" t="s">
        <v>393</v>
      </c>
      <c r="D164" s="213" t="s">
        <v>188</v>
      </c>
      <c r="E164" s="214" t="s">
        <v>1308</v>
      </c>
      <c r="F164" s="215" t="s">
        <v>1309</v>
      </c>
      <c r="G164" s="216" t="s">
        <v>283</v>
      </c>
      <c r="H164" s="217">
        <v>1</v>
      </c>
      <c r="I164" s="218"/>
      <c r="J164" s="219">
        <f>ROUND(I164*H164,2)</f>
        <v>0</v>
      </c>
      <c r="K164" s="220"/>
      <c r="L164" s="44"/>
      <c r="M164" s="221" t="s">
        <v>19</v>
      </c>
      <c r="N164" s="222" t="s">
        <v>44</v>
      </c>
      <c r="O164" s="84"/>
      <c r="P164" s="223">
        <f>O164*H164</f>
        <v>0</v>
      </c>
      <c r="Q164" s="223">
        <v>9.9850800000000003E-05</v>
      </c>
      <c r="R164" s="223">
        <f>Q164*H164</f>
        <v>9.9850800000000003E-05</v>
      </c>
      <c r="S164" s="223">
        <v>0</v>
      </c>
      <c r="T164" s="224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25" t="s">
        <v>306</v>
      </c>
      <c r="AT164" s="225" t="s">
        <v>188</v>
      </c>
      <c r="AU164" s="225" t="s">
        <v>85</v>
      </c>
      <c r="AY164" s="17" t="s">
        <v>186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7" t="s">
        <v>85</v>
      </c>
      <c r="BK164" s="226">
        <f>ROUND(I164*H164,2)</f>
        <v>0</v>
      </c>
      <c r="BL164" s="17" t="s">
        <v>306</v>
      </c>
      <c r="BM164" s="225" t="s">
        <v>4581</v>
      </c>
    </row>
    <row r="165" s="2" customFormat="1">
      <c r="A165" s="38"/>
      <c r="B165" s="39"/>
      <c r="C165" s="40"/>
      <c r="D165" s="227" t="s">
        <v>194</v>
      </c>
      <c r="E165" s="40"/>
      <c r="F165" s="228" t="s">
        <v>1311</v>
      </c>
      <c r="G165" s="40"/>
      <c r="H165" s="40"/>
      <c r="I165" s="229"/>
      <c r="J165" s="40"/>
      <c r="K165" s="40"/>
      <c r="L165" s="44"/>
      <c r="M165" s="230"/>
      <c r="N165" s="231"/>
      <c r="O165" s="84"/>
      <c r="P165" s="84"/>
      <c r="Q165" s="84"/>
      <c r="R165" s="84"/>
      <c r="S165" s="84"/>
      <c r="T165" s="85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7" t="s">
        <v>194</v>
      </c>
      <c r="AU165" s="17" t="s">
        <v>85</v>
      </c>
    </row>
    <row r="166" s="2" customFormat="1" ht="24.15" customHeight="1">
      <c r="A166" s="38"/>
      <c r="B166" s="39"/>
      <c r="C166" s="254" t="s">
        <v>400</v>
      </c>
      <c r="D166" s="254" t="s">
        <v>236</v>
      </c>
      <c r="E166" s="255" t="s">
        <v>3648</v>
      </c>
      <c r="F166" s="256" t="s">
        <v>3649</v>
      </c>
      <c r="G166" s="257" t="s">
        <v>283</v>
      </c>
      <c r="H166" s="258">
        <v>1</v>
      </c>
      <c r="I166" s="259"/>
      <c r="J166" s="260">
        <f>ROUND(I166*H166,2)</f>
        <v>0</v>
      </c>
      <c r="K166" s="261"/>
      <c r="L166" s="262"/>
      <c r="M166" s="263" t="s">
        <v>19</v>
      </c>
      <c r="N166" s="264" t="s">
        <v>44</v>
      </c>
      <c r="O166" s="84"/>
      <c r="P166" s="223">
        <f>O166*H166</f>
        <v>0</v>
      </c>
      <c r="Q166" s="223">
        <v>0.0025000000000000001</v>
      </c>
      <c r="R166" s="223">
        <f>Q166*H166</f>
        <v>0.0025000000000000001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406</v>
      </c>
      <c r="AT166" s="225" t="s">
        <v>236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306</v>
      </c>
      <c r="BM166" s="225" t="s">
        <v>4582</v>
      </c>
    </row>
    <row r="167" s="2" customFormat="1" ht="24.15" customHeight="1">
      <c r="A167" s="38"/>
      <c r="B167" s="39"/>
      <c r="C167" s="213" t="s">
        <v>406</v>
      </c>
      <c r="D167" s="213" t="s">
        <v>188</v>
      </c>
      <c r="E167" s="214" t="s">
        <v>3661</v>
      </c>
      <c r="F167" s="215" t="s">
        <v>3662</v>
      </c>
      <c r="G167" s="216" t="s">
        <v>283</v>
      </c>
      <c r="H167" s="217">
        <v>2</v>
      </c>
      <c r="I167" s="218"/>
      <c r="J167" s="219">
        <f>ROUND(I167*H167,2)</f>
        <v>0</v>
      </c>
      <c r="K167" s="220"/>
      <c r="L167" s="44"/>
      <c r="M167" s="221" t="s">
        <v>19</v>
      </c>
      <c r="N167" s="222" t="s">
        <v>44</v>
      </c>
      <c r="O167" s="84"/>
      <c r="P167" s="223">
        <f>O167*H167</f>
        <v>0</v>
      </c>
      <c r="Q167" s="223">
        <v>0.00023931319999999999</v>
      </c>
      <c r="R167" s="223">
        <f>Q167*H167</f>
        <v>0.00047862639999999998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306</v>
      </c>
      <c r="AT167" s="225" t="s">
        <v>188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306</v>
      </c>
      <c r="BM167" s="225" t="s">
        <v>4583</v>
      </c>
    </row>
    <row r="168" s="2" customFormat="1">
      <c r="A168" s="38"/>
      <c r="B168" s="39"/>
      <c r="C168" s="40"/>
      <c r="D168" s="227" t="s">
        <v>194</v>
      </c>
      <c r="E168" s="40"/>
      <c r="F168" s="228" t="s">
        <v>3664</v>
      </c>
      <c r="G168" s="40"/>
      <c r="H168" s="40"/>
      <c r="I168" s="229"/>
      <c r="J168" s="40"/>
      <c r="K168" s="40"/>
      <c r="L168" s="44"/>
      <c r="M168" s="230"/>
      <c r="N168" s="231"/>
      <c r="O168" s="84"/>
      <c r="P168" s="84"/>
      <c r="Q168" s="84"/>
      <c r="R168" s="84"/>
      <c r="S168" s="84"/>
      <c r="T168" s="85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194</v>
      </c>
      <c r="AU168" s="17" t="s">
        <v>85</v>
      </c>
    </row>
    <row r="169" s="2" customFormat="1" ht="44.25" customHeight="1">
      <c r="A169" s="38"/>
      <c r="B169" s="39"/>
      <c r="C169" s="213" t="s">
        <v>412</v>
      </c>
      <c r="D169" s="213" t="s">
        <v>188</v>
      </c>
      <c r="E169" s="214" t="s">
        <v>1372</v>
      </c>
      <c r="F169" s="215" t="s">
        <v>1373</v>
      </c>
      <c r="G169" s="216" t="s">
        <v>230</v>
      </c>
      <c r="H169" s="217">
        <v>0.0050000000000000001</v>
      </c>
      <c r="I169" s="218"/>
      <c r="J169" s="219">
        <f>ROUND(I169*H169,2)</f>
        <v>0</v>
      </c>
      <c r="K169" s="220"/>
      <c r="L169" s="44"/>
      <c r="M169" s="221" t="s">
        <v>19</v>
      </c>
      <c r="N169" s="222" t="s">
        <v>44</v>
      </c>
      <c r="O169" s="84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306</v>
      </c>
      <c r="AT169" s="225" t="s">
        <v>188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4584</v>
      </c>
    </row>
    <row r="170" s="2" customFormat="1">
      <c r="A170" s="38"/>
      <c r="B170" s="39"/>
      <c r="C170" s="40"/>
      <c r="D170" s="227" t="s">
        <v>194</v>
      </c>
      <c r="E170" s="40"/>
      <c r="F170" s="228" t="s">
        <v>1375</v>
      </c>
      <c r="G170" s="40"/>
      <c r="H170" s="40"/>
      <c r="I170" s="229"/>
      <c r="J170" s="40"/>
      <c r="K170" s="40"/>
      <c r="L170" s="44"/>
      <c r="M170" s="230"/>
      <c r="N170" s="231"/>
      <c r="O170" s="84"/>
      <c r="P170" s="84"/>
      <c r="Q170" s="84"/>
      <c r="R170" s="84"/>
      <c r="S170" s="84"/>
      <c r="T170" s="85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194</v>
      </c>
      <c r="AU170" s="17" t="s">
        <v>85</v>
      </c>
    </row>
    <row r="171" s="2" customFormat="1" ht="49.05" customHeight="1">
      <c r="A171" s="38"/>
      <c r="B171" s="39"/>
      <c r="C171" s="213" t="s">
        <v>417</v>
      </c>
      <c r="D171" s="213" t="s">
        <v>188</v>
      </c>
      <c r="E171" s="214" t="s">
        <v>1376</v>
      </c>
      <c r="F171" s="215" t="s">
        <v>1377</v>
      </c>
      <c r="G171" s="216" t="s">
        <v>230</v>
      </c>
      <c r="H171" s="217">
        <v>0.0050000000000000001</v>
      </c>
      <c r="I171" s="218"/>
      <c r="J171" s="219">
        <f>ROUND(I171*H171,2)</f>
        <v>0</v>
      </c>
      <c r="K171" s="220"/>
      <c r="L171" s="44"/>
      <c r="M171" s="221" t="s">
        <v>19</v>
      </c>
      <c r="N171" s="222" t="s">
        <v>44</v>
      </c>
      <c r="O171" s="84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306</v>
      </c>
      <c r="AT171" s="225" t="s">
        <v>188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306</v>
      </c>
      <c r="BM171" s="225" t="s">
        <v>4585</v>
      </c>
    </row>
    <row r="172" s="2" customFormat="1">
      <c r="A172" s="38"/>
      <c r="B172" s="39"/>
      <c r="C172" s="40"/>
      <c r="D172" s="227" t="s">
        <v>194</v>
      </c>
      <c r="E172" s="40"/>
      <c r="F172" s="228" t="s">
        <v>1379</v>
      </c>
      <c r="G172" s="40"/>
      <c r="H172" s="40"/>
      <c r="I172" s="229"/>
      <c r="J172" s="40"/>
      <c r="K172" s="40"/>
      <c r="L172" s="44"/>
      <c r="M172" s="230"/>
      <c r="N172" s="231"/>
      <c r="O172" s="84"/>
      <c r="P172" s="84"/>
      <c r="Q172" s="84"/>
      <c r="R172" s="84"/>
      <c r="S172" s="84"/>
      <c r="T172" s="85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7" t="s">
        <v>194</v>
      </c>
      <c r="AU172" s="17" t="s">
        <v>85</v>
      </c>
    </row>
    <row r="173" s="12" customFormat="1" ht="22.8" customHeight="1">
      <c r="A173" s="12"/>
      <c r="B173" s="197"/>
      <c r="C173" s="198"/>
      <c r="D173" s="199" t="s">
        <v>71</v>
      </c>
      <c r="E173" s="211" t="s">
        <v>3673</v>
      </c>
      <c r="F173" s="211" t="s">
        <v>3674</v>
      </c>
      <c r="G173" s="198"/>
      <c r="H173" s="198"/>
      <c r="I173" s="201"/>
      <c r="J173" s="212">
        <f>BK173</f>
        <v>0</v>
      </c>
      <c r="K173" s="198"/>
      <c r="L173" s="203"/>
      <c r="M173" s="204"/>
      <c r="N173" s="205"/>
      <c r="O173" s="205"/>
      <c r="P173" s="206">
        <f>SUM(P174:P184)</f>
        <v>0</v>
      </c>
      <c r="Q173" s="205"/>
      <c r="R173" s="206">
        <f>SUM(R174:R184)</f>
        <v>0.00125</v>
      </c>
      <c r="S173" s="205"/>
      <c r="T173" s="207">
        <f>SUM(T174:T184)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08" t="s">
        <v>85</v>
      </c>
      <c r="AT173" s="209" t="s">
        <v>71</v>
      </c>
      <c r="AU173" s="209" t="s">
        <v>79</v>
      </c>
      <c r="AY173" s="208" t="s">
        <v>186</v>
      </c>
      <c r="BK173" s="210">
        <f>SUM(BK174:BK184)</f>
        <v>0</v>
      </c>
    </row>
    <row r="174" s="2" customFormat="1" ht="16.5" customHeight="1">
      <c r="A174" s="38"/>
      <c r="B174" s="39"/>
      <c r="C174" s="213" t="s">
        <v>424</v>
      </c>
      <c r="D174" s="213" t="s">
        <v>188</v>
      </c>
      <c r="E174" s="214" t="s">
        <v>3684</v>
      </c>
      <c r="F174" s="215" t="s">
        <v>3685</v>
      </c>
      <c r="G174" s="216" t="s">
        <v>283</v>
      </c>
      <c r="H174" s="217">
        <v>2</v>
      </c>
      <c r="I174" s="218"/>
      <c r="J174" s="219">
        <f>ROUND(I174*H174,2)</f>
        <v>0</v>
      </c>
      <c r="K174" s="220"/>
      <c r="L174" s="44"/>
      <c r="M174" s="221" t="s">
        <v>19</v>
      </c>
      <c r="N174" s="222" t="s">
        <v>44</v>
      </c>
      <c r="O174" s="84"/>
      <c r="P174" s="223">
        <f>O174*H174</f>
        <v>0</v>
      </c>
      <c r="Q174" s="223">
        <v>0</v>
      </c>
      <c r="R174" s="223">
        <f>Q174*H174</f>
        <v>0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306</v>
      </c>
      <c r="AT174" s="225" t="s">
        <v>188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4586</v>
      </c>
    </row>
    <row r="175" s="14" customFormat="1">
      <c r="A175" s="14"/>
      <c r="B175" s="243"/>
      <c r="C175" s="244"/>
      <c r="D175" s="234" t="s">
        <v>196</v>
      </c>
      <c r="E175" s="245" t="s">
        <v>19</v>
      </c>
      <c r="F175" s="246" t="s">
        <v>4587</v>
      </c>
      <c r="G175" s="244"/>
      <c r="H175" s="247">
        <v>2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196</v>
      </c>
      <c r="AU175" s="253" t="s">
        <v>85</v>
      </c>
      <c r="AV175" s="14" t="s">
        <v>85</v>
      </c>
      <c r="AW175" s="14" t="s">
        <v>33</v>
      </c>
      <c r="AX175" s="14" t="s">
        <v>72</v>
      </c>
      <c r="AY175" s="253" t="s">
        <v>186</v>
      </c>
    </row>
    <row r="176" s="2" customFormat="1" ht="16.5" customHeight="1">
      <c r="A176" s="38"/>
      <c r="B176" s="39"/>
      <c r="C176" s="254" t="s">
        <v>430</v>
      </c>
      <c r="D176" s="254" t="s">
        <v>236</v>
      </c>
      <c r="E176" s="255" t="s">
        <v>3688</v>
      </c>
      <c r="F176" s="256" t="s">
        <v>3689</v>
      </c>
      <c r="G176" s="257" t="s">
        <v>283</v>
      </c>
      <c r="H176" s="258">
        <v>2</v>
      </c>
      <c r="I176" s="259"/>
      <c r="J176" s="260">
        <f>ROUND(I176*H176,2)</f>
        <v>0</v>
      </c>
      <c r="K176" s="261"/>
      <c r="L176" s="262"/>
      <c r="M176" s="263" t="s">
        <v>19</v>
      </c>
      <c r="N176" s="264" t="s">
        <v>44</v>
      </c>
      <c r="O176" s="84"/>
      <c r="P176" s="223">
        <f>O176*H176</f>
        <v>0</v>
      </c>
      <c r="Q176" s="223">
        <v>0.00040000000000000002</v>
      </c>
      <c r="R176" s="223">
        <f>Q176*H176</f>
        <v>0.00080000000000000004</v>
      </c>
      <c r="S176" s="223">
        <v>0</v>
      </c>
      <c r="T176" s="224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406</v>
      </c>
      <c r="AT176" s="225" t="s">
        <v>236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306</v>
      </c>
      <c r="BM176" s="225" t="s">
        <v>4588</v>
      </c>
    </row>
    <row r="177" s="14" customFormat="1">
      <c r="A177" s="14"/>
      <c r="B177" s="243"/>
      <c r="C177" s="244"/>
      <c r="D177" s="234" t="s">
        <v>196</v>
      </c>
      <c r="E177" s="245" t="s">
        <v>19</v>
      </c>
      <c r="F177" s="246" t="s">
        <v>4587</v>
      </c>
      <c r="G177" s="244"/>
      <c r="H177" s="247">
        <v>2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196</v>
      </c>
      <c r="AU177" s="253" t="s">
        <v>85</v>
      </c>
      <c r="AV177" s="14" t="s">
        <v>85</v>
      </c>
      <c r="AW177" s="14" t="s">
        <v>33</v>
      </c>
      <c r="AX177" s="14" t="s">
        <v>72</v>
      </c>
      <c r="AY177" s="253" t="s">
        <v>186</v>
      </c>
    </row>
    <row r="178" s="2" customFormat="1" ht="16.5" customHeight="1">
      <c r="A178" s="38"/>
      <c r="B178" s="39"/>
      <c r="C178" s="213" t="s">
        <v>436</v>
      </c>
      <c r="D178" s="213" t="s">
        <v>188</v>
      </c>
      <c r="E178" s="214" t="s">
        <v>3691</v>
      </c>
      <c r="F178" s="215" t="s">
        <v>3692</v>
      </c>
      <c r="G178" s="216" t="s">
        <v>283</v>
      </c>
      <c r="H178" s="217">
        <v>3</v>
      </c>
      <c r="I178" s="218"/>
      <c r="J178" s="219">
        <f>ROUND(I178*H178,2)</f>
        <v>0</v>
      </c>
      <c r="K178" s="220"/>
      <c r="L178" s="44"/>
      <c r="M178" s="221" t="s">
        <v>19</v>
      </c>
      <c r="N178" s="222" t="s">
        <v>44</v>
      </c>
      <c r="O178" s="84"/>
      <c r="P178" s="223">
        <f>O178*H178</f>
        <v>0</v>
      </c>
      <c r="Q178" s="223">
        <v>0</v>
      </c>
      <c r="R178" s="223">
        <f>Q178*H178</f>
        <v>0</v>
      </c>
      <c r="S178" s="223">
        <v>0</v>
      </c>
      <c r="T178" s="224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25" t="s">
        <v>306</v>
      </c>
      <c r="AT178" s="225" t="s">
        <v>188</v>
      </c>
      <c r="AU178" s="225" t="s">
        <v>85</v>
      </c>
      <c r="AY178" s="17" t="s">
        <v>186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7" t="s">
        <v>85</v>
      </c>
      <c r="BK178" s="226">
        <f>ROUND(I178*H178,2)</f>
        <v>0</v>
      </c>
      <c r="BL178" s="17" t="s">
        <v>306</v>
      </c>
      <c r="BM178" s="225" t="s">
        <v>4589</v>
      </c>
    </row>
    <row r="179" s="14" customFormat="1">
      <c r="A179" s="14"/>
      <c r="B179" s="243"/>
      <c r="C179" s="244"/>
      <c r="D179" s="234" t="s">
        <v>196</v>
      </c>
      <c r="E179" s="245" t="s">
        <v>19</v>
      </c>
      <c r="F179" s="246" t="s">
        <v>4590</v>
      </c>
      <c r="G179" s="244"/>
      <c r="H179" s="247">
        <v>3</v>
      </c>
      <c r="I179" s="248"/>
      <c r="J179" s="244"/>
      <c r="K179" s="244"/>
      <c r="L179" s="249"/>
      <c r="M179" s="250"/>
      <c r="N179" s="251"/>
      <c r="O179" s="251"/>
      <c r="P179" s="251"/>
      <c r="Q179" s="251"/>
      <c r="R179" s="251"/>
      <c r="S179" s="251"/>
      <c r="T179" s="25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3" t="s">
        <v>196</v>
      </c>
      <c r="AU179" s="253" t="s">
        <v>85</v>
      </c>
      <c r="AV179" s="14" t="s">
        <v>85</v>
      </c>
      <c r="AW179" s="14" t="s">
        <v>33</v>
      </c>
      <c r="AX179" s="14" t="s">
        <v>72</v>
      </c>
      <c r="AY179" s="253" t="s">
        <v>186</v>
      </c>
    </row>
    <row r="180" s="2" customFormat="1" ht="16.5" customHeight="1">
      <c r="A180" s="38"/>
      <c r="B180" s="39"/>
      <c r="C180" s="254" t="s">
        <v>442</v>
      </c>
      <c r="D180" s="254" t="s">
        <v>236</v>
      </c>
      <c r="E180" s="255" t="s">
        <v>3696</v>
      </c>
      <c r="F180" s="256" t="s">
        <v>3697</v>
      </c>
      <c r="G180" s="257" t="s">
        <v>283</v>
      </c>
      <c r="H180" s="258">
        <v>3</v>
      </c>
      <c r="I180" s="259"/>
      <c r="J180" s="260">
        <f>ROUND(I180*H180,2)</f>
        <v>0</v>
      </c>
      <c r="K180" s="261"/>
      <c r="L180" s="262"/>
      <c r="M180" s="263" t="s">
        <v>19</v>
      </c>
      <c r="N180" s="264" t="s">
        <v>44</v>
      </c>
      <c r="O180" s="84"/>
      <c r="P180" s="223">
        <f>O180*H180</f>
        <v>0</v>
      </c>
      <c r="Q180" s="223">
        <v>0.00014999999999999999</v>
      </c>
      <c r="R180" s="223">
        <f>Q180*H180</f>
        <v>0.00044999999999999999</v>
      </c>
      <c r="S180" s="223">
        <v>0</v>
      </c>
      <c r="T180" s="224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25" t="s">
        <v>406</v>
      </c>
      <c r="AT180" s="225" t="s">
        <v>236</v>
      </c>
      <c r="AU180" s="225" t="s">
        <v>85</v>
      </c>
      <c r="AY180" s="17" t="s">
        <v>186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7" t="s">
        <v>85</v>
      </c>
      <c r="BK180" s="226">
        <f>ROUND(I180*H180,2)</f>
        <v>0</v>
      </c>
      <c r="BL180" s="17" t="s">
        <v>306</v>
      </c>
      <c r="BM180" s="225" t="s">
        <v>4591</v>
      </c>
    </row>
    <row r="181" s="2" customFormat="1" ht="44.25" customHeight="1">
      <c r="A181" s="38"/>
      <c r="B181" s="39"/>
      <c r="C181" s="213" t="s">
        <v>447</v>
      </c>
      <c r="D181" s="213" t="s">
        <v>188</v>
      </c>
      <c r="E181" s="214" t="s">
        <v>3699</v>
      </c>
      <c r="F181" s="215" t="s">
        <v>3700</v>
      </c>
      <c r="G181" s="216" t="s">
        <v>230</v>
      </c>
      <c r="H181" s="217">
        <v>0.001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306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4592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3702</v>
      </c>
      <c r="G182" s="40"/>
      <c r="H182" s="40"/>
      <c r="I182" s="229"/>
      <c r="J182" s="40"/>
      <c r="K182" s="40"/>
      <c r="L182" s="44"/>
      <c r="M182" s="230"/>
      <c r="N182" s="231"/>
      <c r="O182" s="84"/>
      <c r="P182" s="84"/>
      <c r="Q182" s="84"/>
      <c r="R182" s="84"/>
      <c r="S182" s="84"/>
      <c r="T182" s="85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2" customFormat="1" ht="49.05" customHeight="1">
      <c r="A183" s="38"/>
      <c r="B183" s="39"/>
      <c r="C183" s="213" t="s">
        <v>451</v>
      </c>
      <c r="D183" s="213" t="s">
        <v>188</v>
      </c>
      <c r="E183" s="214" t="s">
        <v>3703</v>
      </c>
      <c r="F183" s="215" t="s">
        <v>3704</v>
      </c>
      <c r="G183" s="216" t="s">
        <v>230</v>
      </c>
      <c r="H183" s="217">
        <v>0.001</v>
      </c>
      <c r="I183" s="218"/>
      <c r="J183" s="219">
        <f>ROUND(I183*H183,2)</f>
        <v>0</v>
      </c>
      <c r="K183" s="220"/>
      <c r="L183" s="44"/>
      <c r="M183" s="221" t="s">
        <v>19</v>
      </c>
      <c r="N183" s="222" t="s">
        <v>44</v>
      </c>
      <c r="O183" s="84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25" t="s">
        <v>306</v>
      </c>
      <c r="AT183" s="225" t="s">
        <v>188</v>
      </c>
      <c r="AU183" s="225" t="s">
        <v>85</v>
      </c>
      <c r="AY183" s="17" t="s">
        <v>186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7" t="s">
        <v>85</v>
      </c>
      <c r="BK183" s="226">
        <f>ROUND(I183*H183,2)</f>
        <v>0</v>
      </c>
      <c r="BL183" s="17" t="s">
        <v>306</v>
      </c>
      <c r="BM183" s="225" t="s">
        <v>4593</v>
      </c>
    </row>
    <row r="184" s="2" customFormat="1">
      <c r="A184" s="38"/>
      <c r="B184" s="39"/>
      <c r="C184" s="40"/>
      <c r="D184" s="227" t="s">
        <v>194</v>
      </c>
      <c r="E184" s="40"/>
      <c r="F184" s="228" t="s">
        <v>3706</v>
      </c>
      <c r="G184" s="40"/>
      <c r="H184" s="40"/>
      <c r="I184" s="229"/>
      <c r="J184" s="40"/>
      <c r="K184" s="40"/>
      <c r="L184" s="44"/>
      <c r="M184" s="230"/>
      <c r="N184" s="231"/>
      <c r="O184" s="84"/>
      <c r="P184" s="84"/>
      <c r="Q184" s="84"/>
      <c r="R184" s="84"/>
      <c r="S184" s="84"/>
      <c r="T184" s="85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7" t="s">
        <v>194</v>
      </c>
      <c r="AU184" s="17" t="s">
        <v>85</v>
      </c>
    </row>
    <row r="185" s="12" customFormat="1" ht="22.8" customHeight="1">
      <c r="A185" s="12"/>
      <c r="B185" s="197"/>
      <c r="C185" s="198"/>
      <c r="D185" s="199" t="s">
        <v>71</v>
      </c>
      <c r="E185" s="211" t="s">
        <v>1652</v>
      </c>
      <c r="F185" s="211" t="s">
        <v>94</v>
      </c>
      <c r="G185" s="198"/>
      <c r="H185" s="198"/>
      <c r="I185" s="201"/>
      <c r="J185" s="212">
        <f>BK185</f>
        <v>0</v>
      </c>
      <c r="K185" s="198"/>
      <c r="L185" s="203"/>
      <c r="M185" s="204"/>
      <c r="N185" s="205"/>
      <c r="O185" s="205"/>
      <c r="P185" s="206">
        <f>SUM(P186:P210)</f>
        <v>0</v>
      </c>
      <c r="Q185" s="205"/>
      <c r="R185" s="206">
        <f>SUM(R186:R210)</f>
        <v>0.57040000000000002</v>
      </c>
      <c r="S185" s="205"/>
      <c r="T185" s="207">
        <f>SUM(T186:T210)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8" t="s">
        <v>85</v>
      </c>
      <c r="AT185" s="209" t="s">
        <v>71</v>
      </c>
      <c r="AU185" s="209" t="s">
        <v>79</v>
      </c>
      <c r="AY185" s="208" t="s">
        <v>186</v>
      </c>
      <c r="BK185" s="210">
        <f>SUM(BK186:BK210)</f>
        <v>0</v>
      </c>
    </row>
    <row r="186" s="2" customFormat="1" ht="24.15" customHeight="1">
      <c r="A186" s="38"/>
      <c r="B186" s="39"/>
      <c r="C186" s="213" t="s">
        <v>457</v>
      </c>
      <c r="D186" s="213" t="s">
        <v>188</v>
      </c>
      <c r="E186" s="214" t="s">
        <v>3707</v>
      </c>
      <c r="F186" s="215" t="s">
        <v>3708</v>
      </c>
      <c r="G186" s="216" t="s">
        <v>283</v>
      </c>
      <c r="H186" s="217">
        <v>2</v>
      </c>
      <c r="I186" s="218"/>
      <c r="J186" s="219">
        <f>ROUND(I186*H186,2)</f>
        <v>0</v>
      </c>
      <c r="K186" s="220"/>
      <c r="L186" s="44"/>
      <c r="M186" s="221" t="s">
        <v>19</v>
      </c>
      <c r="N186" s="222" t="s">
        <v>44</v>
      </c>
      <c r="O186" s="84"/>
      <c r="P186" s="223">
        <f>O186*H186</f>
        <v>0</v>
      </c>
      <c r="Q186" s="223">
        <v>0</v>
      </c>
      <c r="R186" s="223">
        <f>Q186*H186</f>
        <v>0</v>
      </c>
      <c r="S186" s="223">
        <v>0</v>
      </c>
      <c r="T186" s="224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306</v>
      </c>
      <c r="AT186" s="225" t="s">
        <v>188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306</v>
      </c>
      <c r="BM186" s="225" t="s">
        <v>4594</v>
      </c>
    </row>
    <row r="187" s="2" customFormat="1">
      <c r="A187" s="38"/>
      <c r="B187" s="39"/>
      <c r="C187" s="40"/>
      <c r="D187" s="227" t="s">
        <v>194</v>
      </c>
      <c r="E187" s="40"/>
      <c r="F187" s="228" t="s">
        <v>3710</v>
      </c>
      <c r="G187" s="40"/>
      <c r="H187" s="40"/>
      <c r="I187" s="229"/>
      <c r="J187" s="40"/>
      <c r="K187" s="40"/>
      <c r="L187" s="44"/>
      <c r="M187" s="230"/>
      <c r="N187" s="231"/>
      <c r="O187" s="84"/>
      <c r="P187" s="84"/>
      <c r="Q187" s="84"/>
      <c r="R187" s="84"/>
      <c r="S187" s="84"/>
      <c r="T187" s="85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7" t="s">
        <v>194</v>
      </c>
      <c r="AU187" s="17" t="s">
        <v>85</v>
      </c>
    </row>
    <row r="188" s="14" customFormat="1">
      <c r="A188" s="14"/>
      <c r="B188" s="243"/>
      <c r="C188" s="244"/>
      <c r="D188" s="234" t="s">
        <v>196</v>
      </c>
      <c r="E188" s="245" t="s">
        <v>19</v>
      </c>
      <c r="F188" s="246" t="s">
        <v>4595</v>
      </c>
      <c r="G188" s="244"/>
      <c r="H188" s="247">
        <v>2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3" t="s">
        <v>196</v>
      </c>
      <c r="AU188" s="253" t="s">
        <v>85</v>
      </c>
      <c r="AV188" s="14" t="s">
        <v>85</v>
      </c>
      <c r="AW188" s="14" t="s">
        <v>33</v>
      </c>
      <c r="AX188" s="14" t="s">
        <v>72</v>
      </c>
      <c r="AY188" s="253" t="s">
        <v>186</v>
      </c>
    </row>
    <row r="189" s="2" customFormat="1" ht="16.5" customHeight="1">
      <c r="A189" s="38"/>
      <c r="B189" s="39"/>
      <c r="C189" s="254" t="s">
        <v>462</v>
      </c>
      <c r="D189" s="254" t="s">
        <v>236</v>
      </c>
      <c r="E189" s="255" t="s">
        <v>3714</v>
      </c>
      <c r="F189" s="256" t="s">
        <v>3715</v>
      </c>
      <c r="G189" s="257" t="s">
        <v>283</v>
      </c>
      <c r="H189" s="258">
        <v>2</v>
      </c>
      <c r="I189" s="259"/>
      <c r="J189" s="260">
        <f>ROUND(I189*H189,2)</f>
        <v>0</v>
      </c>
      <c r="K189" s="261"/>
      <c r="L189" s="262"/>
      <c r="M189" s="263" t="s">
        <v>19</v>
      </c>
      <c r="N189" s="264" t="s">
        <v>44</v>
      </c>
      <c r="O189" s="84"/>
      <c r="P189" s="223">
        <f>O189*H189</f>
        <v>0</v>
      </c>
      <c r="Q189" s="223">
        <v>0.00050000000000000001</v>
      </c>
      <c r="R189" s="223">
        <f>Q189*H189</f>
        <v>0.001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406</v>
      </c>
      <c r="AT189" s="225" t="s">
        <v>236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306</v>
      </c>
      <c r="BM189" s="225" t="s">
        <v>4596</v>
      </c>
    </row>
    <row r="190" s="14" customFormat="1">
      <c r="A190" s="14"/>
      <c r="B190" s="243"/>
      <c r="C190" s="244"/>
      <c r="D190" s="234" t="s">
        <v>196</v>
      </c>
      <c r="E190" s="245" t="s">
        <v>19</v>
      </c>
      <c r="F190" s="246" t="s">
        <v>4595</v>
      </c>
      <c r="G190" s="244"/>
      <c r="H190" s="247">
        <v>2</v>
      </c>
      <c r="I190" s="248"/>
      <c r="J190" s="244"/>
      <c r="K190" s="244"/>
      <c r="L190" s="249"/>
      <c r="M190" s="250"/>
      <c r="N190" s="251"/>
      <c r="O190" s="251"/>
      <c r="P190" s="251"/>
      <c r="Q190" s="251"/>
      <c r="R190" s="251"/>
      <c r="S190" s="251"/>
      <c r="T190" s="25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3" t="s">
        <v>196</v>
      </c>
      <c r="AU190" s="253" t="s">
        <v>85</v>
      </c>
      <c r="AV190" s="14" t="s">
        <v>85</v>
      </c>
      <c r="AW190" s="14" t="s">
        <v>33</v>
      </c>
      <c r="AX190" s="14" t="s">
        <v>72</v>
      </c>
      <c r="AY190" s="253" t="s">
        <v>186</v>
      </c>
    </row>
    <row r="191" s="2" customFormat="1" ht="24.15" customHeight="1">
      <c r="A191" s="38"/>
      <c r="B191" s="39"/>
      <c r="C191" s="213" t="s">
        <v>468</v>
      </c>
      <c r="D191" s="213" t="s">
        <v>188</v>
      </c>
      <c r="E191" s="214" t="s">
        <v>3717</v>
      </c>
      <c r="F191" s="215" t="s">
        <v>3718</v>
      </c>
      <c r="G191" s="216" t="s">
        <v>283</v>
      </c>
      <c r="H191" s="217">
        <v>6</v>
      </c>
      <c r="I191" s="218"/>
      <c r="J191" s="219">
        <f>ROUND(I191*H191,2)</f>
        <v>0</v>
      </c>
      <c r="K191" s="220"/>
      <c r="L191" s="44"/>
      <c r="M191" s="221" t="s">
        <v>19</v>
      </c>
      <c r="N191" s="222" t="s">
        <v>44</v>
      </c>
      <c r="O191" s="84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25" t="s">
        <v>306</v>
      </c>
      <c r="AT191" s="225" t="s">
        <v>188</v>
      </c>
      <c r="AU191" s="225" t="s">
        <v>85</v>
      </c>
      <c r="AY191" s="17" t="s">
        <v>186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7" t="s">
        <v>85</v>
      </c>
      <c r="BK191" s="226">
        <f>ROUND(I191*H191,2)</f>
        <v>0</v>
      </c>
      <c r="BL191" s="17" t="s">
        <v>306</v>
      </c>
      <c r="BM191" s="225" t="s">
        <v>4597</v>
      </c>
    </row>
    <row r="192" s="2" customFormat="1">
      <c r="A192" s="38"/>
      <c r="B192" s="39"/>
      <c r="C192" s="40"/>
      <c r="D192" s="227" t="s">
        <v>194</v>
      </c>
      <c r="E192" s="40"/>
      <c r="F192" s="228" t="s">
        <v>3720</v>
      </c>
      <c r="G192" s="40"/>
      <c r="H192" s="40"/>
      <c r="I192" s="229"/>
      <c r="J192" s="40"/>
      <c r="K192" s="40"/>
      <c r="L192" s="44"/>
      <c r="M192" s="230"/>
      <c r="N192" s="231"/>
      <c r="O192" s="84"/>
      <c r="P192" s="84"/>
      <c r="Q192" s="84"/>
      <c r="R192" s="84"/>
      <c r="S192" s="84"/>
      <c r="T192" s="85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7" t="s">
        <v>194</v>
      </c>
      <c r="AU192" s="17" t="s">
        <v>85</v>
      </c>
    </row>
    <row r="193" s="14" customFormat="1">
      <c r="A193" s="14"/>
      <c r="B193" s="243"/>
      <c r="C193" s="244"/>
      <c r="D193" s="234" t="s">
        <v>196</v>
      </c>
      <c r="E193" s="245" t="s">
        <v>19</v>
      </c>
      <c r="F193" s="246" t="s">
        <v>4598</v>
      </c>
      <c r="G193" s="244"/>
      <c r="H193" s="247">
        <v>6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33</v>
      </c>
      <c r="AX193" s="14" t="s">
        <v>72</v>
      </c>
      <c r="AY193" s="253" t="s">
        <v>186</v>
      </c>
    </row>
    <row r="194" s="2" customFormat="1" ht="16.5" customHeight="1">
      <c r="A194" s="38"/>
      <c r="B194" s="39"/>
      <c r="C194" s="254" t="s">
        <v>474</v>
      </c>
      <c r="D194" s="254" t="s">
        <v>236</v>
      </c>
      <c r="E194" s="255" t="s">
        <v>3722</v>
      </c>
      <c r="F194" s="256" t="s">
        <v>3723</v>
      </c>
      <c r="G194" s="257" t="s">
        <v>283</v>
      </c>
      <c r="H194" s="258">
        <v>6</v>
      </c>
      <c r="I194" s="259"/>
      <c r="J194" s="260">
        <f>ROUND(I194*H194,2)</f>
        <v>0</v>
      </c>
      <c r="K194" s="261"/>
      <c r="L194" s="262"/>
      <c r="M194" s="263" t="s">
        <v>19</v>
      </c>
      <c r="N194" s="264" t="s">
        <v>44</v>
      </c>
      <c r="O194" s="84"/>
      <c r="P194" s="223">
        <f>O194*H194</f>
        <v>0</v>
      </c>
      <c r="Q194" s="223">
        <v>0.00010000000000000001</v>
      </c>
      <c r="R194" s="223">
        <f>Q194*H194</f>
        <v>0.00060000000000000006</v>
      </c>
      <c r="S194" s="223">
        <v>0</v>
      </c>
      <c r="T194" s="224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406</v>
      </c>
      <c r="AT194" s="225" t="s">
        <v>236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4599</v>
      </c>
    </row>
    <row r="195" s="14" customFormat="1">
      <c r="A195" s="14"/>
      <c r="B195" s="243"/>
      <c r="C195" s="244"/>
      <c r="D195" s="234" t="s">
        <v>196</v>
      </c>
      <c r="E195" s="245" t="s">
        <v>19</v>
      </c>
      <c r="F195" s="246" t="s">
        <v>4598</v>
      </c>
      <c r="G195" s="244"/>
      <c r="H195" s="247">
        <v>6</v>
      </c>
      <c r="I195" s="248"/>
      <c r="J195" s="244"/>
      <c r="K195" s="244"/>
      <c r="L195" s="249"/>
      <c r="M195" s="250"/>
      <c r="N195" s="251"/>
      <c r="O195" s="251"/>
      <c r="P195" s="251"/>
      <c r="Q195" s="251"/>
      <c r="R195" s="251"/>
      <c r="S195" s="251"/>
      <c r="T195" s="25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3" t="s">
        <v>196</v>
      </c>
      <c r="AU195" s="253" t="s">
        <v>85</v>
      </c>
      <c r="AV195" s="14" t="s">
        <v>85</v>
      </c>
      <c r="AW195" s="14" t="s">
        <v>33</v>
      </c>
      <c r="AX195" s="14" t="s">
        <v>72</v>
      </c>
      <c r="AY195" s="253" t="s">
        <v>186</v>
      </c>
    </row>
    <row r="196" s="2" customFormat="1" ht="16.5" customHeight="1">
      <c r="A196" s="38"/>
      <c r="B196" s="39"/>
      <c r="C196" s="213" t="s">
        <v>480</v>
      </c>
      <c r="D196" s="213" t="s">
        <v>188</v>
      </c>
      <c r="E196" s="214" t="s">
        <v>3725</v>
      </c>
      <c r="F196" s="215" t="s">
        <v>3726</v>
      </c>
      <c r="G196" s="216" t="s">
        <v>283</v>
      </c>
      <c r="H196" s="217">
        <v>8</v>
      </c>
      <c r="I196" s="218"/>
      <c r="J196" s="219">
        <f>ROUND(I196*H196,2)</f>
        <v>0</v>
      </c>
      <c r="K196" s="220"/>
      <c r="L196" s="44"/>
      <c r="M196" s="221" t="s">
        <v>19</v>
      </c>
      <c r="N196" s="222" t="s">
        <v>44</v>
      </c>
      <c r="O196" s="84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25" t="s">
        <v>306</v>
      </c>
      <c r="AT196" s="225" t="s">
        <v>188</v>
      </c>
      <c r="AU196" s="225" t="s">
        <v>85</v>
      </c>
      <c r="AY196" s="17" t="s">
        <v>186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7" t="s">
        <v>85</v>
      </c>
      <c r="BK196" s="226">
        <f>ROUND(I196*H196,2)</f>
        <v>0</v>
      </c>
      <c r="BL196" s="17" t="s">
        <v>306</v>
      </c>
      <c r="BM196" s="225" t="s">
        <v>4600</v>
      </c>
    </row>
    <row r="197" s="2" customFormat="1" ht="16.5" customHeight="1">
      <c r="A197" s="38"/>
      <c r="B197" s="39"/>
      <c r="C197" s="254" t="s">
        <v>486</v>
      </c>
      <c r="D197" s="254" t="s">
        <v>236</v>
      </c>
      <c r="E197" s="255" t="s">
        <v>3735</v>
      </c>
      <c r="F197" s="256" t="s">
        <v>3736</v>
      </c>
      <c r="G197" s="257" t="s">
        <v>283</v>
      </c>
      <c r="H197" s="258">
        <v>6</v>
      </c>
      <c r="I197" s="259"/>
      <c r="J197" s="260">
        <f>ROUND(I197*H197,2)</f>
        <v>0</v>
      </c>
      <c r="K197" s="261"/>
      <c r="L197" s="262"/>
      <c r="M197" s="263" t="s">
        <v>19</v>
      </c>
      <c r="N197" s="264" t="s">
        <v>44</v>
      </c>
      <c r="O197" s="84"/>
      <c r="P197" s="223">
        <f>O197*H197</f>
        <v>0</v>
      </c>
      <c r="Q197" s="223">
        <v>0.056000000000000001</v>
      </c>
      <c r="R197" s="223">
        <f>Q197*H197</f>
        <v>0.33600000000000002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406</v>
      </c>
      <c r="AT197" s="225" t="s">
        <v>236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4601</v>
      </c>
    </row>
    <row r="198" s="2" customFormat="1">
      <c r="A198" s="38"/>
      <c r="B198" s="39"/>
      <c r="C198" s="40"/>
      <c r="D198" s="234" t="s">
        <v>1472</v>
      </c>
      <c r="E198" s="40"/>
      <c r="F198" s="272" t="s">
        <v>3731</v>
      </c>
      <c r="G198" s="40"/>
      <c r="H198" s="40"/>
      <c r="I198" s="229"/>
      <c r="J198" s="40"/>
      <c r="K198" s="40"/>
      <c r="L198" s="44"/>
      <c r="M198" s="230"/>
      <c r="N198" s="231"/>
      <c r="O198" s="84"/>
      <c r="P198" s="84"/>
      <c r="Q198" s="84"/>
      <c r="R198" s="84"/>
      <c r="S198" s="84"/>
      <c r="T198" s="85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1472</v>
      </c>
      <c r="AU198" s="17" t="s">
        <v>85</v>
      </c>
    </row>
    <row r="199" s="2" customFormat="1" ht="16.5" customHeight="1">
      <c r="A199" s="38"/>
      <c r="B199" s="39"/>
      <c r="C199" s="254" t="s">
        <v>494</v>
      </c>
      <c r="D199" s="254" t="s">
        <v>236</v>
      </c>
      <c r="E199" s="255" t="s">
        <v>4602</v>
      </c>
      <c r="F199" s="256" t="s">
        <v>4603</v>
      </c>
      <c r="G199" s="257" t="s">
        <v>283</v>
      </c>
      <c r="H199" s="258">
        <v>2</v>
      </c>
      <c r="I199" s="259"/>
      <c r="J199" s="260">
        <f>ROUND(I199*H199,2)</f>
        <v>0</v>
      </c>
      <c r="K199" s="261"/>
      <c r="L199" s="262"/>
      <c r="M199" s="263" t="s">
        <v>19</v>
      </c>
      <c r="N199" s="264" t="s">
        <v>44</v>
      </c>
      <c r="O199" s="84"/>
      <c r="P199" s="223">
        <f>O199*H199</f>
        <v>0</v>
      </c>
      <c r="Q199" s="223">
        <v>0.025999999999999999</v>
      </c>
      <c r="R199" s="223">
        <f>Q199*H199</f>
        <v>0.051999999999999998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406</v>
      </c>
      <c r="AT199" s="225" t="s">
        <v>236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306</v>
      </c>
      <c r="BM199" s="225" t="s">
        <v>4604</v>
      </c>
    </row>
    <row r="200" s="2" customFormat="1">
      <c r="A200" s="38"/>
      <c r="B200" s="39"/>
      <c r="C200" s="40"/>
      <c r="D200" s="234" t="s">
        <v>1472</v>
      </c>
      <c r="E200" s="40"/>
      <c r="F200" s="272" t="s">
        <v>3731</v>
      </c>
      <c r="G200" s="40"/>
      <c r="H200" s="40"/>
      <c r="I200" s="229"/>
      <c r="J200" s="40"/>
      <c r="K200" s="40"/>
      <c r="L200" s="44"/>
      <c r="M200" s="230"/>
      <c r="N200" s="231"/>
      <c r="O200" s="84"/>
      <c r="P200" s="84"/>
      <c r="Q200" s="84"/>
      <c r="R200" s="84"/>
      <c r="S200" s="84"/>
      <c r="T200" s="85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1472</v>
      </c>
      <c r="AU200" s="17" t="s">
        <v>85</v>
      </c>
    </row>
    <row r="201" s="2" customFormat="1" ht="16.5" customHeight="1">
      <c r="A201" s="38"/>
      <c r="B201" s="39"/>
      <c r="C201" s="254" t="s">
        <v>499</v>
      </c>
      <c r="D201" s="254" t="s">
        <v>236</v>
      </c>
      <c r="E201" s="255" t="s">
        <v>3748</v>
      </c>
      <c r="F201" s="256" t="s">
        <v>3749</v>
      </c>
      <c r="G201" s="257" t="s">
        <v>283</v>
      </c>
      <c r="H201" s="258">
        <v>8</v>
      </c>
      <c r="I201" s="259"/>
      <c r="J201" s="260">
        <f>ROUND(I201*H201,2)</f>
        <v>0</v>
      </c>
      <c r="K201" s="261"/>
      <c r="L201" s="262"/>
      <c r="M201" s="263" t="s">
        <v>19</v>
      </c>
      <c r="N201" s="264" t="s">
        <v>44</v>
      </c>
      <c r="O201" s="84"/>
      <c r="P201" s="223">
        <f>O201*H201</f>
        <v>0</v>
      </c>
      <c r="Q201" s="223">
        <v>0.0025999999999999999</v>
      </c>
      <c r="R201" s="223">
        <f>Q201*H201</f>
        <v>0.020799999999999999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406</v>
      </c>
      <c r="AT201" s="225" t="s">
        <v>236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4605</v>
      </c>
    </row>
    <row r="202" s="14" customFormat="1">
      <c r="A202" s="14"/>
      <c r="B202" s="243"/>
      <c r="C202" s="244"/>
      <c r="D202" s="234" t="s">
        <v>196</v>
      </c>
      <c r="E202" s="245" t="s">
        <v>19</v>
      </c>
      <c r="F202" s="246" t="s">
        <v>4598</v>
      </c>
      <c r="G202" s="244"/>
      <c r="H202" s="247">
        <v>6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33</v>
      </c>
      <c r="AX202" s="14" t="s">
        <v>72</v>
      </c>
      <c r="AY202" s="253" t="s">
        <v>186</v>
      </c>
    </row>
    <row r="203" s="14" customFormat="1">
      <c r="A203" s="14"/>
      <c r="B203" s="243"/>
      <c r="C203" s="244"/>
      <c r="D203" s="234" t="s">
        <v>196</v>
      </c>
      <c r="E203" s="245" t="s">
        <v>19</v>
      </c>
      <c r="F203" s="246" t="s">
        <v>4595</v>
      </c>
      <c r="G203" s="244"/>
      <c r="H203" s="247">
        <v>2</v>
      </c>
      <c r="I203" s="248"/>
      <c r="J203" s="244"/>
      <c r="K203" s="244"/>
      <c r="L203" s="249"/>
      <c r="M203" s="250"/>
      <c r="N203" s="251"/>
      <c r="O203" s="251"/>
      <c r="P203" s="251"/>
      <c r="Q203" s="251"/>
      <c r="R203" s="251"/>
      <c r="S203" s="251"/>
      <c r="T203" s="25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3" t="s">
        <v>196</v>
      </c>
      <c r="AU203" s="253" t="s">
        <v>85</v>
      </c>
      <c r="AV203" s="14" t="s">
        <v>85</v>
      </c>
      <c r="AW203" s="14" t="s">
        <v>33</v>
      </c>
      <c r="AX203" s="14" t="s">
        <v>72</v>
      </c>
      <c r="AY203" s="253" t="s">
        <v>186</v>
      </c>
    </row>
    <row r="204" s="2" customFormat="1" ht="16.5" customHeight="1">
      <c r="A204" s="38"/>
      <c r="B204" s="39"/>
      <c r="C204" s="213" t="s">
        <v>505</v>
      </c>
      <c r="D204" s="213" t="s">
        <v>188</v>
      </c>
      <c r="E204" s="214" t="s">
        <v>1672</v>
      </c>
      <c r="F204" s="215" t="s">
        <v>1673</v>
      </c>
      <c r="G204" s="216" t="s">
        <v>968</v>
      </c>
      <c r="H204" s="217">
        <v>160</v>
      </c>
      <c r="I204" s="218"/>
      <c r="J204" s="219">
        <f>ROUND(I204*H204,2)</f>
        <v>0</v>
      </c>
      <c r="K204" s="220"/>
      <c r="L204" s="44"/>
      <c r="M204" s="221" t="s">
        <v>19</v>
      </c>
      <c r="N204" s="222" t="s">
        <v>44</v>
      </c>
      <c r="O204" s="84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25" t="s">
        <v>306</v>
      </c>
      <c r="AT204" s="225" t="s">
        <v>188</v>
      </c>
      <c r="AU204" s="225" t="s">
        <v>85</v>
      </c>
      <c r="AY204" s="17" t="s">
        <v>186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7" t="s">
        <v>85</v>
      </c>
      <c r="BK204" s="226">
        <f>ROUND(I204*H204,2)</f>
        <v>0</v>
      </c>
      <c r="BL204" s="17" t="s">
        <v>306</v>
      </c>
      <c r="BM204" s="225" t="s">
        <v>4606</v>
      </c>
    </row>
    <row r="205" s="2" customFormat="1">
      <c r="A205" s="38"/>
      <c r="B205" s="39"/>
      <c r="C205" s="40"/>
      <c r="D205" s="227" t="s">
        <v>194</v>
      </c>
      <c r="E205" s="40"/>
      <c r="F205" s="228" t="s">
        <v>1675</v>
      </c>
      <c r="G205" s="40"/>
      <c r="H205" s="40"/>
      <c r="I205" s="229"/>
      <c r="J205" s="40"/>
      <c r="K205" s="40"/>
      <c r="L205" s="44"/>
      <c r="M205" s="230"/>
      <c r="N205" s="231"/>
      <c r="O205" s="84"/>
      <c r="P205" s="84"/>
      <c r="Q205" s="84"/>
      <c r="R205" s="84"/>
      <c r="S205" s="84"/>
      <c r="T205" s="85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7" t="s">
        <v>194</v>
      </c>
      <c r="AU205" s="17" t="s">
        <v>85</v>
      </c>
    </row>
    <row r="206" s="2" customFormat="1" ht="16.5" customHeight="1">
      <c r="A206" s="38"/>
      <c r="B206" s="39"/>
      <c r="C206" s="254" t="s">
        <v>511</v>
      </c>
      <c r="D206" s="254" t="s">
        <v>236</v>
      </c>
      <c r="E206" s="255" t="s">
        <v>1677</v>
      </c>
      <c r="F206" s="256" t="s">
        <v>1678</v>
      </c>
      <c r="G206" s="257" t="s">
        <v>968</v>
      </c>
      <c r="H206" s="258">
        <v>160</v>
      </c>
      <c r="I206" s="259"/>
      <c r="J206" s="260">
        <f>ROUND(I206*H206,2)</f>
        <v>0</v>
      </c>
      <c r="K206" s="261"/>
      <c r="L206" s="262"/>
      <c r="M206" s="263" t="s">
        <v>19</v>
      </c>
      <c r="N206" s="264" t="s">
        <v>44</v>
      </c>
      <c r="O206" s="84"/>
      <c r="P206" s="223">
        <f>O206*H206</f>
        <v>0</v>
      </c>
      <c r="Q206" s="223">
        <v>0.001</v>
      </c>
      <c r="R206" s="223">
        <f>Q206*H206</f>
        <v>0.16</v>
      </c>
      <c r="S206" s="223">
        <v>0</v>
      </c>
      <c r="T206" s="224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25" t="s">
        <v>406</v>
      </c>
      <c r="AT206" s="225" t="s">
        <v>236</v>
      </c>
      <c r="AU206" s="225" t="s">
        <v>85</v>
      </c>
      <c r="AY206" s="17" t="s">
        <v>186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7" t="s">
        <v>85</v>
      </c>
      <c r="BK206" s="226">
        <f>ROUND(I206*H206,2)</f>
        <v>0</v>
      </c>
      <c r="BL206" s="17" t="s">
        <v>306</v>
      </c>
      <c r="BM206" s="225" t="s">
        <v>4607</v>
      </c>
    </row>
    <row r="207" s="2" customFormat="1" ht="49.05" customHeight="1">
      <c r="A207" s="38"/>
      <c r="B207" s="39"/>
      <c r="C207" s="213" t="s">
        <v>517</v>
      </c>
      <c r="D207" s="213" t="s">
        <v>188</v>
      </c>
      <c r="E207" s="214" t="s">
        <v>3755</v>
      </c>
      <c r="F207" s="215" t="s">
        <v>3756</v>
      </c>
      <c r="G207" s="216" t="s">
        <v>230</v>
      </c>
      <c r="H207" s="217">
        <v>0.56999999999999995</v>
      </c>
      <c r="I207" s="218"/>
      <c r="J207" s="219">
        <f>ROUND(I207*H207,2)</f>
        <v>0</v>
      </c>
      <c r="K207" s="220"/>
      <c r="L207" s="44"/>
      <c r="M207" s="221" t="s">
        <v>19</v>
      </c>
      <c r="N207" s="222" t="s">
        <v>44</v>
      </c>
      <c r="O207" s="84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306</v>
      </c>
      <c r="AT207" s="225" t="s">
        <v>188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306</v>
      </c>
      <c r="BM207" s="225" t="s">
        <v>4608</v>
      </c>
    </row>
    <row r="208" s="2" customFormat="1">
      <c r="A208" s="38"/>
      <c r="B208" s="39"/>
      <c r="C208" s="40"/>
      <c r="D208" s="227" t="s">
        <v>194</v>
      </c>
      <c r="E208" s="40"/>
      <c r="F208" s="228" t="s">
        <v>3758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194</v>
      </c>
      <c r="AU208" s="17" t="s">
        <v>85</v>
      </c>
    </row>
    <row r="209" s="2" customFormat="1" ht="49.05" customHeight="1">
      <c r="A209" s="38"/>
      <c r="B209" s="39"/>
      <c r="C209" s="213" t="s">
        <v>525</v>
      </c>
      <c r="D209" s="213" t="s">
        <v>188</v>
      </c>
      <c r="E209" s="214" t="s">
        <v>1684</v>
      </c>
      <c r="F209" s="215" t="s">
        <v>1685</v>
      </c>
      <c r="G209" s="216" t="s">
        <v>230</v>
      </c>
      <c r="H209" s="217">
        <v>0.56999999999999995</v>
      </c>
      <c r="I209" s="218"/>
      <c r="J209" s="219">
        <f>ROUND(I209*H209,2)</f>
        <v>0</v>
      </c>
      <c r="K209" s="220"/>
      <c r="L209" s="44"/>
      <c r="M209" s="221" t="s">
        <v>19</v>
      </c>
      <c r="N209" s="222" t="s">
        <v>44</v>
      </c>
      <c r="O209" s="84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25" t="s">
        <v>306</v>
      </c>
      <c r="AT209" s="225" t="s">
        <v>188</v>
      </c>
      <c r="AU209" s="225" t="s">
        <v>85</v>
      </c>
      <c r="AY209" s="17" t="s">
        <v>186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7" t="s">
        <v>85</v>
      </c>
      <c r="BK209" s="226">
        <f>ROUND(I209*H209,2)</f>
        <v>0</v>
      </c>
      <c r="BL209" s="17" t="s">
        <v>306</v>
      </c>
      <c r="BM209" s="225" t="s">
        <v>4609</v>
      </c>
    </row>
    <row r="210" s="2" customFormat="1">
      <c r="A210" s="38"/>
      <c r="B210" s="39"/>
      <c r="C210" s="40"/>
      <c r="D210" s="227" t="s">
        <v>194</v>
      </c>
      <c r="E210" s="40"/>
      <c r="F210" s="228" t="s">
        <v>1687</v>
      </c>
      <c r="G210" s="40"/>
      <c r="H210" s="40"/>
      <c r="I210" s="229"/>
      <c r="J210" s="40"/>
      <c r="K210" s="40"/>
      <c r="L210" s="44"/>
      <c r="M210" s="230"/>
      <c r="N210" s="231"/>
      <c r="O210" s="84"/>
      <c r="P210" s="84"/>
      <c r="Q210" s="84"/>
      <c r="R210" s="84"/>
      <c r="S210" s="84"/>
      <c r="T210" s="85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7" t="s">
        <v>194</v>
      </c>
      <c r="AU210" s="17" t="s">
        <v>85</v>
      </c>
    </row>
    <row r="211" s="12" customFormat="1" ht="22.8" customHeight="1">
      <c r="A211" s="12"/>
      <c r="B211" s="197"/>
      <c r="C211" s="198"/>
      <c r="D211" s="199" t="s">
        <v>71</v>
      </c>
      <c r="E211" s="211" t="s">
        <v>923</v>
      </c>
      <c r="F211" s="211" t="s">
        <v>924</v>
      </c>
      <c r="G211" s="198"/>
      <c r="H211" s="198"/>
      <c r="I211" s="201"/>
      <c r="J211" s="212">
        <f>BK211</f>
        <v>0</v>
      </c>
      <c r="K211" s="198"/>
      <c r="L211" s="203"/>
      <c r="M211" s="204"/>
      <c r="N211" s="205"/>
      <c r="O211" s="205"/>
      <c r="P211" s="206">
        <f>SUM(P212:P245)</f>
        <v>0</v>
      </c>
      <c r="Q211" s="205"/>
      <c r="R211" s="206">
        <f>SUM(R212:R245)</f>
        <v>0.0753630320375</v>
      </c>
      <c r="S211" s="205"/>
      <c r="T211" s="207">
        <f>SUM(T212:T245)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08" t="s">
        <v>85</v>
      </c>
      <c r="AT211" s="209" t="s">
        <v>71</v>
      </c>
      <c r="AU211" s="209" t="s">
        <v>79</v>
      </c>
      <c r="AY211" s="208" t="s">
        <v>186</v>
      </c>
      <c r="BK211" s="210">
        <f>SUM(BK212:BK245)</f>
        <v>0</v>
      </c>
    </row>
    <row r="212" s="2" customFormat="1" ht="24.15" customHeight="1">
      <c r="A212" s="38"/>
      <c r="B212" s="39"/>
      <c r="C212" s="213" t="s">
        <v>531</v>
      </c>
      <c r="D212" s="213" t="s">
        <v>188</v>
      </c>
      <c r="E212" s="214" t="s">
        <v>1380</v>
      </c>
      <c r="F212" s="215" t="s">
        <v>1381</v>
      </c>
      <c r="G212" s="216" t="s">
        <v>968</v>
      </c>
      <c r="H212" s="217">
        <v>69.236999999999995</v>
      </c>
      <c r="I212" s="218"/>
      <c r="J212" s="219">
        <f>ROUND(I212*H212,2)</f>
        <v>0</v>
      </c>
      <c r="K212" s="220"/>
      <c r="L212" s="44"/>
      <c r="M212" s="221" t="s">
        <v>19</v>
      </c>
      <c r="N212" s="222" t="s">
        <v>44</v>
      </c>
      <c r="O212" s="84"/>
      <c r="P212" s="223">
        <f>O212*H212</f>
        <v>0</v>
      </c>
      <c r="Q212" s="223">
        <v>6.7487499999999994E-05</v>
      </c>
      <c r="R212" s="223">
        <f>Q212*H212</f>
        <v>0.0046726320374999991</v>
      </c>
      <c r="S212" s="223">
        <v>0</v>
      </c>
      <c r="T212" s="224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25" t="s">
        <v>306</v>
      </c>
      <c r="AT212" s="225" t="s">
        <v>188</v>
      </c>
      <c r="AU212" s="225" t="s">
        <v>85</v>
      </c>
      <c r="AY212" s="17" t="s">
        <v>186</v>
      </c>
      <c r="BE212" s="226">
        <f>IF(N212="základní",J212,0)</f>
        <v>0</v>
      </c>
      <c r="BF212" s="226">
        <f>IF(N212="snížená",J212,0)</f>
        <v>0</v>
      </c>
      <c r="BG212" s="226">
        <f>IF(N212="zákl. přenesená",J212,0)</f>
        <v>0</v>
      </c>
      <c r="BH212" s="226">
        <f>IF(N212="sníž. přenesená",J212,0)</f>
        <v>0</v>
      </c>
      <c r="BI212" s="226">
        <f>IF(N212="nulová",J212,0)</f>
        <v>0</v>
      </c>
      <c r="BJ212" s="17" t="s">
        <v>85</v>
      </c>
      <c r="BK212" s="226">
        <f>ROUND(I212*H212,2)</f>
        <v>0</v>
      </c>
      <c r="BL212" s="17" t="s">
        <v>306</v>
      </c>
      <c r="BM212" s="225" t="s">
        <v>4610</v>
      </c>
    </row>
    <row r="213" s="2" customFormat="1">
      <c r="A213" s="38"/>
      <c r="B213" s="39"/>
      <c r="C213" s="40"/>
      <c r="D213" s="227" t="s">
        <v>194</v>
      </c>
      <c r="E213" s="40"/>
      <c r="F213" s="228" t="s">
        <v>1383</v>
      </c>
      <c r="G213" s="40"/>
      <c r="H213" s="40"/>
      <c r="I213" s="229"/>
      <c r="J213" s="40"/>
      <c r="K213" s="40"/>
      <c r="L213" s="44"/>
      <c r="M213" s="230"/>
      <c r="N213" s="231"/>
      <c r="O213" s="84"/>
      <c r="P213" s="84"/>
      <c r="Q213" s="84"/>
      <c r="R213" s="84"/>
      <c r="S213" s="84"/>
      <c r="T213" s="85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7" t="s">
        <v>194</v>
      </c>
      <c r="AU213" s="17" t="s">
        <v>85</v>
      </c>
    </row>
    <row r="214" s="13" customFormat="1">
      <c r="A214" s="13"/>
      <c r="B214" s="232"/>
      <c r="C214" s="233"/>
      <c r="D214" s="234" t="s">
        <v>196</v>
      </c>
      <c r="E214" s="235" t="s">
        <v>19</v>
      </c>
      <c r="F214" s="236" t="s">
        <v>1165</v>
      </c>
      <c r="G214" s="233"/>
      <c r="H214" s="235" t="s">
        <v>19</v>
      </c>
      <c r="I214" s="237"/>
      <c r="J214" s="233"/>
      <c r="K214" s="233"/>
      <c r="L214" s="238"/>
      <c r="M214" s="239"/>
      <c r="N214" s="240"/>
      <c r="O214" s="240"/>
      <c r="P214" s="240"/>
      <c r="Q214" s="240"/>
      <c r="R214" s="240"/>
      <c r="S214" s="240"/>
      <c r="T214" s="24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2" t="s">
        <v>196</v>
      </c>
      <c r="AU214" s="242" t="s">
        <v>85</v>
      </c>
      <c r="AV214" s="13" t="s">
        <v>79</v>
      </c>
      <c r="AW214" s="13" t="s">
        <v>33</v>
      </c>
      <c r="AX214" s="13" t="s">
        <v>72</v>
      </c>
      <c r="AY214" s="242" t="s">
        <v>186</v>
      </c>
    </row>
    <row r="215" s="14" customFormat="1">
      <c r="A215" s="14"/>
      <c r="B215" s="243"/>
      <c r="C215" s="244"/>
      <c r="D215" s="234" t="s">
        <v>196</v>
      </c>
      <c r="E215" s="245" t="s">
        <v>19</v>
      </c>
      <c r="F215" s="246" t="s">
        <v>1384</v>
      </c>
      <c r="G215" s="244"/>
      <c r="H215" s="247">
        <v>7.4039999999999999</v>
      </c>
      <c r="I215" s="248"/>
      <c r="J215" s="244"/>
      <c r="K215" s="244"/>
      <c r="L215" s="249"/>
      <c r="M215" s="250"/>
      <c r="N215" s="251"/>
      <c r="O215" s="251"/>
      <c r="P215" s="251"/>
      <c r="Q215" s="251"/>
      <c r="R215" s="251"/>
      <c r="S215" s="251"/>
      <c r="T215" s="25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3" t="s">
        <v>196</v>
      </c>
      <c r="AU215" s="253" t="s">
        <v>85</v>
      </c>
      <c r="AV215" s="14" t="s">
        <v>85</v>
      </c>
      <c r="AW215" s="14" t="s">
        <v>33</v>
      </c>
      <c r="AX215" s="14" t="s">
        <v>72</v>
      </c>
      <c r="AY215" s="253" t="s">
        <v>186</v>
      </c>
    </row>
    <row r="216" s="13" customFormat="1">
      <c r="A216" s="13"/>
      <c r="B216" s="232"/>
      <c r="C216" s="233"/>
      <c r="D216" s="234" t="s">
        <v>196</v>
      </c>
      <c r="E216" s="235" t="s">
        <v>19</v>
      </c>
      <c r="F216" s="236" t="s">
        <v>1167</v>
      </c>
      <c r="G216" s="233"/>
      <c r="H216" s="235" t="s">
        <v>19</v>
      </c>
      <c r="I216" s="237"/>
      <c r="J216" s="233"/>
      <c r="K216" s="233"/>
      <c r="L216" s="238"/>
      <c r="M216" s="239"/>
      <c r="N216" s="240"/>
      <c r="O216" s="240"/>
      <c r="P216" s="240"/>
      <c r="Q216" s="240"/>
      <c r="R216" s="240"/>
      <c r="S216" s="240"/>
      <c r="T216" s="24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2" t="s">
        <v>196</v>
      </c>
      <c r="AU216" s="242" t="s">
        <v>85</v>
      </c>
      <c r="AV216" s="13" t="s">
        <v>79</v>
      </c>
      <c r="AW216" s="13" t="s">
        <v>33</v>
      </c>
      <c r="AX216" s="13" t="s">
        <v>72</v>
      </c>
      <c r="AY216" s="242" t="s">
        <v>186</v>
      </c>
    </row>
    <row r="217" s="14" customFormat="1">
      <c r="A217" s="14"/>
      <c r="B217" s="243"/>
      <c r="C217" s="244"/>
      <c r="D217" s="234" t="s">
        <v>196</v>
      </c>
      <c r="E217" s="245" t="s">
        <v>19</v>
      </c>
      <c r="F217" s="246" t="s">
        <v>1385</v>
      </c>
      <c r="G217" s="244"/>
      <c r="H217" s="247">
        <v>14.808</v>
      </c>
      <c r="I217" s="248"/>
      <c r="J217" s="244"/>
      <c r="K217" s="244"/>
      <c r="L217" s="249"/>
      <c r="M217" s="250"/>
      <c r="N217" s="251"/>
      <c r="O217" s="251"/>
      <c r="P217" s="251"/>
      <c r="Q217" s="251"/>
      <c r="R217" s="251"/>
      <c r="S217" s="251"/>
      <c r="T217" s="25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3" t="s">
        <v>196</v>
      </c>
      <c r="AU217" s="253" t="s">
        <v>85</v>
      </c>
      <c r="AV217" s="14" t="s">
        <v>85</v>
      </c>
      <c r="AW217" s="14" t="s">
        <v>33</v>
      </c>
      <c r="AX217" s="14" t="s">
        <v>72</v>
      </c>
      <c r="AY217" s="253" t="s">
        <v>186</v>
      </c>
    </row>
    <row r="218" s="13" customFormat="1">
      <c r="A218" s="13"/>
      <c r="B218" s="232"/>
      <c r="C218" s="233"/>
      <c r="D218" s="234" t="s">
        <v>196</v>
      </c>
      <c r="E218" s="235" t="s">
        <v>19</v>
      </c>
      <c r="F218" s="236" t="s">
        <v>1165</v>
      </c>
      <c r="G218" s="233"/>
      <c r="H218" s="235" t="s">
        <v>19</v>
      </c>
      <c r="I218" s="237"/>
      <c r="J218" s="233"/>
      <c r="K218" s="233"/>
      <c r="L218" s="238"/>
      <c r="M218" s="239"/>
      <c r="N218" s="240"/>
      <c r="O218" s="240"/>
      <c r="P218" s="240"/>
      <c r="Q218" s="240"/>
      <c r="R218" s="240"/>
      <c r="S218" s="240"/>
      <c r="T218" s="24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2" t="s">
        <v>196</v>
      </c>
      <c r="AU218" s="242" t="s">
        <v>85</v>
      </c>
      <c r="AV218" s="13" t="s">
        <v>79</v>
      </c>
      <c r="AW218" s="13" t="s">
        <v>33</v>
      </c>
      <c r="AX218" s="13" t="s">
        <v>72</v>
      </c>
      <c r="AY218" s="242" t="s">
        <v>186</v>
      </c>
    </row>
    <row r="219" s="14" customFormat="1">
      <c r="A219" s="14"/>
      <c r="B219" s="243"/>
      <c r="C219" s="244"/>
      <c r="D219" s="234" t="s">
        <v>196</v>
      </c>
      <c r="E219" s="245" t="s">
        <v>19</v>
      </c>
      <c r="F219" s="246" t="s">
        <v>1386</v>
      </c>
      <c r="G219" s="244"/>
      <c r="H219" s="247">
        <v>9.4049999999999994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196</v>
      </c>
      <c r="AU219" s="253" t="s">
        <v>85</v>
      </c>
      <c r="AV219" s="14" t="s">
        <v>85</v>
      </c>
      <c r="AW219" s="14" t="s">
        <v>33</v>
      </c>
      <c r="AX219" s="14" t="s">
        <v>72</v>
      </c>
      <c r="AY219" s="253" t="s">
        <v>186</v>
      </c>
    </row>
    <row r="220" s="13" customFormat="1">
      <c r="A220" s="13"/>
      <c r="B220" s="232"/>
      <c r="C220" s="233"/>
      <c r="D220" s="234" t="s">
        <v>196</v>
      </c>
      <c r="E220" s="235" t="s">
        <v>19</v>
      </c>
      <c r="F220" s="236" t="s">
        <v>1167</v>
      </c>
      <c r="G220" s="233"/>
      <c r="H220" s="235" t="s">
        <v>19</v>
      </c>
      <c r="I220" s="237"/>
      <c r="J220" s="233"/>
      <c r="K220" s="233"/>
      <c r="L220" s="238"/>
      <c r="M220" s="239"/>
      <c r="N220" s="240"/>
      <c r="O220" s="240"/>
      <c r="P220" s="240"/>
      <c r="Q220" s="240"/>
      <c r="R220" s="240"/>
      <c r="S220" s="240"/>
      <c r="T220" s="24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2" t="s">
        <v>196</v>
      </c>
      <c r="AU220" s="242" t="s">
        <v>85</v>
      </c>
      <c r="AV220" s="13" t="s">
        <v>79</v>
      </c>
      <c r="AW220" s="13" t="s">
        <v>33</v>
      </c>
      <c r="AX220" s="13" t="s">
        <v>72</v>
      </c>
      <c r="AY220" s="242" t="s">
        <v>186</v>
      </c>
    </row>
    <row r="221" s="14" customFormat="1">
      <c r="A221" s="14"/>
      <c r="B221" s="243"/>
      <c r="C221" s="244"/>
      <c r="D221" s="234" t="s">
        <v>196</v>
      </c>
      <c r="E221" s="245" t="s">
        <v>19</v>
      </c>
      <c r="F221" s="246" t="s">
        <v>1387</v>
      </c>
      <c r="G221" s="244"/>
      <c r="H221" s="247">
        <v>37.619999999999997</v>
      </c>
      <c r="I221" s="248"/>
      <c r="J221" s="244"/>
      <c r="K221" s="244"/>
      <c r="L221" s="249"/>
      <c r="M221" s="250"/>
      <c r="N221" s="251"/>
      <c r="O221" s="251"/>
      <c r="P221" s="251"/>
      <c r="Q221" s="251"/>
      <c r="R221" s="251"/>
      <c r="S221" s="251"/>
      <c r="T221" s="25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3" t="s">
        <v>196</v>
      </c>
      <c r="AU221" s="253" t="s">
        <v>85</v>
      </c>
      <c r="AV221" s="14" t="s">
        <v>85</v>
      </c>
      <c r="AW221" s="14" t="s">
        <v>33</v>
      </c>
      <c r="AX221" s="14" t="s">
        <v>72</v>
      </c>
      <c r="AY221" s="253" t="s">
        <v>186</v>
      </c>
    </row>
    <row r="222" s="2" customFormat="1" ht="16.5" customHeight="1">
      <c r="A222" s="38"/>
      <c r="B222" s="39"/>
      <c r="C222" s="254" t="s">
        <v>537</v>
      </c>
      <c r="D222" s="254" t="s">
        <v>236</v>
      </c>
      <c r="E222" s="255" t="s">
        <v>1388</v>
      </c>
      <c r="F222" s="256" t="s">
        <v>1389</v>
      </c>
      <c r="G222" s="257" t="s">
        <v>566</v>
      </c>
      <c r="H222" s="258">
        <v>39.240000000000002</v>
      </c>
      <c r="I222" s="259"/>
      <c r="J222" s="260">
        <f>ROUND(I222*H222,2)</f>
        <v>0</v>
      </c>
      <c r="K222" s="261"/>
      <c r="L222" s="262"/>
      <c r="M222" s="263" t="s">
        <v>19</v>
      </c>
      <c r="N222" s="264" t="s">
        <v>44</v>
      </c>
      <c r="O222" s="84"/>
      <c r="P222" s="223">
        <f>O222*H222</f>
        <v>0</v>
      </c>
      <c r="Q222" s="223">
        <v>0.00046000000000000001</v>
      </c>
      <c r="R222" s="223">
        <f>Q222*H222</f>
        <v>0.018050400000000001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406</v>
      </c>
      <c r="AT222" s="225" t="s">
        <v>236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4611</v>
      </c>
    </row>
    <row r="223" s="13" customFormat="1">
      <c r="A223" s="13"/>
      <c r="B223" s="232"/>
      <c r="C223" s="233"/>
      <c r="D223" s="234" t="s">
        <v>196</v>
      </c>
      <c r="E223" s="235" t="s">
        <v>19</v>
      </c>
      <c r="F223" s="236" t="s">
        <v>1165</v>
      </c>
      <c r="G223" s="233"/>
      <c r="H223" s="235" t="s">
        <v>19</v>
      </c>
      <c r="I223" s="237"/>
      <c r="J223" s="233"/>
      <c r="K223" s="233"/>
      <c r="L223" s="238"/>
      <c r="M223" s="239"/>
      <c r="N223" s="240"/>
      <c r="O223" s="240"/>
      <c r="P223" s="240"/>
      <c r="Q223" s="240"/>
      <c r="R223" s="240"/>
      <c r="S223" s="240"/>
      <c r="T223" s="241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2" t="s">
        <v>196</v>
      </c>
      <c r="AU223" s="242" t="s">
        <v>85</v>
      </c>
      <c r="AV223" s="13" t="s">
        <v>79</v>
      </c>
      <c r="AW223" s="13" t="s">
        <v>33</v>
      </c>
      <c r="AX223" s="13" t="s">
        <v>72</v>
      </c>
      <c r="AY223" s="242" t="s">
        <v>186</v>
      </c>
    </row>
    <row r="224" s="14" customFormat="1">
      <c r="A224" s="14"/>
      <c r="B224" s="243"/>
      <c r="C224" s="244"/>
      <c r="D224" s="234" t="s">
        <v>196</v>
      </c>
      <c r="E224" s="245" t="s">
        <v>19</v>
      </c>
      <c r="F224" s="246" t="s">
        <v>1391</v>
      </c>
      <c r="G224" s="244"/>
      <c r="H224" s="247">
        <v>13.08</v>
      </c>
      <c r="I224" s="248"/>
      <c r="J224" s="244"/>
      <c r="K224" s="244"/>
      <c r="L224" s="249"/>
      <c r="M224" s="250"/>
      <c r="N224" s="251"/>
      <c r="O224" s="251"/>
      <c r="P224" s="251"/>
      <c r="Q224" s="251"/>
      <c r="R224" s="251"/>
      <c r="S224" s="251"/>
      <c r="T224" s="25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3" t="s">
        <v>196</v>
      </c>
      <c r="AU224" s="253" t="s">
        <v>85</v>
      </c>
      <c r="AV224" s="14" t="s">
        <v>85</v>
      </c>
      <c r="AW224" s="14" t="s">
        <v>33</v>
      </c>
      <c r="AX224" s="14" t="s">
        <v>72</v>
      </c>
      <c r="AY224" s="253" t="s">
        <v>186</v>
      </c>
    </row>
    <row r="225" s="13" customFormat="1">
      <c r="A225" s="13"/>
      <c r="B225" s="232"/>
      <c r="C225" s="233"/>
      <c r="D225" s="234" t="s">
        <v>196</v>
      </c>
      <c r="E225" s="235" t="s">
        <v>19</v>
      </c>
      <c r="F225" s="236" t="s">
        <v>1167</v>
      </c>
      <c r="G225" s="233"/>
      <c r="H225" s="235" t="s">
        <v>19</v>
      </c>
      <c r="I225" s="237"/>
      <c r="J225" s="233"/>
      <c r="K225" s="233"/>
      <c r="L225" s="238"/>
      <c r="M225" s="239"/>
      <c r="N225" s="240"/>
      <c r="O225" s="240"/>
      <c r="P225" s="240"/>
      <c r="Q225" s="240"/>
      <c r="R225" s="240"/>
      <c r="S225" s="240"/>
      <c r="T225" s="241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2" t="s">
        <v>196</v>
      </c>
      <c r="AU225" s="242" t="s">
        <v>85</v>
      </c>
      <c r="AV225" s="13" t="s">
        <v>79</v>
      </c>
      <c r="AW225" s="13" t="s">
        <v>33</v>
      </c>
      <c r="AX225" s="13" t="s">
        <v>72</v>
      </c>
      <c r="AY225" s="242" t="s">
        <v>186</v>
      </c>
    </row>
    <row r="226" s="14" customFormat="1">
      <c r="A226" s="14"/>
      <c r="B226" s="243"/>
      <c r="C226" s="244"/>
      <c r="D226" s="234" t="s">
        <v>196</v>
      </c>
      <c r="E226" s="245" t="s">
        <v>19</v>
      </c>
      <c r="F226" s="246" t="s">
        <v>1392</v>
      </c>
      <c r="G226" s="244"/>
      <c r="H226" s="247">
        <v>26.16</v>
      </c>
      <c r="I226" s="248"/>
      <c r="J226" s="244"/>
      <c r="K226" s="244"/>
      <c r="L226" s="249"/>
      <c r="M226" s="250"/>
      <c r="N226" s="251"/>
      <c r="O226" s="251"/>
      <c r="P226" s="251"/>
      <c r="Q226" s="251"/>
      <c r="R226" s="251"/>
      <c r="S226" s="251"/>
      <c r="T226" s="25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3" t="s">
        <v>196</v>
      </c>
      <c r="AU226" s="253" t="s">
        <v>85</v>
      </c>
      <c r="AV226" s="14" t="s">
        <v>85</v>
      </c>
      <c r="AW226" s="14" t="s">
        <v>33</v>
      </c>
      <c r="AX226" s="14" t="s">
        <v>72</v>
      </c>
      <c r="AY226" s="253" t="s">
        <v>186</v>
      </c>
    </row>
    <row r="227" s="2" customFormat="1" ht="24.15" customHeight="1">
      <c r="A227" s="38"/>
      <c r="B227" s="39"/>
      <c r="C227" s="254" t="s">
        <v>544</v>
      </c>
      <c r="D227" s="254" t="s">
        <v>236</v>
      </c>
      <c r="E227" s="255" t="s">
        <v>1393</v>
      </c>
      <c r="F227" s="256" t="s">
        <v>1394</v>
      </c>
      <c r="G227" s="257" t="s">
        <v>230</v>
      </c>
      <c r="H227" s="258">
        <v>0.050999999999999997</v>
      </c>
      <c r="I227" s="259"/>
      <c r="J227" s="260">
        <f>ROUND(I227*H227,2)</f>
        <v>0</v>
      </c>
      <c r="K227" s="261"/>
      <c r="L227" s="262"/>
      <c r="M227" s="263" t="s">
        <v>19</v>
      </c>
      <c r="N227" s="264" t="s">
        <v>44</v>
      </c>
      <c r="O227" s="84"/>
      <c r="P227" s="223">
        <f>O227*H227</f>
        <v>0</v>
      </c>
      <c r="Q227" s="223">
        <v>1</v>
      </c>
      <c r="R227" s="223">
        <f>Q227*H227</f>
        <v>0.050999999999999997</v>
      </c>
      <c r="S227" s="223">
        <v>0</v>
      </c>
      <c r="T227" s="224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25" t="s">
        <v>406</v>
      </c>
      <c r="AT227" s="225" t="s">
        <v>236</v>
      </c>
      <c r="AU227" s="225" t="s">
        <v>85</v>
      </c>
      <c r="AY227" s="17" t="s">
        <v>186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7" t="s">
        <v>85</v>
      </c>
      <c r="BK227" s="226">
        <f>ROUND(I227*H227,2)</f>
        <v>0</v>
      </c>
      <c r="BL227" s="17" t="s">
        <v>306</v>
      </c>
      <c r="BM227" s="225" t="s">
        <v>4612</v>
      </c>
    </row>
    <row r="228" s="13" customFormat="1">
      <c r="A228" s="13"/>
      <c r="B228" s="232"/>
      <c r="C228" s="233"/>
      <c r="D228" s="234" t="s">
        <v>196</v>
      </c>
      <c r="E228" s="235" t="s">
        <v>19</v>
      </c>
      <c r="F228" s="236" t="s">
        <v>1165</v>
      </c>
      <c r="G228" s="233"/>
      <c r="H228" s="235" t="s">
        <v>19</v>
      </c>
      <c r="I228" s="237"/>
      <c r="J228" s="233"/>
      <c r="K228" s="233"/>
      <c r="L228" s="238"/>
      <c r="M228" s="239"/>
      <c r="N228" s="240"/>
      <c r="O228" s="240"/>
      <c r="P228" s="240"/>
      <c r="Q228" s="240"/>
      <c r="R228" s="240"/>
      <c r="S228" s="240"/>
      <c r="T228" s="241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2" t="s">
        <v>196</v>
      </c>
      <c r="AU228" s="242" t="s">
        <v>85</v>
      </c>
      <c r="AV228" s="13" t="s">
        <v>79</v>
      </c>
      <c r="AW228" s="13" t="s">
        <v>33</v>
      </c>
      <c r="AX228" s="13" t="s">
        <v>72</v>
      </c>
      <c r="AY228" s="242" t="s">
        <v>186</v>
      </c>
    </row>
    <row r="229" s="14" customFormat="1">
      <c r="A229" s="14"/>
      <c r="B229" s="243"/>
      <c r="C229" s="244"/>
      <c r="D229" s="234" t="s">
        <v>196</v>
      </c>
      <c r="E229" s="245" t="s">
        <v>19</v>
      </c>
      <c r="F229" s="246" t="s">
        <v>1396</v>
      </c>
      <c r="G229" s="244"/>
      <c r="H229" s="247">
        <v>0.01</v>
      </c>
      <c r="I229" s="248"/>
      <c r="J229" s="244"/>
      <c r="K229" s="244"/>
      <c r="L229" s="249"/>
      <c r="M229" s="250"/>
      <c r="N229" s="251"/>
      <c r="O229" s="251"/>
      <c r="P229" s="251"/>
      <c r="Q229" s="251"/>
      <c r="R229" s="251"/>
      <c r="S229" s="251"/>
      <c r="T229" s="25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3" t="s">
        <v>196</v>
      </c>
      <c r="AU229" s="253" t="s">
        <v>85</v>
      </c>
      <c r="AV229" s="14" t="s">
        <v>85</v>
      </c>
      <c r="AW229" s="14" t="s">
        <v>33</v>
      </c>
      <c r="AX229" s="14" t="s">
        <v>72</v>
      </c>
      <c r="AY229" s="253" t="s">
        <v>186</v>
      </c>
    </row>
    <row r="230" s="13" customFormat="1">
      <c r="A230" s="13"/>
      <c r="B230" s="232"/>
      <c r="C230" s="233"/>
      <c r="D230" s="234" t="s">
        <v>196</v>
      </c>
      <c r="E230" s="235" t="s">
        <v>19</v>
      </c>
      <c r="F230" s="236" t="s">
        <v>1167</v>
      </c>
      <c r="G230" s="233"/>
      <c r="H230" s="235" t="s">
        <v>19</v>
      </c>
      <c r="I230" s="237"/>
      <c r="J230" s="233"/>
      <c r="K230" s="233"/>
      <c r="L230" s="238"/>
      <c r="M230" s="239"/>
      <c r="N230" s="240"/>
      <c r="O230" s="240"/>
      <c r="P230" s="240"/>
      <c r="Q230" s="240"/>
      <c r="R230" s="240"/>
      <c r="S230" s="240"/>
      <c r="T230" s="24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2" t="s">
        <v>196</v>
      </c>
      <c r="AU230" s="242" t="s">
        <v>85</v>
      </c>
      <c r="AV230" s="13" t="s">
        <v>79</v>
      </c>
      <c r="AW230" s="13" t="s">
        <v>33</v>
      </c>
      <c r="AX230" s="13" t="s">
        <v>72</v>
      </c>
      <c r="AY230" s="242" t="s">
        <v>186</v>
      </c>
    </row>
    <row r="231" s="14" customFormat="1">
      <c r="A231" s="14"/>
      <c r="B231" s="243"/>
      <c r="C231" s="244"/>
      <c r="D231" s="234" t="s">
        <v>196</v>
      </c>
      <c r="E231" s="245" t="s">
        <v>19</v>
      </c>
      <c r="F231" s="246" t="s">
        <v>1397</v>
      </c>
      <c r="G231" s="244"/>
      <c r="H231" s="247">
        <v>0.041000000000000002</v>
      </c>
      <c r="I231" s="248"/>
      <c r="J231" s="244"/>
      <c r="K231" s="244"/>
      <c r="L231" s="249"/>
      <c r="M231" s="250"/>
      <c r="N231" s="251"/>
      <c r="O231" s="251"/>
      <c r="P231" s="251"/>
      <c r="Q231" s="251"/>
      <c r="R231" s="251"/>
      <c r="S231" s="251"/>
      <c r="T231" s="25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3" t="s">
        <v>196</v>
      </c>
      <c r="AU231" s="253" t="s">
        <v>85</v>
      </c>
      <c r="AV231" s="14" t="s">
        <v>85</v>
      </c>
      <c r="AW231" s="14" t="s">
        <v>33</v>
      </c>
      <c r="AX231" s="14" t="s">
        <v>72</v>
      </c>
      <c r="AY231" s="253" t="s">
        <v>186</v>
      </c>
    </row>
    <row r="232" s="2" customFormat="1" ht="16.5" customHeight="1">
      <c r="A232" s="38"/>
      <c r="B232" s="39"/>
      <c r="C232" s="254" t="s">
        <v>551</v>
      </c>
      <c r="D232" s="254" t="s">
        <v>236</v>
      </c>
      <c r="E232" s="255" t="s">
        <v>1398</v>
      </c>
      <c r="F232" s="256" t="s">
        <v>1399</v>
      </c>
      <c r="G232" s="257" t="s">
        <v>1400</v>
      </c>
      <c r="H232" s="258">
        <v>2</v>
      </c>
      <c r="I232" s="259"/>
      <c r="J232" s="260">
        <f>ROUND(I232*H232,2)</f>
        <v>0</v>
      </c>
      <c r="K232" s="261"/>
      <c r="L232" s="262"/>
      <c r="M232" s="263" t="s">
        <v>19</v>
      </c>
      <c r="N232" s="264" t="s">
        <v>44</v>
      </c>
      <c r="O232" s="84"/>
      <c r="P232" s="223">
        <f>O232*H232</f>
        <v>0</v>
      </c>
      <c r="Q232" s="223">
        <v>0.00040999999999999999</v>
      </c>
      <c r="R232" s="223">
        <f>Q232*H232</f>
        <v>0.00081999999999999998</v>
      </c>
      <c r="S232" s="223">
        <v>0</v>
      </c>
      <c r="T232" s="224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25" t="s">
        <v>406</v>
      </c>
      <c r="AT232" s="225" t="s">
        <v>236</v>
      </c>
      <c r="AU232" s="225" t="s">
        <v>85</v>
      </c>
      <c r="AY232" s="17" t="s">
        <v>186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7" t="s">
        <v>85</v>
      </c>
      <c r="BK232" s="226">
        <f>ROUND(I232*H232,2)</f>
        <v>0</v>
      </c>
      <c r="BL232" s="17" t="s">
        <v>306</v>
      </c>
      <c r="BM232" s="225" t="s">
        <v>4613</v>
      </c>
    </row>
    <row r="233" s="13" customFormat="1">
      <c r="A233" s="13"/>
      <c r="B233" s="232"/>
      <c r="C233" s="233"/>
      <c r="D233" s="234" t="s">
        <v>196</v>
      </c>
      <c r="E233" s="235" t="s">
        <v>19</v>
      </c>
      <c r="F233" s="236" t="s">
        <v>1165</v>
      </c>
      <c r="G233" s="233"/>
      <c r="H233" s="235" t="s">
        <v>19</v>
      </c>
      <c r="I233" s="237"/>
      <c r="J233" s="233"/>
      <c r="K233" s="233"/>
      <c r="L233" s="238"/>
      <c r="M233" s="239"/>
      <c r="N233" s="240"/>
      <c r="O233" s="240"/>
      <c r="P233" s="240"/>
      <c r="Q233" s="240"/>
      <c r="R233" s="240"/>
      <c r="S233" s="240"/>
      <c r="T233" s="24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2" t="s">
        <v>196</v>
      </c>
      <c r="AU233" s="242" t="s">
        <v>85</v>
      </c>
      <c r="AV233" s="13" t="s">
        <v>79</v>
      </c>
      <c r="AW233" s="13" t="s">
        <v>33</v>
      </c>
      <c r="AX233" s="13" t="s">
        <v>72</v>
      </c>
      <c r="AY233" s="242" t="s">
        <v>186</v>
      </c>
    </row>
    <row r="234" s="14" customFormat="1">
      <c r="A234" s="14"/>
      <c r="B234" s="243"/>
      <c r="C234" s="244"/>
      <c r="D234" s="234" t="s">
        <v>196</v>
      </c>
      <c r="E234" s="245" t="s">
        <v>19</v>
      </c>
      <c r="F234" s="246" t="s">
        <v>1402</v>
      </c>
      <c r="G234" s="244"/>
      <c r="H234" s="247">
        <v>0.40000000000000002</v>
      </c>
      <c r="I234" s="248"/>
      <c r="J234" s="244"/>
      <c r="K234" s="244"/>
      <c r="L234" s="249"/>
      <c r="M234" s="250"/>
      <c r="N234" s="251"/>
      <c r="O234" s="251"/>
      <c r="P234" s="251"/>
      <c r="Q234" s="251"/>
      <c r="R234" s="251"/>
      <c r="S234" s="251"/>
      <c r="T234" s="25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3" t="s">
        <v>196</v>
      </c>
      <c r="AU234" s="253" t="s">
        <v>85</v>
      </c>
      <c r="AV234" s="14" t="s">
        <v>85</v>
      </c>
      <c r="AW234" s="14" t="s">
        <v>33</v>
      </c>
      <c r="AX234" s="14" t="s">
        <v>72</v>
      </c>
      <c r="AY234" s="253" t="s">
        <v>186</v>
      </c>
    </row>
    <row r="235" s="13" customFormat="1">
      <c r="A235" s="13"/>
      <c r="B235" s="232"/>
      <c r="C235" s="233"/>
      <c r="D235" s="234" t="s">
        <v>196</v>
      </c>
      <c r="E235" s="235" t="s">
        <v>19</v>
      </c>
      <c r="F235" s="236" t="s">
        <v>1167</v>
      </c>
      <c r="G235" s="233"/>
      <c r="H235" s="235" t="s">
        <v>19</v>
      </c>
      <c r="I235" s="237"/>
      <c r="J235" s="233"/>
      <c r="K235" s="233"/>
      <c r="L235" s="238"/>
      <c r="M235" s="239"/>
      <c r="N235" s="240"/>
      <c r="O235" s="240"/>
      <c r="P235" s="240"/>
      <c r="Q235" s="240"/>
      <c r="R235" s="240"/>
      <c r="S235" s="240"/>
      <c r="T235" s="24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2" t="s">
        <v>196</v>
      </c>
      <c r="AU235" s="242" t="s">
        <v>85</v>
      </c>
      <c r="AV235" s="13" t="s">
        <v>79</v>
      </c>
      <c r="AW235" s="13" t="s">
        <v>33</v>
      </c>
      <c r="AX235" s="13" t="s">
        <v>72</v>
      </c>
      <c r="AY235" s="242" t="s">
        <v>186</v>
      </c>
    </row>
    <row r="236" s="14" customFormat="1">
      <c r="A236" s="14"/>
      <c r="B236" s="243"/>
      <c r="C236" s="244"/>
      <c r="D236" s="234" t="s">
        <v>196</v>
      </c>
      <c r="E236" s="245" t="s">
        <v>19</v>
      </c>
      <c r="F236" s="246" t="s">
        <v>1403</v>
      </c>
      <c r="G236" s="244"/>
      <c r="H236" s="247">
        <v>1.6000000000000001</v>
      </c>
      <c r="I236" s="248"/>
      <c r="J236" s="244"/>
      <c r="K236" s="244"/>
      <c r="L236" s="249"/>
      <c r="M236" s="250"/>
      <c r="N236" s="251"/>
      <c r="O236" s="251"/>
      <c r="P236" s="251"/>
      <c r="Q236" s="251"/>
      <c r="R236" s="251"/>
      <c r="S236" s="251"/>
      <c r="T236" s="25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3" t="s">
        <v>196</v>
      </c>
      <c r="AU236" s="253" t="s">
        <v>85</v>
      </c>
      <c r="AV236" s="14" t="s">
        <v>85</v>
      </c>
      <c r="AW236" s="14" t="s">
        <v>33</v>
      </c>
      <c r="AX236" s="14" t="s">
        <v>72</v>
      </c>
      <c r="AY236" s="253" t="s">
        <v>186</v>
      </c>
    </row>
    <row r="237" s="2" customFormat="1" ht="16.5" customHeight="1">
      <c r="A237" s="38"/>
      <c r="B237" s="39"/>
      <c r="C237" s="254" t="s">
        <v>557</v>
      </c>
      <c r="D237" s="254" t="s">
        <v>236</v>
      </c>
      <c r="E237" s="255" t="s">
        <v>1404</v>
      </c>
      <c r="F237" s="256" t="s">
        <v>1405</v>
      </c>
      <c r="G237" s="257" t="s">
        <v>1400</v>
      </c>
      <c r="H237" s="258">
        <v>2</v>
      </c>
      <c r="I237" s="259"/>
      <c r="J237" s="260">
        <f>ROUND(I237*H237,2)</f>
        <v>0</v>
      </c>
      <c r="K237" s="261"/>
      <c r="L237" s="262"/>
      <c r="M237" s="263" t="s">
        <v>19</v>
      </c>
      <c r="N237" s="264" t="s">
        <v>44</v>
      </c>
      <c r="O237" s="84"/>
      <c r="P237" s="223">
        <f>O237*H237</f>
        <v>0</v>
      </c>
      <c r="Q237" s="223">
        <v>0.00040999999999999999</v>
      </c>
      <c r="R237" s="223">
        <f>Q237*H237</f>
        <v>0.00081999999999999998</v>
      </c>
      <c r="S237" s="223">
        <v>0</v>
      </c>
      <c r="T237" s="224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25" t="s">
        <v>406</v>
      </c>
      <c r="AT237" s="225" t="s">
        <v>236</v>
      </c>
      <c r="AU237" s="225" t="s">
        <v>85</v>
      </c>
      <c r="AY237" s="17" t="s">
        <v>186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7" t="s">
        <v>85</v>
      </c>
      <c r="BK237" s="226">
        <f>ROUND(I237*H237,2)</f>
        <v>0</v>
      </c>
      <c r="BL237" s="17" t="s">
        <v>306</v>
      </c>
      <c r="BM237" s="225" t="s">
        <v>4614</v>
      </c>
    </row>
    <row r="238" s="13" customFormat="1">
      <c r="A238" s="13"/>
      <c r="B238" s="232"/>
      <c r="C238" s="233"/>
      <c r="D238" s="234" t="s">
        <v>196</v>
      </c>
      <c r="E238" s="235" t="s">
        <v>19</v>
      </c>
      <c r="F238" s="236" t="s">
        <v>1165</v>
      </c>
      <c r="G238" s="233"/>
      <c r="H238" s="235" t="s">
        <v>19</v>
      </c>
      <c r="I238" s="237"/>
      <c r="J238" s="233"/>
      <c r="K238" s="233"/>
      <c r="L238" s="238"/>
      <c r="M238" s="239"/>
      <c r="N238" s="240"/>
      <c r="O238" s="240"/>
      <c r="P238" s="240"/>
      <c r="Q238" s="240"/>
      <c r="R238" s="240"/>
      <c r="S238" s="240"/>
      <c r="T238" s="24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2" t="s">
        <v>196</v>
      </c>
      <c r="AU238" s="242" t="s">
        <v>85</v>
      </c>
      <c r="AV238" s="13" t="s">
        <v>79</v>
      </c>
      <c r="AW238" s="13" t="s">
        <v>33</v>
      </c>
      <c r="AX238" s="13" t="s">
        <v>72</v>
      </c>
      <c r="AY238" s="242" t="s">
        <v>186</v>
      </c>
    </row>
    <row r="239" s="14" customFormat="1">
      <c r="A239" s="14"/>
      <c r="B239" s="243"/>
      <c r="C239" s="244"/>
      <c r="D239" s="234" t="s">
        <v>196</v>
      </c>
      <c r="E239" s="245" t="s">
        <v>19</v>
      </c>
      <c r="F239" s="246" t="s">
        <v>1402</v>
      </c>
      <c r="G239" s="244"/>
      <c r="H239" s="247">
        <v>0.40000000000000002</v>
      </c>
      <c r="I239" s="248"/>
      <c r="J239" s="244"/>
      <c r="K239" s="244"/>
      <c r="L239" s="249"/>
      <c r="M239" s="250"/>
      <c r="N239" s="251"/>
      <c r="O239" s="251"/>
      <c r="P239" s="251"/>
      <c r="Q239" s="251"/>
      <c r="R239" s="251"/>
      <c r="S239" s="251"/>
      <c r="T239" s="25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3" t="s">
        <v>196</v>
      </c>
      <c r="AU239" s="253" t="s">
        <v>85</v>
      </c>
      <c r="AV239" s="14" t="s">
        <v>85</v>
      </c>
      <c r="AW239" s="14" t="s">
        <v>33</v>
      </c>
      <c r="AX239" s="14" t="s">
        <v>72</v>
      </c>
      <c r="AY239" s="253" t="s">
        <v>186</v>
      </c>
    </row>
    <row r="240" s="13" customFormat="1">
      <c r="A240" s="13"/>
      <c r="B240" s="232"/>
      <c r="C240" s="233"/>
      <c r="D240" s="234" t="s">
        <v>196</v>
      </c>
      <c r="E240" s="235" t="s">
        <v>19</v>
      </c>
      <c r="F240" s="236" t="s">
        <v>1167</v>
      </c>
      <c r="G240" s="233"/>
      <c r="H240" s="235" t="s">
        <v>19</v>
      </c>
      <c r="I240" s="237"/>
      <c r="J240" s="233"/>
      <c r="K240" s="233"/>
      <c r="L240" s="238"/>
      <c r="M240" s="239"/>
      <c r="N240" s="240"/>
      <c r="O240" s="240"/>
      <c r="P240" s="240"/>
      <c r="Q240" s="240"/>
      <c r="R240" s="240"/>
      <c r="S240" s="240"/>
      <c r="T240" s="241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2" t="s">
        <v>196</v>
      </c>
      <c r="AU240" s="242" t="s">
        <v>85</v>
      </c>
      <c r="AV240" s="13" t="s">
        <v>79</v>
      </c>
      <c r="AW240" s="13" t="s">
        <v>33</v>
      </c>
      <c r="AX240" s="13" t="s">
        <v>72</v>
      </c>
      <c r="AY240" s="242" t="s">
        <v>186</v>
      </c>
    </row>
    <row r="241" s="14" customFormat="1">
      <c r="A241" s="14"/>
      <c r="B241" s="243"/>
      <c r="C241" s="244"/>
      <c r="D241" s="234" t="s">
        <v>196</v>
      </c>
      <c r="E241" s="245" t="s">
        <v>19</v>
      </c>
      <c r="F241" s="246" t="s">
        <v>1403</v>
      </c>
      <c r="G241" s="244"/>
      <c r="H241" s="247">
        <v>1.6000000000000001</v>
      </c>
      <c r="I241" s="248"/>
      <c r="J241" s="244"/>
      <c r="K241" s="244"/>
      <c r="L241" s="249"/>
      <c r="M241" s="250"/>
      <c r="N241" s="251"/>
      <c r="O241" s="251"/>
      <c r="P241" s="251"/>
      <c r="Q241" s="251"/>
      <c r="R241" s="251"/>
      <c r="S241" s="251"/>
      <c r="T241" s="25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3" t="s">
        <v>196</v>
      </c>
      <c r="AU241" s="253" t="s">
        <v>85</v>
      </c>
      <c r="AV241" s="14" t="s">
        <v>85</v>
      </c>
      <c r="AW241" s="14" t="s">
        <v>33</v>
      </c>
      <c r="AX241" s="14" t="s">
        <v>72</v>
      </c>
      <c r="AY241" s="253" t="s">
        <v>186</v>
      </c>
    </row>
    <row r="242" s="2" customFormat="1" ht="49.05" customHeight="1">
      <c r="A242" s="38"/>
      <c r="B242" s="39"/>
      <c r="C242" s="213" t="s">
        <v>563</v>
      </c>
      <c r="D242" s="213" t="s">
        <v>188</v>
      </c>
      <c r="E242" s="214" t="s">
        <v>1407</v>
      </c>
      <c r="F242" s="215" t="s">
        <v>1408</v>
      </c>
      <c r="G242" s="216" t="s">
        <v>230</v>
      </c>
      <c r="H242" s="217">
        <v>0.074999999999999997</v>
      </c>
      <c r="I242" s="218"/>
      <c r="J242" s="219">
        <f>ROUND(I242*H242,2)</f>
        <v>0</v>
      </c>
      <c r="K242" s="220"/>
      <c r="L242" s="44"/>
      <c r="M242" s="221" t="s">
        <v>19</v>
      </c>
      <c r="N242" s="222" t="s">
        <v>44</v>
      </c>
      <c r="O242" s="84"/>
      <c r="P242" s="223">
        <f>O242*H242</f>
        <v>0</v>
      </c>
      <c r="Q242" s="223">
        <v>0</v>
      </c>
      <c r="R242" s="223">
        <f>Q242*H242</f>
        <v>0</v>
      </c>
      <c r="S242" s="223">
        <v>0</v>
      </c>
      <c r="T242" s="224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25" t="s">
        <v>306</v>
      </c>
      <c r="AT242" s="225" t="s">
        <v>188</v>
      </c>
      <c r="AU242" s="225" t="s">
        <v>85</v>
      </c>
      <c r="AY242" s="17" t="s">
        <v>186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17" t="s">
        <v>85</v>
      </c>
      <c r="BK242" s="226">
        <f>ROUND(I242*H242,2)</f>
        <v>0</v>
      </c>
      <c r="BL242" s="17" t="s">
        <v>306</v>
      </c>
      <c r="BM242" s="225" t="s">
        <v>4615</v>
      </c>
    </row>
    <row r="243" s="2" customFormat="1">
      <c r="A243" s="38"/>
      <c r="B243" s="39"/>
      <c r="C243" s="40"/>
      <c r="D243" s="227" t="s">
        <v>194</v>
      </c>
      <c r="E243" s="40"/>
      <c r="F243" s="228" t="s">
        <v>1410</v>
      </c>
      <c r="G243" s="40"/>
      <c r="H243" s="40"/>
      <c r="I243" s="229"/>
      <c r="J243" s="40"/>
      <c r="K243" s="40"/>
      <c r="L243" s="44"/>
      <c r="M243" s="230"/>
      <c r="N243" s="231"/>
      <c r="O243" s="84"/>
      <c r="P243" s="84"/>
      <c r="Q243" s="84"/>
      <c r="R243" s="84"/>
      <c r="S243" s="84"/>
      <c r="T243" s="85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7" t="s">
        <v>194</v>
      </c>
      <c r="AU243" s="17" t="s">
        <v>85</v>
      </c>
    </row>
    <row r="244" s="2" customFormat="1" ht="49.05" customHeight="1">
      <c r="A244" s="38"/>
      <c r="B244" s="39"/>
      <c r="C244" s="213" t="s">
        <v>572</v>
      </c>
      <c r="D244" s="213" t="s">
        <v>188</v>
      </c>
      <c r="E244" s="214" t="s">
        <v>999</v>
      </c>
      <c r="F244" s="215" t="s">
        <v>1000</v>
      </c>
      <c r="G244" s="216" t="s">
        <v>230</v>
      </c>
      <c r="H244" s="217">
        <v>0.074999999999999997</v>
      </c>
      <c r="I244" s="218"/>
      <c r="J244" s="219">
        <f>ROUND(I244*H244,2)</f>
        <v>0</v>
      </c>
      <c r="K244" s="220"/>
      <c r="L244" s="44"/>
      <c r="M244" s="221" t="s">
        <v>19</v>
      </c>
      <c r="N244" s="222" t="s">
        <v>44</v>
      </c>
      <c r="O244" s="84"/>
      <c r="P244" s="223">
        <f>O244*H244</f>
        <v>0</v>
      </c>
      <c r="Q244" s="223">
        <v>0</v>
      </c>
      <c r="R244" s="223">
        <f>Q244*H244</f>
        <v>0</v>
      </c>
      <c r="S244" s="223">
        <v>0</v>
      </c>
      <c r="T244" s="224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25" t="s">
        <v>306</v>
      </c>
      <c r="AT244" s="225" t="s">
        <v>188</v>
      </c>
      <c r="AU244" s="225" t="s">
        <v>85</v>
      </c>
      <c r="AY244" s="17" t="s">
        <v>186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7" t="s">
        <v>85</v>
      </c>
      <c r="BK244" s="226">
        <f>ROUND(I244*H244,2)</f>
        <v>0</v>
      </c>
      <c r="BL244" s="17" t="s">
        <v>306</v>
      </c>
      <c r="BM244" s="225" t="s">
        <v>4616</v>
      </c>
    </row>
    <row r="245" s="2" customFormat="1">
      <c r="A245" s="38"/>
      <c r="B245" s="39"/>
      <c r="C245" s="40"/>
      <c r="D245" s="227" t="s">
        <v>194</v>
      </c>
      <c r="E245" s="40"/>
      <c r="F245" s="228" t="s">
        <v>1002</v>
      </c>
      <c r="G245" s="40"/>
      <c r="H245" s="40"/>
      <c r="I245" s="229"/>
      <c r="J245" s="40"/>
      <c r="K245" s="40"/>
      <c r="L245" s="44"/>
      <c r="M245" s="230"/>
      <c r="N245" s="231"/>
      <c r="O245" s="84"/>
      <c r="P245" s="84"/>
      <c r="Q245" s="84"/>
      <c r="R245" s="84"/>
      <c r="S245" s="84"/>
      <c r="T245" s="85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7" t="s">
        <v>194</v>
      </c>
      <c r="AU245" s="17" t="s">
        <v>85</v>
      </c>
    </row>
    <row r="246" s="12" customFormat="1" ht="22.8" customHeight="1">
      <c r="A246" s="12"/>
      <c r="B246" s="197"/>
      <c r="C246" s="198"/>
      <c r="D246" s="199" t="s">
        <v>71</v>
      </c>
      <c r="E246" s="211" t="s">
        <v>1057</v>
      </c>
      <c r="F246" s="211" t="s">
        <v>1058</v>
      </c>
      <c r="G246" s="198"/>
      <c r="H246" s="198"/>
      <c r="I246" s="201"/>
      <c r="J246" s="212">
        <f>BK246</f>
        <v>0</v>
      </c>
      <c r="K246" s="198"/>
      <c r="L246" s="203"/>
      <c r="M246" s="204"/>
      <c r="N246" s="205"/>
      <c r="O246" s="205"/>
      <c r="P246" s="206">
        <f>SUM(P247:P258)</f>
        <v>0</v>
      </c>
      <c r="Q246" s="205"/>
      <c r="R246" s="206">
        <f>SUM(R247:R258)</f>
        <v>0.0010849950000000001</v>
      </c>
      <c r="S246" s="205"/>
      <c r="T246" s="207">
        <f>SUM(T247:T258)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08" t="s">
        <v>85</v>
      </c>
      <c r="AT246" s="209" t="s">
        <v>71</v>
      </c>
      <c r="AU246" s="209" t="s">
        <v>79</v>
      </c>
      <c r="AY246" s="208" t="s">
        <v>186</v>
      </c>
      <c r="BK246" s="210">
        <f>SUM(BK247:BK258)</f>
        <v>0</v>
      </c>
    </row>
    <row r="247" s="2" customFormat="1" ht="37.8" customHeight="1">
      <c r="A247" s="38"/>
      <c r="B247" s="39"/>
      <c r="C247" s="213" t="s">
        <v>578</v>
      </c>
      <c r="D247" s="213" t="s">
        <v>188</v>
      </c>
      <c r="E247" s="214" t="s">
        <v>1060</v>
      </c>
      <c r="F247" s="215" t="s">
        <v>1061</v>
      </c>
      <c r="G247" s="216" t="s">
        <v>256</v>
      </c>
      <c r="H247" s="217">
        <v>8.0370000000000008</v>
      </c>
      <c r="I247" s="218"/>
      <c r="J247" s="219">
        <f>ROUND(I247*H247,2)</f>
        <v>0</v>
      </c>
      <c r="K247" s="220"/>
      <c r="L247" s="44"/>
      <c r="M247" s="221" t="s">
        <v>19</v>
      </c>
      <c r="N247" s="222" t="s">
        <v>44</v>
      </c>
      <c r="O247" s="84"/>
      <c r="P247" s="223">
        <f>O247*H247</f>
        <v>0</v>
      </c>
      <c r="Q247" s="223">
        <v>6.7000000000000002E-05</v>
      </c>
      <c r="R247" s="223">
        <f>Q247*H247</f>
        <v>0.00053847900000000002</v>
      </c>
      <c r="S247" s="223">
        <v>0</v>
      </c>
      <c r="T247" s="224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25" t="s">
        <v>306</v>
      </c>
      <c r="AT247" s="225" t="s">
        <v>188</v>
      </c>
      <c r="AU247" s="225" t="s">
        <v>85</v>
      </c>
      <c r="AY247" s="17" t="s">
        <v>186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17" t="s">
        <v>85</v>
      </c>
      <c r="BK247" s="226">
        <f>ROUND(I247*H247,2)</f>
        <v>0</v>
      </c>
      <c r="BL247" s="17" t="s">
        <v>306</v>
      </c>
      <c r="BM247" s="225" t="s">
        <v>4617</v>
      </c>
    </row>
    <row r="248" s="2" customFormat="1">
      <c r="A248" s="38"/>
      <c r="B248" s="39"/>
      <c r="C248" s="40"/>
      <c r="D248" s="227" t="s">
        <v>194</v>
      </c>
      <c r="E248" s="40"/>
      <c r="F248" s="228" t="s">
        <v>1063</v>
      </c>
      <c r="G248" s="40"/>
      <c r="H248" s="40"/>
      <c r="I248" s="229"/>
      <c r="J248" s="40"/>
      <c r="K248" s="40"/>
      <c r="L248" s="44"/>
      <c r="M248" s="230"/>
      <c r="N248" s="231"/>
      <c r="O248" s="84"/>
      <c r="P248" s="84"/>
      <c r="Q248" s="84"/>
      <c r="R248" s="84"/>
      <c r="S248" s="84"/>
      <c r="T248" s="85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7" t="s">
        <v>194</v>
      </c>
      <c r="AU248" s="17" t="s">
        <v>85</v>
      </c>
    </row>
    <row r="249" s="2" customFormat="1" ht="24.15" customHeight="1">
      <c r="A249" s="38"/>
      <c r="B249" s="39"/>
      <c r="C249" s="213" t="s">
        <v>584</v>
      </c>
      <c r="D249" s="213" t="s">
        <v>188</v>
      </c>
      <c r="E249" s="214" t="s">
        <v>1071</v>
      </c>
      <c r="F249" s="215" t="s">
        <v>1072</v>
      </c>
      <c r="G249" s="216" t="s">
        <v>256</v>
      </c>
      <c r="H249" s="217">
        <v>8.0370000000000008</v>
      </c>
      <c r="I249" s="218"/>
      <c r="J249" s="219">
        <f>ROUND(I249*H249,2)</f>
        <v>0</v>
      </c>
      <c r="K249" s="220"/>
      <c r="L249" s="44"/>
      <c r="M249" s="221" t="s">
        <v>19</v>
      </c>
      <c r="N249" s="222" t="s">
        <v>44</v>
      </c>
      <c r="O249" s="84"/>
      <c r="P249" s="223">
        <f>O249*H249</f>
        <v>0</v>
      </c>
      <c r="Q249" s="223">
        <v>0.000135</v>
      </c>
      <c r="R249" s="223">
        <f>Q249*H249</f>
        <v>0.0010849950000000001</v>
      </c>
      <c r="S249" s="223">
        <v>0</v>
      </c>
      <c r="T249" s="224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25" t="s">
        <v>306</v>
      </c>
      <c r="AT249" s="225" t="s">
        <v>188</v>
      </c>
      <c r="AU249" s="225" t="s">
        <v>85</v>
      </c>
      <c r="AY249" s="17" t="s">
        <v>186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17" t="s">
        <v>85</v>
      </c>
      <c r="BK249" s="226">
        <f>ROUND(I249*H249,2)</f>
        <v>0</v>
      </c>
      <c r="BL249" s="17" t="s">
        <v>306</v>
      </c>
      <c r="BM249" s="225" t="s">
        <v>4618</v>
      </c>
    </row>
    <row r="250" s="2" customFormat="1">
      <c r="A250" s="38"/>
      <c r="B250" s="39"/>
      <c r="C250" s="40"/>
      <c r="D250" s="227" t="s">
        <v>194</v>
      </c>
      <c r="E250" s="40"/>
      <c r="F250" s="228" t="s">
        <v>1074</v>
      </c>
      <c r="G250" s="40"/>
      <c r="H250" s="40"/>
      <c r="I250" s="229"/>
      <c r="J250" s="40"/>
      <c r="K250" s="40"/>
      <c r="L250" s="44"/>
      <c r="M250" s="230"/>
      <c r="N250" s="231"/>
      <c r="O250" s="84"/>
      <c r="P250" s="84"/>
      <c r="Q250" s="84"/>
      <c r="R250" s="84"/>
      <c r="S250" s="84"/>
      <c r="T250" s="85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7" t="s">
        <v>194</v>
      </c>
      <c r="AU250" s="17" t="s">
        <v>85</v>
      </c>
    </row>
    <row r="251" s="13" customFormat="1">
      <c r="A251" s="13"/>
      <c r="B251" s="232"/>
      <c r="C251" s="233"/>
      <c r="D251" s="234" t="s">
        <v>196</v>
      </c>
      <c r="E251" s="235" t="s">
        <v>19</v>
      </c>
      <c r="F251" s="236" t="s">
        <v>1165</v>
      </c>
      <c r="G251" s="233"/>
      <c r="H251" s="235" t="s">
        <v>19</v>
      </c>
      <c r="I251" s="237"/>
      <c r="J251" s="233"/>
      <c r="K251" s="233"/>
      <c r="L251" s="238"/>
      <c r="M251" s="239"/>
      <c r="N251" s="240"/>
      <c r="O251" s="240"/>
      <c r="P251" s="240"/>
      <c r="Q251" s="240"/>
      <c r="R251" s="240"/>
      <c r="S251" s="240"/>
      <c r="T251" s="241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2" t="s">
        <v>196</v>
      </c>
      <c r="AU251" s="242" t="s">
        <v>85</v>
      </c>
      <c r="AV251" s="13" t="s">
        <v>79</v>
      </c>
      <c r="AW251" s="13" t="s">
        <v>33</v>
      </c>
      <c r="AX251" s="13" t="s">
        <v>72</v>
      </c>
      <c r="AY251" s="242" t="s">
        <v>186</v>
      </c>
    </row>
    <row r="252" s="14" customFormat="1">
      <c r="A252" s="14"/>
      <c r="B252" s="243"/>
      <c r="C252" s="244"/>
      <c r="D252" s="234" t="s">
        <v>196</v>
      </c>
      <c r="E252" s="245" t="s">
        <v>19</v>
      </c>
      <c r="F252" s="246" t="s">
        <v>1414</v>
      </c>
      <c r="G252" s="244"/>
      <c r="H252" s="247">
        <v>0.34599999999999997</v>
      </c>
      <c r="I252" s="248"/>
      <c r="J252" s="244"/>
      <c r="K252" s="244"/>
      <c r="L252" s="249"/>
      <c r="M252" s="250"/>
      <c r="N252" s="251"/>
      <c r="O252" s="251"/>
      <c r="P252" s="251"/>
      <c r="Q252" s="251"/>
      <c r="R252" s="251"/>
      <c r="S252" s="251"/>
      <c r="T252" s="252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3" t="s">
        <v>196</v>
      </c>
      <c r="AU252" s="253" t="s">
        <v>85</v>
      </c>
      <c r="AV252" s="14" t="s">
        <v>85</v>
      </c>
      <c r="AW252" s="14" t="s">
        <v>33</v>
      </c>
      <c r="AX252" s="14" t="s">
        <v>72</v>
      </c>
      <c r="AY252" s="253" t="s">
        <v>186</v>
      </c>
    </row>
    <row r="253" s="13" customFormat="1">
      <c r="A253" s="13"/>
      <c r="B253" s="232"/>
      <c r="C253" s="233"/>
      <c r="D253" s="234" t="s">
        <v>196</v>
      </c>
      <c r="E253" s="235" t="s">
        <v>19</v>
      </c>
      <c r="F253" s="236" t="s">
        <v>1167</v>
      </c>
      <c r="G253" s="233"/>
      <c r="H253" s="235" t="s">
        <v>19</v>
      </c>
      <c r="I253" s="237"/>
      <c r="J253" s="233"/>
      <c r="K253" s="233"/>
      <c r="L253" s="238"/>
      <c r="M253" s="239"/>
      <c r="N253" s="240"/>
      <c r="O253" s="240"/>
      <c r="P253" s="240"/>
      <c r="Q253" s="240"/>
      <c r="R253" s="240"/>
      <c r="S253" s="240"/>
      <c r="T253" s="24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2" t="s">
        <v>196</v>
      </c>
      <c r="AU253" s="242" t="s">
        <v>85</v>
      </c>
      <c r="AV253" s="13" t="s">
        <v>79</v>
      </c>
      <c r="AW253" s="13" t="s">
        <v>33</v>
      </c>
      <c r="AX253" s="13" t="s">
        <v>72</v>
      </c>
      <c r="AY253" s="242" t="s">
        <v>186</v>
      </c>
    </row>
    <row r="254" s="14" customFormat="1">
      <c r="A254" s="14"/>
      <c r="B254" s="243"/>
      <c r="C254" s="244"/>
      <c r="D254" s="234" t="s">
        <v>196</v>
      </c>
      <c r="E254" s="245" t="s">
        <v>19</v>
      </c>
      <c r="F254" s="246" t="s">
        <v>1415</v>
      </c>
      <c r="G254" s="244"/>
      <c r="H254" s="247">
        <v>0.69099999999999995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3" t="s">
        <v>196</v>
      </c>
      <c r="AU254" s="253" t="s">
        <v>85</v>
      </c>
      <c r="AV254" s="14" t="s">
        <v>85</v>
      </c>
      <c r="AW254" s="14" t="s">
        <v>33</v>
      </c>
      <c r="AX254" s="14" t="s">
        <v>72</v>
      </c>
      <c r="AY254" s="253" t="s">
        <v>186</v>
      </c>
    </row>
    <row r="255" s="13" customFormat="1">
      <c r="A255" s="13"/>
      <c r="B255" s="232"/>
      <c r="C255" s="233"/>
      <c r="D255" s="234" t="s">
        <v>196</v>
      </c>
      <c r="E255" s="235" t="s">
        <v>19</v>
      </c>
      <c r="F255" s="236" t="s">
        <v>1165</v>
      </c>
      <c r="G255" s="233"/>
      <c r="H255" s="235" t="s">
        <v>19</v>
      </c>
      <c r="I255" s="237"/>
      <c r="J255" s="233"/>
      <c r="K255" s="233"/>
      <c r="L255" s="238"/>
      <c r="M255" s="239"/>
      <c r="N255" s="240"/>
      <c r="O255" s="240"/>
      <c r="P255" s="240"/>
      <c r="Q255" s="240"/>
      <c r="R255" s="240"/>
      <c r="S255" s="240"/>
      <c r="T255" s="241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2" t="s">
        <v>196</v>
      </c>
      <c r="AU255" s="242" t="s">
        <v>85</v>
      </c>
      <c r="AV255" s="13" t="s">
        <v>79</v>
      </c>
      <c r="AW255" s="13" t="s">
        <v>33</v>
      </c>
      <c r="AX255" s="13" t="s">
        <v>72</v>
      </c>
      <c r="AY255" s="242" t="s">
        <v>186</v>
      </c>
    </row>
    <row r="256" s="14" customFormat="1">
      <c r="A256" s="14"/>
      <c r="B256" s="243"/>
      <c r="C256" s="244"/>
      <c r="D256" s="234" t="s">
        <v>196</v>
      </c>
      <c r="E256" s="245" t="s">
        <v>19</v>
      </c>
      <c r="F256" s="246" t="s">
        <v>1416</v>
      </c>
      <c r="G256" s="244"/>
      <c r="H256" s="247">
        <v>1.3999999999999999</v>
      </c>
      <c r="I256" s="248"/>
      <c r="J256" s="244"/>
      <c r="K256" s="244"/>
      <c r="L256" s="249"/>
      <c r="M256" s="250"/>
      <c r="N256" s="251"/>
      <c r="O256" s="251"/>
      <c r="P256" s="251"/>
      <c r="Q256" s="251"/>
      <c r="R256" s="251"/>
      <c r="S256" s="251"/>
      <c r="T256" s="25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3" t="s">
        <v>196</v>
      </c>
      <c r="AU256" s="253" t="s">
        <v>85</v>
      </c>
      <c r="AV256" s="14" t="s">
        <v>85</v>
      </c>
      <c r="AW256" s="14" t="s">
        <v>33</v>
      </c>
      <c r="AX256" s="14" t="s">
        <v>72</v>
      </c>
      <c r="AY256" s="253" t="s">
        <v>186</v>
      </c>
    </row>
    <row r="257" s="13" customFormat="1">
      <c r="A257" s="13"/>
      <c r="B257" s="232"/>
      <c r="C257" s="233"/>
      <c r="D257" s="234" t="s">
        <v>196</v>
      </c>
      <c r="E257" s="235" t="s">
        <v>19</v>
      </c>
      <c r="F257" s="236" t="s">
        <v>1167</v>
      </c>
      <c r="G257" s="233"/>
      <c r="H257" s="235" t="s">
        <v>19</v>
      </c>
      <c r="I257" s="237"/>
      <c r="J257" s="233"/>
      <c r="K257" s="233"/>
      <c r="L257" s="238"/>
      <c r="M257" s="239"/>
      <c r="N257" s="240"/>
      <c r="O257" s="240"/>
      <c r="P257" s="240"/>
      <c r="Q257" s="240"/>
      <c r="R257" s="240"/>
      <c r="S257" s="240"/>
      <c r="T257" s="24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2" t="s">
        <v>196</v>
      </c>
      <c r="AU257" s="242" t="s">
        <v>85</v>
      </c>
      <c r="AV257" s="13" t="s">
        <v>79</v>
      </c>
      <c r="AW257" s="13" t="s">
        <v>33</v>
      </c>
      <c r="AX257" s="13" t="s">
        <v>72</v>
      </c>
      <c r="AY257" s="242" t="s">
        <v>186</v>
      </c>
    </row>
    <row r="258" s="14" customFormat="1">
      <c r="A258" s="14"/>
      <c r="B258" s="243"/>
      <c r="C258" s="244"/>
      <c r="D258" s="234" t="s">
        <v>196</v>
      </c>
      <c r="E258" s="245" t="s">
        <v>19</v>
      </c>
      <c r="F258" s="246" t="s">
        <v>1417</v>
      </c>
      <c r="G258" s="244"/>
      <c r="H258" s="247">
        <v>5.5999999999999996</v>
      </c>
      <c r="I258" s="248"/>
      <c r="J258" s="244"/>
      <c r="K258" s="244"/>
      <c r="L258" s="249"/>
      <c r="M258" s="269"/>
      <c r="N258" s="270"/>
      <c r="O258" s="270"/>
      <c r="P258" s="270"/>
      <c r="Q258" s="270"/>
      <c r="R258" s="270"/>
      <c r="S258" s="270"/>
      <c r="T258" s="271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3" t="s">
        <v>196</v>
      </c>
      <c r="AU258" s="253" t="s">
        <v>85</v>
      </c>
      <c r="AV258" s="14" t="s">
        <v>85</v>
      </c>
      <c r="AW258" s="14" t="s">
        <v>33</v>
      </c>
      <c r="AX258" s="14" t="s">
        <v>72</v>
      </c>
      <c r="AY258" s="253" t="s">
        <v>186</v>
      </c>
    </row>
    <row r="259" s="2" customFormat="1" ht="6.96" customHeight="1">
      <c r="A259" s="38"/>
      <c r="B259" s="59"/>
      <c r="C259" s="60"/>
      <c r="D259" s="60"/>
      <c r="E259" s="60"/>
      <c r="F259" s="60"/>
      <c r="G259" s="60"/>
      <c r="H259" s="60"/>
      <c r="I259" s="60"/>
      <c r="J259" s="60"/>
      <c r="K259" s="60"/>
      <c r="L259" s="44"/>
      <c r="M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</row>
  </sheetData>
  <sheetProtection sheet="1" autoFilter="0" formatColumns="0" formatRows="0" objects="1" scenarios="1" spinCount="100000" saltValue="v66wAzzfWU3hGm65ypQivyDbxCktYorQj+kk1LuxhIHjweXGuxqHDvus6FpivzcdZ6I+25/KjfPar7MklKNb9g==" hashValue="tIkWw6weKbtqm6CwDWpIemZsZcRRs2cXG1tJ4dfo7xz9+16Fgfs3D1qpaSKTAZSmQIWEI2O1hV2XXFHP0n4R8A==" algorithmName="SHA-512" password="CDDA"/>
  <autoFilter ref="C96:K25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3_01/953961112"/>
    <hyperlink ref="F107" r:id="rId2" display="https://podminky.urs.cz/item/CS_URS_2023_01/953965115"/>
    <hyperlink ref="F110" r:id="rId3" display="https://podminky.urs.cz/item/CS_URS_2023_01/997013212"/>
    <hyperlink ref="F112" r:id="rId4" display="https://podminky.urs.cz/item/CS_URS_2023_01/997013501"/>
    <hyperlink ref="F114" r:id="rId5" display="https://podminky.urs.cz/item/CS_URS_2023_01/997013509"/>
    <hyperlink ref="F120" r:id="rId6" display="https://podminky.urs.cz/item/CS_URS_2023_01/998018002"/>
    <hyperlink ref="F124" r:id="rId7" display="https://podminky.urs.cz/item/CS_URS_2023_01/713463411"/>
    <hyperlink ref="F131" r:id="rId8" display="https://podminky.urs.cz/item/CS_URS_2023_01/998713102"/>
    <hyperlink ref="F133" r:id="rId9" display="https://podminky.urs.cz/item/CS_URS_2023_01/998713181"/>
    <hyperlink ref="F136" r:id="rId10" display="https://podminky.urs.cz/item/CS_URS_2023_01/733223302"/>
    <hyperlink ref="F138" r:id="rId11" display="https://podminky.urs.cz/item/CS_URS_2023_01/733223303"/>
    <hyperlink ref="F140" r:id="rId12" display="https://podminky.urs.cz/item/CS_URS_2023_01/733223304"/>
    <hyperlink ref="F142" r:id="rId13" display="https://podminky.urs.cz/item/CS_URS_2023_01/733223305"/>
    <hyperlink ref="F144" r:id="rId14" display="https://podminky.urs.cz/item/CS_URS_2023_01/733223306"/>
    <hyperlink ref="F146" r:id="rId15" display="https://podminky.urs.cz/item/CS_URS_2023_01/733231111"/>
    <hyperlink ref="F148" r:id="rId16" display="https://podminky.urs.cz/item/CS_URS_2023_01/733231116"/>
    <hyperlink ref="F150" r:id="rId17" display="https://podminky.urs.cz/item/CS_URS_2023_01/733290801"/>
    <hyperlink ref="F152" r:id="rId18" display="https://podminky.urs.cz/item/CS_URS_2023_01/733290802"/>
    <hyperlink ref="F154" r:id="rId19" display="https://podminky.urs.cz/item/CS_URS_2023_01/733291101"/>
    <hyperlink ref="F156" r:id="rId20" display="https://podminky.urs.cz/item/CS_URS_2023_01/733291102"/>
    <hyperlink ref="F158" r:id="rId21" display="https://podminky.urs.cz/item/CS_URS_2023_01/998733102"/>
    <hyperlink ref="F160" r:id="rId22" display="https://podminky.urs.cz/item/CS_URS_2023_01/998733181"/>
    <hyperlink ref="F163" r:id="rId23" display="https://podminky.urs.cz/item/CS_URS_2023_01/734200821"/>
    <hyperlink ref="F165" r:id="rId24" display="https://podminky.urs.cz/item/CS_URS_2023_01/734209114"/>
    <hyperlink ref="F168" r:id="rId25" display="https://podminky.urs.cz/item/CS_URS_2023_01/734211120"/>
    <hyperlink ref="F170" r:id="rId26" display="https://podminky.urs.cz/item/CS_URS_2023_01/998734102"/>
    <hyperlink ref="F172" r:id="rId27" display="https://podminky.urs.cz/item/CS_URS_2023_01/998734181"/>
    <hyperlink ref="F182" r:id="rId28" display="https://podminky.urs.cz/item/CS_URS_2023_01/998735102"/>
    <hyperlink ref="F184" r:id="rId29" display="https://podminky.urs.cz/item/CS_URS_2023_01/998735181"/>
    <hyperlink ref="F187" r:id="rId30" display="https://podminky.urs.cz/item/CS_URS_2023_01/751311092"/>
    <hyperlink ref="F192" r:id="rId31" display="https://podminky.urs.cz/item/CS_URS_2023_01/751311111"/>
    <hyperlink ref="F205" r:id="rId32" display="https://podminky.urs.cz/item/CS_URS_2023_01/751793001"/>
    <hyperlink ref="F208" r:id="rId33" display="https://podminky.urs.cz/item/CS_URS_2023_01/998751101"/>
    <hyperlink ref="F210" r:id="rId34" display="https://podminky.urs.cz/item/CS_URS_2023_01/998751181"/>
    <hyperlink ref="F213" r:id="rId35" display="https://podminky.urs.cz/item/CS_URS_2023_01/767995111"/>
    <hyperlink ref="F243" r:id="rId36" display="https://podminky.urs.cz/item/CS_URS_2023_01/998767102"/>
    <hyperlink ref="F245" r:id="rId37" display="https://podminky.urs.cz/item/CS_URS_2023_01/998767181"/>
    <hyperlink ref="F248" r:id="rId38" display="https://podminky.urs.cz/item/CS_URS_2023_01/783301313"/>
    <hyperlink ref="F250" r:id="rId39" display="https://podminky.urs.cz/item/CS_URS_2023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0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130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4619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ROUND(J94,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ROUND((SUM(BE94:BE203)),  2)</f>
        <v>0</v>
      </c>
      <c r="G35" s="38"/>
      <c r="H35" s="38"/>
      <c r="I35" s="157">
        <v>0.20999999999999999</v>
      </c>
      <c r="J35" s="156">
        <f>ROUND(((SUM(BE94:BE203))*I35),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ROUND((SUM(BF94:BF203)),  2)</f>
        <v>0</v>
      </c>
      <c r="G36" s="38"/>
      <c r="H36" s="38"/>
      <c r="I36" s="157">
        <v>0.14999999999999999</v>
      </c>
      <c r="J36" s="156">
        <f>ROUND(((SUM(BF94:BF203))*I36),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ROUND((SUM(BG94:BG203)),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ROUND((SUM(BH94:BH203)),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ROUND((SUM(BI94:BI203)),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D1.4.2_CHL - Chlazení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J94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J95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J96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158</v>
      </c>
      <c r="E66" s="182"/>
      <c r="F66" s="182"/>
      <c r="G66" s="182"/>
      <c r="H66" s="182"/>
      <c r="I66" s="182"/>
      <c r="J66" s="183">
        <f>J103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4"/>
      <c r="C67" s="175"/>
      <c r="D67" s="176" t="s">
        <v>159</v>
      </c>
      <c r="E67" s="177"/>
      <c r="F67" s="177"/>
      <c r="G67" s="177"/>
      <c r="H67" s="177"/>
      <c r="I67" s="177"/>
      <c r="J67" s="178">
        <f>J106</f>
        <v>0</v>
      </c>
      <c r="K67" s="175"/>
      <c r="L67" s="17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0"/>
      <c r="C68" s="125"/>
      <c r="D68" s="181" t="s">
        <v>161</v>
      </c>
      <c r="E68" s="182"/>
      <c r="F68" s="182"/>
      <c r="G68" s="182"/>
      <c r="H68" s="182"/>
      <c r="I68" s="182"/>
      <c r="J68" s="183">
        <f>J107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0"/>
      <c r="C69" s="125"/>
      <c r="D69" s="181" t="s">
        <v>1162</v>
      </c>
      <c r="E69" s="182"/>
      <c r="F69" s="182"/>
      <c r="G69" s="182"/>
      <c r="H69" s="182"/>
      <c r="I69" s="182"/>
      <c r="J69" s="183">
        <f>J132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1163</v>
      </c>
      <c r="E70" s="182"/>
      <c r="F70" s="182"/>
      <c r="G70" s="182"/>
      <c r="H70" s="182"/>
      <c r="I70" s="182"/>
      <c r="J70" s="183">
        <f>J159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166</v>
      </c>
      <c r="E71" s="182"/>
      <c r="F71" s="182"/>
      <c r="G71" s="182"/>
      <c r="H71" s="182"/>
      <c r="I71" s="182"/>
      <c r="J71" s="183">
        <f>J173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168</v>
      </c>
      <c r="E72" s="182"/>
      <c r="F72" s="182"/>
      <c r="G72" s="182"/>
      <c r="H72" s="182"/>
      <c r="I72" s="182"/>
      <c r="J72" s="183">
        <f>J196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38"/>
      <c r="B73" s="39"/>
      <c r="C73" s="40"/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6.96" customHeight="1">
      <c r="A74" s="38"/>
      <c r="B74" s="59"/>
      <c r="C74" s="60"/>
      <c r="D74" s="60"/>
      <c r="E74" s="60"/>
      <c r="F74" s="60"/>
      <c r="G74" s="60"/>
      <c r="H74" s="60"/>
      <c r="I74" s="60"/>
      <c r="J74" s="60"/>
      <c r="K74" s="6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8" s="2" customFormat="1" ht="6.96" customHeight="1">
      <c r="A78" s="38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24.96" customHeight="1">
      <c r="A79" s="38"/>
      <c r="B79" s="39"/>
      <c r="C79" s="23" t="s">
        <v>171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6.96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16</v>
      </c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6.5" customHeight="1">
      <c r="A82" s="38"/>
      <c r="B82" s="39"/>
      <c r="C82" s="40"/>
      <c r="D82" s="40"/>
      <c r="E82" s="169" t="str">
        <f>E7</f>
        <v xml:space="preserve"> Rekonstrukce vzduchotechniky v bytovém domě</v>
      </c>
      <c r="F82" s="32"/>
      <c r="G82" s="32"/>
      <c r="H82" s="32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1" customFormat="1" ht="12" customHeight="1">
      <c r="B83" s="21"/>
      <c r="C83" s="32" t="s">
        <v>143</v>
      </c>
      <c r="D83" s="22"/>
      <c r="E83" s="22"/>
      <c r="F83" s="22"/>
      <c r="G83" s="22"/>
      <c r="H83" s="22"/>
      <c r="I83" s="22"/>
      <c r="J83" s="22"/>
      <c r="K83" s="22"/>
      <c r="L83" s="20"/>
    </row>
    <row r="84" s="2" customFormat="1" ht="16.5" customHeight="1">
      <c r="A84" s="38"/>
      <c r="B84" s="39"/>
      <c r="C84" s="40"/>
      <c r="D84" s="40"/>
      <c r="E84" s="169" t="s">
        <v>4396</v>
      </c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2" t="s">
        <v>145</v>
      </c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69" t="str">
        <f>E11</f>
        <v>SO 103 D1.4.2_CHL - Chlazení</v>
      </c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21</v>
      </c>
      <c r="D88" s="40"/>
      <c r="E88" s="40"/>
      <c r="F88" s="27" t="str">
        <f>F14</f>
        <v xml:space="preserve"> náměstí Svobody 728/1</v>
      </c>
      <c r="G88" s="40"/>
      <c r="H88" s="40"/>
      <c r="I88" s="32" t="s">
        <v>23</v>
      </c>
      <c r="J88" s="72" t="str">
        <f>IF(J14="","",J14)</f>
        <v>3. 1. 2023</v>
      </c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2" t="s">
        <v>25</v>
      </c>
      <c r="D90" s="40"/>
      <c r="E90" s="40"/>
      <c r="F90" s="27" t="str">
        <f>E17</f>
        <v>SNEO a.s</v>
      </c>
      <c r="G90" s="40"/>
      <c r="H90" s="40"/>
      <c r="I90" s="32" t="s">
        <v>31</v>
      </c>
      <c r="J90" s="36" t="str">
        <f>E23</f>
        <v>Ing. Filip Nehonský</v>
      </c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29</v>
      </c>
      <c r="D91" s="40"/>
      <c r="E91" s="40"/>
      <c r="F91" s="27" t="str">
        <f>IF(E20="","",E20)</f>
        <v>Vyplň údaj</v>
      </c>
      <c r="G91" s="40"/>
      <c r="H91" s="40"/>
      <c r="I91" s="32" t="s">
        <v>34</v>
      </c>
      <c r="J91" s="36" t="str">
        <f>E26</f>
        <v>Pavel Novotný</v>
      </c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11" customFormat="1" ht="29.28" customHeight="1">
      <c r="A93" s="185"/>
      <c r="B93" s="186"/>
      <c r="C93" s="187" t="s">
        <v>172</v>
      </c>
      <c r="D93" s="188" t="s">
        <v>57</v>
      </c>
      <c r="E93" s="188" t="s">
        <v>53</v>
      </c>
      <c r="F93" s="188" t="s">
        <v>54</v>
      </c>
      <c r="G93" s="188" t="s">
        <v>173</v>
      </c>
      <c r="H93" s="188" t="s">
        <v>174</v>
      </c>
      <c r="I93" s="188" t="s">
        <v>175</v>
      </c>
      <c r="J93" s="189" t="s">
        <v>149</v>
      </c>
      <c r="K93" s="190" t="s">
        <v>176</v>
      </c>
      <c r="L93" s="191"/>
      <c r="M93" s="92" t="s">
        <v>19</v>
      </c>
      <c r="N93" s="93" t="s">
        <v>42</v>
      </c>
      <c r="O93" s="93" t="s">
        <v>177</v>
      </c>
      <c r="P93" s="93" t="s">
        <v>178</v>
      </c>
      <c r="Q93" s="93" t="s">
        <v>179</v>
      </c>
      <c r="R93" s="93" t="s">
        <v>180</v>
      </c>
      <c r="S93" s="93" t="s">
        <v>181</v>
      </c>
      <c r="T93" s="94" t="s">
        <v>182</v>
      </c>
      <c r="U93" s="185"/>
      <c r="V93" s="185"/>
      <c r="W93" s="185"/>
      <c r="X93" s="185"/>
      <c r="Y93" s="185"/>
      <c r="Z93" s="185"/>
      <c r="AA93" s="185"/>
      <c r="AB93" s="185"/>
      <c r="AC93" s="185"/>
      <c r="AD93" s="185"/>
      <c r="AE93" s="185"/>
    </row>
    <row r="94" s="2" customFormat="1" ht="22.8" customHeight="1">
      <c r="A94" s="38"/>
      <c r="B94" s="39"/>
      <c r="C94" s="99" t="s">
        <v>183</v>
      </c>
      <c r="D94" s="40"/>
      <c r="E94" s="40"/>
      <c r="F94" s="40"/>
      <c r="G94" s="40"/>
      <c r="H94" s="40"/>
      <c r="I94" s="40"/>
      <c r="J94" s="192">
        <f>BK94</f>
        <v>0</v>
      </c>
      <c r="K94" s="40"/>
      <c r="L94" s="44"/>
      <c r="M94" s="95"/>
      <c r="N94" s="193"/>
      <c r="O94" s="96"/>
      <c r="P94" s="194">
        <f>P95+P106</f>
        <v>0</v>
      </c>
      <c r="Q94" s="96"/>
      <c r="R94" s="194">
        <f>R95+R106</f>
        <v>0.50892782111250001</v>
      </c>
      <c r="S94" s="96"/>
      <c r="T94" s="195">
        <f>T95+T106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T94" s="17" t="s">
        <v>71</v>
      </c>
      <c r="AU94" s="17" t="s">
        <v>150</v>
      </c>
      <c r="BK94" s="196">
        <f>BK95+BK106</f>
        <v>0</v>
      </c>
    </row>
    <row r="95" s="12" customFormat="1" ht="25.92" customHeight="1">
      <c r="A95" s="12"/>
      <c r="B95" s="197"/>
      <c r="C95" s="198"/>
      <c r="D95" s="199" t="s">
        <v>71</v>
      </c>
      <c r="E95" s="200" t="s">
        <v>184</v>
      </c>
      <c r="F95" s="200" t="s">
        <v>185</v>
      </c>
      <c r="G95" s="198"/>
      <c r="H95" s="198"/>
      <c r="I95" s="201"/>
      <c r="J95" s="202">
        <f>BK95</f>
        <v>0</v>
      </c>
      <c r="K95" s="198"/>
      <c r="L95" s="203"/>
      <c r="M95" s="204"/>
      <c r="N95" s="205"/>
      <c r="O95" s="205"/>
      <c r="P95" s="206">
        <f>P96+P103</f>
        <v>0</v>
      </c>
      <c r="Q95" s="205"/>
      <c r="R95" s="206">
        <f>R96+R103</f>
        <v>0.011060839999999999</v>
      </c>
      <c r="S95" s="205"/>
      <c r="T95" s="207">
        <f>T96+T103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8" t="s">
        <v>79</v>
      </c>
      <c r="AT95" s="209" t="s">
        <v>71</v>
      </c>
      <c r="AU95" s="209" t="s">
        <v>72</v>
      </c>
      <c r="AY95" s="208" t="s">
        <v>186</v>
      </c>
      <c r="BK95" s="210">
        <f>BK96+BK103</f>
        <v>0</v>
      </c>
    </row>
    <row r="96" s="12" customFormat="1" ht="22.8" customHeight="1">
      <c r="A96" s="12"/>
      <c r="B96" s="197"/>
      <c r="C96" s="198"/>
      <c r="D96" s="199" t="s">
        <v>71</v>
      </c>
      <c r="E96" s="211" t="s">
        <v>253</v>
      </c>
      <c r="F96" s="211" t="s">
        <v>361</v>
      </c>
      <c r="G96" s="198"/>
      <c r="H96" s="198"/>
      <c r="I96" s="201"/>
      <c r="J96" s="212">
        <f>BK96</f>
        <v>0</v>
      </c>
      <c r="K96" s="198"/>
      <c r="L96" s="203"/>
      <c r="M96" s="204"/>
      <c r="N96" s="205"/>
      <c r="O96" s="205"/>
      <c r="P96" s="206">
        <f>SUM(P97:P102)</f>
        <v>0</v>
      </c>
      <c r="Q96" s="205"/>
      <c r="R96" s="206">
        <f>SUM(R97:R102)</f>
        <v>0.011060839999999999</v>
      </c>
      <c r="S96" s="205"/>
      <c r="T96" s="207">
        <f>SUM(T97:T102)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8" t="s">
        <v>79</v>
      </c>
      <c r="AT96" s="209" t="s">
        <v>71</v>
      </c>
      <c r="AU96" s="209" t="s">
        <v>79</v>
      </c>
      <c r="AY96" s="208" t="s">
        <v>186</v>
      </c>
      <c r="BK96" s="210">
        <f>SUM(BK97:BK102)</f>
        <v>0</v>
      </c>
    </row>
    <row r="97" s="2" customFormat="1" ht="37.8" customHeight="1">
      <c r="A97" s="38"/>
      <c r="B97" s="39"/>
      <c r="C97" s="213" t="s">
        <v>79</v>
      </c>
      <c r="D97" s="213" t="s">
        <v>188</v>
      </c>
      <c r="E97" s="214" t="s">
        <v>452</v>
      </c>
      <c r="F97" s="215" t="s">
        <v>453</v>
      </c>
      <c r="G97" s="216" t="s">
        <v>283</v>
      </c>
      <c r="H97" s="217">
        <v>140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9.0059999999999998E-06</v>
      </c>
      <c r="R97" s="223">
        <f>Q97*H97</f>
        <v>0.0012608400000000001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192</v>
      </c>
      <c r="AT97" s="225" t="s">
        <v>188</v>
      </c>
      <c r="AU97" s="225" t="s">
        <v>85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192</v>
      </c>
      <c r="BM97" s="225" t="s">
        <v>4620</v>
      </c>
    </row>
    <row r="98" s="2" customFormat="1">
      <c r="A98" s="38"/>
      <c r="B98" s="39"/>
      <c r="C98" s="40"/>
      <c r="D98" s="227" t="s">
        <v>194</v>
      </c>
      <c r="E98" s="40"/>
      <c r="F98" s="228" t="s">
        <v>1431</v>
      </c>
      <c r="G98" s="40"/>
      <c r="H98" s="40"/>
      <c r="I98" s="229"/>
      <c r="J98" s="40"/>
      <c r="K98" s="40"/>
      <c r="L98" s="44"/>
      <c r="M98" s="230"/>
      <c r="N98" s="231"/>
      <c r="O98" s="84"/>
      <c r="P98" s="84"/>
      <c r="Q98" s="84"/>
      <c r="R98" s="84"/>
      <c r="S98" s="84"/>
      <c r="T98" s="85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194</v>
      </c>
      <c r="AU98" s="17" t="s">
        <v>85</v>
      </c>
    </row>
    <row r="99" s="13" customFormat="1">
      <c r="A99" s="13"/>
      <c r="B99" s="232"/>
      <c r="C99" s="233"/>
      <c r="D99" s="234" t="s">
        <v>196</v>
      </c>
      <c r="E99" s="235" t="s">
        <v>19</v>
      </c>
      <c r="F99" s="236" t="s">
        <v>1432</v>
      </c>
      <c r="G99" s="233"/>
      <c r="H99" s="235" t="s">
        <v>19</v>
      </c>
      <c r="I99" s="237"/>
      <c r="J99" s="233"/>
      <c r="K99" s="233"/>
      <c r="L99" s="238"/>
      <c r="M99" s="239"/>
      <c r="N99" s="240"/>
      <c r="O99" s="240"/>
      <c r="P99" s="240"/>
      <c r="Q99" s="240"/>
      <c r="R99" s="240"/>
      <c r="S99" s="240"/>
      <c r="T99" s="241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2" t="s">
        <v>196</v>
      </c>
      <c r="AU99" s="242" t="s">
        <v>85</v>
      </c>
      <c r="AV99" s="13" t="s">
        <v>79</v>
      </c>
      <c r="AW99" s="13" t="s">
        <v>33</v>
      </c>
      <c r="AX99" s="13" t="s">
        <v>72</v>
      </c>
      <c r="AY99" s="242" t="s">
        <v>186</v>
      </c>
    </row>
    <row r="100" s="14" customFormat="1">
      <c r="A100" s="14"/>
      <c r="B100" s="243"/>
      <c r="C100" s="244"/>
      <c r="D100" s="234" t="s">
        <v>196</v>
      </c>
      <c r="E100" s="245" t="s">
        <v>19</v>
      </c>
      <c r="F100" s="246" t="s">
        <v>1433</v>
      </c>
      <c r="G100" s="244"/>
      <c r="H100" s="247">
        <v>140</v>
      </c>
      <c r="I100" s="248"/>
      <c r="J100" s="244"/>
      <c r="K100" s="244"/>
      <c r="L100" s="249"/>
      <c r="M100" s="250"/>
      <c r="N100" s="251"/>
      <c r="O100" s="251"/>
      <c r="P100" s="251"/>
      <c r="Q100" s="251"/>
      <c r="R100" s="251"/>
      <c r="S100" s="251"/>
      <c r="T100" s="252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3" t="s">
        <v>196</v>
      </c>
      <c r="AU100" s="253" t="s">
        <v>85</v>
      </c>
      <c r="AV100" s="14" t="s">
        <v>85</v>
      </c>
      <c r="AW100" s="14" t="s">
        <v>33</v>
      </c>
      <c r="AX100" s="14" t="s">
        <v>72</v>
      </c>
      <c r="AY100" s="253" t="s">
        <v>186</v>
      </c>
    </row>
    <row r="101" s="2" customFormat="1" ht="33" customHeight="1">
      <c r="A101" s="38"/>
      <c r="B101" s="39"/>
      <c r="C101" s="213" t="s">
        <v>85</v>
      </c>
      <c r="D101" s="213" t="s">
        <v>188</v>
      </c>
      <c r="E101" s="214" t="s">
        <v>458</v>
      </c>
      <c r="F101" s="215" t="s">
        <v>459</v>
      </c>
      <c r="G101" s="216" t="s">
        <v>283</v>
      </c>
      <c r="H101" s="217">
        <v>140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6.9999999999999994E-05</v>
      </c>
      <c r="R101" s="223">
        <f>Q101*H101</f>
        <v>0.0097999999999999997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192</v>
      </c>
      <c r="AT101" s="225" t="s">
        <v>188</v>
      </c>
      <c r="AU101" s="225" t="s">
        <v>85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192</v>
      </c>
      <c r="BM101" s="225" t="s">
        <v>4621</v>
      </c>
    </row>
    <row r="102" s="2" customFormat="1">
      <c r="A102" s="38"/>
      <c r="B102" s="39"/>
      <c r="C102" s="40"/>
      <c r="D102" s="227" t="s">
        <v>194</v>
      </c>
      <c r="E102" s="40"/>
      <c r="F102" s="228" t="s">
        <v>461</v>
      </c>
      <c r="G102" s="40"/>
      <c r="H102" s="40"/>
      <c r="I102" s="229"/>
      <c r="J102" s="40"/>
      <c r="K102" s="40"/>
      <c r="L102" s="44"/>
      <c r="M102" s="230"/>
      <c r="N102" s="231"/>
      <c r="O102" s="84"/>
      <c r="P102" s="84"/>
      <c r="Q102" s="84"/>
      <c r="R102" s="84"/>
      <c r="S102" s="84"/>
      <c r="T102" s="85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T102" s="17" t="s">
        <v>194</v>
      </c>
      <c r="AU102" s="17" t="s">
        <v>85</v>
      </c>
    </row>
    <row r="103" s="12" customFormat="1" ht="22.8" customHeight="1">
      <c r="A103" s="12"/>
      <c r="B103" s="197"/>
      <c r="C103" s="198"/>
      <c r="D103" s="199" t="s">
        <v>71</v>
      </c>
      <c r="E103" s="211" t="s">
        <v>672</v>
      </c>
      <c r="F103" s="211" t="s">
        <v>673</v>
      </c>
      <c r="G103" s="198"/>
      <c r="H103" s="198"/>
      <c r="I103" s="201"/>
      <c r="J103" s="212">
        <f>BK103</f>
        <v>0</v>
      </c>
      <c r="K103" s="198"/>
      <c r="L103" s="203"/>
      <c r="M103" s="204"/>
      <c r="N103" s="205"/>
      <c r="O103" s="205"/>
      <c r="P103" s="206">
        <f>SUM(P104:P105)</f>
        <v>0</v>
      </c>
      <c r="Q103" s="205"/>
      <c r="R103" s="206">
        <f>SUM(R104:R105)</f>
        <v>0</v>
      </c>
      <c r="S103" s="205"/>
      <c r="T103" s="207">
        <f>SUM(T104:T105)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8" t="s">
        <v>79</v>
      </c>
      <c r="AT103" s="209" t="s">
        <v>71</v>
      </c>
      <c r="AU103" s="209" t="s">
        <v>79</v>
      </c>
      <c r="AY103" s="208" t="s">
        <v>186</v>
      </c>
      <c r="BK103" s="210">
        <f>SUM(BK104:BK105)</f>
        <v>0</v>
      </c>
    </row>
    <row r="104" s="2" customFormat="1" ht="55.5" customHeight="1">
      <c r="A104" s="38"/>
      <c r="B104" s="39"/>
      <c r="C104" s="213" t="s">
        <v>201</v>
      </c>
      <c r="D104" s="213" t="s">
        <v>188</v>
      </c>
      <c r="E104" s="214" t="s">
        <v>2843</v>
      </c>
      <c r="F104" s="215" t="s">
        <v>2844</v>
      </c>
      <c r="G104" s="216" t="s">
        <v>230</v>
      </c>
      <c r="H104" s="217">
        <v>0.017000000000000001</v>
      </c>
      <c r="I104" s="218"/>
      <c r="J104" s="219">
        <f>ROUND(I104*H104,2)</f>
        <v>0</v>
      </c>
      <c r="K104" s="220"/>
      <c r="L104" s="44"/>
      <c r="M104" s="221" t="s">
        <v>19</v>
      </c>
      <c r="N104" s="222" t="s">
        <v>44</v>
      </c>
      <c r="O104" s="84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192</v>
      </c>
      <c r="AT104" s="225" t="s">
        <v>188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192</v>
      </c>
      <c r="BM104" s="225" t="s">
        <v>4622</v>
      </c>
    </row>
    <row r="105" s="2" customFormat="1">
      <c r="A105" s="38"/>
      <c r="B105" s="39"/>
      <c r="C105" s="40"/>
      <c r="D105" s="227" t="s">
        <v>194</v>
      </c>
      <c r="E105" s="40"/>
      <c r="F105" s="228" t="s">
        <v>2846</v>
      </c>
      <c r="G105" s="40"/>
      <c r="H105" s="40"/>
      <c r="I105" s="229"/>
      <c r="J105" s="40"/>
      <c r="K105" s="40"/>
      <c r="L105" s="44"/>
      <c r="M105" s="230"/>
      <c r="N105" s="231"/>
      <c r="O105" s="84"/>
      <c r="P105" s="84"/>
      <c r="Q105" s="84"/>
      <c r="R105" s="84"/>
      <c r="S105" s="84"/>
      <c r="T105" s="85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T105" s="17" t="s">
        <v>194</v>
      </c>
      <c r="AU105" s="17" t="s">
        <v>85</v>
      </c>
    </row>
    <row r="106" s="12" customFormat="1" ht="25.92" customHeight="1">
      <c r="A106" s="12"/>
      <c r="B106" s="197"/>
      <c r="C106" s="198"/>
      <c r="D106" s="199" t="s">
        <v>71</v>
      </c>
      <c r="E106" s="200" t="s">
        <v>679</v>
      </c>
      <c r="F106" s="200" t="s">
        <v>680</v>
      </c>
      <c r="G106" s="198"/>
      <c r="H106" s="198"/>
      <c r="I106" s="201"/>
      <c r="J106" s="202">
        <f>BK106</f>
        <v>0</v>
      </c>
      <c r="K106" s="198"/>
      <c r="L106" s="203"/>
      <c r="M106" s="204"/>
      <c r="N106" s="205"/>
      <c r="O106" s="205"/>
      <c r="P106" s="206">
        <f>P107+P132+P159+P173+P196</f>
        <v>0</v>
      </c>
      <c r="Q106" s="205"/>
      <c r="R106" s="206">
        <f>R107+R132+R159+R173+R196</f>
        <v>0.49786698111250005</v>
      </c>
      <c r="S106" s="205"/>
      <c r="T106" s="207">
        <f>T107+T132+T159+T173+T196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8" t="s">
        <v>85</v>
      </c>
      <c r="AT106" s="209" t="s">
        <v>71</v>
      </c>
      <c r="AU106" s="209" t="s">
        <v>72</v>
      </c>
      <c r="AY106" s="208" t="s">
        <v>186</v>
      </c>
      <c r="BK106" s="210">
        <f>BK107+BK132+BK159+BK173+BK196</f>
        <v>0</v>
      </c>
    </row>
    <row r="107" s="12" customFormat="1" ht="22.8" customHeight="1">
      <c r="A107" s="12"/>
      <c r="B107" s="197"/>
      <c r="C107" s="198"/>
      <c r="D107" s="199" t="s">
        <v>71</v>
      </c>
      <c r="E107" s="211" t="s">
        <v>739</v>
      </c>
      <c r="F107" s="211" t="s">
        <v>740</v>
      </c>
      <c r="G107" s="198"/>
      <c r="H107" s="198"/>
      <c r="I107" s="201"/>
      <c r="J107" s="212">
        <f>BK107</f>
        <v>0</v>
      </c>
      <c r="K107" s="198"/>
      <c r="L107" s="203"/>
      <c r="M107" s="204"/>
      <c r="N107" s="205"/>
      <c r="O107" s="205"/>
      <c r="P107" s="206">
        <f>SUM(P108:P131)</f>
        <v>0</v>
      </c>
      <c r="Q107" s="205"/>
      <c r="R107" s="206">
        <f>SUM(R108:R131)</f>
        <v>0.047390000000000002</v>
      </c>
      <c r="S107" s="205"/>
      <c r="T107" s="207">
        <f>SUM(T108:T131)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8" t="s">
        <v>85</v>
      </c>
      <c r="AT107" s="209" t="s">
        <v>71</v>
      </c>
      <c r="AU107" s="209" t="s">
        <v>79</v>
      </c>
      <c r="AY107" s="208" t="s">
        <v>186</v>
      </c>
      <c r="BK107" s="210">
        <f>SUM(BK108:BK131)</f>
        <v>0</v>
      </c>
    </row>
    <row r="108" s="2" customFormat="1" ht="37.8" customHeight="1">
      <c r="A108" s="38"/>
      <c r="B108" s="39"/>
      <c r="C108" s="213" t="s">
        <v>192</v>
      </c>
      <c r="D108" s="213" t="s">
        <v>188</v>
      </c>
      <c r="E108" s="214" t="s">
        <v>1444</v>
      </c>
      <c r="F108" s="215" t="s">
        <v>1445</v>
      </c>
      <c r="G108" s="216" t="s">
        <v>566</v>
      </c>
      <c r="H108" s="217">
        <v>140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306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4623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1447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2" customFormat="1" ht="21.75" customHeight="1">
      <c r="A110" s="38"/>
      <c r="B110" s="39"/>
      <c r="C110" s="254" t="s">
        <v>227</v>
      </c>
      <c r="D110" s="254" t="s">
        <v>236</v>
      </c>
      <c r="E110" s="255" t="s">
        <v>3790</v>
      </c>
      <c r="F110" s="256" t="s">
        <v>3791</v>
      </c>
      <c r="G110" s="257" t="s">
        <v>566</v>
      </c>
      <c r="H110" s="258">
        <v>10</v>
      </c>
      <c r="I110" s="259"/>
      <c r="J110" s="260">
        <f>ROUND(I110*H110,2)</f>
        <v>0</v>
      </c>
      <c r="K110" s="261"/>
      <c r="L110" s="262"/>
      <c r="M110" s="263" t="s">
        <v>19</v>
      </c>
      <c r="N110" s="264" t="s">
        <v>44</v>
      </c>
      <c r="O110" s="84"/>
      <c r="P110" s="223">
        <f>O110*H110</f>
        <v>0</v>
      </c>
      <c r="Q110" s="223">
        <v>0.00029999999999999997</v>
      </c>
      <c r="R110" s="223">
        <f>Q110*H110</f>
        <v>0.0029999999999999996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406</v>
      </c>
      <c r="AT110" s="225" t="s">
        <v>236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4624</v>
      </c>
    </row>
    <row r="111" s="2" customFormat="1" ht="21.75" customHeight="1">
      <c r="A111" s="38"/>
      <c r="B111" s="39"/>
      <c r="C111" s="254" t="s">
        <v>235</v>
      </c>
      <c r="D111" s="254" t="s">
        <v>236</v>
      </c>
      <c r="E111" s="255" t="s">
        <v>1448</v>
      </c>
      <c r="F111" s="256" t="s">
        <v>1449</v>
      </c>
      <c r="G111" s="257" t="s">
        <v>566</v>
      </c>
      <c r="H111" s="258">
        <v>30</v>
      </c>
      <c r="I111" s="259"/>
      <c r="J111" s="260">
        <f>ROUND(I111*H111,2)</f>
        <v>0</v>
      </c>
      <c r="K111" s="261"/>
      <c r="L111" s="262"/>
      <c r="M111" s="263" t="s">
        <v>19</v>
      </c>
      <c r="N111" s="264" t="s">
        <v>44</v>
      </c>
      <c r="O111" s="84"/>
      <c r="P111" s="223">
        <f>O111*H111</f>
        <v>0</v>
      </c>
      <c r="Q111" s="223">
        <v>0.00029999999999999997</v>
      </c>
      <c r="R111" s="223">
        <f>Q111*H111</f>
        <v>0.0089999999999999993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406</v>
      </c>
      <c r="AT111" s="225" t="s">
        <v>236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4625</v>
      </c>
    </row>
    <row r="112" s="2" customFormat="1" ht="21.75" customHeight="1">
      <c r="A112" s="38"/>
      <c r="B112" s="39"/>
      <c r="C112" s="254" t="s">
        <v>242</v>
      </c>
      <c r="D112" s="254" t="s">
        <v>236</v>
      </c>
      <c r="E112" s="255" t="s">
        <v>1451</v>
      </c>
      <c r="F112" s="256" t="s">
        <v>1452</v>
      </c>
      <c r="G112" s="257" t="s">
        <v>566</v>
      </c>
      <c r="H112" s="258">
        <v>10</v>
      </c>
      <c r="I112" s="259"/>
      <c r="J112" s="260">
        <f>ROUND(I112*H112,2)</f>
        <v>0</v>
      </c>
      <c r="K112" s="261"/>
      <c r="L112" s="262"/>
      <c r="M112" s="263" t="s">
        <v>19</v>
      </c>
      <c r="N112" s="264" t="s">
        <v>44</v>
      </c>
      <c r="O112" s="84"/>
      <c r="P112" s="223">
        <f>O112*H112</f>
        <v>0</v>
      </c>
      <c r="Q112" s="223">
        <v>0.00029999999999999997</v>
      </c>
      <c r="R112" s="223">
        <f>Q112*H112</f>
        <v>0.0029999999999999996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406</v>
      </c>
      <c r="AT112" s="225" t="s">
        <v>236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4626</v>
      </c>
    </row>
    <row r="113" s="2" customFormat="1" ht="21.75" customHeight="1">
      <c r="A113" s="38"/>
      <c r="B113" s="39"/>
      <c r="C113" s="254" t="s">
        <v>239</v>
      </c>
      <c r="D113" s="254" t="s">
        <v>236</v>
      </c>
      <c r="E113" s="255" t="s">
        <v>1454</v>
      </c>
      <c r="F113" s="256" t="s">
        <v>1455</v>
      </c>
      <c r="G113" s="257" t="s">
        <v>566</v>
      </c>
      <c r="H113" s="258">
        <v>30</v>
      </c>
      <c r="I113" s="259"/>
      <c r="J113" s="260">
        <f>ROUND(I113*H113,2)</f>
        <v>0</v>
      </c>
      <c r="K113" s="261"/>
      <c r="L113" s="262"/>
      <c r="M113" s="263" t="s">
        <v>19</v>
      </c>
      <c r="N113" s="264" t="s">
        <v>44</v>
      </c>
      <c r="O113" s="84"/>
      <c r="P113" s="223">
        <f>O113*H113</f>
        <v>0</v>
      </c>
      <c r="Q113" s="223">
        <v>0.00029999999999999997</v>
      </c>
      <c r="R113" s="223">
        <f>Q113*H113</f>
        <v>0.0089999999999999993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406</v>
      </c>
      <c r="AT113" s="225" t="s">
        <v>236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4627</v>
      </c>
    </row>
    <row r="114" s="2" customFormat="1" ht="21.75" customHeight="1">
      <c r="A114" s="38"/>
      <c r="B114" s="39"/>
      <c r="C114" s="254" t="s">
        <v>253</v>
      </c>
      <c r="D114" s="254" t="s">
        <v>236</v>
      </c>
      <c r="E114" s="255" t="s">
        <v>1457</v>
      </c>
      <c r="F114" s="256" t="s">
        <v>1458</v>
      </c>
      <c r="G114" s="257" t="s">
        <v>566</v>
      </c>
      <c r="H114" s="258">
        <v>20</v>
      </c>
      <c r="I114" s="259"/>
      <c r="J114" s="260">
        <f>ROUND(I114*H114,2)</f>
        <v>0</v>
      </c>
      <c r="K114" s="261"/>
      <c r="L114" s="262"/>
      <c r="M114" s="263" t="s">
        <v>19</v>
      </c>
      <c r="N114" s="264" t="s">
        <v>44</v>
      </c>
      <c r="O114" s="84"/>
      <c r="P114" s="223">
        <f>O114*H114</f>
        <v>0</v>
      </c>
      <c r="Q114" s="223">
        <v>0.00029999999999999997</v>
      </c>
      <c r="R114" s="223">
        <f>Q114*H114</f>
        <v>0.0059999999999999993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406</v>
      </c>
      <c r="AT114" s="225" t="s">
        <v>236</v>
      </c>
      <c r="AU114" s="225" t="s">
        <v>85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306</v>
      </c>
      <c r="BM114" s="225" t="s">
        <v>4628</v>
      </c>
    </row>
    <row r="115" s="2" customFormat="1" ht="21.75" customHeight="1">
      <c r="A115" s="38"/>
      <c r="B115" s="39"/>
      <c r="C115" s="254" t="s">
        <v>261</v>
      </c>
      <c r="D115" s="254" t="s">
        <v>236</v>
      </c>
      <c r="E115" s="255" t="s">
        <v>1460</v>
      </c>
      <c r="F115" s="256" t="s">
        <v>1461</v>
      </c>
      <c r="G115" s="257" t="s">
        <v>566</v>
      </c>
      <c r="H115" s="258">
        <v>40</v>
      </c>
      <c r="I115" s="259"/>
      <c r="J115" s="260">
        <f>ROUND(I115*H115,2)</f>
        <v>0</v>
      </c>
      <c r="K115" s="261"/>
      <c r="L115" s="262"/>
      <c r="M115" s="263" t="s">
        <v>19</v>
      </c>
      <c r="N115" s="264" t="s">
        <v>44</v>
      </c>
      <c r="O115" s="84"/>
      <c r="P115" s="223">
        <f>O115*H115</f>
        <v>0</v>
      </c>
      <c r="Q115" s="223">
        <v>0.00029999999999999997</v>
      </c>
      <c r="R115" s="223">
        <f>Q115*H115</f>
        <v>0.011999999999999999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406</v>
      </c>
      <c r="AT115" s="225" t="s">
        <v>236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4629</v>
      </c>
    </row>
    <row r="116" s="2" customFormat="1" ht="16.5" customHeight="1">
      <c r="A116" s="38"/>
      <c r="B116" s="39"/>
      <c r="C116" s="254" t="s">
        <v>267</v>
      </c>
      <c r="D116" s="254" t="s">
        <v>236</v>
      </c>
      <c r="E116" s="255" t="s">
        <v>3797</v>
      </c>
      <c r="F116" s="256" t="s">
        <v>3798</v>
      </c>
      <c r="G116" s="257" t="s">
        <v>283</v>
      </c>
      <c r="H116" s="258">
        <v>4</v>
      </c>
      <c r="I116" s="259"/>
      <c r="J116" s="260">
        <f>ROUND(I116*H116,2)</f>
        <v>0</v>
      </c>
      <c r="K116" s="261"/>
      <c r="L116" s="262"/>
      <c r="M116" s="263" t="s">
        <v>19</v>
      </c>
      <c r="N116" s="264" t="s">
        <v>44</v>
      </c>
      <c r="O116" s="84"/>
      <c r="P116" s="223">
        <f>O116*H116</f>
        <v>0</v>
      </c>
      <c r="Q116" s="223">
        <v>0.00011</v>
      </c>
      <c r="R116" s="223">
        <f>Q116*H116</f>
        <v>0.00044000000000000002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406</v>
      </c>
      <c r="AT116" s="225" t="s">
        <v>236</v>
      </c>
      <c r="AU116" s="225" t="s">
        <v>85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306</v>
      </c>
      <c r="BM116" s="225" t="s">
        <v>4630</v>
      </c>
    </row>
    <row r="117" s="2" customFormat="1">
      <c r="A117" s="38"/>
      <c r="B117" s="39"/>
      <c r="C117" s="40"/>
      <c r="D117" s="234" t="s">
        <v>1472</v>
      </c>
      <c r="E117" s="40"/>
      <c r="F117" s="272" t="s">
        <v>1473</v>
      </c>
      <c r="G117" s="40"/>
      <c r="H117" s="40"/>
      <c r="I117" s="229"/>
      <c r="J117" s="40"/>
      <c r="K117" s="40"/>
      <c r="L117" s="44"/>
      <c r="M117" s="230"/>
      <c r="N117" s="231"/>
      <c r="O117" s="84"/>
      <c r="P117" s="84"/>
      <c r="Q117" s="84"/>
      <c r="R117" s="84"/>
      <c r="S117" s="84"/>
      <c r="T117" s="85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7" t="s">
        <v>1472</v>
      </c>
      <c r="AU117" s="17" t="s">
        <v>85</v>
      </c>
    </row>
    <row r="118" s="2" customFormat="1" ht="16.5" customHeight="1">
      <c r="A118" s="38"/>
      <c r="B118" s="39"/>
      <c r="C118" s="254" t="s">
        <v>273</v>
      </c>
      <c r="D118" s="254" t="s">
        <v>236</v>
      </c>
      <c r="E118" s="255" t="s">
        <v>1469</v>
      </c>
      <c r="F118" s="256" t="s">
        <v>1470</v>
      </c>
      <c r="G118" s="257" t="s">
        <v>283</v>
      </c>
      <c r="H118" s="258">
        <v>10</v>
      </c>
      <c r="I118" s="259"/>
      <c r="J118" s="260">
        <f>ROUND(I118*H118,2)</f>
        <v>0</v>
      </c>
      <c r="K118" s="261"/>
      <c r="L118" s="262"/>
      <c r="M118" s="263" t="s">
        <v>19</v>
      </c>
      <c r="N118" s="264" t="s">
        <v>44</v>
      </c>
      <c r="O118" s="84"/>
      <c r="P118" s="223">
        <f>O118*H118</f>
        <v>0</v>
      </c>
      <c r="Q118" s="223">
        <v>0.00011</v>
      </c>
      <c r="R118" s="223">
        <f>Q118*H118</f>
        <v>0.0011000000000000001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406</v>
      </c>
      <c r="AT118" s="225" t="s">
        <v>236</v>
      </c>
      <c r="AU118" s="225" t="s">
        <v>85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306</v>
      </c>
      <c r="BM118" s="225" t="s">
        <v>4631</v>
      </c>
    </row>
    <row r="119" s="2" customFormat="1">
      <c r="A119" s="38"/>
      <c r="B119" s="39"/>
      <c r="C119" s="40"/>
      <c r="D119" s="234" t="s">
        <v>1472</v>
      </c>
      <c r="E119" s="40"/>
      <c r="F119" s="272" t="s">
        <v>1473</v>
      </c>
      <c r="G119" s="40"/>
      <c r="H119" s="40"/>
      <c r="I119" s="229"/>
      <c r="J119" s="40"/>
      <c r="K119" s="40"/>
      <c r="L119" s="44"/>
      <c r="M119" s="230"/>
      <c r="N119" s="231"/>
      <c r="O119" s="84"/>
      <c r="P119" s="84"/>
      <c r="Q119" s="84"/>
      <c r="R119" s="84"/>
      <c r="S119" s="84"/>
      <c r="T119" s="85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T119" s="17" t="s">
        <v>1472</v>
      </c>
      <c r="AU119" s="17" t="s">
        <v>85</v>
      </c>
    </row>
    <row r="120" s="2" customFormat="1" ht="16.5" customHeight="1">
      <c r="A120" s="38"/>
      <c r="B120" s="39"/>
      <c r="C120" s="254" t="s">
        <v>280</v>
      </c>
      <c r="D120" s="254" t="s">
        <v>236</v>
      </c>
      <c r="E120" s="255" t="s">
        <v>1474</v>
      </c>
      <c r="F120" s="256" t="s">
        <v>1475</v>
      </c>
      <c r="G120" s="257" t="s">
        <v>283</v>
      </c>
      <c r="H120" s="258">
        <v>4</v>
      </c>
      <c r="I120" s="259"/>
      <c r="J120" s="260">
        <f>ROUND(I120*H120,2)</f>
        <v>0</v>
      </c>
      <c r="K120" s="261"/>
      <c r="L120" s="262"/>
      <c r="M120" s="263" t="s">
        <v>19</v>
      </c>
      <c r="N120" s="264" t="s">
        <v>44</v>
      </c>
      <c r="O120" s="84"/>
      <c r="P120" s="223">
        <f>O120*H120</f>
        <v>0</v>
      </c>
      <c r="Q120" s="223">
        <v>0.00011</v>
      </c>
      <c r="R120" s="223">
        <f>Q120*H120</f>
        <v>0.00044000000000000002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406</v>
      </c>
      <c r="AT120" s="225" t="s">
        <v>236</v>
      </c>
      <c r="AU120" s="225" t="s">
        <v>85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306</v>
      </c>
      <c r="BM120" s="225" t="s">
        <v>4632</v>
      </c>
    </row>
    <row r="121" s="2" customFormat="1">
      <c r="A121" s="38"/>
      <c r="B121" s="39"/>
      <c r="C121" s="40"/>
      <c r="D121" s="234" t="s">
        <v>1472</v>
      </c>
      <c r="E121" s="40"/>
      <c r="F121" s="272" t="s">
        <v>1473</v>
      </c>
      <c r="G121" s="40"/>
      <c r="H121" s="40"/>
      <c r="I121" s="229"/>
      <c r="J121" s="40"/>
      <c r="K121" s="40"/>
      <c r="L121" s="44"/>
      <c r="M121" s="230"/>
      <c r="N121" s="231"/>
      <c r="O121" s="84"/>
      <c r="P121" s="84"/>
      <c r="Q121" s="84"/>
      <c r="R121" s="84"/>
      <c r="S121" s="84"/>
      <c r="T121" s="85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7" t="s">
        <v>1472</v>
      </c>
      <c r="AU121" s="17" t="s">
        <v>85</v>
      </c>
    </row>
    <row r="122" s="2" customFormat="1" ht="16.5" customHeight="1">
      <c r="A122" s="38"/>
      <c r="B122" s="39"/>
      <c r="C122" s="254" t="s">
        <v>289</v>
      </c>
      <c r="D122" s="254" t="s">
        <v>236</v>
      </c>
      <c r="E122" s="255" t="s">
        <v>1477</v>
      </c>
      <c r="F122" s="256" t="s">
        <v>1478</v>
      </c>
      <c r="G122" s="257" t="s">
        <v>283</v>
      </c>
      <c r="H122" s="258">
        <v>10</v>
      </c>
      <c r="I122" s="259"/>
      <c r="J122" s="260">
        <f>ROUND(I122*H122,2)</f>
        <v>0</v>
      </c>
      <c r="K122" s="261"/>
      <c r="L122" s="262"/>
      <c r="M122" s="263" t="s">
        <v>19</v>
      </c>
      <c r="N122" s="264" t="s">
        <v>44</v>
      </c>
      <c r="O122" s="84"/>
      <c r="P122" s="223">
        <f>O122*H122</f>
        <v>0</v>
      </c>
      <c r="Q122" s="223">
        <v>0.00011</v>
      </c>
      <c r="R122" s="223">
        <f>Q122*H122</f>
        <v>0.0011000000000000001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406</v>
      </c>
      <c r="AT122" s="225" t="s">
        <v>236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4633</v>
      </c>
    </row>
    <row r="123" s="2" customFormat="1">
      <c r="A123" s="38"/>
      <c r="B123" s="39"/>
      <c r="C123" s="40"/>
      <c r="D123" s="234" t="s">
        <v>1472</v>
      </c>
      <c r="E123" s="40"/>
      <c r="F123" s="272" t="s">
        <v>1473</v>
      </c>
      <c r="G123" s="40"/>
      <c r="H123" s="40"/>
      <c r="I123" s="229"/>
      <c r="J123" s="40"/>
      <c r="K123" s="40"/>
      <c r="L123" s="44"/>
      <c r="M123" s="230"/>
      <c r="N123" s="231"/>
      <c r="O123" s="84"/>
      <c r="P123" s="84"/>
      <c r="Q123" s="84"/>
      <c r="R123" s="84"/>
      <c r="S123" s="84"/>
      <c r="T123" s="85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1472</v>
      </c>
      <c r="AU123" s="17" t="s">
        <v>85</v>
      </c>
    </row>
    <row r="124" s="2" customFormat="1" ht="16.5" customHeight="1">
      <c r="A124" s="38"/>
      <c r="B124" s="39"/>
      <c r="C124" s="254" t="s">
        <v>8</v>
      </c>
      <c r="D124" s="254" t="s">
        <v>236</v>
      </c>
      <c r="E124" s="255" t="s">
        <v>1480</v>
      </c>
      <c r="F124" s="256" t="s">
        <v>1481</v>
      </c>
      <c r="G124" s="257" t="s">
        <v>283</v>
      </c>
      <c r="H124" s="258">
        <v>8</v>
      </c>
      <c r="I124" s="259"/>
      <c r="J124" s="260">
        <f>ROUND(I124*H124,2)</f>
        <v>0</v>
      </c>
      <c r="K124" s="261"/>
      <c r="L124" s="262"/>
      <c r="M124" s="263" t="s">
        <v>19</v>
      </c>
      <c r="N124" s="264" t="s">
        <v>44</v>
      </c>
      <c r="O124" s="84"/>
      <c r="P124" s="223">
        <f>O124*H124</f>
        <v>0</v>
      </c>
      <c r="Q124" s="223">
        <v>0.00011</v>
      </c>
      <c r="R124" s="223">
        <f>Q124*H124</f>
        <v>0.00088000000000000003</v>
      </c>
      <c r="S124" s="223">
        <v>0</v>
      </c>
      <c r="T124" s="224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406</v>
      </c>
      <c r="AT124" s="225" t="s">
        <v>236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4634</v>
      </c>
    </row>
    <row r="125" s="2" customFormat="1">
      <c r="A125" s="38"/>
      <c r="B125" s="39"/>
      <c r="C125" s="40"/>
      <c r="D125" s="234" t="s">
        <v>1472</v>
      </c>
      <c r="E125" s="40"/>
      <c r="F125" s="272" t="s">
        <v>1473</v>
      </c>
      <c r="G125" s="40"/>
      <c r="H125" s="40"/>
      <c r="I125" s="229"/>
      <c r="J125" s="40"/>
      <c r="K125" s="40"/>
      <c r="L125" s="44"/>
      <c r="M125" s="230"/>
      <c r="N125" s="231"/>
      <c r="O125" s="84"/>
      <c r="P125" s="84"/>
      <c r="Q125" s="84"/>
      <c r="R125" s="84"/>
      <c r="S125" s="84"/>
      <c r="T125" s="85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7" t="s">
        <v>1472</v>
      </c>
      <c r="AU125" s="17" t="s">
        <v>85</v>
      </c>
    </row>
    <row r="126" s="2" customFormat="1" ht="16.5" customHeight="1">
      <c r="A126" s="38"/>
      <c r="B126" s="39"/>
      <c r="C126" s="254" t="s">
        <v>306</v>
      </c>
      <c r="D126" s="254" t="s">
        <v>236</v>
      </c>
      <c r="E126" s="255" t="s">
        <v>1483</v>
      </c>
      <c r="F126" s="256" t="s">
        <v>1484</v>
      </c>
      <c r="G126" s="257" t="s">
        <v>283</v>
      </c>
      <c r="H126" s="258">
        <v>13</v>
      </c>
      <c r="I126" s="259"/>
      <c r="J126" s="260">
        <f>ROUND(I126*H126,2)</f>
        <v>0</v>
      </c>
      <c r="K126" s="261"/>
      <c r="L126" s="262"/>
      <c r="M126" s="263" t="s">
        <v>19</v>
      </c>
      <c r="N126" s="264" t="s">
        <v>44</v>
      </c>
      <c r="O126" s="84"/>
      <c r="P126" s="223">
        <f>O126*H126</f>
        <v>0</v>
      </c>
      <c r="Q126" s="223">
        <v>0.00011</v>
      </c>
      <c r="R126" s="223">
        <f>Q126*H126</f>
        <v>0.0014300000000000001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406</v>
      </c>
      <c r="AT126" s="225" t="s">
        <v>236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4635</v>
      </c>
    </row>
    <row r="127" s="2" customFormat="1">
      <c r="A127" s="38"/>
      <c r="B127" s="39"/>
      <c r="C127" s="40"/>
      <c r="D127" s="234" t="s">
        <v>1472</v>
      </c>
      <c r="E127" s="40"/>
      <c r="F127" s="272" t="s">
        <v>1473</v>
      </c>
      <c r="G127" s="40"/>
      <c r="H127" s="40"/>
      <c r="I127" s="229"/>
      <c r="J127" s="40"/>
      <c r="K127" s="40"/>
      <c r="L127" s="44"/>
      <c r="M127" s="230"/>
      <c r="N127" s="231"/>
      <c r="O127" s="84"/>
      <c r="P127" s="84"/>
      <c r="Q127" s="84"/>
      <c r="R127" s="84"/>
      <c r="S127" s="84"/>
      <c r="T127" s="85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1472</v>
      </c>
      <c r="AU127" s="17" t="s">
        <v>85</v>
      </c>
    </row>
    <row r="128" s="2" customFormat="1" ht="44.25" customHeight="1">
      <c r="A128" s="38"/>
      <c r="B128" s="39"/>
      <c r="C128" s="213" t="s">
        <v>312</v>
      </c>
      <c r="D128" s="213" t="s">
        <v>188</v>
      </c>
      <c r="E128" s="214" t="s">
        <v>2900</v>
      </c>
      <c r="F128" s="215" t="s">
        <v>2901</v>
      </c>
      <c r="G128" s="216" t="s">
        <v>230</v>
      </c>
      <c r="H128" s="217">
        <v>0.047</v>
      </c>
      <c r="I128" s="218"/>
      <c r="J128" s="219">
        <f>ROUND(I128*H128,2)</f>
        <v>0</v>
      </c>
      <c r="K128" s="220"/>
      <c r="L128" s="44"/>
      <c r="M128" s="221" t="s">
        <v>19</v>
      </c>
      <c r="N128" s="222" t="s">
        <v>44</v>
      </c>
      <c r="O128" s="84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306</v>
      </c>
      <c r="AT128" s="225" t="s">
        <v>188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4636</v>
      </c>
    </row>
    <row r="129" s="2" customFormat="1">
      <c r="A129" s="38"/>
      <c r="B129" s="39"/>
      <c r="C129" s="40"/>
      <c r="D129" s="227" t="s">
        <v>194</v>
      </c>
      <c r="E129" s="40"/>
      <c r="F129" s="228" t="s">
        <v>2903</v>
      </c>
      <c r="G129" s="40"/>
      <c r="H129" s="40"/>
      <c r="I129" s="229"/>
      <c r="J129" s="40"/>
      <c r="K129" s="40"/>
      <c r="L129" s="44"/>
      <c r="M129" s="230"/>
      <c r="N129" s="231"/>
      <c r="O129" s="84"/>
      <c r="P129" s="84"/>
      <c r="Q129" s="84"/>
      <c r="R129" s="84"/>
      <c r="S129" s="84"/>
      <c r="T129" s="85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194</v>
      </c>
      <c r="AU129" s="17" t="s">
        <v>85</v>
      </c>
    </row>
    <row r="130" s="2" customFormat="1" ht="49.05" customHeight="1">
      <c r="A130" s="38"/>
      <c r="B130" s="39"/>
      <c r="C130" s="213" t="s">
        <v>318</v>
      </c>
      <c r="D130" s="213" t="s">
        <v>188</v>
      </c>
      <c r="E130" s="214" t="s">
        <v>762</v>
      </c>
      <c r="F130" s="215" t="s">
        <v>763</v>
      </c>
      <c r="G130" s="216" t="s">
        <v>230</v>
      </c>
      <c r="H130" s="217">
        <v>0.047</v>
      </c>
      <c r="I130" s="218"/>
      <c r="J130" s="219">
        <f>ROUND(I130*H130,2)</f>
        <v>0</v>
      </c>
      <c r="K130" s="220"/>
      <c r="L130" s="44"/>
      <c r="M130" s="221" t="s">
        <v>19</v>
      </c>
      <c r="N130" s="222" t="s">
        <v>44</v>
      </c>
      <c r="O130" s="84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306</v>
      </c>
      <c r="AT130" s="225" t="s">
        <v>188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4637</v>
      </c>
    </row>
    <row r="131" s="2" customFormat="1">
      <c r="A131" s="38"/>
      <c r="B131" s="39"/>
      <c r="C131" s="40"/>
      <c r="D131" s="227" t="s">
        <v>194</v>
      </c>
      <c r="E131" s="40"/>
      <c r="F131" s="228" t="s">
        <v>765</v>
      </c>
      <c r="G131" s="40"/>
      <c r="H131" s="40"/>
      <c r="I131" s="229"/>
      <c r="J131" s="40"/>
      <c r="K131" s="40"/>
      <c r="L131" s="44"/>
      <c r="M131" s="230"/>
      <c r="N131" s="231"/>
      <c r="O131" s="84"/>
      <c r="P131" s="84"/>
      <c r="Q131" s="84"/>
      <c r="R131" s="84"/>
      <c r="S131" s="84"/>
      <c r="T131" s="85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194</v>
      </c>
      <c r="AU131" s="17" t="s">
        <v>85</v>
      </c>
    </row>
    <row r="132" s="12" customFormat="1" ht="22.8" customHeight="1">
      <c r="A132" s="12"/>
      <c r="B132" s="197"/>
      <c r="C132" s="198"/>
      <c r="D132" s="199" t="s">
        <v>71</v>
      </c>
      <c r="E132" s="211" t="s">
        <v>1176</v>
      </c>
      <c r="F132" s="211" t="s">
        <v>1177</v>
      </c>
      <c r="G132" s="198"/>
      <c r="H132" s="198"/>
      <c r="I132" s="201"/>
      <c r="J132" s="212">
        <f>BK132</f>
        <v>0</v>
      </c>
      <c r="K132" s="198"/>
      <c r="L132" s="203"/>
      <c r="M132" s="204"/>
      <c r="N132" s="205"/>
      <c r="O132" s="205"/>
      <c r="P132" s="206">
        <f>SUM(P133:P158)</f>
        <v>0</v>
      </c>
      <c r="Q132" s="205"/>
      <c r="R132" s="206">
        <f>SUM(R133:R158)</f>
        <v>0.30789843000000006</v>
      </c>
      <c r="S132" s="205"/>
      <c r="T132" s="207">
        <f>SUM(T133:T158)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8" t="s">
        <v>85</v>
      </c>
      <c r="AT132" s="209" t="s">
        <v>71</v>
      </c>
      <c r="AU132" s="209" t="s">
        <v>79</v>
      </c>
      <c r="AY132" s="208" t="s">
        <v>186</v>
      </c>
      <c r="BK132" s="210">
        <f>SUM(BK133:BK158)</f>
        <v>0</v>
      </c>
    </row>
    <row r="133" s="2" customFormat="1" ht="24.15" customHeight="1">
      <c r="A133" s="38"/>
      <c r="B133" s="39"/>
      <c r="C133" s="213" t="s">
        <v>7</v>
      </c>
      <c r="D133" s="213" t="s">
        <v>188</v>
      </c>
      <c r="E133" s="214" t="s">
        <v>1214</v>
      </c>
      <c r="F133" s="215" t="s">
        <v>1215</v>
      </c>
      <c r="G133" s="216" t="s">
        <v>566</v>
      </c>
      <c r="H133" s="217">
        <v>10</v>
      </c>
      <c r="I133" s="218"/>
      <c r="J133" s="219">
        <f>ROUND(I133*H133,2)</f>
        <v>0</v>
      </c>
      <c r="K133" s="220"/>
      <c r="L133" s="44"/>
      <c r="M133" s="221" t="s">
        <v>19</v>
      </c>
      <c r="N133" s="222" t="s">
        <v>44</v>
      </c>
      <c r="O133" s="84"/>
      <c r="P133" s="223">
        <f>O133*H133</f>
        <v>0</v>
      </c>
      <c r="Q133" s="223">
        <v>0.00055323500000000001</v>
      </c>
      <c r="R133" s="223">
        <f>Q133*H133</f>
        <v>0.0055323500000000001</v>
      </c>
      <c r="S133" s="223">
        <v>0</v>
      </c>
      <c r="T133" s="224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25" t="s">
        <v>306</v>
      </c>
      <c r="AT133" s="225" t="s">
        <v>188</v>
      </c>
      <c r="AU133" s="225" t="s">
        <v>85</v>
      </c>
      <c r="AY133" s="17" t="s">
        <v>186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7" t="s">
        <v>85</v>
      </c>
      <c r="BK133" s="226">
        <f>ROUND(I133*H133,2)</f>
        <v>0</v>
      </c>
      <c r="BL133" s="17" t="s">
        <v>306</v>
      </c>
      <c r="BM133" s="225" t="s">
        <v>4638</v>
      </c>
    </row>
    <row r="134" s="2" customFormat="1">
      <c r="A134" s="38"/>
      <c r="B134" s="39"/>
      <c r="C134" s="40"/>
      <c r="D134" s="227" t="s">
        <v>194</v>
      </c>
      <c r="E134" s="40"/>
      <c r="F134" s="228" t="s">
        <v>1217</v>
      </c>
      <c r="G134" s="40"/>
      <c r="H134" s="40"/>
      <c r="I134" s="229"/>
      <c r="J134" s="40"/>
      <c r="K134" s="40"/>
      <c r="L134" s="44"/>
      <c r="M134" s="230"/>
      <c r="N134" s="231"/>
      <c r="O134" s="84"/>
      <c r="P134" s="84"/>
      <c r="Q134" s="84"/>
      <c r="R134" s="84"/>
      <c r="S134" s="84"/>
      <c r="T134" s="85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7" t="s">
        <v>194</v>
      </c>
      <c r="AU134" s="17" t="s">
        <v>85</v>
      </c>
    </row>
    <row r="135" s="2" customFormat="1" ht="24.15" customHeight="1">
      <c r="A135" s="38"/>
      <c r="B135" s="39"/>
      <c r="C135" s="213" t="s">
        <v>341</v>
      </c>
      <c r="D135" s="213" t="s">
        <v>188</v>
      </c>
      <c r="E135" s="214" t="s">
        <v>1547</v>
      </c>
      <c r="F135" s="215" t="s">
        <v>1548</v>
      </c>
      <c r="G135" s="216" t="s">
        <v>566</v>
      </c>
      <c r="H135" s="217">
        <v>30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0.00070596500000000002</v>
      </c>
      <c r="R135" s="223">
        <f>Q135*H135</f>
        <v>0.021178950000000002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4639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1550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2" customFormat="1" ht="24.15" customHeight="1">
      <c r="A137" s="38"/>
      <c r="B137" s="39"/>
      <c r="C137" s="213" t="s">
        <v>346</v>
      </c>
      <c r="D137" s="213" t="s">
        <v>188</v>
      </c>
      <c r="E137" s="214" t="s">
        <v>1218</v>
      </c>
      <c r="F137" s="215" t="s">
        <v>1219</v>
      </c>
      <c r="G137" s="216" t="s">
        <v>566</v>
      </c>
      <c r="H137" s="217">
        <v>10</v>
      </c>
      <c r="I137" s="218"/>
      <c r="J137" s="219">
        <f>ROUND(I137*H137,2)</f>
        <v>0</v>
      </c>
      <c r="K137" s="220"/>
      <c r="L137" s="44"/>
      <c r="M137" s="221" t="s">
        <v>19</v>
      </c>
      <c r="N137" s="222" t="s">
        <v>44</v>
      </c>
      <c r="O137" s="84"/>
      <c r="P137" s="223">
        <f>O137*H137</f>
        <v>0</v>
      </c>
      <c r="Q137" s="223">
        <v>0.001251135</v>
      </c>
      <c r="R137" s="223">
        <f>Q137*H137</f>
        <v>0.012511350000000001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306</v>
      </c>
      <c r="AT137" s="225" t="s">
        <v>188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4640</v>
      </c>
    </row>
    <row r="138" s="2" customFormat="1">
      <c r="A138" s="38"/>
      <c r="B138" s="39"/>
      <c r="C138" s="40"/>
      <c r="D138" s="227" t="s">
        <v>194</v>
      </c>
      <c r="E138" s="40"/>
      <c r="F138" s="228" t="s">
        <v>1221</v>
      </c>
      <c r="G138" s="40"/>
      <c r="H138" s="40"/>
      <c r="I138" s="229"/>
      <c r="J138" s="40"/>
      <c r="K138" s="40"/>
      <c r="L138" s="44"/>
      <c r="M138" s="230"/>
      <c r="N138" s="231"/>
      <c r="O138" s="84"/>
      <c r="P138" s="84"/>
      <c r="Q138" s="84"/>
      <c r="R138" s="84"/>
      <c r="S138" s="84"/>
      <c r="T138" s="85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7" t="s">
        <v>194</v>
      </c>
      <c r="AU138" s="17" t="s">
        <v>85</v>
      </c>
    </row>
    <row r="139" s="2" customFormat="1" ht="24.15" customHeight="1">
      <c r="A139" s="38"/>
      <c r="B139" s="39"/>
      <c r="C139" s="213" t="s">
        <v>352</v>
      </c>
      <c r="D139" s="213" t="s">
        <v>188</v>
      </c>
      <c r="E139" s="214" t="s">
        <v>1222</v>
      </c>
      <c r="F139" s="215" t="s">
        <v>1223</v>
      </c>
      <c r="G139" s="216" t="s">
        <v>566</v>
      </c>
      <c r="H139" s="217">
        <v>30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0.0016151850000000001</v>
      </c>
      <c r="R139" s="223">
        <f>Q139*H139</f>
        <v>0.04845555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4641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1225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2" customFormat="1" ht="24.15" customHeight="1">
      <c r="A141" s="38"/>
      <c r="B141" s="39"/>
      <c r="C141" s="213" t="s">
        <v>362</v>
      </c>
      <c r="D141" s="213" t="s">
        <v>188</v>
      </c>
      <c r="E141" s="214" t="s">
        <v>1226</v>
      </c>
      <c r="F141" s="215" t="s">
        <v>1227</v>
      </c>
      <c r="G141" s="216" t="s">
        <v>566</v>
      </c>
      <c r="H141" s="217">
        <v>20</v>
      </c>
      <c r="I141" s="218"/>
      <c r="J141" s="219">
        <f>ROUND(I141*H141,2)</f>
        <v>0</v>
      </c>
      <c r="K141" s="220"/>
      <c r="L141" s="44"/>
      <c r="M141" s="221" t="s">
        <v>19</v>
      </c>
      <c r="N141" s="222" t="s">
        <v>44</v>
      </c>
      <c r="O141" s="84"/>
      <c r="P141" s="223">
        <f>O141*H141</f>
        <v>0</v>
      </c>
      <c r="Q141" s="223">
        <v>0.0019662799999999999</v>
      </c>
      <c r="R141" s="223">
        <f>Q141*H141</f>
        <v>0.039325600000000002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306</v>
      </c>
      <c r="AT141" s="225" t="s">
        <v>188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4642</v>
      </c>
    </row>
    <row r="142" s="2" customFormat="1">
      <c r="A142" s="38"/>
      <c r="B142" s="39"/>
      <c r="C142" s="40"/>
      <c r="D142" s="227" t="s">
        <v>194</v>
      </c>
      <c r="E142" s="40"/>
      <c r="F142" s="228" t="s">
        <v>1229</v>
      </c>
      <c r="G142" s="40"/>
      <c r="H142" s="40"/>
      <c r="I142" s="229"/>
      <c r="J142" s="40"/>
      <c r="K142" s="40"/>
      <c r="L142" s="44"/>
      <c r="M142" s="230"/>
      <c r="N142" s="231"/>
      <c r="O142" s="84"/>
      <c r="P142" s="84"/>
      <c r="Q142" s="84"/>
      <c r="R142" s="84"/>
      <c r="S142" s="84"/>
      <c r="T142" s="85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194</v>
      </c>
      <c r="AU142" s="17" t="s">
        <v>85</v>
      </c>
    </row>
    <row r="143" s="2" customFormat="1" ht="24.15" customHeight="1">
      <c r="A143" s="38"/>
      <c r="B143" s="39"/>
      <c r="C143" s="213" t="s">
        <v>368</v>
      </c>
      <c r="D143" s="213" t="s">
        <v>188</v>
      </c>
      <c r="E143" s="214" t="s">
        <v>1554</v>
      </c>
      <c r="F143" s="215" t="s">
        <v>1555</v>
      </c>
      <c r="G143" s="216" t="s">
        <v>566</v>
      </c>
      <c r="H143" s="217">
        <v>40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0.00344663</v>
      </c>
      <c r="R143" s="223">
        <f>Q143*H143</f>
        <v>0.13786519999999999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4643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1557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24.15" customHeight="1">
      <c r="A145" s="38"/>
      <c r="B145" s="39"/>
      <c r="C145" s="213" t="s">
        <v>374</v>
      </c>
      <c r="D145" s="213" t="s">
        <v>188</v>
      </c>
      <c r="E145" s="214" t="s">
        <v>3811</v>
      </c>
      <c r="F145" s="215" t="s">
        <v>3812</v>
      </c>
      <c r="G145" s="216" t="s">
        <v>283</v>
      </c>
      <c r="H145" s="217">
        <v>2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0.00036348000000000001</v>
      </c>
      <c r="R145" s="223">
        <f>Q145*H145</f>
        <v>0.00072696000000000002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4644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3814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2" customFormat="1" ht="24.15" customHeight="1">
      <c r="A147" s="38"/>
      <c r="B147" s="39"/>
      <c r="C147" s="213" t="s">
        <v>379</v>
      </c>
      <c r="D147" s="213" t="s">
        <v>188</v>
      </c>
      <c r="E147" s="214" t="s">
        <v>3815</v>
      </c>
      <c r="F147" s="215" t="s">
        <v>3816</v>
      </c>
      <c r="G147" s="216" t="s">
        <v>283</v>
      </c>
      <c r="H147" s="217">
        <v>2</v>
      </c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0.00090945999999999996</v>
      </c>
      <c r="R147" s="223">
        <f>Q147*H147</f>
        <v>0.0018189199999999999</v>
      </c>
      <c r="S147" s="223">
        <v>0</v>
      </c>
      <c r="T147" s="224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85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4645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3818</v>
      </c>
      <c r="G148" s="40"/>
      <c r="H148" s="40"/>
      <c r="I148" s="229"/>
      <c r="J148" s="40"/>
      <c r="K148" s="40"/>
      <c r="L148" s="44"/>
      <c r="M148" s="230"/>
      <c r="N148" s="231"/>
      <c r="O148" s="84"/>
      <c r="P148" s="84"/>
      <c r="Q148" s="84"/>
      <c r="R148" s="84"/>
      <c r="S148" s="84"/>
      <c r="T148" s="85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85</v>
      </c>
    </row>
    <row r="149" s="2" customFormat="1" ht="24.15" customHeight="1">
      <c r="A149" s="38"/>
      <c r="B149" s="39"/>
      <c r="C149" s="213" t="s">
        <v>385</v>
      </c>
      <c r="D149" s="213" t="s">
        <v>188</v>
      </c>
      <c r="E149" s="214" t="s">
        <v>1236</v>
      </c>
      <c r="F149" s="215" t="s">
        <v>1237</v>
      </c>
      <c r="G149" s="216" t="s">
        <v>566</v>
      </c>
      <c r="H149" s="217">
        <v>80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4646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1239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24.15" customHeight="1">
      <c r="A151" s="38"/>
      <c r="B151" s="39"/>
      <c r="C151" s="213" t="s">
        <v>393</v>
      </c>
      <c r="D151" s="213" t="s">
        <v>188</v>
      </c>
      <c r="E151" s="214" t="s">
        <v>1240</v>
      </c>
      <c r="F151" s="215" t="s">
        <v>1241</v>
      </c>
      <c r="G151" s="216" t="s">
        <v>566</v>
      </c>
      <c r="H151" s="217">
        <v>60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4647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1243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24.15" customHeight="1">
      <c r="A153" s="38"/>
      <c r="B153" s="39"/>
      <c r="C153" s="213" t="s">
        <v>400</v>
      </c>
      <c r="D153" s="213" t="s">
        <v>188</v>
      </c>
      <c r="E153" s="214" t="s">
        <v>3821</v>
      </c>
      <c r="F153" s="215" t="s">
        <v>3822</v>
      </c>
      <c r="G153" s="216" t="s">
        <v>566</v>
      </c>
      <c r="H153" s="217">
        <v>50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0.00012142300000000001</v>
      </c>
      <c r="R153" s="223">
        <f>Q153*H153</f>
        <v>0.00607115</v>
      </c>
      <c r="S153" s="223">
        <v>0</v>
      </c>
      <c r="T153" s="224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192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192</v>
      </c>
      <c r="BM153" s="225" t="s">
        <v>4648</v>
      </c>
    </row>
    <row r="154" s="2" customFormat="1" ht="21.75" customHeight="1">
      <c r="A154" s="38"/>
      <c r="B154" s="39"/>
      <c r="C154" s="213" t="s">
        <v>406</v>
      </c>
      <c r="D154" s="213" t="s">
        <v>188</v>
      </c>
      <c r="E154" s="214" t="s">
        <v>3824</v>
      </c>
      <c r="F154" s="215" t="s">
        <v>3825</v>
      </c>
      <c r="G154" s="216" t="s">
        <v>566</v>
      </c>
      <c r="H154" s="217">
        <v>90</v>
      </c>
      <c r="I154" s="218"/>
      <c r="J154" s="219">
        <f>ROUND(I154*H154,2)</f>
        <v>0</v>
      </c>
      <c r="K154" s="220"/>
      <c r="L154" s="44"/>
      <c r="M154" s="221" t="s">
        <v>19</v>
      </c>
      <c r="N154" s="222" t="s">
        <v>44</v>
      </c>
      <c r="O154" s="84"/>
      <c r="P154" s="223">
        <f>O154*H154</f>
        <v>0</v>
      </c>
      <c r="Q154" s="223">
        <v>0.00038235999999999999</v>
      </c>
      <c r="R154" s="223">
        <f>Q154*H154</f>
        <v>0.034412399999999996</v>
      </c>
      <c r="S154" s="223">
        <v>0</v>
      </c>
      <c r="T154" s="224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25" t="s">
        <v>306</v>
      </c>
      <c r="AT154" s="225" t="s">
        <v>188</v>
      </c>
      <c r="AU154" s="225" t="s">
        <v>85</v>
      </c>
      <c r="AY154" s="17" t="s">
        <v>186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7" t="s">
        <v>85</v>
      </c>
      <c r="BK154" s="226">
        <f>ROUND(I154*H154,2)</f>
        <v>0</v>
      </c>
      <c r="BL154" s="17" t="s">
        <v>306</v>
      </c>
      <c r="BM154" s="225" t="s">
        <v>4649</v>
      </c>
    </row>
    <row r="155" s="2" customFormat="1" ht="44.25" customHeight="1">
      <c r="A155" s="38"/>
      <c r="B155" s="39"/>
      <c r="C155" s="213" t="s">
        <v>412</v>
      </c>
      <c r="D155" s="213" t="s">
        <v>188</v>
      </c>
      <c r="E155" s="214" t="s">
        <v>1288</v>
      </c>
      <c r="F155" s="215" t="s">
        <v>1289</v>
      </c>
      <c r="G155" s="216" t="s">
        <v>230</v>
      </c>
      <c r="H155" s="217">
        <v>0.30199999999999999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306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306</v>
      </c>
      <c r="BM155" s="225" t="s">
        <v>4650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1291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49.05" customHeight="1">
      <c r="A157" s="38"/>
      <c r="B157" s="39"/>
      <c r="C157" s="213" t="s">
        <v>417</v>
      </c>
      <c r="D157" s="213" t="s">
        <v>188</v>
      </c>
      <c r="E157" s="214" t="s">
        <v>1292</v>
      </c>
      <c r="F157" s="215" t="s">
        <v>1293</v>
      </c>
      <c r="G157" s="216" t="s">
        <v>230</v>
      </c>
      <c r="H157" s="217">
        <v>0.30199999999999999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4651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1295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12" customFormat="1" ht="22.8" customHeight="1">
      <c r="A159" s="12"/>
      <c r="B159" s="197"/>
      <c r="C159" s="198"/>
      <c r="D159" s="199" t="s">
        <v>71</v>
      </c>
      <c r="E159" s="211" t="s">
        <v>1296</v>
      </c>
      <c r="F159" s="211" t="s">
        <v>1297</v>
      </c>
      <c r="G159" s="198"/>
      <c r="H159" s="198"/>
      <c r="I159" s="201"/>
      <c r="J159" s="212">
        <f>BK159</f>
        <v>0</v>
      </c>
      <c r="K159" s="198"/>
      <c r="L159" s="203"/>
      <c r="M159" s="204"/>
      <c r="N159" s="205"/>
      <c r="O159" s="205"/>
      <c r="P159" s="206">
        <f>SUM(P160:P172)</f>
        <v>0</v>
      </c>
      <c r="Q159" s="205"/>
      <c r="R159" s="206">
        <f>SUM(R160:R172)</f>
        <v>0.015755931399999999</v>
      </c>
      <c r="S159" s="205"/>
      <c r="T159" s="207">
        <f>SUM(T160:T172)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08" t="s">
        <v>85</v>
      </c>
      <c r="AT159" s="209" t="s">
        <v>71</v>
      </c>
      <c r="AU159" s="209" t="s">
        <v>79</v>
      </c>
      <c r="AY159" s="208" t="s">
        <v>186</v>
      </c>
      <c r="BK159" s="210">
        <f>SUM(BK160:BK172)</f>
        <v>0</v>
      </c>
    </row>
    <row r="160" s="2" customFormat="1" ht="21.75" customHeight="1">
      <c r="A160" s="38"/>
      <c r="B160" s="39"/>
      <c r="C160" s="213" t="s">
        <v>424</v>
      </c>
      <c r="D160" s="213" t="s">
        <v>188</v>
      </c>
      <c r="E160" s="214" t="s">
        <v>1315</v>
      </c>
      <c r="F160" s="215" t="s">
        <v>1316</v>
      </c>
      <c r="G160" s="216" t="s">
        <v>283</v>
      </c>
      <c r="H160" s="217">
        <v>1</v>
      </c>
      <c r="I160" s="218"/>
      <c r="J160" s="219">
        <f>ROUND(I160*H160,2)</f>
        <v>0</v>
      </c>
      <c r="K160" s="220"/>
      <c r="L160" s="44"/>
      <c r="M160" s="221" t="s">
        <v>19</v>
      </c>
      <c r="N160" s="222" t="s">
        <v>44</v>
      </c>
      <c r="O160" s="84"/>
      <c r="P160" s="223">
        <f>O160*H160</f>
        <v>0</v>
      </c>
      <c r="Q160" s="223">
        <v>0.00014435819999999999</v>
      </c>
      <c r="R160" s="223">
        <f>Q160*H160</f>
        <v>0.00014435819999999999</v>
      </c>
      <c r="S160" s="223">
        <v>0</v>
      </c>
      <c r="T160" s="224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25" t="s">
        <v>306</v>
      </c>
      <c r="AT160" s="225" t="s">
        <v>188</v>
      </c>
      <c r="AU160" s="225" t="s">
        <v>85</v>
      </c>
      <c r="AY160" s="17" t="s">
        <v>186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7" t="s">
        <v>85</v>
      </c>
      <c r="BK160" s="226">
        <f>ROUND(I160*H160,2)</f>
        <v>0</v>
      </c>
      <c r="BL160" s="17" t="s">
        <v>306</v>
      </c>
      <c r="BM160" s="225" t="s">
        <v>4652</v>
      </c>
    </row>
    <row r="161" s="2" customFormat="1">
      <c r="A161" s="38"/>
      <c r="B161" s="39"/>
      <c r="C161" s="40"/>
      <c r="D161" s="227" t="s">
        <v>194</v>
      </c>
      <c r="E161" s="40"/>
      <c r="F161" s="228" t="s">
        <v>1318</v>
      </c>
      <c r="G161" s="40"/>
      <c r="H161" s="40"/>
      <c r="I161" s="229"/>
      <c r="J161" s="40"/>
      <c r="K161" s="40"/>
      <c r="L161" s="44"/>
      <c r="M161" s="230"/>
      <c r="N161" s="231"/>
      <c r="O161" s="84"/>
      <c r="P161" s="84"/>
      <c r="Q161" s="84"/>
      <c r="R161" s="84"/>
      <c r="S161" s="84"/>
      <c r="T161" s="85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7" t="s">
        <v>194</v>
      </c>
      <c r="AU161" s="17" t="s">
        <v>85</v>
      </c>
    </row>
    <row r="162" s="2" customFormat="1" ht="24.15" customHeight="1">
      <c r="A162" s="38"/>
      <c r="B162" s="39"/>
      <c r="C162" s="254" t="s">
        <v>430</v>
      </c>
      <c r="D162" s="254" t="s">
        <v>236</v>
      </c>
      <c r="E162" s="255" t="s">
        <v>1319</v>
      </c>
      <c r="F162" s="256" t="s">
        <v>1320</v>
      </c>
      <c r="G162" s="257" t="s">
        <v>283</v>
      </c>
      <c r="H162" s="258">
        <v>1</v>
      </c>
      <c r="I162" s="259"/>
      <c r="J162" s="260">
        <f>ROUND(I162*H162,2)</f>
        <v>0</v>
      </c>
      <c r="K162" s="261"/>
      <c r="L162" s="262"/>
      <c r="M162" s="263" t="s">
        <v>19</v>
      </c>
      <c r="N162" s="264" t="s">
        <v>44</v>
      </c>
      <c r="O162" s="84"/>
      <c r="P162" s="223">
        <f>O162*H162</f>
        <v>0</v>
      </c>
      <c r="Q162" s="223">
        <v>0.0044999999999999997</v>
      </c>
      <c r="R162" s="223">
        <f>Q162*H162</f>
        <v>0.0044999999999999997</v>
      </c>
      <c r="S162" s="223">
        <v>0</v>
      </c>
      <c r="T162" s="224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406</v>
      </c>
      <c r="AT162" s="225" t="s">
        <v>236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306</v>
      </c>
      <c r="BM162" s="225" t="s">
        <v>4653</v>
      </c>
    </row>
    <row r="163" s="2" customFormat="1" ht="24.15" customHeight="1">
      <c r="A163" s="38"/>
      <c r="B163" s="39"/>
      <c r="C163" s="213" t="s">
        <v>436</v>
      </c>
      <c r="D163" s="213" t="s">
        <v>188</v>
      </c>
      <c r="E163" s="214" t="s">
        <v>3661</v>
      </c>
      <c r="F163" s="215" t="s">
        <v>3662</v>
      </c>
      <c r="G163" s="216" t="s">
        <v>283</v>
      </c>
      <c r="H163" s="217">
        <v>1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0.00023931319999999999</v>
      </c>
      <c r="R163" s="223">
        <f>Q163*H163</f>
        <v>0.00023931319999999999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4654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3664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24.15" customHeight="1">
      <c r="A165" s="38"/>
      <c r="B165" s="39"/>
      <c r="C165" s="213" t="s">
        <v>442</v>
      </c>
      <c r="D165" s="213" t="s">
        <v>188</v>
      </c>
      <c r="E165" s="214" t="s">
        <v>3665</v>
      </c>
      <c r="F165" s="215" t="s">
        <v>3666</v>
      </c>
      <c r="G165" s="216" t="s">
        <v>283</v>
      </c>
      <c r="H165" s="217">
        <v>16</v>
      </c>
      <c r="I165" s="218"/>
      <c r="J165" s="219">
        <f>ROUND(I165*H165,2)</f>
        <v>0</v>
      </c>
      <c r="K165" s="220"/>
      <c r="L165" s="44"/>
      <c r="M165" s="221" t="s">
        <v>19</v>
      </c>
      <c r="N165" s="222" t="s">
        <v>44</v>
      </c>
      <c r="O165" s="84"/>
      <c r="P165" s="223">
        <f>O165*H165</f>
        <v>0</v>
      </c>
      <c r="Q165" s="223">
        <v>0.00046956999999999999</v>
      </c>
      <c r="R165" s="223">
        <f>Q165*H165</f>
        <v>0.0075131199999999999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306</v>
      </c>
      <c r="AT165" s="225" t="s">
        <v>188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4655</v>
      </c>
    </row>
    <row r="166" s="2" customFormat="1">
      <c r="A166" s="38"/>
      <c r="B166" s="39"/>
      <c r="C166" s="40"/>
      <c r="D166" s="227" t="s">
        <v>194</v>
      </c>
      <c r="E166" s="40"/>
      <c r="F166" s="228" t="s">
        <v>3668</v>
      </c>
      <c r="G166" s="40"/>
      <c r="H166" s="40"/>
      <c r="I166" s="229"/>
      <c r="J166" s="40"/>
      <c r="K166" s="40"/>
      <c r="L166" s="44"/>
      <c r="M166" s="230"/>
      <c r="N166" s="231"/>
      <c r="O166" s="84"/>
      <c r="P166" s="84"/>
      <c r="Q166" s="84"/>
      <c r="R166" s="84"/>
      <c r="S166" s="84"/>
      <c r="T166" s="85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7" t="s">
        <v>194</v>
      </c>
      <c r="AU166" s="17" t="s">
        <v>85</v>
      </c>
    </row>
    <row r="167" s="2" customFormat="1" ht="24.15" customHeight="1">
      <c r="A167" s="38"/>
      <c r="B167" s="39"/>
      <c r="C167" s="213" t="s">
        <v>447</v>
      </c>
      <c r="D167" s="213" t="s">
        <v>188</v>
      </c>
      <c r="E167" s="214" t="s">
        <v>4656</v>
      </c>
      <c r="F167" s="215" t="s">
        <v>4657</v>
      </c>
      <c r="G167" s="216" t="s">
        <v>283</v>
      </c>
      <c r="H167" s="217">
        <v>2</v>
      </c>
      <c r="I167" s="218"/>
      <c r="J167" s="219">
        <f>ROUND(I167*H167,2)</f>
        <v>0</v>
      </c>
      <c r="K167" s="220"/>
      <c r="L167" s="44"/>
      <c r="M167" s="221" t="s">
        <v>19</v>
      </c>
      <c r="N167" s="222" t="s">
        <v>44</v>
      </c>
      <c r="O167" s="84"/>
      <c r="P167" s="223">
        <f>O167*H167</f>
        <v>0</v>
      </c>
      <c r="Q167" s="223">
        <v>0.00167957</v>
      </c>
      <c r="R167" s="223">
        <f>Q167*H167</f>
        <v>0.00335914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306</v>
      </c>
      <c r="AT167" s="225" t="s">
        <v>188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306</v>
      </c>
      <c r="BM167" s="225" t="s">
        <v>4658</v>
      </c>
    </row>
    <row r="168" s="2" customFormat="1">
      <c r="A168" s="38"/>
      <c r="B168" s="39"/>
      <c r="C168" s="40"/>
      <c r="D168" s="227" t="s">
        <v>194</v>
      </c>
      <c r="E168" s="40"/>
      <c r="F168" s="228" t="s">
        <v>4659</v>
      </c>
      <c r="G168" s="40"/>
      <c r="H168" s="40"/>
      <c r="I168" s="229"/>
      <c r="J168" s="40"/>
      <c r="K168" s="40"/>
      <c r="L168" s="44"/>
      <c r="M168" s="230"/>
      <c r="N168" s="231"/>
      <c r="O168" s="84"/>
      <c r="P168" s="84"/>
      <c r="Q168" s="84"/>
      <c r="R168" s="84"/>
      <c r="S168" s="84"/>
      <c r="T168" s="85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194</v>
      </c>
      <c r="AU168" s="17" t="s">
        <v>85</v>
      </c>
    </row>
    <row r="169" s="2" customFormat="1" ht="44.25" customHeight="1">
      <c r="A169" s="38"/>
      <c r="B169" s="39"/>
      <c r="C169" s="213" t="s">
        <v>451</v>
      </c>
      <c r="D169" s="213" t="s">
        <v>188</v>
      </c>
      <c r="E169" s="214" t="s">
        <v>1372</v>
      </c>
      <c r="F169" s="215" t="s">
        <v>1373</v>
      </c>
      <c r="G169" s="216" t="s">
        <v>230</v>
      </c>
      <c r="H169" s="217">
        <v>0.016</v>
      </c>
      <c r="I169" s="218"/>
      <c r="J169" s="219">
        <f>ROUND(I169*H169,2)</f>
        <v>0</v>
      </c>
      <c r="K169" s="220"/>
      <c r="L169" s="44"/>
      <c r="M169" s="221" t="s">
        <v>19</v>
      </c>
      <c r="N169" s="222" t="s">
        <v>44</v>
      </c>
      <c r="O169" s="84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306</v>
      </c>
      <c r="AT169" s="225" t="s">
        <v>188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4660</v>
      </c>
    </row>
    <row r="170" s="2" customFormat="1">
      <c r="A170" s="38"/>
      <c r="B170" s="39"/>
      <c r="C170" s="40"/>
      <c r="D170" s="227" t="s">
        <v>194</v>
      </c>
      <c r="E170" s="40"/>
      <c r="F170" s="228" t="s">
        <v>1375</v>
      </c>
      <c r="G170" s="40"/>
      <c r="H170" s="40"/>
      <c r="I170" s="229"/>
      <c r="J170" s="40"/>
      <c r="K170" s="40"/>
      <c r="L170" s="44"/>
      <c r="M170" s="230"/>
      <c r="N170" s="231"/>
      <c r="O170" s="84"/>
      <c r="P170" s="84"/>
      <c r="Q170" s="84"/>
      <c r="R170" s="84"/>
      <c r="S170" s="84"/>
      <c r="T170" s="85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194</v>
      </c>
      <c r="AU170" s="17" t="s">
        <v>85</v>
      </c>
    </row>
    <row r="171" s="2" customFormat="1" ht="49.05" customHeight="1">
      <c r="A171" s="38"/>
      <c r="B171" s="39"/>
      <c r="C171" s="213" t="s">
        <v>457</v>
      </c>
      <c r="D171" s="213" t="s">
        <v>188</v>
      </c>
      <c r="E171" s="214" t="s">
        <v>1376</v>
      </c>
      <c r="F171" s="215" t="s">
        <v>1377</v>
      </c>
      <c r="G171" s="216" t="s">
        <v>230</v>
      </c>
      <c r="H171" s="217">
        <v>0.016</v>
      </c>
      <c r="I171" s="218"/>
      <c r="J171" s="219">
        <f>ROUND(I171*H171,2)</f>
        <v>0</v>
      </c>
      <c r="K171" s="220"/>
      <c r="L171" s="44"/>
      <c r="M171" s="221" t="s">
        <v>19</v>
      </c>
      <c r="N171" s="222" t="s">
        <v>44</v>
      </c>
      <c r="O171" s="84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306</v>
      </c>
      <c r="AT171" s="225" t="s">
        <v>188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306</v>
      </c>
      <c r="BM171" s="225" t="s">
        <v>4661</v>
      </c>
    </row>
    <row r="172" s="2" customFormat="1">
      <c r="A172" s="38"/>
      <c r="B172" s="39"/>
      <c r="C172" s="40"/>
      <c r="D172" s="227" t="s">
        <v>194</v>
      </c>
      <c r="E172" s="40"/>
      <c r="F172" s="228" t="s">
        <v>1379</v>
      </c>
      <c r="G172" s="40"/>
      <c r="H172" s="40"/>
      <c r="I172" s="229"/>
      <c r="J172" s="40"/>
      <c r="K172" s="40"/>
      <c r="L172" s="44"/>
      <c r="M172" s="230"/>
      <c r="N172" s="231"/>
      <c r="O172" s="84"/>
      <c r="P172" s="84"/>
      <c r="Q172" s="84"/>
      <c r="R172" s="84"/>
      <c r="S172" s="84"/>
      <c r="T172" s="85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7" t="s">
        <v>194</v>
      </c>
      <c r="AU172" s="17" t="s">
        <v>85</v>
      </c>
    </row>
    <row r="173" s="12" customFormat="1" ht="22.8" customHeight="1">
      <c r="A173" s="12"/>
      <c r="B173" s="197"/>
      <c r="C173" s="198"/>
      <c r="D173" s="199" t="s">
        <v>71</v>
      </c>
      <c r="E173" s="211" t="s">
        <v>923</v>
      </c>
      <c r="F173" s="211" t="s">
        <v>924</v>
      </c>
      <c r="G173" s="198"/>
      <c r="H173" s="198"/>
      <c r="I173" s="201"/>
      <c r="J173" s="212">
        <f>BK173</f>
        <v>0</v>
      </c>
      <c r="K173" s="198"/>
      <c r="L173" s="203"/>
      <c r="M173" s="204"/>
      <c r="N173" s="205"/>
      <c r="O173" s="205"/>
      <c r="P173" s="206">
        <f>SUM(P174:P195)</f>
        <v>0</v>
      </c>
      <c r="Q173" s="205"/>
      <c r="R173" s="206">
        <f>SUM(R174:R195)</f>
        <v>0.1243543817125</v>
      </c>
      <c r="S173" s="205"/>
      <c r="T173" s="207">
        <f>SUM(T174:T195)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08" t="s">
        <v>85</v>
      </c>
      <c r="AT173" s="209" t="s">
        <v>71</v>
      </c>
      <c r="AU173" s="209" t="s">
        <v>79</v>
      </c>
      <c r="AY173" s="208" t="s">
        <v>186</v>
      </c>
      <c r="BK173" s="210">
        <f>SUM(BK174:BK195)</f>
        <v>0</v>
      </c>
    </row>
    <row r="174" s="2" customFormat="1" ht="24.15" customHeight="1">
      <c r="A174" s="38"/>
      <c r="B174" s="39"/>
      <c r="C174" s="213" t="s">
        <v>462</v>
      </c>
      <c r="D174" s="213" t="s">
        <v>188</v>
      </c>
      <c r="E174" s="214" t="s">
        <v>1380</v>
      </c>
      <c r="F174" s="215" t="s">
        <v>1381</v>
      </c>
      <c r="G174" s="216" t="s">
        <v>968</v>
      </c>
      <c r="H174" s="217">
        <v>117.663</v>
      </c>
      <c r="I174" s="218"/>
      <c r="J174" s="219">
        <f>ROUND(I174*H174,2)</f>
        <v>0</v>
      </c>
      <c r="K174" s="220"/>
      <c r="L174" s="44"/>
      <c r="M174" s="221" t="s">
        <v>19</v>
      </c>
      <c r="N174" s="222" t="s">
        <v>44</v>
      </c>
      <c r="O174" s="84"/>
      <c r="P174" s="223">
        <f>O174*H174</f>
        <v>0</v>
      </c>
      <c r="Q174" s="223">
        <v>6.7487499999999994E-05</v>
      </c>
      <c r="R174" s="223">
        <f>Q174*H174</f>
        <v>0.0079407817124999992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306</v>
      </c>
      <c r="AT174" s="225" t="s">
        <v>188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4662</v>
      </c>
    </row>
    <row r="175" s="2" customFormat="1">
      <c r="A175" s="38"/>
      <c r="B175" s="39"/>
      <c r="C175" s="40"/>
      <c r="D175" s="227" t="s">
        <v>194</v>
      </c>
      <c r="E175" s="40"/>
      <c r="F175" s="228" t="s">
        <v>1689</v>
      </c>
      <c r="G175" s="40"/>
      <c r="H175" s="40"/>
      <c r="I175" s="229"/>
      <c r="J175" s="40"/>
      <c r="K175" s="40"/>
      <c r="L175" s="44"/>
      <c r="M175" s="230"/>
      <c r="N175" s="231"/>
      <c r="O175" s="84"/>
      <c r="P175" s="84"/>
      <c r="Q175" s="84"/>
      <c r="R175" s="84"/>
      <c r="S175" s="84"/>
      <c r="T175" s="85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7" t="s">
        <v>194</v>
      </c>
      <c r="AU175" s="17" t="s">
        <v>85</v>
      </c>
    </row>
    <row r="176" s="13" customFormat="1">
      <c r="A176" s="13"/>
      <c r="B176" s="232"/>
      <c r="C176" s="233"/>
      <c r="D176" s="234" t="s">
        <v>196</v>
      </c>
      <c r="E176" s="235" t="s">
        <v>19</v>
      </c>
      <c r="F176" s="236" t="s">
        <v>1690</v>
      </c>
      <c r="G176" s="233"/>
      <c r="H176" s="235" t="s">
        <v>19</v>
      </c>
      <c r="I176" s="237"/>
      <c r="J176" s="233"/>
      <c r="K176" s="233"/>
      <c r="L176" s="238"/>
      <c r="M176" s="239"/>
      <c r="N176" s="240"/>
      <c r="O176" s="240"/>
      <c r="P176" s="240"/>
      <c r="Q176" s="240"/>
      <c r="R176" s="240"/>
      <c r="S176" s="240"/>
      <c r="T176" s="24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2" t="s">
        <v>196</v>
      </c>
      <c r="AU176" s="242" t="s">
        <v>85</v>
      </c>
      <c r="AV176" s="13" t="s">
        <v>79</v>
      </c>
      <c r="AW176" s="13" t="s">
        <v>33</v>
      </c>
      <c r="AX176" s="13" t="s">
        <v>72</v>
      </c>
      <c r="AY176" s="242" t="s">
        <v>186</v>
      </c>
    </row>
    <row r="177" s="14" customFormat="1">
      <c r="A177" s="14"/>
      <c r="B177" s="243"/>
      <c r="C177" s="244"/>
      <c r="D177" s="234" t="s">
        <v>196</v>
      </c>
      <c r="E177" s="245" t="s">
        <v>19</v>
      </c>
      <c r="F177" s="246" t="s">
        <v>1691</v>
      </c>
      <c r="G177" s="244"/>
      <c r="H177" s="247">
        <v>51.828000000000003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196</v>
      </c>
      <c r="AU177" s="253" t="s">
        <v>85</v>
      </c>
      <c r="AV177" s="14" t="s">
        <v>85</v>
      </c>
      <c r="AW177" s="14" t="s">
        <v>33</v>
      </c>
      <c r="AX177" s="14" t="s">
        <v>72</v>
      </c>
      <c r="AY177" s="253" t="s">
        <v>186</v>
      </c>
    </row>
    <row r="178" s="14" customFormat="1">
      <c r="A178" s="14"/>
      <c r="B178" s="243"/>
      <c r="C178" s="244"/>
      <c r="D178" s="234" t="s">
        <v>196</v>
      </c>
      <c r="E178" s="245" t="s">
        <v>19</v>
      </c>
      <c r="F178" s="246" t="s">
        <v>1692</v>
      </c>
      <c r="G178" s="244"/>
      <c r="H178" s="247">
        <v>65.834999999999994</v>
      </c>
      <c r="I178" s="248"/>
      <c r="J178" s="244"/>
      <c r="K178" s="244"/>
      <c r="L178" s="249"/>
      <c r="M178" s="250"/>
      <c r="N178" s="251"/>
      <c r="O178" s="251"/>
      <c r="P178" s="251"/>
      <c r="Q178" s="251"/>
      <c r="R178" s="251"/>
      <c r="S178" s="251"/>
      <c r="T178" s="25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3" t="s">
        <v>196</v>
      </c>
      <c r="AU178" s="253" t="s">
        <v>85</v>
      </c>
      <c r="AV178" s="14" t="s">
        <v>85</v>
      </c>
      <c r="AW178" s="14" t="s">
        <v>33</v>
      </c>
      <c r="AX178" s="14" t="s">
        <v>72</v>
      </c>
      <c r="AY178" s="253" t="s">
        <v>186</v>
      </c>
    </row>
    <row r="179" s="2" customFormat="1" ht="16.5" customHeight="1">
      <c r="A179" s="38"/>
      <c r="B179" s="39"/>
      <c r="C179" s="254" t="s">
        <v>468</v>
      </c>
      <c r="D179" s="254" t="s">
        <v>236</v>
      </c>
      <c r="E179" s="255" t="s">
        <v>1388</v>
      </c>
      <c r="F179" s="256" t="s">
        <v>1389</v>
      </c>
      <c r="G179" s="257" t="s">
        <v>566</v>
      </c>
      <c r="H179" s="258">
        <v>91.560000000000002</v>
      </c>
      <c r="I179" s="259"/>
      <c r="J179" s="260">
        <f>ROUND(I179*H179,2)</f>
        <v>0</v>
      </c>
      <c r="K179" s="261"/>
      <c r="L179" s="262"/>
      <c r="M179" s="263" t="s">
        <v>19</v>
      </c>
      <c r="N179" s="264" t="s">
        <v>44</v>
      </c>
      <c r="O179" s="84"/>
      <c r="P179" s="223">
        <f>O179*H179</f>
        <v>0</v>
      </c>
      <c r="Q179" s="223">
        <v>0.00046000000000000001</v>
      </c>
      <c r="R179" s="223">
        <f>Q179*H179</f>
        <v>0.042117600000000005</v>
      </c>
      <c r="S179" s="223">
        <v>0</v>
      </c>
      <c r="T179" s="224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25" t="s">
        <v>406</v>
      </c>
      <c r="AT179" s="225" t="s">
        <v>236</v>
      </c>
      <c r="AU179" s="225" t="s">
        <v>85</v>
      </c>
      <c r="AY179" s="17" t="s">
        <v>186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7" t="s">
        <v>85</v>
      </c>
      <c r="BK179" s="226">
        <f>ROUND(I179*H179,2)</f>
        <v>0</v>
      </c>
      <c r="BL179" s="17" t="s">
        <v>306</v>
      </c>
      <c r="BM179" s="225" t="s">
        <v>4663</v>
      </c>
    </row>
    <row r="180" s="13" customFormat="1">
      <c r="A180" s="13"/>
      <c r="B180" s="232"/>
      <c r="C180" s="233"/>
      <c r="D180" s="234" t="s">
        <v>196</v>
      </c>
      <c r="E180" s="235" t="s">
        <v>19</v>
      </c>
      <c r="F180" s="236" t="s">
        <v>1690</v>
      </c>
      <c r="G180" s="233"/>
      <c r="H180" s="235" t="s">
        <v>19</v>
      </c>
      <c r="I180" s="237"/>
      <c r="J180" s="233"/>
      <c r="K180" s="233"/>
      <c r="L180" s="238"/>
      <c r="M180" s="239"/>
      <c r="N180" s="240"/>
      <c r="O180" s="240"/>
      <c r="P180" s="240"/>
      <c r="Q180" s="240"/>
      <c r="R180" s="240"/>
      <c r="S180" s="240"/>
      <c r="T180" s="24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2" t="s">
        <v>196</v>
      </c>
      <c r="AU180" s="242" t="s">
        <v>85</v>
      </c>
      <c r="AV180" s="13" t="s">
        <v>79</v>
      </c>
      <c r="AW180" s="13" t="s">
        <v>33</v>
      </c>
      <c r="AX180" s="13" t="s">
        <v>72</v>
      </c>
      <c r="AY180" s="242" t="s">
        <v>186</v>
      </c>
    </row>
    <row r="181" s="13" customFormat="1">
      <c r="A181" s="13"/>
      <c r="B181" s="232"/>
      <c r="C181" s="233"/>
      <c r="D181" s="234" t="s">
        <v>196</v>
      </c>
      <c r="E181" s="235" t="s">
        <v>19</v>
      </c>
      <c r="F181" s="236" t="s">
        <v>1694</v>
      </c>
      <c r="G181" s="233"/>
      <c r="H181" s="235" t="s">
        <v>19</v>
      </c>
      <c r="I181" s="237"/>
      <c r="J181" s="233"/>
      <c r="K181" s="233"/>
      <c r="L181" s="238"/>
      <c r="M181" s="239"/>
      <c r="N181" s="240"/>
      <c r="O181" s="240"/>
      <c r="P181" s="240"/>
      <c r="Q181" s="240"/>
      <c r="R181" s="240"/>
      <c r="S181" s="240"/>
      <c r="T181" s="24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2" t="s">
        <v>196</v>
      </c>
      <c r="AU181" s="242" t="s">
        <v>85</v>
      </c>
      <c r="AV181" s="13" t="s">
        <v>79</v>
      </c>
      <c r="AW181" s="13" t="s">
        <v>33</v>
      </c>
      <c r="AX181" s="13" t="s">
        <v>72</v>
      </c>
      <c r="AY181" s="242" t="s">
        <v>186</v>
      </c>
    </row>
    <row r="182" s="14" customFormat="1">
      <c r="A182" s="14"/>
      <c r="B182" s="243"/>
      <c r="C182" s="244"/>
      <c r="D182" s="234" t="s">
        <v>196</v>
      </c>
      <c r="E182" s="245" t="s">
        <v>19</v>
      </c>
      <c r="F182" s="246" t="s">
        <v>1695</v>
      </c>
      <c r="G182" s="244"/>
      <c r="H182" s="247">
        <v>91.560000000000002</v>
      </c>
      <c r="I182" s="248"/>
      <c r="J182" s="244"/>
      <c r="K182" s="244"/>
      <c r="L182" s="249"/>
      <c r="M182" s="250"/>
      <c r="N182" s="251"/>
      <c r="O182" s="251"/>
      <c r="P182" s="251"/>
      <c r="Q182" s="251"/>
      <c r="R182" s="251"/>
      <c r="S182" s="251"/>
      <c r="T182" s="25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3" t="s">
        <v>196</v>
      </c>
      <c r="AU182" s="253" t="s">
        <v>85</v>
      </c>
      <c r="AV182" s="14" t="s">
        <v>85</v>
      </c>
      <c r="AW182" s="14" t="s">
        <v>33</v>
      </c>
      <c r="AX182" s="14" t="s">
        <v>72</v>
      </c>
      <c r="AY182" s="253" t="s">
        <v>186</v>
      </c>
    </row>
    <row r="183" s="2" customFormat="1" ht="24.15" customHeight="1">
      <c r="A183" s="38"/>
      <c r="B183" s="39"/>
      <c r="C183" s="254" t="s">
        <v>474</v>
      </c>
      <c r="D183" s="254" t="s">
        <v>236</v>
      </c>
      <c r="E183" s="255" t="s">
        <v>1393</v>
      </c>
      <c r="F183" s="256" t="s">
        <v>1394</v>
      </c>
      <c r="G183" s="257" t="s">
        <v>230</v>
      </c>
      <c r="H183" s="258">
        <v>0.071999999999999995</v>
      </c>
      <c r="I183" s="259"/>
      <c r="J183" s="260">
        <f>ROUND(I183*H183,2)</f>
        <v>0</v>
      </c>
      <c r="K183" s="261"/>
      <c r="L183" s="262"/>
      <c r="M183" s="263" t="s">
        <v>19</v>
      </c>
      <c r="N183" s="264" t="s">
        <v>44</v>
      </c>
      <c r="O183" s="84"/>
      <c r="P183" s="223">
        <f>O183*H183</f>
        <v>0</v>
      </c>
      <c r="Q183" s="223">
        <v>1</v>
      </c>
      <c r="R183" s="223">
        <f>Q183*H183</f>
        <v>0.071999999999999995</v>
      </c>
      <c r="S183" s="223">
        <v>0</v>
      </c>
      <c r="T183" s="224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25" t="s">
        <v>406</v>
      </c>
      <c r="AT183" s="225" t="s">
        <v>236</v>
      </c>
      <c r="AU183" s="225" t="s">
        <v>85</v>
      </c>
      <c r="AY183" s="17" t="s">
        <v>186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7" t="s">
        <v>85</v>
      </c>
      <c r="BK183" s="226">
        <f>ROUND(I183*H183,2)</f>
        <v>0</v>
      </c>
      <c r="BL183" s="17" t="s">
        <v>306</v>
      </c>
      <c r="BM183" s="225" t="s">
        <v>4664</v>
      </c>
    </row>
    <row r="184" s="13" customFormat="1">
      <c r="A184" s="13"/>
      <c r="B184" s="232"/>
      <c r="C184" s="233"/>
      <c r="D184" s="234" t="s">
        <v>196</v>
      </c>
      <c r="E184" s="235" t="s">
        <v>19</v>
      </c>
      <c r="F184" s="236" t="s">
        <v>1690</v>
      </c>
      <c r="G184" s="233"/>
      <c r="H184" s="235" t="s">
        <v>19</v>
      </c>
      <c r="I184" s="237"/>
      <c r="J184" s="233"/>
      <c r="K184" s="233"/>
      <c r="L184" s="238"/>
      <c r="M184" s="239"/>
      <c r="N184" s="240"/>
      <c r="O184" s="240"/>
      <c r="P184" s="240"/>
      <c r="Q184" s="240"/>
      <c r="R184" s="240"/>
      <c r="S184" s="240"/>
      <c r="T184" s="24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2" t="s">
        <v>196</v>
      </c>
      <c r="AU184" s="242" t="s">
        <v>85</v>
      </c>
      <c r="AV184" s="13" t="s">
        <v>79</v>
      </c>
      <c r="AW184" s="13" t="s">
        <v>33</v>
      </c>
      <c r="AX184" s="13" t="s">
        <v>72</v>
      </c>
      <c r="AY184" s="242" t="s">
        <v>186</v>
      </c>
    </row>
    <row r="185" s="14" customFormat="1">
      <c r="A185" s="14"/>
      <c r="B185" s="243"/>
      <c r="C185" s="244"/>
      <c r="D185" s="234" t="s">
        <v>196</v>
      </c>
      <c r="E185" s="245" t="s">
        <v>19</v>
      </c>
      <c r="F185" s="246" t="s">
        <v>1697</v>
      </c>
      <c r="G185" s="244"/>
      <c r="H185" s="247">
        <v>0.071999999999999995</v>
      </c>
      <c r="I185" s="248"/>
      <c r="J185" s="244"/>
      <c r="K185" s="244"/>
      <c r="L185" s="249"/>
      <c r="M185" s="250"/>
      <c r="N185" s="251"/>
      <c r="O185" s="251"/>
      <c r="P185" s="251"/>
      <c r="Q185" s="251"/>
      <c r="R185" s="251"/>
      <c r="S185" s="251"/>
      <c r="T185" s="25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3" t="s">
        <v>196</v>
      </c>
      <c r="AU185" s="253" t="s">
        <v>85</v>
      </c>
      <c r="AV185" s="14" t="s">
        <v>85</v>
      </c>
      <c r="AW185" s="14" t="s">
        <v>33</v>
      </c>
      <c r="AX185" s="14" t="s">
        <v>72</v>
      </c>
      <c r="AY185" s="253" t="s">
        <v>186</v>
      </c>
    </row>
    <row r="186" s="2" customFormat="1" ht="16.5" customHeight="1">
      <c r="A186" s="38"/>
      <c r="B186" s="39"/>
      <c r="C186" s="254" t="s">
        <v>480</v>
      </c>
      <c r="D186" s="254" t="s">
        <v>236</v>
      </c>
      <c r="E186" s="255" t="s">
        <v>1398</v>
      </c>
      <c r="F186" s="256" t="s">
        <v>1399</v>
      </c>
      <c r="G186" s="257" t="s">
        <v>1400</v>
      </c>
      <c r="H186" s="258">
        <v>2.7999999999999998</v>
      </c>
      <c r="I186" s="259"/>
      <c r="J186" s="260">
        <f>ROUND(I186*H186,2)</f>
        <v>0</v>
      </c>
      <c r="K186" s="261"/>
      <c r="L186" s="262"/>
      <c r="M186" s="263" t="s">
        <v>19</v>
      </c>
      <c r="N186" s="264" t="s">
        <v>44</v>
      </c>
      <c r="O186" s="84"/>
      <c r="P186" s="223">
        <f>O186*H186</f>
        <v>0</v>
      </c>
      <c r="Q186" s="223">
        <v>0.00040999999999999999</v>
      </c>
      <c r="R186" s="223">
        <f>Q186*H186</f>
        <v>0.0011479999999999999</v>
      </c>
      <c r="S186" s="223">
        <v>0</v>
      </c>
      <c r="T186" s="224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406</v>
      </c>
      <c r="AT186" s="225" t="s">
        <v>236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306</v>
      </c>
      <c r="BM186" s="225" t="s">
        <v>4665</v>
      </c>
    </row>
    <row r="187" s="13" customFormat="1">
      <c r="A187" s="13"/>
      <c r="B187" s="232"/>
      <c r="C187" s="233"/>
      <c r="D187" s="234" t="s">
        <v>196</v>
      </c>
      <c r="E187" s="235" t="s">
        <v>19</v>
      </c>
      <c r="F187" s="236" t="s">
        <v>1699</v>
      </c>
      <c r="G187" s="233"/>
      <c r="H187" s="235" t="s">
        <v>19</v>
      </c>
      <c r="I187" s="237"/>
      <c r="J187" s="233"/>
      <c r="K187" s="233"/>
      <c r="L187" s="238"/>
      <c r="M187" s="239"/>
      <c r="N187" s="240"/>
      <c r="O187" s="240"/>
      <c r="P187" s="240"/>
      <c r="Q187" s="240"/>
      <c r="R187" s="240"/>
      <c r="S187" s="240"/>
      <c r="T187" s="24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2" t="s">
        <v>196</v>
      </c>
      <c r="AU187" s="242" t="s">
        <v>85</v>
      </c>
      <c r="AV187" s="13" t="s">
        <v>79</v>
      </c>
      <c r="AW187" s="13" t="s">
        <v>33</v>
      </c>
      <c r="AX187" s="13" t="s">
        <v>72</v>
      </c>
      <c r="AY187" s="242" t="s">
        <v>186</v>
      </c>
    </row>
    <row r="188" s="14" customFormat="1">
      <c r="A188" s="14"/>
      <c r="B188" s="243"/>
      <c r="C188" s="244"/>
      <c r="D188" s="234" t="s">
        <v>196</v>
      </c>
      <c r="E188" s="245" t="s">
        <v>19</v>
      </c>
      <c r="F188" s="246" t="s">
        <v>1700</v>
      </c>
      <c r="G188" s="244"/>
      <c r="H188" s="247">
        <v>2.7999999999999998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3" t="s">
        <v>196</v>
      </c>
      <c r="AU188" s="253" t="s">
        <v>85</v>
      </c>
      <c r="AV188" s="14" t="s">
        <v>85</v>
      </c>
      <c r="AW188" s="14" t="s">
        <v>33</v>
      </c>
      <c r="AX188" s="14" t="s">
        <v>72</v>
      </c>
      <c r="AY188" s="253" t="s">
        <v>186</v>
      </c>
    </row>
    <row r="189" s="2" customFormat="1" ht="16.5" customHeight="1">
      <c r="A189" s="38"/>
      <c r="B189" s="39"/>
      <c r="C189" s="254" t="s">
        <v>486</v>
      </c>
      <c r="D189" s="254" t="s">
        <v>236</v>
      </c>
      <c r="E189" s="255" t="s">
        <v>1404</v>
      </c>
      <c r="F189" s="256" t="s">
        <v>1405</v>
      </c>
      <c r="G189" s="257" t="s">
        <v>1400</v>
      </c>
      <c r="H189" s="258">
        <v>2.7999999999999998</v>
      </c>
      <c r="I189" s="259"/>
      <c r="J189" s="260">
        <f>ROUND(I189*H189,2)</f>
        <v>0</v>
      </c>
      <c r="K189" s="261"/>
      <c r="L189" s="262"/>
      <c r="M189" s="263" t="s">
        <v>19</v>
      </c>
      <c r="N189" s="264" t="s">
        <v>44</v>
      </c>
      <c r="O189" s="84"/>
      <c r="P189" s="223">
        <f>O189*H189</f>
        <v>0</v>
      </c>
      <c r="Q189" s="223">
        <v>0.00040999999999999999</v>
      </c>
      <c r="R189" s="223">
        <f>Q189*H189</f>
        <v>0.0011479999999999999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406</v>
      </c>
      <c r="AT189" s="225" t="s">
        <v>236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306</v>
      </c>
      <c r="BM189" s="225" t="s">
        <v>4666</v>
      </c>
    </row>
    <row r="190" s="13" customFormat="1">
      <c r="A190" s="13"/>
      <c r="B190" s="232"/>
      <c r="C190" s="233"/>
      <c r="D190" s="234" t="s">
        <v>196</v>
      </c>
      <c r="E190" s="235" t="s">
        <v>19</v>
      </c>
      <c r="F190" s="236" t="s">
        <v>1699</v>
      </c>
      <c r="G190" s="233"/>
      <c r="H190" s="235" t="s">
        <v>19</v>
      </c>
      <c r="I190" s="237"/>
      <c r="J190" s="233"/>
      <c r="K190" s="233"/>
      <c r="L190" s="238"/>
      <c r="M190" s="239"/>
      <c r="N190" s="240"/>
      <c r="O190" s="240"/>
      <c r="P190" s="240"/>
      <c r="Q190" s="240"/>
      <c r="R190" s="240"/>
      <c r="S190" s="240"/>
      <c r="T190" s="24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2" t="s">
        <v>196</v>
      </c>
      <c r="AU190" s="242" t="s">
        <v>85</v>
      </c>
      <c r="AV190" s="13" t="s">
        <v>79</v>
      </c>
      <c r="AW190" s="13" t="s">
        <v>33</v>
      </c>
      <c r="AX190" s="13" t="s">
        <v>72</v>
      </c>
      <c r="AY190" s="242" t="s">
        <v>186</v>
      </c>
    </row>
    <row r="191" s="14" customFormat="1">
      <c r="A191" s="14"/>
      <c r="B191" s="243"/>
      <c r="C191" s="244"/>
      <c r="D191" s="234" t="s">
        <v>196</v>
      </c>
      <c r="E191" s="245" t="s">
        <v>19</v>
      </c>
      <c r="F191" s="246" t="s">
        <v>1700</v>
      </c>
      <c r="G191" s="244"/>
      <c r="H191" s="247">
        <v>2.7999999999999998</v>
      </c>
      <c r="I191" s="248"/>
      <c r="J191" s="244"/>
      <c r="K191" s="244"/>
      <c r="L191" s="249"/>
      <c r="M191" s="250"/>
      <c r="N191" s="251"/>
      <c r="O191" s="251"/>
      <c r="P191" s="251"/>
      <c r="Q191" s="251"/>
      <c r="R191" s="251"/>
      <c r="S191" s="251"/>
      <c r="T191" s="25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3" t="s">
        <v>196</v>
      </c>
      <c r="AU191" s="253" t="s">
        <v>85</v>
      </c>
      <c r="AV191" s="14" t="s">
        <v>85</v>
      </c>
      <c r="AW191" s="14" t="s">
        <v>33</v>
      </c>
      <c r="AX191" s="14" t="s">
        <v>72</v>
      </c>
      <c r="AY191" s="253" t="s">
        <v>186</v>
      </c>
    </row>
    <row r="192" s="2" customFormat="1" ht="49.05" customHeight="1">
      <c r="A192" s="38"/>
      <c r="B192" s="39"/>
      <c r="C192" s="213" t="s">
        <v>494</v>
      </c>
      <c r="D192" s="213" t="s">
        <v>188</v>
      </c>
      <c r="E192" s="214" t="s">
        <v>1407</v>
      </c>
      <c r="F192" s="215" t="s">
        <v>1408</v>
      </c>
      <c r="G192" s="216" t="s">
        <v>230</v>
      </c>
      <c r="H192" s="217">
        <v>0.124</v>
      </c>
      <c r="I192" s="218"/>
      <c r="J192" s="219">
        <f>ROUND(I192*H192,2)</f>
        <v>0</v>
      </c>
      <c r="K192" s="220"/>
      <c r="L192" s="44"/>
      <c r="M192" s="221" t="s">
        <v>19</v>
      </c>
      <c r="N192" s="222" t="s">
        <v>44</v>
      </c>
      <c r="O192" s="84"/>
      <c r="P192" s="223">
        <f>O192*H192</f>
        <v>0</v>
      </c>
      <c r="Q192" s="223">
        <v>0</v>
      </c>
      <c r="R192" s="223">
        <f>Q192*H192</f>
        <v>0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306</v>
      </c>
      <c r="AT192" s="225" t="s">
        <v>188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4667</v>
      </c>
    </row>
    <row r="193" s="2" customFormat="1">
      <c r="A193" s="38"/>
      <c r="B193" s="39"/>
      <c r="C193" s="40"/>
      <c r="D193" s="227" t="s">
        <v>194</v>
      </c>
      <c r="E193" s="40"/>
      <c r="F193" s="228" t="s">
        <v>1410</v>
      </c>
      <c r="G193" s="40"/>
      <c r="H193" s="40"/>
      <c r="I193" s="229"/>
      <c r="J193" s="40"/>
      <c r="K193" s="40"/>
      <c r="L193" s="44"/>
      <c r="M193" s="230"/>
      <c r="N193" s="231"/>
      <c r="O193" s="84"/>
      <c r="P193" s="84"/>
      <c r="Q193" s="84"/>
      <c r="R193" s="84"/>
      <c r="S193" s="84"/>
      <c r="T193" s="85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194</v>
      </c>
      <c r="AU193" s="17" t="s">
        <v>85</v>
      </c>
    </row>
    <row r="194" s="2" customFormat="1" ht="49.05" customHeight="1">
      <c r="A194" s="38"/>
      <c r="B194" s="39"/>
      <c r="C194" s="213" t="s">
        <v>499</v>
      </c>
      <c r="D194" s="213" t="s">
        <v>188</v>
      </c>
      <c r="E194" s="214" t="s">
        <v>999</v>
      </c>
      <c r="F194" s="215" t="s">
        <v>1000</v>
      </c>
      <c r="G194" s="216" t="s">
        <v>230</v>
      </c>
      <c r="H194" s="217">
        <v>0.124</v>
      </c>
      <c r="I194" s="218"/>
      <c r="J194" s="219">
        <f>ROUND(I194*H194,2)</f>
        <v>0</v>
      </c>
      <c r="K194" s="220"/>
      <c r="L194" s="44"/>
      <c r="M194" s="221" t="s">
        <v>19</v>
      </c>
      <c r="N194" s="222" t="s">
        <v>44</v>
      </c>
      <c r="O194" s="84"/>
      <c r="P194" s="223">
        <f>O194*H194</f>
        <v>0</v>
      </c>
      <c r="Q194" s="223">
        <v>0</v>
      </c>
      <c r="R194" s="223">
        <f>Q194*H194</f>
        <v>0</v>
      </c>
      <c r="S194" s="223">
        <v>0</v>
      </c>
      <c r="T194" s="224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306</v>
      </c>
      <c r="AT194" s="225" t="s">
        <v>188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4668</v>
      </c>
    </row>
    <row r="195" s="2" customFormat="1">
      <c r="A195" s="38"/>
      <c r="B195" s="39"/>
      <c r="C195" s="40"/>
      <c r="D195" s="227" t="s">
        <v>194</v>
      </c>
      <c r="E195" s="40"/>
      <c r="F195" s="228" t="s">
        <v>1705</v>
      </c>
      <c r="G195" s="40"/>
      <c r="H195" s="40"/>
      <c r="I195" s="229"/>
      <c r="J195" s="40"/>
      <c r="K195" s="40"/>
      <c r="L195" s="44"/>
      <c r="M195" s="230"/>
      <c r="N195" s="231"/>
      <c r="O195" s="84"/>
      <c r="P195" s="84"/>
      <c r="Q195" s="84"/>
      <c r="R195" s="84"/>
      <c r="S195" s="84"/>
      <c r="T195" s="85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194</v>
      </c>
      <c r="AU195" s="17" t="s">
        <v>85</v>
      </c>
    </row>
    <row r="196" s="12" customFormat="1" ht="22.8" customHeight="1">
      <c r="A196" s="12"/>
      <c r="B196" s="197"/>
      <c r="C196" s="198"/>
      <c r="D196" s="199" t="s">
        <v>71</v>
      </c>
      <c r="E196" s="211" t="s">
        <v>1057</v>
      </c>
      <c r="F196" s="211" t="s">
        <v>1058</v>
      </c>
      <c r="G196" s="198"/>
      <c r="H196" s="198"/>
      <c r="I196" s="201"/>
      <c r="J196" s="212">
        <f>BK196</f>
        <v>0</v>
      </c>
      <c r="K196" s="198"/>
      <c r="L196" s="203"/>
      <c r="M196" s="204"/>
      <c r="N196" s="205"/>
      <c r="O196" s="205"/>
      <c r="P196" s="206">
        <f>SUM(P197:P203)</f>
        <v>0</v>
      </c>
      <c r="Q196" s="205"/>
      <c r="R196" s="206">
        <f>SUM(R197:R203)</f>
        <v>0.0024682380000000002</v>
      </c>
      <c r="S196" s="205"/>
      <c r="T196" s="207">
        <f>SUM(T197:T203)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08" t="s">
        <v>85</v>
      </c>
      <c r="AT196" s="209" t="s">
        <v>71</v>
      </c>
      <c r="AU196" s="209" t="s">
        <v>79</v>
      </c>
      <c r="AY196" s="208" t="s">
        <v>186</v>
      </c>
      <c r="BK196" s="210">
        <f>SUM(BK197:BK203)</f>
        <v>0</v>
      </c>
    </row>
    <row r="197" s="2" customFormat="1" ht="37.8" customHeight="1">
      <c r="A197" s="38"/>
      <c r="B197" s="39"/>
      <c r="C197" s="213" t="s">
        <v>505</v>
      </c>
      <c r="D197" s="213" t="s">
        <v>188</v>
      </c>
      <c r="E197" s="214" t="s">
        <v>1060</v>
      </c>
      <c r="F197" s="215" t="s">
        <v>1061</v>
      </c>
      <c r="G197" s="216" t="s">
        <v>256</v>
      </c>
      <c r="H197" s="217">
        <v>12.218999999999999</v>
      </c>
      <c r="I197" s="218"/>
      <c r="J197" s="219">
        <f>ROUND(I197*H197,2)</f>
        <v>0</v>
      </c>
      <c r="K197" s="220"/>
      <c r="L197" s="44"/>
      <c r="M197" s="221" t="s">
        <v>19</v>
      </c>
      <c r="N197" s="222" t="s">
        <v>44</v>
      </c>
      <c r="O197" s="84"/>
      <c r="P197" s="223">
        <f>O197*H197</f>
        <v>0</v>
      </c>
      <c r="Q197" s="223">
        <v>6.7000000000000002E-05</v>
      </c>
      <c r="R197" s="223">
        <f>Q197*H197</f>
        <v>0.00081867300000000001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306</v>
      </c>
      <c r="AT197" s="225" t="s">
        <v>188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4669</v>
      </c>
    </row>
    <row r="198" s="2" customFormat="1">
      <c r="A198" s="38"/>
      <c r="B198" s="39"/>
      <c r="C198" s="40"/>
      <c r="D198" s="227" t="s">
        <v>194</v>
      </c>
      <c r="E198" s="40"/>
      <c r="F198" s="228" t="s">
        <v>1707</v>
      </c>
      <c r="G198" s="40"/>
      <c r="H198" s="40"/>
      <c r="I198" s="229"/>
      <c r="J198" s="40"/>
      <c r="K198" s="40"/>
      <c r="L198" s="44"/>
      <c r="M198" s="230"/>
      <c r="N198" s="231"/>
      <c r="O198" s="84"/>
      <c r="P198" s="84"/>
      <c r="Q198" s="84"/>
      <c r="R198" s="84"/>
      <c r="S198" s="84"/>
      <c r="T198" s="85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194</v>
      </c>
      <c r="AU198" s="17" t="s">
        <v>85</v>
      </c>
    </row>
    <row r="199" s="2" customFormat="1" ht="24.15" customHeight="1">
      <c r="A199" s="38"/>
      <c r="B199" s="39"/>
      <c r="C199" s="213" t="s">
        <v>511</v>
      </c>
      <c r="D199" s="213" t="s">
        <v>188</v>
      </c>
      <c r="E199" s="214" t="s">
        <v>1071</v>
      </c>
      <c r="F199" s="215" t="s">
        <v>1072</v>
      </c>
      <c r="G199" s="216" t="s">
        <v>256</v>
      </c>
      <c r="H199" s="217">
        <v>12.218999999999999</v>
      </c>
      <c r="I199" s="218"/>
      <c r="J199" s="219">
        <f>ROUND(I199*H199,2)</f>
        <v>0</v>
      </c>
      <c r="K199" s="220"/>
      <c r="L199" s="44"/>
      <c r="M199" s="221" t="s">
        <v>19</v>
      </c>
      <c r="N199" s="222" t="s">
        <v>44</v>
      </c>
      <c r="O199" s="84"/>
      <c r="P199" s="223">
        <f>O199*H199</f>
        <v>0</v>
      </c>
      <c r="Q199" s="223">
        <v>0.000135</v>
      </c>
      <c r="R199" s="223">
        <f>Q199*H199</f>
        <v>0.001649565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306</v>
      </c>
      <c r="AT199" s="225" t="s">
        <v>188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306</v>
      </c>
      <c r="BM199" s="225" t="s">
        <v>4670</v>
      </c>
    </row>
    <row r="200" s="2" customFormat="1">
      <c r="A200" s="38"/>
      <c r="B200" s="39"/>
      <c r="C200" s="40"/>
      <c r="D200" s="227" t="s">
        <v>194</v>
      </c>
      <c r="E200" s="40"/>
      <c r="F200" s="228" t="s">
        <v>1709</v>
      </c>
      <c r="G200" s="40"/>
      <c r="H200" s="40"/>
      <c r="I200" s="229"/>
      <c r="J200" s="40"/>
      <c r="K200" s="40"/>
      <c r="L200" s="44"/>
      <c r="M200" s="230"/>
      <c r="N200" s="231"/>
      <c r="O200" s="84"/>
      <c r="P200" s="84"/>
      <c r="Q200" s="84"/>
      <c r="R200" s="84"/>
      <c r="S200" s="84"/>
      <c r="T200" s="85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194</v>
      </c>
      <c r="AU200" s="17" t="s">
        <v>85</v>
      </c>
    </row>
    <row r="201" s="13" customFormat="1">
      <c r="A201" s="13"/>
      <c r="B201" s="232"/>
      <c r="C201" s="233"/>
      <c r="D201" s="234" t="s">
        <v>196</v>
      </c>
      <c r="E201" s="235" t="s">
        <v>19</v>
      </c>
      <c r="F201" s="236" t="s">
        <v>1690</v>
      </c>
      <c r="G201" s="233"/>
      <c r="H201" s="235" t="s">
        <v>19</v>
      </c>
      <c r="I201" s="237"/>
      <c r="J201" s="233"/>
      <c r="K201" s="233"/>
      <c r="L201" s="238"/>
      <c r="M201" s="239"/>
      <c r="N201" s="240"/>
      <c r="O201" s="240"/>
      <c r="P201" s="240"/>
      <c r="Q201" s="240"/>
      <c r="R201" s="240"/>
      <c r="S201" s="240"/>
      <c r="T201" s="24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2" t="s">
        <v>196</v>
      </c>
      <c r="AU201" s="242" t="s">
        <v>85</v>
      </c>
      <c r="AV201" s="13" t="s">
        <v>79</v>
      </c>
      <c r="AW201" s="13" t="s">
        <v>33</v>
      </c>
      <c r="AX201" s="13" t="s">
        <v>72</v>
      </c>
      <c r="AY201" s="242" t="s">
        <v>186</v>
      </c>
    </row>
    <row r="202" s="14" customFormat="1">
      <c r="A202" s="14"/>
      <c r="B202" s="243"/>
      <c r="C202" s="244"/>
      <c r="D202" s="234" t="s">
        <v>196</v>
      </c>
      <c r="E202" s="245" t="s">
        <v>19</v>
      </c>
      <c r="F202" s="246" t="s">
        <v>1710</v>
      </c>
      <c r="G202" s="244"/>
      <c r="H202" s="247">
        <v>2.419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33</v>
      </c>
      <c r="AX202" s="14" t="s">
        <v>72</v>
      </c>
      <c r="AY202" s="253" t="s">
        <v>186</v>
      </c>
    </row>
    <row r="203" s="14" customFormat="1">
      <c r="A203" s="14"/>
      <c r="B203" s="243"/>
      <c r="C203" s="244"/>
      <c r="D203" s="234" t="s">
        <v>196</v>
      </c>
      <c r="E203" s="245" t="s">
        <v>19</v>
      </c>
      <c r="F203" s="246" t="s">
        <v>1711</v>
      </c>
      <c r="G203" s="244"/>
      <c r="H203" s="247">
        <v>9.8000000000000007</v>
      </c>
      <c r="I203" s="248"/>
      <c r="J203" s="244"/>
      <c r="K203" s="244"/>
      <c r="L203" s="249"/>
      <c r="M203" s="269"/>
      <c r="N203" s="270"/>
      <c r="O203" s="270"/>
      <c r="P203" s="270"/>
      <c r="Q203" s="270"/>
      <c r="R203" s="270"/>
      <c r="S203" s="270"/>
      <c r="T203" s="271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3" t="s">
        <v>196</v>
      </c>
      <c r="AU203" s="253" t="s">
        <v>85</v>
      </c>
      <c r="AV203" s="14" t="s">
        <v>85</v>
      </c>
      <c r="AW203" s="14" t="s">
        <v>33</v>
      </c>
      <c r="AX203" s="14" t="s">
        <v>72</v>
      </c>
      <c r="AY203" s="253" t="s">
        <v>186</v>
      </c>
    </row>
    <row r="204" s="2" customFormat="1" ht="6.96" customHeight="1">
      <c r="A204" s="38"/>
      <c r="B204" s="59"/>
      <c r="C204" s="60"/>
      <c r="D204" s="60"/>
      <c r="E204" s="60"/>
      <c r="F204" s="60"/>
      <c r="G204" s="60"/>
      <c r="H204" s="60"/>
      <c r="I204" s="60"/>
      <c r="J204" s="60"/>
      <c r="K204" s="60"/>
      <c r="L204" s="44"/>
      <c r="M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</row>
  </sheetData>
  <sheetProtection sheet="1" autoFilter="0" formatColumns="0" formatRows="0" objects="1" scenarios="1" spinCount="100000" saltValue="wZgovH2ovfvYVBITxuG138rcY6iMWUJGzRR80GPtOOLQ2xhSiYSpgBaS+VE1+lkthGJRKQ7R2DVhVUZEuDZXcA==" hashValue="3hDVULFnVDvDYgUmOK+PuQu5QU9zIORu5a6uCgnRq92DQcYsivEkAjNNT6NmnxZJYEY5Vs22pBaGuGV4q53ZoQ==" algorithmName="SHA-512" password="CDDA"/>
  <autoFilter ref="C93:K2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2_01/953961112"/>
    <hyperlink ref="F102" r:id="rId2" display="https://podminky.urs.cz/item/CS_URS_2023_01/953965115"/>
    <hyperlink ref="F105" r:id="rId3" display="https://podminky.urs.cz/item/CS_URS_2023_01/998018002"/>
    <hyperlink ref="F109" r:id="rId4" display="https://podminky.urs.cz/item/CS_URS_2023_01/713463411"/>
    <hyperlink ref="F129" r:id="rId5" display="https://podminky.urs.cz/item/CS_URS_2023_01/998713102"/>
    <hyperlink ref="F131" r:id="rId6" display="https://podminky.urs.cz/item/CS_URS_2023_01/998713181"/>
    <hyperlink ref="F134" r:id="rId7" display="https://podminky.urs.cz/item/CS_URS_2023_01/733223302"/>
    <hyperlink ref="F136" r:id="rId8" display="https://podminky.urs.cz/item/CS_URS_2023_01/733223303"/>
    <hyperlink ref="F138" r:id="rId9" display="https://podminky.urs.cz/item/CS_URS_2023_01/733223304"/>
    <hyperlink ref="F140" r:id="rId10" display="https://podminky.urs.cz/item/CS_URS_2023_01/733223305"/>
    <hyperlink ref="F142" r:id="rId11" display="https://podminky.urs.cz/item/CS_URS_2023_01/733223306"/>
    <hyperlink ref="F144" r:id="rId12" display="https://podminky.urs.cz/item/CS_URS_2023_01/733223307"/>
    <hyperlink ref="F146" r:id="rId13" display="https://podminky.urs.cz/item/CS_URS_2023_01/733231115"/>
    <hyperlink ref="F148" r:id="rId14" display="https://podminky.urs.cz/item/CS_URS_2023_01/733231117"/>
    <hyperlink ref="F150" r:id="rId15" display="https://podminky.urs.cz/item/CS_URS_2023_01/733291101"/>
    <hyperlink ref="F152" r:id="rId16" display="https://podminky.urs.cz/item/CS_URS_2023_01/733291102"/>
    <hyperlink ref="F156" r:id="rId17" display="https://podminky.urs.cz/item/CS_URS_2023_01/998733102"/>
    <hyperlink ref="F158" r:id="rId18" display="https://podminky.urs.cz/item/CS_URS_2023_01/998733181"/>
    <hyperlink ref="F161" r:id="rId19" display="https://podminky.urs.cz/item/CS_URS_2023_01/734209115"/>
    <hyperlink ref="F164" r:id="rId20" display="https://podminky.urs.cz/item/CS_URS_2023_01/734211120"/>
    <hyperlink ref="F166" r:id="rId21" display="https://podminky.urs.cz/item/CS_URS_2023_01/734221413"/>
    <hyperlink ref="F168" r:id="rId22" display="https://podminky.urs.cz/item/CS_URS_2023_01/734292718"/>
    <hyperlink ref="F170" r:id="rId23" display="https://podminky.urs.cz/item/CS_URS_2023_01/998734102"/>
    <hyperlink ref="F172" r:id="rId24" display="https://podminky.urs.cz/item/CS_URS_2023_01/998734181"/>
    <hyperlink ref="F175" r:id="rId25" display="https://podminky.urs.cz/item/CS_URS_2022_01/767995111"/>
    <hyperlink ref="F193" r:id="rId26" display="https://podminky.urs.cz/item/CS_URS_2023_01/998767102"/>
    <hyperlink ref="F195" r:id="rId27" display="https://podminky.urs.cz/item/CS_URS_2022_01/998767181"/>
    <hyperlink ref="F198" r:id="rId28" display="https://podminky.urs.cz/item/CS_URS_2022_01/783301313"/>
    <hyperlink ref="F200" r:id="rId29" display="https://podminky.urs.cz/item/CS_URS_2022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0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132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4671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ROUND(J89,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ROUND((SUM(BE89:BE202)),  2)</f>
        <v>0</v>
      </c>
      <c r="G35" s="38"/>
      <c r="H35" s="38"/>
      <c r="I35" s="157">
        <v>0.20999999999999999</v>
      </c>
      <c r="J35" s="156">
        <f>ROUND(((SUM(BE89:BE202))*I35),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ROUND((SUM(BF89:BF202)),  2)</f>
        <v>0</v>
      </c>
      <c r="G36" s="38"/>
      <c r="H36" s="38"/>
      <c r="I36" s="157">
        <v>0.14999999999999999</v>
      </c>
      <c r="J36" s="156">
        <f>ROUND(((SUM(BF89:BF202))*I36),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ROUND((SUM(BG89:BG202)),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ROUND((SUM(BH89:BH202)),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ROUND((SUM(BI89:BI202)),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D1.4.3_VZT - Vzduchotechnika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J89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J90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157</v>
      </c>
      <c r="E65" s="182"/>
      <c r="F65" s="182"/>
      <c r="G65" s="182"/>
      <c r="H65" s="182"/>
      <c r="I65" s="182"/>
      <c r="J65" s="183">
        <f>J91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4"/>
      <c r="C66" s="175"/>
      <c r="D66" s="176" t="s">
        <v>159</v>
      </c>
      <c r="E66" s="177"/>
      <c r="F66" s="177"/>
      <c r="G66" s="177"/>
      <c r="H66" s="177"/>
      <c r="I66" s="177"/>
      <c r="J66" s="178">
        <f>J100</f>
        <v>0</v>
      </c>
      <c r="K66" s="175"/>
      <c r="L66" s="17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0"/>
      <c r="C67" s="125"/>
      <c r="D67" s="181" t="s">
        <v>1429</v>
      </c>
      <c r="E67" s="182"/>
      <c r="F67" s="182"/>
      <c r="G67" s="182"/>
      <c r="H67" s="182"/>
      <c r="I67" s="182"/>
      <c r="J67" s="183">
        <f>J101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38"/>
      <c r="B68" s="39"/>
      <c r="C68" s="40"/>
      <c r="D68" s="40"/>
      <c r="E68" s="40"/>
      <c r="F68" s="40"/>
      <c r="G68" s="40"/>
      <c r="H68" s="40"/>
      <c r="I68" s="40"/>
      <c r="J68" s="40"/>
      <c r="K68" s="40"/>
      <c r="L68" s="144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</row>
    <row r="69" s="2" customFormat="1" ht="6.96" customHeight="1">
      <c r="A69" s="38"/>
      <c r="B69" s="59"/>
      <c r="C69" s="60"/>
      <c r="D69" s="60"/>
      <c r="E69" s="60"/>
      <c r="F69" s="60"/>
      <c r="G69" s="60"/>
      <c r="H69" s="60"/>
      <c r="I69" s="60"/>
      <c r="J69" s="60"/>
      <c r="K69" s="60"/>
      <c r="L69" s="144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</row>
    <row r="73" s="2" customFormat="1" ht="6.96" customHeight="1">
      <c r="A73" s="38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24.96" customHeight="1">
      <c r="A74" s="38"/>
      <c r="B74" s="39"/>
      <c r="C74" s="23" t="s">
        <v>171</v>
      </c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6.96" customHeight="1">
      <c r="A75" s="38"/>
      <c r="B75" s="39"/>
      <c r="C75" s="40"/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2" customHeight="1">
      <c r="A76" s="38"/>
      <c r="B76" s="39"/>
      <c r="C76" s="32" t="s">
        <v>16</v>
      </c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6.5" customHeight="1">
      <c r="A77" s="38"/>
      <c r="B77" s="39"/>
      <c r="C77" s="40"/>
      <c r="D77" s="40"/>
      <c r="E77" s="169" t="str">
        <f>E7</f>
        <v xml:space="preserve"> Rekonstrukce vzduchotechniky v bytovém domě</v>
      </c>
      <c r="F77" s="32"/>
      <c r="G77" s="32"/>
      <c r="H77" s="32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1" customFormat="1" ht="12" customHeight="1">
      <c r="B78" s="21"/>
      <c r="C78" s="32" t="s">
        <v>143</v>
      </c>
      <c r="D78" s="22"/>
      <c r="E78" s="22"/>
      <c r="F78" s="22"/>
      <c r="G78" s="22"/>
      <c r="H78" s="22"/>
      <c r="I78" s="22"/>
      <c r="J78" s="22"/>
      <c r="K78" s="22"/>
      <c r="L78" s="20"/>
    </row>
    <row r="79" s="2" customFormat="1" ht="16.5" customHeight="1">
      <c r="A79" s="38"/>
      <c r="B79" s="39"/>
      <c r="C79" s="40"/>
      <c r="D79" s="40"/>
      <c r="E79" s="169" t="s">
        <v>4396</v>
      </c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2" customHeight="1">
      <c r="A80" s="38"/>
      <c r="B80" s="39"/>
      <c r="C80" s="32" t="s">
        <v>145</v>
      </c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6.5" customHeight="1">
      <c r="A81" s="38"/>
      <c r="B81" s="39"/>
      <c r="C81" s="40"/>
      <c r="D81" s="40"/>
      <c r="E81" s="69" t="str">
        <f>E11</f>
        <v>SO 103 D1.4.3_VZT - Vzduchotechnika</v>
      </c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2" t="s">
        <v>21</v>
      </c>
      <c r="D83" s="40"/>
      <c r="E83" s="40"/>
      <c r="F83" s="27" t="str">
        <f>F14</f>
        <v xml:space="preserve"> náměstí Svobody 728/1</v>
      </c>
      <c r="G83" s="40"/>
      <c r="H83" s="40"/>
      <c r="I83" s="32" t="s">
        <v>23</v>
      </c>
      <c r="J83" s="72" t="str">
        <f>IF(J14="","",J14)</f>
        <v>3. 1. 2023</v>
      </c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6.96" customHeight="1">
      <c r="A84" s="38"/>
      <c r="B84" s="39"/>
      <c r="C84" s="40"/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5.15" customHeight="1">
      <c r="A85" s="38"/>
      <c r="B85" s="39"/>
      <c r="C85" s="32" t="s">
        <v>25</v>
      </c>
      <c r="D85" s="40"/>
      <c r="E85" s="40"/>
      <c r="F85" s="27" t="str">
        <f>E17</f>
        <v>SNEO a.s</v>
      </c>
      <c r="G85" s="40"/>
      <c r="H85" s="40"/>
      <c r="I85" s="32" t="s">
        <v>31</v>
      </c>
      <c r="J85" s="36" t="str">
        <f>E23</f>
        <v>Ing. Filip Nehonský</v>
      </c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5.15" customHeight="1">
      <c r="A86" s="38"/>
      <c r="B86" s="39"/>
      <c r="C86" s="32" t="s">
        <v>29</v>
      </c>
      <c r="D86" s="40"/>
      <c r="E86" s="40"/>
      <c r="F86" s="27" t="str">
        <f>IF(E20="","",E20)</f>
        <v>Vyplň údaj</v>
      </c>
      <c r="G86" s="40"/>
      <c r="H86" s="40"/>
      <c r="I86" s="32" t="s">
        <v>34</v>
      </c>
      <c r="J86" s="36" t="str">
        <f>E26</f>
        <v>Pavel Novotný</v>
      </c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0.32" customHeight="1">
      <c r="A87" s="38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11" customFormat="1" ht="29.28" customHeight="1">
      <c r="A88" s="185"/>
      <c r="B88" s="186"/>
      <c r="C88" s="187" t="s">
        <v>172</v>
      </c>
      <c r="D88" s="188" t="s">
        <v>57</v>
      </c>
      <c r="E88" s="188" t="s">
        <v>53</v>
      </c>
      <c r="F88" s="188" t="s">
        <v>54</v>
      </c>
      <c r="G88" s="188" t="s">
        <v>173</v>
      </c>
      <c r="H88" s="188" t="s">
        <v>174</v>
      </c>
      <c r="I88" s="188" t="s">
        <v>175</v>
      </c>
      <c r="J88" s="189" t="s">
        <v>149</v>
      </c>
      <c r="K88" s="190" t="s">
        <v>176</v>
      </c>
      <c r="L88" s="191"/>
      <c r="M88" s="92" t="s">
        <v>19</v>
      </c>
      <c r="N88" s="93" t="s">
        <v>42</v>
      </c>
      <c r="O88" s="93" t="s">
        <v>177</v>
      </c>
      <c r="P88" s="93" t="s">
        <v>178</v>
      </c>
      <c r="Q88" s="93" t="s">
        <v>179</v>
      </c>
      <c r="R88" s="93" t="s">
        <v>180</v>
      </c>
      <c r="S88" s="93" t="s">
        <v>181</v>
      </c>
      <c r="T88" s="94" t="s">
        <v>182</v>
      </c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</row>
    <row r="89" s="2" customFormat="1" ht="22.8" customHeight="1">
      <c r="A89" s="38"/>
      <c r="B89" s="39"/>
      <c r="C89" s="99" t="s">
        <v>183</v>
      </c>
      <c r="D89" s="40"/>
      <c r="E89" s="40"/>
      <c r="F89" s="40"/>
      <c r="G89" s="40"/>
      <c r="H89" s="40"/>
      <c r="I89" s="40"/>
      <c r="J89" s="192">
        <f>BK89</f>
        <v>0</v>
      </c>
      <c r="K89" s="40"/>
      <c r="L89" s="44"/>
      <c r="M89" s="95"/>
      <c r="N89" s="193"/>
      <c r="O89" s="96"/>
      <c r="P89" s="194">
        <f>P90+P100</f>
        <v>0</v>
      </c>
      <c r="Q89" s="96"/>
      <c r="R89" s="194">
        <f>R90+R100</f>
        <v>1.0859196499999999</v>
      </c>
      <c r="S89" s="96"/>
      <c r="T89" s="195">
        <f>T90+T100</f>
        <v>1.5672200000000001</v>
      </c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T89" s="17" t="s">
        <v>71</v>
      </c>
      <c r="AU89" s="17" t="s">
        <v>150</v>
      </c>
      <c r="BK89" s="196">
        <f>BK90+BK100</f>
        <v>0</v>
      </c>
    </row>
    <row r="90" s="12" customFormat="1" ht="25.92" customHeight="1">
      <c r="A90" s="12"/>
      <c r="B90" s="197"/>
      <c r="C90" s="198"/>
      <c r="D90" s="199" t="s">
        <v>71</v>
      </c>
      <c r="E90" s="200" t="s">
        <v>184</v>
      </c>
      <c r="F90" s="200" t="s">
        <v>185</v>
      </c>
      <c r="G90" s="198"/>
      <c r="H90" s="198"/>
      <c r="I90" s="201"/>
      <c r="J90" s="202">
        <f>BK90</f>
        <v>0</v>
      </c>
      <c r="K90" s="198"/>
      <c r="L90" s="203"/>
      <c r="M90" s="204"/>
      <c r="N90" s="205"/>
      <c r="O90" s="205"/>
      <c r="P90" s="206">
        <f>P91</f>
        <v>0</v>
      </c>
      <c r="Q90" s="205"/>
      <c r="R90" s="206">
        <f>R91</f>
        <v>0</v>
      </c>
      <c r="S90" s="205"/>
      <c r="T90" s="207">
        <f>T91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8" t="s">
        <v>79</v>
      </c>
      <c r="AT90" s="209" t="s">
        <v>71</v>
      </c>
      <c r="AU90" s="209" t="s">
        <v>72</v>
      </c>
      <c r="AY90" s="208" t="s">
        <v>186</v>
      </c>
      <c r="BK90" s="210">
        <f>BK91</f>
        <v>0</v>
      </c>
    </row>
    <row r="91" s="12" customFormat="1" ht="22.8" customHeight="1">
      <c r="A91" s="12"/>
      <c r="B91" s="197"/>
      <c r="C91" s="198"/>
      <c r="D91" s="199" t="s">
        <v>71</v>
      </c>
      <c r="E91" s="211" t="s">
        <v>629</v>
      </c>
      <c r="F91" s="211" t="s">
        <v>630</v>
      </c>
      <c r="G91" s="198"/>
      <c r="H91" s="198"/>
      <c r="I91" s="201"/>
      <c r="J91" s="212">
        <f>BK91</f>
        <v>0</v>
      </c>
      <c r="K91" s="198"/>
      <c r="L91" s="203"/>
      <c r="M91" s="204"/>
      <c r="N91" s="205"/>
      <c r="O91" s="205"/>
      <c r="P91" s="206">
        <f>SUM(P92:P99)</f>
        <v>0</v>
      </c>
      <c r="Q91" s="205"/>
      <c r="R91" s="206">
        <f>SUM(R92:R99)</f>
        <v>0</v>
      </c>
      <c r="S91" s="205"/>
      <c r="T91" s="207">
        <f>SUM(T92:T99)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8" t="s">
        <v>79</v>
      </c>
      <c r="AT91" s="209" t="s">
        <v>71</v>
      </c>
      <c r="AU91" s="209" t="s">
        <v>79</v>
      </c>
      <c r="AY91" s="208" t="s">
        <v>186</v>
      </c>
      <c r="BK91" s="210">
        <f>SUM(BK92:BK99)</f>
        <v>0</v>
      </c>
    </row>
    <row r="92" s="2" customFormat="1" ht="37.8" customHeight="1">
      <c r="A92" s="38"/>
      <c r="B92" s="39"/>
      <c r="C92" s="213" t="s">
        <v>79</v>
      </c>
      <c r="D92" s="213" t="s">
        <v>188</v>
      </c>
      <c r="E92" s="214" t="s">
        <v>2053</v>
      </c>
      <c r="F92" s="215" t="s">
        <v>2054</v>
      </c>
      <c r="G92" s="216" t="s">
        <v>230</v>
      </c>
      <c r="H92" s="217">
        <v>1.567</v>
      </c>
      <c r="I92" s="218"/>
      <c r="J92" s="219">
        <f>ROUND(I92*H92,2)</f>
        <v>0</v>
      </c>
      <c r="K92" s="220"/>
      <c r="L92" s="44"/>
      <c r="M92" s="221" t="s">
        <v>19</v>
      </c>
      <c r="N92" s="222" t="s">
        <v>44</v>
      </c>
      <c r="O92" s="84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R92" s="225" t="s">
        <v>192</v>
      </c>
      <c r="AT92" s="225" t="s">
        <v>188</v>
      </c>
      <c r="AU92" s="225" t="s">
        <v>85</v>
      </c>
      <c r="AY92" s="17" t="s">
        <v>186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7" t="s">
        <v>85</v>
      </c>
      <c r="BK92" s="226">
        <f>ROUND(I92*H92,2)</f>
        <v>0</v>
      </c>
      <c r="BL92" s="17" t="s">
        <v>192</v>
      </c>
      <c r="BM92" s="225" t="s">
        <v>4672</v>
      </c>
    </row>
    <row r="93" s="2" customFormat="1">
      <c r="A93" s="38"/>
      <c r="B93" s="39"/>
      <c r="C93" s="40"/>
      <c r="D93" s="227" t="s">
        <v>194</v>
      </c>
      <c r="E93" s="40"/>
      <c r="F93" s="228" t="s">
        <v>2056</v>
      </c>
      <c r="G93" s="40"/>
      <c r="H93" s="40"/>
      <c r="I93" s="229"/>
      <c r="J93" s="40"/>
      <c r="K93" s="40"/>
      <c r="L93" s="44"/>
      <c r="M93" s="230"/>
      <c r="N93" s="231"/>
      <c r="O93" s="84"/>
      <c r="P93" s="84"/>
      <c r="Q93" s="84"/>
      <c r="R93" s="84"/>
      <c r="S93" s="84"/>
      <c r="T93" s="85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T93" s="17" t="s">
        <v>194</v>
      </c>
      <c r="AU93" s="17" t="s">
        <v>85</v>
      </c>
    </row>
    <row r="94" s="2" customFormat="1" ht="33" customHeight="1">
      <c r="A94" s="38"/>
      <c r="B94" s="39"/>
      <c r="C94" s="213" t="s">
        <v>85</v>
      </c>
      <c r="D94" s="213" t="s">
        <v>188</v>
      </c>
      <c r="E94" s="214" t="s">
        <v>637</v>
      </c>
      <c r="F94" s="215" t="s">
        <v>638</v>
      </c>
      <c r="G94" s="216" t="s">
        <v>230</v>
      </c>
      <c r="H94" s="217">
        <v>1.567</v>
      </c>
      <c r="I94" s="218"/>
      <c r="J94" s="219">
        <f>ROUND(I94*H94,2)</f>
        <v>0</v>
      </c>
      <c r="K94" s="220"/>
      <c r="L94" s="44"/>
      <c r="M94" s="221" t="s">
        <v>19</v>
      </c>
      <c r="N94" s="222" t="s">
        <v>44</v>
      </c>
      <c r="O94" s="84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R94" s="225" t="s">
        <v>192</v>
      </c>
      <c r="AT94" s="225" t="s">
        <v>188</v>
      </c>
      <c r="AU94" s="225" t="s">
        <v>85</v>
      </c>
      <c r="AY94" s="17" t="s">
        <v>186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7" t="s">
        <v>85</v>
      </c>
      <c r="BK94" s="226">
        <f>ROUND(I94*H94,2)</f>
        <v>0</v>
      </c>
      <c r="BL94" s="17" t="s">
        <v>192</v>
      </c>
      <c r="BM94" s="225" t="s">
        <v>4673</v>
      </c>
    </row>
    <row r="95" s="2" customFormat="1">
      <c r="A95" s="38"/>
      <c r="B95" s="39"/>
      <c r="C95" s="40"/>
      <c r="D95" s="227" t="s">
        <v>194</v>
      </c>
      <c r="E95" s="40"/>
      <c r="F95" s="228" t="s">
        <v>640</v>
      </c>
      <c r="G95" s="40"/>
      <c r="H95" s="40"/>
      <c r="I95" s="229"/>
      <c r="J95" s="40"/>
      <c r="K95" s="40"/>
      <c r="L95" s="44"/>
      <c r="M95" s="230"/>
      <c r="N95" s="231"/>
      <c r="O95" s="84"/>
      <c r="P95" s="84"/>
      <c r="Q95" s="84"/>
      <c r="R95" s="84"/>
      <c r="S95" s="84"/>
      <c r="T95" s="85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T95" s="17" t="s">
        <v>194</v>
      </c>
      <c r="AU95" s="17" t="s">
        <v>85</v>
      </c>
    </row>
    <row r="96" s="2" customFormat="1" ht="44.25" customHeight="1">
      <c r="A96" s="38"/>
      <c r="B96" s="39"/>
      <c r="C96" s="213" t="s">
        <v>201</v>
      </c>
      <c r="D96" s="213" t="s">
        <v>188</v>
      </c>
      <c r="E96" s="214" t="s">
        <v>642</v>
      </c>
      <c r="F96" s="215" t="s">
        <v>643</v>
      </c>
      <c r="G96" s="216" t="s">
        <v>230</v>
      </c>
      <c r="H96" s="217">
        <v>31.34</v>
      </c>
      <c r="I96" s="218"/>
      <c r="J96" s="219">
        <f>ROUND(I96*H96,2)</f>
        <v>0</v>
      </c>
      <c r="K96" s="220"/>
      <c r="L96" s="44"/>
      <c r="M96" s="221" t="s">
        <v>19</v>
      </c>
      <c r="N96" s="222" t="s">
        <v>44</v>
      </c>
      <c r="O96" s="84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192</v>
      </c>
      <c r="AT96" s="225" t="s">
        <v>188</v>
      </c>
      <c r="AU96" s="225" t="s">
        <v>85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192</v>
      </c>
      <c r="BM96" s="225" t="s">
        <v>4674</v>
      </c>
    </row>
    <row r="97" s="2" customFormat="1">
      <c r="A97" s="38"/>
      <c r="B97" s="39"/>
      <c r="C97" s="40"/>
      <c r="D97" s="227" t="s">
        <v>194</v>
      </c>
      <c r="E97" s="40"/>
      <c r="F97" s="228" t="s">
        <v>645</v>
      </c>
      <c r="G97" s="40"/>
      <c r="H97" s="40"/>
      <c r="I97" s="229"/>
      <c r="J97" s="40"/>
      <c r="K97" s="40"/>
      <c r="L97" s="44"/>
      <c r="M97" s="230"/>
      <c r="N97" s="231"/>
      <c r="O97" s="84"/>
      <c r="P97" s="84"/>
      <c r="Q97" s="84"/>
      <c r="R97" s="84"/>
      <c r="S97" s="84"/>
      <c r="T97" s="85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T97" s="17" t="s">
        <v>194</v>
      </c>
      <c r="AU97" s="17" t="s">
        <v>85</v>
      </c>
    </row>
    <row r="98" s="14" customFormat="1">
      <c r="A98" s="14"/>
      <c r="B98" s="243"/>
      <c r="C98" s="244"/>
      <c r="D98" s="234" t="s">
        <v>196</v>
      </c>
      <c r="E98" s="244"/>
      <c r="F98" s="246" t="s">
        <v>4675</v>
      </c>
      <c r="G98" s="244"/>
      <c r="H98" s="247">
        <v>31.34</v>
      </c>
      <c r="I98" s="248"/>
      <c r="J98" s="244"/>
      <c r="K98" s="244"/>
      <c r="L98" s="249"/>
      <c r="M98" s="250"/>
      <c r="N98" s="251"/>
      <c r="O98" s="251"/>
      <c r="P98" s="251"/>
      <c r="Q98" s="251"/>
      <c r="R98" s="251"/>
      <c r="S98" s="251"/>
      <c r="T98" s="252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3" t="s">
        <v>196</v>
      </c>
      <c r="AU98" s="253" t="s">
        <v>85</v>
      </c>
      <c r="AV98" s="14" t="s">
        <v>85</v>
      </c>
      <c r="AW98" s="14" t="s">
        <v>4</v>
      </c>
      <c r="AX98" s="14" t="s">
        <v>79</v>
      </c>
      <c r="AY98" s="253" t="s">
        <v>186</v>
      </c>
    </row>
    <row r="99" s="2" customFormat="1" ht="37.8" customHeight="1">
      <c r="A99" s="38"/>
      <c r="B99" s="39"/>
      <c r="C99" s="213" t="s">
        <v>192</v>
      </c>
      <c r="D99" s="213" t="s">
        <v>188</v>
      </c>
      <c r="E99" s="214" t="s">
        <v>669</v>
      </c>
      <c r="F99" s="215" t="s">
        <v>670</v>
      </c>
      <c r="G99" s="216" t="s">
        <v>230</v>
      </c>
      <c r="H99" s="217">
        <v>1.567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192</v>
      </c>
      <c r="AT99" s="225" t="s">
        <v>188</v>
      </c>
      <c r="AU99" s="225" t="s">
        <v>85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192</v>
      </c>
      <c r="BM99" s="225" t="s">
        <v>4676</v>
      </c>
    </row>
    <row r="100" s="12" customFormat="1" ht="25.92" customHeight="1">
      <c r="A100" s="12"/>
      <c r="B100" s="197"/>
      <c r="C100" s="198"/>
      <c r="D100" s="199" t="s">
        <v>71</v>
      </c>
      <c r="E100" s="200" t="s">
        <v>679</v>
      </c>
      <c r="F100" s="200" t="s">
        <v>680</v>
      </c>
      <c r="G100" s="198"/>
      <c r="H100" s="198"/>
      <c r="I100" s="201"/>
      <c r="J100" s="202">
        <f>BK100</f>
        <v>0</v>
      </c>
      <c r="K100" s="198"/>
      <c r="L100" s="203"/>
      <c r="M100" s="204"/>
      <c r="N100" s="205"/>
      <c r="O100" s="205"/>
      <c r="P100" s="206">
        <f>P101</f>
        <v>0</v>
      </c>
      <c r="Q100" s="205"/>
      <c r="R100" s="206">
        <f>R101</f>
        <v>1.0859196499999999</v>
      </c>
      <c r="S100" s="205"/>
      <c r="T100" s="207">
        <f>T101</f>
        <v>1.5672200000000001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8" t="s">
        <v>85</v>
      </c>
      <c r="AT100" s="209" t="s">
        <v>71</v>
      </c>
      <c r="AU100" s="209" t="s">
        <v>72</v>
      </c>
      <c r="AY100" s="208" t="s">
        <v>186</v>
      </c>
      <c r="BK100" s="210">
        <f>BK101</f>
        <v>0</v>
      </c>
    </row>
    <row r="101" s="12" customFormat="1" ht="22.8" customHeight="1">
      <c r="A101" s="12"/>
      <c r="B101" s="197"/>
      <c r="C101" s="198"/>
      <c r="D101" s="199" t="s">
        <v>71</v>
      </c>
      <c r="E101" s="211" t="s">
        <v>1652</v>
      </c>
      <c r="F101" s="211" t="s">
        <v>94</v>
      </c>
      <c r="G101" s="198"/>
      <c r="H101" s="198"/>
      <c r="I101" s="201"/>
      <c r="J101" s="212">
        <f>BK101</f>
        <v>0</v>
      </c>
      <c r="K101" s="198"/>
      <c r="L101" s="203"/>
      <c r="M101" s="204"/>
      <c r="N101" s="205"/>
      <c r="O101" s="205"/>
      <c r="P101" s="206">
        <f>SUM(P102:P202)</f>
        <v>0</v>
      </c>
      <c r="Q101" s="205"/>
      <c r="R101" s="206">
        <f>SUM(R102:R202)</f>
        <v>1.0859196499999999</v>
      </c>
      <c r="S101" s="205"/>
      <c r="T101" s="207">
        <f>SUM(T102:T202)</f>
        <v>1.5672200000000001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8" t="s">
        <v>85</v>
      </c>
      <c r="AT101" s="209" t="s">
        <v>71</v>
      </c>
      <c r="AU101" s="209" t="s">
        <v>79</v>
      </c>
      <c r="AY101" s="208" t="s">
        <v>186</v>
      </c>
      <c r="BK101" s="210">
        <f>SUM(BK102:BK202)</f>
        <v>0</v>
      </c>
    </row>
    <row r="102" s="2" customFormat="1" ht="33" customHeight="1">
      <c r="A102" s="38"/>
      <c r="B102" s="39"/>
      <c r="C102" s="213" t="s">
        <v>227</v>
      </c>
      <c r="D102" s="213" t="s">
        <v>188</v>
      </c>
      <c r="E102" s="214" t="s">
        <v>4677</v>
      </c>
      <c r="F102" s="215" t="s">
        <v>4678</v>
      </c>
      <c r="G102" s="216" t="s">
        <v>283</v>
      </c>
      <c r="H102" s="217">
        <v>1</v>
      </c>
      <c r="I102" s="218"/>
      <c r="J102" s="219">
        <f>ROUND(I102*H102,2)</f>
        <v>0</v>
      </c>
      <c r="K102" s="220"/>
      <c r="L102" s="44"/>
      <c r="M102" s="221" t="s">
        <v>19</v>
      </c>
      <c r="N102" s="222" t="s">
        <v>44</v>
      </c>
      <c r="O102" s="84"/>
      <c r="P102" s="223">
        <f>O102*H102</f>
        <v>0</v>
      </c>
      <c r="Q102" s="223">
        <v>0</v>
      </c>
      <c r="R102" s="223">
        <f>Q102*H102</f>
        <v>0</v>
      </c>
      <c r="S102" s="223">
        <v>0.025999999999999999</v>
      </c>
      <c r="T102" s="224">
        <f>S102*H102</f>
        <v>0.025999999999999999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306</v>
      </c>
      <c r="AT102" s="225" t="s">
        <v>188</v>
      </c>
      <c r="AU102" s="225" t="s">
        <v>85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306</v>
      </c>
      <c r="BM102" s="225" t="s">
        <v>4679</v>
      </c>
    </row>
    <row r="103" s="2" customFormat="1">
      <c r="A103" s="38"/>
      <c r="B103" s="39"/>
      <c r="C103" s="40"/>
      <c r="D103" s="227" t="s">
        <v>194</v>
      </c>
      <c r="E103" s="40"/>
      <c r="F103" s="228" t="s">
        <v>4680</v>
      </c>
      <c r="G103" s="40"/>
      <c r="H103" s="40"/>
      <c r="I103" s="229"/>
      <c r="J103" s="40"/>
      <c r="K103" s="40"/>
      <c r="L103" s="44"/>
      <c r="M103" s="230"/>
      <c r="N103" s="231"/>
      <c r="O103" s="84"/>
      <c r="P103" s="84"/>
      <c r="Q103" s="84"/>
      <c r="R103" s="84"/>
      <c r="S103" s="84"/>
      <c r="T103" s="85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T103" s="17" t="s">
        <v>194</v>
      </c>
      <c r="AU103" s="17" t="s">
        <v>85</v>
      </c>
    </row>
    <row r="104" s="2" customFormat="1" ht="24.15" customHeight="1">
      <c r="A104" s="38"/>
      <c r="B104" s="39"/>
      <c r="C104" s="213" t="s">
        <v>235</v>
      </c>
      <c r="D104" s="213" t="s">
        <v>188</v>
      </c>
      <c r="E104" s="214" t="s">
        <v>4681</v>
      </c>
      <c r="F104" s="215" t="s">
        <v>4682</v>
      </c>
      <c r="G104" s="216" t="s">
        <v>283</v>
      </c>
      <c r="H104" s="217">
        <v>17</v>
      </c>
      <c r="I104" s="218"/>
      <c r="J104" s="219">
        <f>ROUND(I104*H104,2)</f>
        <v>0</v>
      </c>
      <c r="K104" s="220"/>
      <c r="L104" s="44"/>
      <c r="M104" s="221" t="s">
        <v>19</v>
      </c>
      <c r="N104" s="222" t="s">
        <v>44</v>
      </c>
      <c r="O104" s="84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306</v>
      </c>
      <c r="AT104" s="225" t="s">
        <v>188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306</v>
      </c>
      <c r="BM104" s="225" t="s">
        <v>4683</v>
      </c>
    </row>
    <row r="105" s="2" customFormat="1">
      <c r="A105" s="38"/>
      <c r="B105" s="39"/>
      <c r="C105" s="40"/>
      <c r="D105" s="227" t="s">
        <v>194</v>
      </c>
      <c r="E105" s="40"/>
      <c r="F105" s="228" t="s">
        <v>4684</v>
      </c>
      <c r="G105" s="40"/>
      <c r="H105" s="40"/>
      <c r="I105" s="229"/>
      <c r="J105" s="40"/>
      <c r="K105" s="40"/>
      <c r="L105" s="44"/>
      <c r="M105" s="230"/>
      <c r="N105" s="231"/>
      <c r="O105" s="84"/>
      <c r="P105" s="84"/>
      <c r="Q105" s="84"/>
      <c r="R105" s="84"/>
      <c r="S105" s="84"/>
      <c r="T105" s="85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T105" s="17" t="s">
        <v>194</v>
      </c>
      <c r="AU105" s="17" t="s">
        <v>85</v>
      </c>
    </row>
    <row r="106" s="2" customFormat="1" ht="24.15" customHeight="1">
      <c r="A106" s="38"/>
      <c r="B106" s="39"/>
      <c r="C106" s="254" t="s">
        <v>242</v>
      </c>
      <c r="D106" s="254" t="s">
        <v>236</v>
      </c>
      <c r="E106" s="255" t="s">
        <v>4685</v>
      </c>
      <c r="F106" s="256" t="s">
        <v>4686</v>
      </c>
      <c r="G106" s="257" t="s">
        <v>283</v>
      </c>
      <c r="H106" s="258">
        <v>8</v>
      </c>
      <c r="I106" s="259"/>
      <c r="J106" s="260">
        <f>ROUND(I106*H106,2)</f>
        <v>0</v>
      </c>
      <c r="K106" s="261"/>
      <c r="L106" s="262"/>
      <c r="M106" s="263" t="s">
        <v>19</v>
      </c>
      <c r="N106" s="264" t="s">
        <v>44</v>
      </c>
      <c r="O106" s="84"/>
      <c r="P106" s="223">
        <f>O106*H106</f>
        <v>0</v>
      </c>
      <c r="Q106" s="223">
        <v>0.00296</v>
      </c>
      <c r="R106" s="223">
        <f>Q106*H106</f>
        <v>0.02368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406</v>
      </c>
      <c r="AT106" s="225" t="s">
        <v>236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306</v>
      </c>
      <c r="BM106" s="225" t="s">
        <v>4687</v>
      </c>
    </row>
    <row r="107" s="2" customFormat="1" ht="24.15" customHeight="1">
      <c r="A107" s="38"/>
      <c r="B107" s="39"/>
      <c r="C107" s="254" t="s">
        <v>239</v>
      </c>
      <c r="D107" s="254" t="s">
        <v>236</v>
      </c>
      <c r="E107" s="255" t="s">
        <v>4688</v>
      </c>
      <c r="F107" s="256" t="s">
        <v>4689</v>
      </c>
      <c r="G107" s="257" t="s">
        <v>283</v>
      </c>
      <c r="H107" s="258">
        <v>9</v>
      </c>
      <c r="I107" s="259"/>
      <c r="J107" s="260">
        <f>ROUND(I107*H107,2)</f>
        <v>0</v>
      </c>
      <c r="K107" s="261"/>
      <c r="L107" s="262"/>
      <c r="M107" s="263" t="s">
        <v>19</v>
      </c>
      <c r="N107" s="264" t="s">
        <v>44</v>
      </c>
      <c r="O107" s="84"/>
      <c r="P107" s="223">
        <f>O107*H107</f>
        <v>0</v>
      </c>
      <c r="Q107" s="223">
        <v>0.00296</v>
      </c>
      <c r="R107" s="223">
        <f>Q107*H107</f>
        <v>0.02664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406</v>
      </c>
      <c r="AT107" s="225" t="s">
        <v>236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4690</v>
      </c>
    </row>
    <row r="108" s="2" customFormat="1" ht="24.15" customHeight="1">
      <c r="A108" s="38"/>
      <c r="B108" s="39"/>
      <c r="C108" s="213" t="s">
        <v>253</v>
      </c>
      <c r="D108" s="213" t="s">
        <v>188</v>
      </c>
      <c r="E108" s="214" t="s">
        <v>3919</v>
      </c>
      <c r="F108" s="215" t="s">
        <v>3920</v>
      </c>
      <c r="G108" s="216" t="s">
        <v>283</v>
      </c>
      <c r="H108" s="217">
        <v>2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0.00050000000000000001</v>
      </c>
      <c r="T108" s="224">
        <f>S108*H108</f>
        <v>0.001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306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4691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3922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14" customFormat="1">
      <c r="A110" s="14"/>
      <c r="B110" s="243"/>
      <c r="C110" s="244"/>
      <c r="D110" s="234" t="s">
        <v>196</v>
      </c>
      <c r="E110" s="245" t="s">
        <v>19</v>
      </c>
      <c r="F110" s="246" t="s">
        <v>4692</v>
      </c>
      <c r="G110" s="244"/>
      <c r="H110" s="247">
        <v>2</v>
      </c>
      <c r="I110" s="248"/>
      <c r="J110" s="244"/>
      <c r="K110" s="244"/>
      <c r="L110" s="249"/>
      <c r="M110" s="250"/>
      <c r="N110" s="251"/>
      <c r="O110" s="251"/>
      <c r="P110" s="251"/>
      <c r="Q110" s="251"/>
      <c r="R110" s="251"/>
      <c r="S110" s="251"/>
      <c r="T110" s="252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3" t="s">
        <v>196</v>
      </c>
      <c r="AU110" s="253" t="s">
        <v>85</v>
      </c>
      <c r="AV110" s="14" t="s">
        <v>85</v>
      </c>
      <c r="AW110" s="14" t="s">
        <v>33</v>
      </c>
      <c r="AX110" s="14" t="s">
        <v>72</v>
      </c>
      <c r="AY110" s="253" t="s">
        <v>186</v>
      </c>
    </row>
    <row r="111" s="2" customFormat="1" ht="24.15" customHeight="1">
      <c r="A111" s="38"/>
      <c r="B111" s="39"/>
      <c r="C111" s="213" t="s">
        <v>261</v>
      </c>
      <c r="D111" s="213" t="s">
        <v>188</v>
      </c>
      <c r="E111" s="214" t="s">
        <v>3927</v>
      </c>
      <c r="F111" s="215" t="s">
        <v>3928</v>
      </c>
      <c r="G111" s="216" t="s">
        <v>283</v>
      </c>
      <c r="H111" s="217">
        <v>16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0.001</v>
      </c>
      <c r="T111" s="224">
        <f>S111*H111</f>
        <v>0.016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306</v>
      </c>
      <c r="AT111" s="225" t="s">
        <v>188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4693</v>
      </c>
    </row>
    <row r="112" s="2" customFormat="1">
      <c r="A112" s="38"/>
      <c r="B112" s="39"/>
      <c r="C112" s="40"/>
      <c r="D112" s="227" t="s">
        <v>194</v>
      </c>
      <c r="E112" s="40"/>
      <c r="F112" s="228" t="s">
        <v>3930</v>
      </c>
      <c r="G112" s="40"/>
      <c r="H112" s="40"/>
      <c r="I112" s="229"/>
      <c r="J112" s="40"/>
      <c r="K112" s="40"/>
      <c r="L112" s="44"/>
      <c r="M112" s="230"/>
      <c r="N112" s="231"/>
      <c r="O112" s="84"/>
      <c r="P112" s="84"/>
      <c r="Q112" s="84"/>
      <c r="R112" s="84"/>
      <c r="S112" s="84"/>
      <c r="T112" s="85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194</v>
      </c>
      <c r="AU112" s="17" t="s">
        <v>85</v>
      </c>
    </row>
    <row r="113" s="14" customFormat="1">
      <c r="A113" s="14"/>
      <c r="B113" s="243"/>
      <c r="C113" s="244"/>
      <c r="D113" s="234" t="s">
        <v>196</v>
      </c>
      <c r="E113" s="245" t="s">
        <v>19</v>
      </c>
      <c r="F113" s="246" t="s">
        <v>4694</v>
      </c>
      <c r="G113" s="244"/>
      <c r="H113" s="247">
        <v>9</v>
      </c>
      <c r="I113" s="248"/>
      <c r="J113" s="244"/>
      <c r="K113" s="244"/>
      <c r="L113" s="249"/>
      <c r="M113" s="250"/>
      <c r="N113" s="251"/>
      <c r="O113" s="251"/>
      <c r="P113" s="251"/>
      <c r="Q113" s="251"/>
      <c r="R113" s="251"/>
      <c r="S113" s="251"/>
      <c r="T113" s="252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3" t="s">
        <v>196</v>
      </c>
      <c r="AU113" s="253" t="s">
        <v>85</v>
      </c>
      <c r="AV113" s="14" t="s">
        <v>85</v>
      </c>
      <c r="AW113" s="14" t="s">
        <v>33</v>
      </c>
      <c r="AX113" s="14" t="s">
        <v>72</v>
      </c>
      <c r="AY113" s="253" t="s">
        <v>186</v>
      </c>
    </row>
    <row r="114" s="14" customFormat="1">
      <c r="A114" s="14"/>
      <c r="B114" s="243"/>
      <c r="C114" s="244"/>
      <c r="D114" s="234" t="s">
        <v>196</v>
      </c>
      <c r="E114" s="245" t="s">
        <v>19</v>
      </c>
      <c r="F114" s="246" t="s">
        <v>4695</v>
      </c>
      <c r="G114" s="244"/>
      <c r="H114" s="247">
        <v>7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196</v>
      </c>
      <c r="AU114" s="253" t="s">
        <v>85</v>
      </c>
      <c r="AV114" s="14" t="s">
        <v>85</v>
      </c>
      <c r="AW114" s="14" t="s">
        <v>33</v>
      </c>
      <c r="AX114" s="14" t="s">
        <v>72</v>
      </c>
      <c r="AY114" s="253" t="s">
        <v>186</v>
      </c>
    </row>
    <row r="115" s="2" customFormat="1" ht="24.15" customHeight="1">
      <c r="A115" s="38"/>
      <c r="B115" s="39"/>
      <c r="C115" s="213" t="s">
        <v>267</v>
      </c>
      <c r="D115" s="213" t="s">
        <v>188</v>
      </c>
      <c r="E115" s="214" t="s">
        <v>4696</v>
      </c>
      <c r="F115" s="215" t="s">
        <v>4697</v>
      </c>
      <c r="G115" s="216" t="s">
        <v>283</v>
      </c>
      <c r="H115" s="217">
        <v>17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0.0015</v>
      </c>
      <c r="T115" s="224">
        <f>S115*H115</f>
        <v>0.025500000000000002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4698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4699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2" customFormat="1" ht="33" customHeight="1">
      <c r="A117" s="38"/>
      <c r="B117" s="39"/>
      <c r="C117" s="213" t="s">
        <v>273</v>
      </c>
      <c r="D117" s="213" t="s">
        <v>188</v>
      </c>
      <c r="E117" s="214" t="s">
        <v>3933</v>
      </c>
      <c r="F117" s="215" t="s">
        <v>3934</v>
      </c>
      <c r="G117" s="216" t="s">
        <v>283</v>
      </c>
      <c r="H117" s="217">
        <v>10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306</v>
      </c>
      <c r="AT117" s="225" t="s">
        <v>188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4700</v>
      </c>
    </row>
    <row r="118" s="2" customFormat="1">
      <c r="A118" s="38"/>
      <c r="B118" s="39"/>
      <c r="C118" s="40"/>
      <c r="D118" s="227" t="s">
        <v>194</v>
      </c>
      <c r="E118" s="40"/>
      <c r="F118" s="228" t="s">
        <v>3936</v>
      </c>
      <c r="G118" s="40"/>
      <c r="H118" s="40"/>
      <c r="I118" s="229"/>
      <c r="J118" s="40"/>
      <c r="K118" s="40"/>
      <c r="L118" s="44"/>
      <c r="M118" s="230"/>
      <c r="N118" s="231"/>
      <c r="O118" s="84"/>
      <c r="P118" s="84"/>
      <c r="Q118" s="84"/>
      <c r="R118" s="84"/>
      <c r="S118" s="84"/>
      <c r="T118" s="85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T118" s="17" t="s">
        <v>194</v>
      </c>
      <c r="AU118" s="17" t="s">
        <v>85</v>
      </c>
    </row>
    <row r="119" s="2" customFormat="1" ht="21.75" customHeight="1">
      <c r="A119" s="38"/>
      <c r="B119" s="39"/>
      <c r="C119" s="254" t="s">
        <v>280</v>
      </c>
      <c r="D119" s="254" t="s">
        <v>236</v>
      </c>
      <c r="E119" s="255" t="s">
        <v>3937</v>
      </c>
      <c r="F119" s="256" t="s">
        <v>3938</v>
      </c>
      <c r="G119" s="257" t="s">
        <v>283</v>
      </c>
      <c r="H119" s="258">
        <v>9</v>
      </c>
      <c r="I119" s="259"/>
      <c r="J119" s="260">
        <f>ROUND(I119*H119,2)</f>
        <v>0</v>
      </c>
      <c r="K119" s="261"/>
      <c r="L119" s="262"/>
      <c r="M119" s="263" t="s">
        <v>19</v>
      </c>
      <c r="N119" s="264" t="s">
        <v>44</v>
      </c>
      <c r="O119" s="84"/>
      <c r="P119" s="223">
        <f>O119*H119</f>
        <v>0</v>
      </c>
      <c r="Q119" s="223">
        <v>0.00050000000000000001</v>
      </c>
      <c r="R119" s="223">
        <f>Q119*H119</f>
        <v>0.0045000000000000005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406</v>
      </c>
      <c r="AT119" s="225" t="s">
        <v>236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4701</v>
      </c>
    </row>
    <row r="120" s="2" customFormat="1" ht="21.75" customHeight="1">
      <c r="A120" s="38"/>
      <c r="B120" s="39"/>
      <c r="C120" s="254" t="s">
        <v>289</v>
      </c>
      <c r="D120" s="254" t="s">
        <v>236</v>
      </c>
      <c r="E120" s="255" t="s">
        <v>3940</v>
      </c>
      <c r="F120" s="256" t="s">
        <v>3941</v>
      </c>
      <c r="G120" s="257" t="s">
        <v>283</v>
      </c>
      <c r="H120" s="258">
        <v>1</v>
      </c>
      <c r="I120" s="259"/>
      <c r="J120" s="260">
        <f>ROUND(I120*H120,2)</f>
        <v>0</v>
      </c>
      <c r="K120" s="261"/>
      <c r="L120" s="262"/>
      <c r="M120" s="263" t="s">
        <v>19</v>
      </c>
      <c r="N120" s="264" t="s">
        <v>44</v>
      </c>
      <c r="O120" s="84"/>
      <c r="P120" s="223">
        <f>O120*H120</f>
        <v>0</v>
      </c>
      <c r="Q120" s="223">
        <v>0.00059999999999999995</v>
      </c>
      <c r="R120" s="223">
        <f>Q120*H120</f>
        <v>0.00059999999999999995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406</v>
      </c>
      <c r="AT120" s="225" t="s">
        <v>236</v>
      </c>
      <c r="AU120" s="225" t="s">
        <v>85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306</v>
      </c>
      <c r="BM120" s="225" t="s">
        <v>4702</v>
      </c>
    </row>
    <row r="121" s="2" customFormat="1" ht="37.8" customHeight="1">
      <c r="A121" s="38"/>
      <c r="B121" s="39"/>
      <c r="C121" s="213" t="s">
        <v>8</v>
      </c>
      <c r="D121" s="213" t="s">
        <v>188</v>
      </c>
      <c r="E121" s="214" t="s">
        <v>3943</v>
      </c>
      <c r="F121" s="215" t="s">
        <v>3944</v>
      </c>
      <c r="G121" s="216" t="s">
        <v>283</v>
      </c>
      <c r="H121" s="217">
        <v>2</v>
      </c>
      <c r="I121" s="218"/>
      <c r="J121" s="219">
        <f>ROUND(I121*H121,2)</f>
        <v>0</v>
      </c>
      <c r="K121" s="220"/>
      <c r="L121" s="44"/>
      <c r="M121" s="221" t="s">
        <v>19</v>
      </c>
      <c r="N121" s="222" t="s">
        <v>44</v>
      </c>
      <c r="O121" s="84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306</v>
      </c>
      <c r="AT121" s="225" t="s">
        <v>188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4703</v>
      </c>
    </row>
    <row r="122" s="2" customFormat="1">
      <c r="A122" s="38"/>
      <c r="B122" s="39"/>
      <c r="C122" s="40"/>
      <c r="D122" s="227" t="s">
        <v>194</v>
      </c>
      <c r="E122" s="40"/>
      <c r="F122" s="228" t="s">
        <v>3946</v>
      </c>
      <c r="G122" s="40"/>
      <c r="H122" s="40"/>
      <c r="I122" s="229"/>
      <c r="J122" s="40"/>
      <c r="K122" s="40"/>
      <c r="L122" s="44"/>
      <c r="M122" s="230"/>
      <c r="N122" s="231"/>
      <c r="O122" s="84"/>
      <c r="P122" s="84"/>
      <c r="Q122" s="84"/>
      <c r="R122" s="84"/>
      <c r="S122" s="84"/>
      <c r="T122" s="85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T122" s="17" t="s">
        <v>194</v>
      </c>
      <c r="AU122" s="17" t="s">
        <v>85</v>
      </c>
    </row>
    <row r="123" s="2" customFormat="1" ht="21.75" customHeight="1">
      <c r="A123" s="38"/>
      <c r="B123" s="39"/>
      <c r="C123" s="254" t="s">
        <v>306</v>
      </c>
      <c r="D123" s="254" t="s">
        <v>236</v>
      </c>
      <c r="E123" s="255" t="s">
        <v>4704</v>
      </c>
      <c r="F123" s="256" t="s">
        <v>4705</v>
      </c>
      <c r="G123" s="257" t="s">
        <v>283</v>
      </c>
      <c r="H123" s="258">
        <v>2</v>
      </c>
      <c r="I123" s="259"/>
      <c r="J123" s="260">
        <f>ROUND(I123*H123,2)</f>
        <v>0</v>
      </c>
      <c r="K123" s="261"/>
      <c r="L123" s="262"/>
      <c r="M123" s="263" t="s">
        <v>19</v>
      </c>
      <c r="N123" s="264" t="s">
        <v>44</v>
      </c>
      <c r="O123" s="84"/>
      <c r="P123" s="223">
        <f>O123*H123</f>
        <v>0</v>
      </c>
      <c r="Q123" s="223">
        <v>0.0012999999999999999</v>
      </c>
      <c r="R123" s="223">
        <f>Q123*H123</f>
        <v>0.0025999999999999999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406</v>
      </c>
      <c r="AT123" s="225" t="s">
        <v>236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4706</v>
      </c>
    </row>
    <row r="124" s="2" customFormat="1" ht="24.15" customHeight="1">
      <c r="A124" s="38"/>
      <c r="B124" s="39"/>
      <c r="C124" s="213" t="s">
        <v>312</v>
      </c>
      <c r="D124" s="213" t="s">
        <v>188</v>
      </c>
      <c r="E124" s="214" t="s">
        <v>3950</v>
      </c>
      <c r="F124" s="215" t="s">
        <v>3951</v>
      </c>
      <c r="G124" s="216" t="s">
        <v>283</v>
      </c>
      <c r="H124" s="217">
        <v>10</v>
      </c>
      <c r="I124" s="218"/>
      <c r="J124" s="219">
        <f>ROUND(I124*H124,2)</f>
        <v>0</v>
      </c>
      <c r="K124" s="220"/>
      <c r="L124" s="44"/>
      <c r="M124" s="221" t="s">
        <v>19</v>
      </c>
      <c r="N124" s="222" t="s">
        <v>44</v>
      </c>
      <c r="O124" s="84"/>
      <c r="P124" s="223">
        <f>O124*H124</f>
        <v>0</v>
      </c>
      <c r="Q124" s="223">
        <v>0</v>
      </c>
      <c r="R124" s="223">
        <f>Q124*H124</f>
        <v>0</v>
      </c>
      <c r="S124" s="223">
        <v>0.00050000000000000001</v>
      </c>
      <c r="T124" s="224">
        <f>S124*H124</f>
        <v>0.0050000000000000001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306</v>
      </c>
      <c r="AT124" s="225" t="s">
        <v>188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4707</v>
      </c>
    </row>
    <row r="125" s="2" customFormat="1">
      <c r="A125" s="38"/>
      <c r="B125" s="39"/>
      <c r="C125" s="40"/>
      <c r="D125" s="227" t="s">
        <v>194</v>
      </c>
      <c r="E125" s="40"/>
      <c r="F125" s="228" t="s">
        <v>3953</v>
      </c>
      <c r="G125" s="40"/>
      <c r="H125" s="40"/>
      <c r="I125" s="229"/>
      <c r="J125" s="40"/>
      <c r="K125" s="40"/>
      <c r="L125" s="44"/>
      <c r="M125" s="230"/>
      <c r="N125" s="231"/>
      <c r="O125" s="84"/>
      <c r="P125" s="84"/>
      <c r="Q125" s="84"/>
      <c r="R125" s="84"/>
      <c r="S125" s="84"/>
      <c r="T125" s="85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7" t="s">
        <v>194</v>
      </c>
      <c r="AU125" s="17" t="s">
        <v>85</v>
      </c>
    </row>
    <row r="126" s="2" customFormat="1" ht="24.15" customHeight="1">
      <c r="A126" s="38"/>
      <c r="B126" s="39"/>
      <c r="C126" s="213" t="s">
        <v>318</v>
      </c>
      <c r="D126" s="213" t="s">
        <v>188</v>
      </c>
      <c r="E126" s="214" t="s">
        <v>3950</v>
      </c>
      <c r="F126" s="215" t="s">
        <v>3951</v>
      </c>
      <c r="G126" s="216" t="s">
        <v>283</v>
      </c>
      <c r="H126" s="217">
        <v>9</v>
      </c>
      <c r="I126" s="218"/>
      <c r="J126" s="219">
        <f>ROUND(I126*H126,2)</f>
        <v>0</v>
      </c>
      <c r="K126" s="220"/>
      <c r="L126" s="44"/>
      <c r="M126" s="221" t="s">
        <v>19</v>
      </c>
      <c r="N126" s="222" t="s">
        <v>44</v>
      </c>
      <c r="O126" s="84"/>
      <c r="P126" s="223">
        <f>O126*H126</f>
        <v>0</v>
      </c>
      <c r="Q126" s="223">
        <v>0</v>
      </c>
      <c r="R126" s="223">
        <f>Q126*H126</f>
        <v>0</v>
      </c>
      <c r="S126" s="223">
        <v>0.00050000000000000001</v>
      </c>
      <c r="T126" s="224">
        <f>S126*H126</f>
        <v>0.0045000000000000005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306</v>
      </c>
      <c r="AT126" s="225" t="s">
        <v>188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4708</v>
      </c>
    </row>
    <row r="127" s="2" customFormat="1">
      <c r="A127" s="38"/>
      <c r="B127" s="39"/>
      <c r="C127" s="40"/>
      <c r="D127" s="227" t="s">
        <v>194</v>
      </c>
      <c r="E127" s="40"/>
      <c r="F127" s="228" t="s">
        <v>3953</v>
      </c>
      <c r="G127" s="40"/>
      <c r="H127" s="40"/>
      <c r="I127" s="229"/>
      <c r="J127" s="40"/>
      <c r="K127" s="40"/>
      <c r="L127" s="44"/>
      <c r="M127" s="230"/>
      <c r="N127" s="231"/>
      <c r="O127" s="84"/>
      <c r="P127" s="84"/>
      <c r="Q127" s="84"/>
      <c r="R127" s="84"/>
      <c r="S127" s="84"/>
      <c r="T127" s="85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194</v>
      </c>
      <c r="AU127" s="17" t="s">
        <v>85</v>
      </c>
    </row>
    <row r="128" s="14" customFormat="1">
      <c r="A128" s="14"/>
      <c r="B128" s="243"/>
      <c r="C128" s="244"/>
      <c r="D128" s="234" t="s">
        <v>196</v>
      </c>
      <c r="E128" s="245" t="s">
        <v>19</v>
      </c>
      <c r="F128" s="246" t="s">
        <v>4709</v>
      </c>
      <c r="G128" s="244"/>
      <c r="H128" s="247">
        <v>9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2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196</v>
      </c>
      <c r="AU128" s="253" t="s">
        <v>85</v>
      </c>
      <c r="AV128" s="14" t="s">
        <v>85</v>
      </c>
      <c r="AW128" s="14" t="s">
        <v>33</v>
      </c>
      <c r="AX128" s="14" t="s">
        <v>72</v>
      </c>
      <c r="AY128" s="253" t="s">
        <v>186</v>
      </c>
    </row>
    <row r="129" s="2" customFormat="1" ht="37.8" customHeight="1">
      <c r="A129" s="38"/>
      <c r="B129" s="39"/>
      <c r="C129" s="213" t="s">
        <v>323</v>
      </c>
      <c r="D129" s="213" t="s">
        <v>188</v>
      </c>
      <c r="E129" s="214" t="s">
        <v>3956</v>
      </c>
      <c r="F129" s="215" t="s">
        <v>3957</v>
      </c>
      <c r="G129" s="216" t="s">
        <v>283</v>
      </c>
      <c r="H129" s="217">
        <v>2</v>
      </c>
      <c r="I129" s="218"/>
      <c r="J129" s="219">
        <f>ROUND(I129*H129,2)</f>
        <v>0</v>
      </c>
      <c r="K129" s="220"/>
      <c r="L129" s="44"/>
      <c r="M129" s="221" t="s">
        <v>19</v>
      </c>
      <c r="N129" s="222" t="s">
        <v>44</v>
      </c>
      <c r="O129" s="84"/>
      <c r="P129" s="223">
        <f>O129*H129</f>
        <v>0</v>
      </c>
      <c r="Q129" s="223">
        <v>0</v>
      </c>
      <c r="R129" s="223">
        <f>Q129*H129</f>
        <v>0</v>
      </c>
      <c r="S129" s="223">
        <v>0.0044999999999999997</v>
      </c>
      <c r="T129" s="224">
        <f>S129*H129</f>
        <v>0.0089999999999999993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306</v>
      </c>
      <c r="AT129" s="225" t="s">
        <v>188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4710</v>
      </c>
    </row>
    <row r="130" s="2" customFormat="1">
      <c r="A130" s="38"/>
      <c r="B130" s="39"/>
      <c r="C130" s="40"/>
      <c r="D130" s="227" t="s">
        <v>194</v>
      </c>
      <c r="E130" s="40"/>
      <c r="F130" s="228" t="s">
        <v>3959</v>
      </c>
      <c r="G130" s="40"/>
      <c r="H130" s="40"/>
      <c r="I130" s="229"/>
      <c r="J130" s="40"/>
      <c r="K130" s="40"/>
      <c r="L130" s="44"/>
      <c r="M130" s="230"/>
      <c r="N130" s="231"/>
      <c r="O130" s="84"/>
      <c r="P130" s="84"/>
      <c r="Q130" s="84"/>
      <c r="R130" s="84"/>
      <c r="S130" s="84"/>
      <c r="T130" s="85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194</v>
      </c>
      <c r="AU130" s="17" t="s">
        <v>85</v>
      </c>
    </row>
    <row r="131" s="14" customFormat="1">
      <c r="A131" s="14"/>
      <c r="B131" s="243"/>
      <c r="C131" s="244"/>
      <c r="D131" s="234" t="s">
        <v>196</v>
      </c>
      <c r="E131" s="245" t="s">
        <v>19</v>
      </c>
      <c r="F131" s="246" t="s">
        <v>4711</v>
      </c>
      <c r="G131" s="244"/>
      <c r="H131" s="247">
        <v>2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2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196</v>
      </c>
      <c r="AU131" s="253" t="s">
        <v>85</v>
      </c>
      <c r="AV131" s="14" t="s">
        <v>85</v>
      </c>
      <c r="AW131" s="14" t="s">
        <v>33</v>
      </c>
      <c r="AX131" s="14" t="s">
        <v>72</v>
      </c>
      <c r="AY131" s="253" t="s">
        <v>186</v>
      </c>
    </row>
    <row r="132" s="2" customFormat="1" ht="24.15" customHeight="1">
      <c r="A132" s="38"/>
      <c r="B132" s="39"/>
      <c r="C132" s="213" t="s">
        <v>329</v>
      </c>
      <c r="D132" s="213" t="s">
        <v>188</v>
      </c>
      <c r="E132" s="214" t="s">
        <v>3966</v>
      </c>
      <c r="F132" s="215" t="s">
        <v>3967</v>
      </c>
      <c r="G132" s="216" t="s">
        <v>283</v>
      </c>
      <c r="H132" s="217">
        <v>2</v>
      </c>
      <c r="I132" s="218"/>
      <c r="J132" s="219">
        <f>ROUND(I132*H132,2)</f>
        <v>0</v>
      </c>
      <c r="K132" s="220"/>
      <c r="L132" s="44"/>
      <c r="M132" s="221" t="s">
        <v>19</v>
      </c>
      <c r="N132" s="222" t="s">
        <v>44</v>
      </c>
      <c r="O132" s="84"/>
      <c r="P132" s="223">
        <f>O132*H132</f>
        <v>0</v>
      </c>
      <c r="Q132" s="223">
        <v>0</v>
      </c>
      <c r="R132" s="223">
        <f>Q132*H132</f>
        <v>0</v>
      </c>
      <c r="S132" s="223">
        <v>0.013899999999999999</v>
      </c>
      <c r="T132" s="224">
        <f>S132*H132</f>
        <v>0.027799999999999998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306</v>
      </c>
      <c r="AT132" s="225" t="s">
        <v>188</v>
      </c>
      <c r="AU132" s="225" t="s">
        <v>85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4712</v>
      </c>
    </row>
    <row r="133" s="2" customFormat="1">
      <c r="A133" s="38"/>
      <c r="B133" s="39"/>
      <c r="C133" s="40"/>
      <c r="D133" s="227" t="s">
        <v>194</v>
      </c>
      <c r="E133" s="40"/>
      <c r="F133" s="228" t="s">
        <v>3969</v>
      </c>
      <c r="G133" s="40"/>
      <c r="H133" s="40"/>
      <c r="I133" s="229"/>
      <c r="J133" s="40"/>
      <c r="K133" s="40"/>
      <c r="L133" s="44"/>
      <c r="M133" s="230"/>
      <c r="N133" s="231"/>
      <c r="O133" s="84"/>
      <c r="P133" s="84"/>
      <c r="Q133" s="84"/>
      <c r="R133" s="84"/>
      <c r="S133" s="84"/>
      <c r="T133" s="85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194</v>
      </c>
      <c r="AU133" s="17" t="s">
        <v>85</v>
      </c>
    </row>
    <row r="134" s="14" customFormat="1">
      <c r="A134" s="14"/>
      <c r="B134" s="243"/>
      <c r="C134" s="244"/>
      <c r="D134" s="234" t="s">
        <v>196</v>
      </c>
      <c r="E134" s="245" t="s">
        <v>19</v>
      </c>
      <c r="F134" s="246" t="s">
        <v>4713</v>
      </c>
      <c r="G134" s="244"/>
      <c r="H134" s="247">
        <v>2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33</v>
      </c>
      <c r="AX134" s="14" t="s">
        <v>72</v>
      </c>
      <c r="AY134" s="253" t="s">
        <v>186</v>
      </c>
    </row>
    <row r="135" s="2" customFormat="1" ht="37.8" customHeight="1">
      <c r="A135" s="38"/>
      <c r="B135" s="39"/>
      <c r="C135" s="213" t="s">
        <v>7</v>
      </c>
      <c r="D135" s="213" t="s">
        <v>188</v>
      </c>
      <c r="E135" s="214" t="s">
        <v>3990</v>
      </c>
      <c r="F135" s="215" t="s">
        <v>3991</v>
      </c>
      <c r="G135" s="216" t="s">
        <v>283</v>
      </c>
      <c r="H135" s="217">
        <v>2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</v>
      </c>
      <c r="R135" s="223">
        <f>Q135*H135</f>
        <v>0</v>
      </c>
      <c r="S135" s="223">
        <v>0.0020400000000000001</v>
      </c>
      <c r="T135" s="224">
        <f>S135*H135</f>
        <v>0.0040800000000000003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4714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3993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14" customFormat="1">
      <c r="A137" s="14"/>
      <c r="B137" s="243"/>
      <c r="C137" s="244"/>
      <c r="D137" s="234" t="s">
        <v>196</v>
      </c>
      <c r="E137" s="245" t="s">
        <v>19</v>
      </c>
      <c r="F137" s="246" t="s">
        <v>4715</v>
      </c>
      <c r="G137" s="244"/>
      <c r="H137" s="247">
        <v>2</v>
      </c>
      <c r="I137" s="248"/>
      <c r="J137" s="244"/>
      <c r="K137" s="244"/>
      <c r="L137" s="249"/>
      <c r="M137" s="250"/>
      <c r="N137" s="251"/>
      <c r="O137" s="251"/>
      <c r="P137" s="251"/>
      <c r="Q137" s="251"/>
      <c r="R137" s="251"/>
      <c r="S137" s="251"/>
      <c r="T137" s="25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3" t="s">
        <v>196</v>
      </c>
      <c r="AU137" s="253" t="s">
        <v>85</v>
      </c>
      <c r="AV137" s="14" t="s">
        <v>85</v>
      </c>
      <c r="AW137" s="14" t="s">
        <v>33</v>
      </c>
      <c r="AX137" s="14" t="s">
        <v>72</v>
      </c>
      <c r="AY137" s="253" t="s">
        <v>186</v>
      </c>
    </row>
    <row r="138" s="2" customFormat="1" ht="24.15" customHeight="1">
      <c r="A138" s="38"/>
      <c r="B138" s="39"/>
      <c r="C138" s="213" t="s">
        <v>341</v>
      </c>
      <c r="D138" s="213" t="s">
        <v>188</v>
      </c>
      <c r="E138" s="214" t="s">
        <v>4716</v>
      </c>
      <c r="F138" s="215" t="s">
        <v>4717</v>
      </c>
      <c r="G138" s="216" t="s">
        <v>283</v>
      </c>
      <c r="H138" s="217">
        <v>1</v>
      </c>
      <c r="I138" s="218"/>
      <c r="J138" s="219">
        <f>ROUND(I138*H138,2)</f>
        <v>0</v>
      </c>
      <c r="K138" s="220"/>
      <c r="L138" s="44"/>
      <c r="M138" s="221" t="s">
        <v>19</v>
      </c>
      <c r="N138" s="222" t="s">
        <v>44</v>
      </c>
      <c r="O138" s="84"/>
      <c r="P138" s="223">
        <f>O138*H138</f>
        <v>0</v>
      </c>
      <c r="Q138" s="223">
        <v>0</v>
      </c>
      <c r="R138" s="223">
        <f>Q138*H138</f>
        <v>0</v>
      </c>
      <c r="S138" s="223">
        <v>0.0020400000000000001</v>
      </c>
      <c r="T138" s="224">
        <f>S138*H138</f>
        <v>0.0020400000000000001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25" t="s">
        <v>306</v>
      </c>
      <c r="AT138" s="225" t="s">
        <v>188</v>
      </c>
      <c r="AU138" s="225" t="s">
        <v>85</v>
      </c>
      <c r="AY138" s="17" t="s">
        <v>186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7" t="s">
        <v>85</v>
      </c>
      <c r="BK138" s="226">
        <f>ROUND(I138*H138,2)</f>
        <v>0</v>
      </c>
      <c r="BL138" s="17" t="s">
        <v>306</v>
      </c>
      <c r="BM138" s="225" t="s">
        <v>4718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4719</v>
      </c>
      <c r="G139" s="244"/>
      <c r="H139" s="247">
        <v>1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2" customFormat="1" ht="21.75" customHeight="1">
      <c r="A140" s="38"/>
      <c r="B140" s="39"/>
      <c r="C140" s="213" t="s">
        <v>346</v>
      </c>
      <c r="D140" s="213" t="s">
        <v>188</v>
      </c>
      <c r="E140" s="214" t="s">
        <v>4720</v>
      </c>
      <c r="F140" s="215" t="s">
        <v>4721</v>
      </c>
      <c r="G140" s="216" t="s">
        <v>566</v>
      </c>
      <c r="H140" s="217">
        <v>70</v>
      </c>
      <c r="I140" s="218"/>
      <c r="J140" s="219">
        <f>ROUND(I140*H140,2)</f>
        <v>0</v>
      </c>
      <c r="K140" s="220"/>
      <c r="L140" s="44"/>
      <c r="M140" s="221" t="s">
        <v>19</v>
      </c>
      <c r="N140" s="222" t="s">
        <v>44</v>
      </c>
      <c r="O140" s="84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306</v>
      </c>
      <c r="AT140" s="225" t="s">
        <v>188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4722</v>
      </c>
    </row>
    <row r="141" s="2" customFormat="1" ht="33" customHeight="1">
      <c r="A141" s="38"/>
      <c r="B141" s="39"/>
      <c r="C141" s="213" t="s">
        <v>352</v>
      </c>
      <c r="D141" s="213" t="s">
        <v>188</v>
      </c>
      <c r="E141" s="214" t="s">
        <v>1800</v>
      </c>
      <c r="F141" s="215" t="s">
        <v>1801</v>
      </c>
      <c r="G141" s="216" t="s">
        <v>566</v>
      </c>
      <c r="H141" s="217">
        <v>5</v>
      </c>
      <c r="I141" s="218"/>
      <c r="J141" s="219">
        <f>ROUND(I141*H141,2)</f>
        <v>0</v>
      </c>
      <c r="K141" s="220"/>
      <c r="L141" s="44"/>
      <c r="M141" s="221" t="s">
        <v>19</v>
      </c>
      <c r="N141" s="222" t="s">
        <v>44</v>
      </c>
      <c r="O141" s="84"/>
      <c r="P141" s="223">
        <f>O141*H141</f>
        <v>0</v>
      </c>
      <c r="Q141" s="223">
        <v>0.0133632</v>
      </c>
      <c r="R141" s="223">
        <f>Q141*H141</f>
        <v>0.066816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306</v>
      </c>
      <c r="AT141" s="225" t="s">
        <v>188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4723</v>
      </c>
    </row>
    <row r="142" s="2" customFormat="1">
      <c r="A142" s="38"/>
      <c r="B142" s="39"/>
      <c r="C142" s="40"/>
      <c r="D142" s="227" t="s">
        <v>194</v>
      </c>
      <c r="E142" s="40"/>
      <c r="F142" s="228" t="s">
        <v>1803</v>
      </c>
      <c r="G142" s="40"/>
      <c r="H142" s="40"/>
      <c r="I142" s="229"/>
      <c r="J142" s="40"/>
      <c r="K142" s="40"/>
      <c r="L142" s="44"/>
      <c r="M142" s="230"/>
      <c r="N142" s="231"/>
      <c r="O142" s="84"/>
      <c r="P142" s="84"/>
      <c r="Q142" s="84"/>
      <c r="R142" s="84"/>
      <c r="S142" s="84"/>
      <c r="T142" s="85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194</v>
      </c>
      <c r="AU142" s="17" t="s">
        <v>85</v>
      </c>
    </row>
    <row r="143" s="2" customFormat="1" ht="33" customHeight="1">
      <c r="A143" s="38"/>
      <c r="B143" s="39"/>
      <c r="C143" s="213" t="s">
        <v>362</v>
      </c>
      <c r="D143" s="213" t="s">
        <v>188</v>
      </c>
      <c r="E143" s="214" t="s">
        <v>1804</v>
      </c>
      <c r="F143" s="215" t="s">
        <v>1805</v>
      </c>
      <c r="G143" s="216" t="s">
        <v>566</v>
      </c>
      <c r="H143" s="217">
        <v>15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0.018423599999999998</v>
      </c>
      <c r="R143" s="223">
        <f>Q143*H143</f>
        <v>0.27635399999999999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4724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1807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37.8" customHeight="1">
      <c r="A145" s="38"/>
      <c r="B145" s="39"/>
      <c r="C145" s="213" t="s">
        <v>368</v>
      </c>
      <c r="D145" s="213" t="s">
        <v>188</v>
      </c>
      <c r="E145" s="214" t="s">
        <v>1812</v>
      </c>
      <c r="F145" s="215" t="s">
        <v>1813</v>
      </c>
      <c r="G145" s="216" t="s">
        <v>566</v>
      </c>
      <c r="H145" s="217">
        <v>5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0.0034429999999999999</v>
      </c>
      <c r="R145" s="223">
        <f>Q145*H145</f>
        <v>0.017215000000000001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4725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1815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2" customFormat="1" ht="44.25" customHeight="1">
      <c r="A147" s="38"/>
      <c r="B147" s="39"/>
      <c r="C147" s="213" t="s">
        <v>374</v>
      </c>
      <c r="D147" s="213" t="s">
        <v>188</v>
      </c>
      <c r="E147" s="214" t="s">
        <v>4003</v>
      </c>
      <c r="F147" s="215" t="s">
        <v>4004</v>
      </c>
      <c r="G147" s="216" t="s">
        <v>566</v>
      </c>
      <c r="H147" s="217">
        <v>50</v>
      </c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</v>
      </c>
      <c r="R147" s="223">
        <f>Q147*H147</f>
        <v>0</v>
      </c>
      <c r="S147" s="223">
        <v>0.0045799999999999999</v>
      </c>
      <c r="T147" s="224">
        <f>S147*H147</f>
        <v>0.22899999999999998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85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4726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4006</v>
      </c>
      <c r="G148" s="40"/>
      <c r="H148" s="40"/>
      <c r="I148" s="229"/>
      <c r="J148" s="40"/>
      <c r="K148" s="40"/>
      <c r="L148" s="44"/>
      <c r="M148" s="230"/>
      <c r="N148" s="231"/>
      <c r="O148" s="84"/>
      <c r="P148" s="84"/>
      <c r="Q148" s="84"/>
      <c r="R148" s="84"/>
      <c r="S148" s="84"/>
      <c r="T148" s="85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85</v>
      </c>
    </row>
    <row r="149" s="14" customFormat="1">
      <c r="A149" s="14"/>
      <c r="B149" s="243"/>
      <c r="C149" s="244"/>
      <c r="D149" s="234" t="s">
        <v>196</v>
      </c>
      <c r="E149" s="245" t="s">
        <v>19</v>
      </c>
      <c r="F149" s="246" t="s">
        <v>4727</v>
      </c>
      <c r="G149" s="244"/>
      <c r="H149" s="247">
        <v>50</v>
      </c>
      <c r="I149" s="248"/>
      <c r="J149" s="244"/>
      <c r="K149" s="244"/>
      <c r="L149" s="249"/>
      <c r="M149" s="250"/>
      <c r="N149" s="251"/>
      <c r="O149" s="251"/>
      <c r="P149" s="251"/>
      <c r="Q149" s="251"/>
      <c r="R149" s="251"/>
      <c r="S149" s="251"/>
      <c r="T149" s="25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3" t="s">
        <v>196</v>
      </c>
      <c r="AU149" s="253" t="s">
        <v>85</v>
      </c>
      <c r="AV149" s="14" t="s">
        <v>85</v>
      </c>
      <c r="AW149" s="14" t="s">
        <v>33</v>
      </c>
      <c r="AX149" s="14" t="s">
        <v>72</v>
      </c>
      <c r="AY149" s="253" t="s">
        <v>186</v>
      </c>
    </row>
    <row r="150" s="2" customFormat="1" ht="37.8" customHeight="1">
      <c r="A150" s="38"/>
      <c r="B150" s="39"/>
      <c r="C150" s="213" t="s">
        <v>379</v>
      </c>
      <c r="D150" s="213" t="s">
        <v>188</v>
      </c>
      <c r="E150" s="214" t="s">
        <v>4728</v>
      </c>
      <c r="F150" s="215" t="s">
        <v>4729</v>
      </c>
      <c r="G150" s="216" t="s">
        <v>566</v>
      </c>
      <c r="H150" s="217">
        <v>20</v>
      </c>
      <c r="I150" s="218"/>
      <c r="J150" s="219">
        <f>ROUND(I150*H150,2)</f>
        <v>0</v>
      </c>
      <c r="K150" s="220"/>
      <c r="L150" s="44"/>
      <c r="M150" s="221" t="s">
        <v>19</v>
      </c>
      <c r="N150" s="222" t="s">
        <v>44</v>
      </c>
      <c r="O150" s="84"/>
      <c r="P150" s="223">
        <f>O150*H150</f>
        <v>0</v>
      </c>
      <c r="Q150" s="223">
        <v>0</v>
      </c>
      <c r="R150" s="223">
        <f>Q150*H150</f>
        <v>0</v>
      </c>
      <c r="S150" s="223">
        <v>0.0098300000000000002</v>
      </c>
      <c r="T150" s="224">
        <f>S150*H150</f>
        <v>0.1966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25" t="s">
        <v>306</v>
      </c>
      <c r="AT150" s="225" t="s">
        <v>188</v>
      </c>
      <c r="AU150" s="225" t="s">
        <v>85</v>
      </c>
      <c r="AY150" s="17" t="s">
        <v>186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7" t="s">
        <v>85</v>
      </c>
      <c r="BK150" s="226">
        <f>ROUND(I150*H150,2)</f>
        <v>0</v>
      </c>
      <c r="BL150" s="17" t="s">
        <v>306</v>
      </c>
      <c r="BM150" s="225" t="s">
        <v>4730</v>
      </c>
    </row>
    <row r="151" s="2" customFormat="1">
      <c r="A151" s="38"/>
      <c r="B151" s="39"/>
      <c r="C151" s="40"/>
      <c r="D151" s="227" t="s">
        <v>194</v>
      </c>
      <c r="E151" s="40"/>
      <c r="F151" s="228" t="s">
        <v>4731</v>
      </c>
      <c r="G151" s="40"/>
      <c r="H151" s="40"/>
      <c r="I151" s="229"/>
      <c r="J151" s="40"/>
      <c r="K151" s="40"/>
      <c r="L151" s="44"/>
      <c r="M151" s="230"/>
      <c r="N151" s="231"/>
      <c r="O151" s="84"/>
      <c r="P151" s="84"/>
      <c r="Q151" s="84"/>
      <c r="R151" s="84"/>
      <c r="S151" s="84"/>
      <c r="T151" s="85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194</v>
      </c>
      <c r="AU151" s="17" t="s">
        <v>85</v>
      </c>
    </row>
    <row r="152" s="2" customFormat="1" ht="37.8" customHeight="1">
      <c r="A152" s="38"/>
      <c r="B152" s="39"/>
      <c r="C152" s="213" t="s">
        <v>385</v>
      </c>
      <c r="D152" s="213" t="s">
        <v>188</v>
      </c>
      <c r="E152" s="214" t="s">
        <v>4013</v>
      </c>
      <c r="F152" s="215" t="s">
        <v>4014</v>
      </c>
      <c r="G152" s="216" t="s">
        <v>566</v>
      </c>
      <c r="H152" s="217">
        <v>60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</v>
      </c>
      <c r="R152" s="223">
        <f>Q152*H152</f>
        <v>0</v>
      </c>
      <c r="S152" s="223">
        <v>0.0034199999999999999</v>
      </c>
      <c r="T152" s="224">
        <f>S152*H152</f>
        <v>0.20519999999999999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306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306</v>
      </c>
      <c r="BM152" s="225" t="s">
        <v>4732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4016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14" customFormat="1">
      <c r="A154" s="14"/>
      <c r="B154" s="243"/>
      <c r="C154" s="244"/>
      <c r="D154" s="234" t="s">
        <v>196</v>
      </c>
      <c r="E154" s="245" t="s">
        <v>19</v>
      </c>
      <c r="F154" s="246" t="s">
        <v>4733</v>
      </c>
      <c r="G154" s="244"/>
      <c r="H154" s="247">
        <v>10</v>
      </c>
      <c r="I154" s="248"/>
      <c r="J154" s="244"/>
      <c r="K154" s="244"/>
      <c r="L154" s="249"/>
      <c r="M154" s="250"/>
      <c r="N154" s="251"/>
      <c r="O154" s="251"/>
      <c r="P154" s="251"/>
      <c r="Q154" s="251"/>
      <c r="R154" s="251"/>
      <c r="S154" s="251"/>
      <c r="T154" s="25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3" t="s">
        <v>196</v>
      </c>
      <c r="AU154" s="253" t="s">
        <v>85</v>
      </c>
      <c r="AV154" s="14" t="s">
        <v>85</v>
      </c>
      <c r="AW154" s="14" t="s">
        <v>33</v>
      </c>
      <c r="AX154" s="14" t="s">
        <v>72</v>
      </c>
      <c r="AY154" s="253" t="s">
        <v>186</v>
      </c>
    </row>
    <row r="155" s="14" customFormat="1">
      <c r="A155" s="14"/>
      <c r="B155" s="243"/>
      <c r="C155" s="244"/>
      <c r="D155" s="234" t="s">
        <v>196</v>
      </c>
      <c r="E155" s="245" t="s">
        <v>19</v>
      </c>
      <c r="F155" s="246" t="s">
        <v>4734</v>
      </c>
      <c r="G155" s="244"/>
      <c r="H155" s="247">
        <v>15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196</v>
      </c>
      <c r="AU155" s="253" t="s">
        <v>85</v>
      </c>
      <c r="AV155" s="14" t="s">
        <v>85</v>
      </c>
      <c r="AW155" s="14" t="s">
        <v>33</v>
      </c>
      <c r="AX155" s="14" t="s">
        <v>72</v>
      </c>
      <c r="AY155" s="253" t="s">
        <v>186</v>
      </c>
    </row>
    <row r="156" s="14" customFormat="1">
      <c r="A156" s="14"/>
      <c r="B156" s="243"/>
      <c r="C156" s="244"/>
      <c r="D156" s="234" t="s">
        <v>196</v>
      </c>
      <c r="E156" s="245" t="s">
        <v>19</v>
      </c>
      <c r="F156" s="246" t="s">
        <v>4020</v>
      </c>
      <c r="G156" s="244"/>
      <c r="H156" s="247">
        <v>35</v>
      </c>
      <c r="I156" s="248"/>
      <c r="J156" s="244"/>
      <c r="K156" s="244"/>
      <c r="L156" s="249"/>
      <c r="M156" s="250"/>
      <c r="N156" s="251"/>
      <c r="O156" s="251"/>
      <c r="P156" s="251"/>
      <c r="Q156" s="251"/>
      <c r="R156" s="251"/>
      <c r="S156" s="251"/>
      <c r="T156" s="25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3" t="s">
        <v>196</v>
      </c>
      <c r="AU156" s="253" t="s">
        <v>85</v>
      </c>
      <c r="AV156" s="14" t="s">
        <v>85</v>
      </c>
      <c r="AW156" s="14" t="s">
        <v>33</v>
      </c>
      <c r="AX156" s="14" t="s">
        <v>72</v>
      </c>
      <c r="AY156" s="253" t="s">
        <v>186</v>
      </c>
    </row>
    <row r="157" s="2" customFormat="1" ht="37.8" customHeight="1">
      <c r="A157" s="38"/>
      <c r="B157" s="39"/>
      <c r="C157" s="213" t="s">
        <v>393</v>
      </c>
      <c r="D157" s="213" t="s">
        <v>188</v>
      </c>
      <c r="E157" s="214" t="s">
        <v>4735</v>
      </c>
      <c r="F157" s="215" t="s">
        <v>4736</v>
      </c>
      <c r="G157" s="216" t="s">
        <v>566</v>
      </c>
      <c r="H157" s="217">
        <v>15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</v>
      </c>
      <c r="R157" s="223">
        <f>Q157*H157</f>
        <v>0</v>
      </c>
      <c r="S157" s="223">
        <v>0.0095399999999999999</v>
      </c>
      <c r="T157" s="224">
        <f>S157*H157</f>
        <v>0.14310000000000001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4737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4738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2" customFormat="1" ht="44.25" customHeight="1">
      <c r="A159" s="38"/>
      <c r="B159" s="39"/>
      <c r="C159" s="213" t="s">
        <v>400</v>
      </c>
      <c r="D159" s="213" t="s">
        <v>188</v>
      </c>
      <c r="E159" s="214" t="s">
        <v>4027</v>
      </c>
      <c r="F159" s="215" t="s">
        <v>4028</v>
      </c>
      <c r="G159" s="216" t="s">
        <v>283</v>
      </c>
      <c r="H159" s="217">
        <v>2</v>
      </c>
      <c r="I159" s="218"/>
      <c r="J159" s="219">
        <f>ROUND(I159*H159,2)</f>
        <v>0</v>
      </c>
      <c r="K159" s="220"/>
      <c r="L159" s="44"/>
      <c r="M159" s="221" t="s">
        <v>19</v>
      </c>
      <c r="N159" s="222" t="s">
        <v>44</v>
      </c>
      <c r="O159" s="84"/>
      <c r="P159" s="223">
        <f>O159*H159</f>
        <v>0</v>
      </c>
      <c r="Q159" s="223">
        <v>0</v>
      </c>
      <c r="R159" s="223">
        <f>Q159*H159</f>
        <v>0</v>
      </c>
      <c r="S159" s="223">
        <v>0.0057000000000000002</v>
      </c>
      <c r="T159" s="224">
        <f>S159*H159</f>
        <v>0.0114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25" t="s">
        <v>306</v>
      </c>
      <c r="AT159" s="225" t="s">
        <v>188</v>
      </c>
      <c r="AU159" s="225" t="s">
        <v>85</v>
      </c>
      <c r="AY159" s="17" t="s">
        <v>186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7" t="s">
        <v>85</v>
      </c>
      <c r="BK159" s="226">
        <f>ROUND(I159*H159,2)</f>
        <v>0</v>
      </c>
      <c r="BL159" s="17" t="s">
        <v>306</v>
      </c>
      <c r="BM159" s="225" t="s">
        <v>4739</v>
      </c>
    </row>
    <row r="160" s="2" customFormat="1">
      <c r="A160" s="38"/>
      <c r="B160" s="39"/>
      <c r="C160" s="40"/>
      <c r="D160" s="227" t="s">
        <v>194</v>
      </c>
      <c r="E160" s="40"/>
      <c r="F160" s="228" t="s">
        <v>4030</v>
      </c>
      <c r="G160" s="40"/>
      <c r="H160" s="40"/>
      <c r="I160" s="229"/>
      <c r="J160" s="40"/>
      <c r="K160" s="40"/>
      <c r="L160" s="44"/>
      <c r="M160" s="230"/>
      <c r="N160" s="231"/>
      <c r="O160" s="84"/>
      <c r="P160" s="84"/>
      <c r="Q160" s="84"/>
      <c r="R160" s="84"/>
      <c r="S160" s="84"/>
      <c r="T160" s="85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7" t="s">
        <v>194</v>
      </c>
      <c r="AU160" s="17" t="s">
        <v>85</v>
      </c>
    </row>
    <row r="161" s="14" customFormat="1">
      <c r="A161" s="14"/>
      <c r="B161" s="243"/>
      <c r="C161" s="244"/>
      <c r="D161" s="234" t="s">
        <v>196</v>
      </c>
      <c r="E161" s="245" t="s">
        <v>19</v>
      </c>
      <c r="F161" s="246" t="s">
        <v>4740</v>
      </c>
      <c r="G161" s="244"/>
      <c r="H161" s="247">
        <v>1</v>
      </c>
      <c r="I161" s="248"/>
      <c r="J161" s="244"/>
      <c r="K161" s="244"/>
      <c r="L161" s="249"/>
      <c r="M161" s="250"/>
      <c r="N161" s="251"/>
      <c r="O161" s="251"/>
      <c r="P161" s="251"/>
      <c r="Q161" s="251"/>
      <c r="R161" s="251"/>
      <c r="S161" s="251"/>
      <c r="T161" s="25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196</v>
      </c>
      <c r="AU161" s="253" t="s">
        <v>85</v>
      </c>
      <c r="AV161" s="14" t="s">
        <v>85</v>
      </c>
      <c r="AW161" s="14" t="s">
        <v>33</v>
      </c>
      <c r="AX161" s="14" t="s">
        <v>72</v>
      </c>
      <c r="AY161" s="253" t="s">
        <v>186</v>
      </c>
    </row>
    <row r="162" s="14" customFormat="1">
      <c r="A162" s="14"/>
      <c r="B162" s="243"/>
      <c r="C162" s="244"/>
      <c r="D162" s="234" t="s">
        <v>196</v>
      </c>
      <c r="E162" s="245" t="s">
        <v>19</v>
      </c>
      <c r="F162" s="246" t="s">
        <v>4741</v>
      </c>
      <c r="G162" s="244"/>
      <c r="H162" s="247">
        <v>1</v>
      </c>
      <c r="I162" s="248"/>
      <c r="J162" s="244"/>
      <c r="K162" s="244"/>
      <c r="L162" s="249"/>
      <c r="M162" s="250"/>
      <c r="N162" s="251"/>
      <c r="O162" s="251"/>
      <c r="P162" s="251"/>
      <c r="Q162" s="251"/>
      <c r="R162" s="251"/>
      <c r="S162" s="251"/>
      <c r="T162" s="25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3" t="s">
        <v>196</v>
      </c>
      <c r="AU162" s="253" t="s">
        <v>85</v>
      </c>
      <c r="AV162" s="14" t="s">
        <v>85</v>
      </c>
      <c r="AW162" s="14" t="s">
        <v>33</v>
      </c>
      <c r="AX162" s="14" t="s">
        <v>72</v>
      </c>
      <c r="AY162" s="253" t="s">
        <v>186</v>
      </c>
    </row>
    <row r="163" s="2" customFormat="1" ht="24.15" customHeight="1">
      <c r="A163" s="38"/>
      <c r="B163" s="39"/>
      <c r="C163" s="213" t="s">
        <v>406</v>
      </c>
      <c r="D163" s="213" t="s">
        <v>188</v>
      </c>
      <c r="E163" s="214" t="s">
        <v>4742</v>
      </c>
      <c r="F163" s="215" t="s">
        <v>1909</v>
      </c>
      <c r="G163" s="216" t="s">
        <v>566</v>
      </c>
      <c r="H163" s="217">
        <v>25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4743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4744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14" customFormat="1">
      <c r="A165" s="14"/>
      <c r="B165" s="243"/>
      <c r="C165" s="244"/>
      <c r="D165" s="234" t="s">
        <v>196</v>
      </c>
      <c r="E165" s="245" t="s">
        <v>19</v>
      </c>
      <c r="F165" s="246" t="s">
        <v>1911</v>
      </c>
      <c r="G165" s="244"/>
      <c r="H165" s="247">
        <v>25</v>
      </c>
      <c r="I165" s="248"/>
      <c r="J165" s="244"/>
      <c r="K165" s="244"/>
      <c r="L165" s="249"/>
      <c r="M165" s="250"/>
      <c r="N165" s="251"/>
      <c r="O165" s="251"/>
      <c r="P165" s="251"/>
      <c r="Q165" s="251"/>
      <c r="R165" s="251"/>
      <c r="S165" s="251"/>
      <c r="T165" s="25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3" t="s">
        <v>196</v>
      </c>
      <c r="AU165" s="253" t="s">
        <v>85</v>
      </c>
      <c r="AV165" s="14" t="s">
        <v>85</v>
      </c>
      <c r="AW165" s="14" t="s">
        <v>33</v>
      </c>
      <c r="AX165" s="14" t="s">
        <v>72</v>
      </c>
      <c r="AY165" s="253" t="s">
        <v>186</v>
      </c>
    </row>
    <row r="166" s="2" customFormat="1" ht="16.5" customHeight="1">
      <c r="A166" s="38"/>
      <c r="B166" s="39"/>
      <c r="C166" s="254" t="s">
        <v>412</v>
      </c>
      <c r="D166" s="254" t="s">
        <v>236</v>
      </c>
      <c r="E166" s="255" t="s">
        <v>1912</v>
      </c>
      <c r="F166" s="256" t="s">
        <v>1913</v>
      </c>
      <c r="G166" s="257" t="s">
        <v>1664</v>
      </c>
      <c r="H166" s="258">
        <v>1</v>
      </c>
      <c r="I166" s="259"/>
      <c r="J166" s="260">
        <f>ROUND(I166*H166,2)</f>
        <v>0</v>
      </c>
      <c r="K166" s="261"/>
      <c r="L166" s="262"/>
      <c r="M166" s="263" t="s">
        <v>19</v>
      </c>
      <c r="N166" s="264" t="s">
        <v>44</v>
      </c>
      <c r="O166" s="84"/>
      <c r="P166" s="223">
        <f>O166*H166</f>
        <v>0</v>
      </c>
      <c r="Q166" s="223">
        <v>0.072800000000000004</v>
      </c>
      <c r="R166" s="223">
        <f>Q166*H166</f>
        <v>0.072800000000000004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406</v>
      </c>
      <c r="AT166" s="225" t="s">
        <v>236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306</v>
      </c>
      <c r="BM166" s="225" t="s">
        <v>4745</v>
      </c>
    </row>
    <row r="167" s="14" customFormat="1">
      <c r="A167" s="14"/>
      <c r="B167" s="243"/>
      <c r="C167" s="244"/>
      <c r="D167" s="234" t="s">
        <v>196</v>
      </c>
      <c r="E167" s="245" t="s">
        <v>19</v>
      </c>
      <c r="F167" s="246" t="s">
        <v>1915</v>
      </c>
      <c r="G167" s="244"/>
      <c r="H167" s="247">
        <v>1</v>
      </c>
      <c r="I167" s="248"/>
      <c r="J167" s="244"/>
      <c r="K167" s="244"/>
      <c r="L167" s="249"/>
      <c r="M167" s="250"/>
      <c r="N167" s="251"/>
      <c r="O167" s="251"/>
      <c r="P167" s="251"/>
      <c r="Q167" s="251"/>
      <c r="R167" s="251"/>
      <c r="S167" s="251"/>
      <c r="T167" s="25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3" t="s">
        <v>196</v>
      </c>
      <c r="AU167" s="253" t="s">
        <v>85</v>
      </c>
      <c r="AV167" s="14" t="s">
        <v>85</v>
      </c>
      <c r="AW167" s="14" t="s">
        <v>33</v>
      </c>
      <c r="AX167" s="14" t="s">
        <v>72</v>
      </c>
      <c r="AY167" s="253" t="s">
        <v>186</v>
      </c>
    </row>
    <row r="168" s="2" customFormat="1" ht="37.8" customHeight="1">
      <c r="A168" s="38"/>
      <c r="B168" s="39"/>
      <c r="C168" s="213" t="s">
        <v>417</v>
      </c>
      <c r="D168" s="213" t="s">
        <v>188</v>
      </c>
      <c r="E168" s="214" t="s">
        <v>4746</v>
      </c>
      <c r="F168" s="215" t="s">
        <v>4747</v>
      </c>
      <c r="G168" s="216" t="s">
        <v>566</v>
      </c>
      <c r="H168" s="217">
        <v>5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306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306</v>
      </c>
      <c r="BM168" s="225" t="s">
        <v>4748</v>
      </c>
    </row>
    <row r="169" s="2" customFormat="1">
      <c r="A169" s="38"/>
      <c r="B169" s="39"/>
      <c r="C169" s="40"/>
      <c r="D169" s="227" t="s">
        <v>194</v>
      </c>
      <c r="E169" s="40"/>
      <c r="F169" s="228" t="s">
        <v>4749</v>
      </c>
      <c r="G169" s="40"/>
      <c r="H169" s="40"/>
      <c r="I169" s="229"/>
      <c r="J169" s="40"/>
      <c r="K169" s="40"/>
      <c r="L169" s="44"/>
      <c r="M169" s="230"/>
      <c r="N169" s="231"/>
      <c r="O169" s="84"/>
      <c r="P169" s="84"/>
      <c r="Q169" s="84"/>
      <c r="R169" s="84"/>
      <c r="S169" s="84"/>
      <c r="T169" s="85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7" t="s">
        <v>194</v>
      </c>
      <c r="AU169" s="17" t="s">
        <v>85</v>
      </c>
    </row>
    <row r="170" s="2" customFormat="1" ht="24.15" customHeight="1">
      <c r="A170" s="38"/>
      <c r="B170" s="39"/>
      <c r="C170" s="254" t="s">
        <v>424</v>
      </c>
      <c r="D170" s="254" t="s">
        <v>236</v>
      </c>
      <c r="E170" s="255" t="s">
        <v>4750</v>
      </c>
      <c r="F170" s="256" t="s">
        <v>4751</v>
      </c>
      <c r="G170" s="257" t="s">
        <v>283</v>
      </c>
      <c r="H170" s="258">
        <v>6</v>
      </c>
      <c r="I170" s="259"/>
      <c r="J170" s="260">
        <f>ROUND(I170*H170,2)</f>
        <v>0</v>
      </c>
      <c r="K170" s="261"/>
      <c r="L170" s="262"/>
      <c r="M170" s="263" t="s">
        <v>19</v>
      </c>
      <c r="N170" s="264" t="s">
        <v>44</v>
      </c>
      <c r="O170" s="84"/>
      <c r="P170" s="223">
        <f>O170*H170</f>
        <v>0</v>
      </c>
      <c r="Q170" s="223">
        <v>0.0077999999999999996</v>
      </c>
      <c r="R170" s="223">
        <f>Q170*H170</f>
        <v>0.046799999999999994</v>
      </c>
      <c r="S170" s="223">
        <v>0</v>
      </c>
      <c r="T170" s="224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406</v>
      </c>
      <c r="AT170" s="225" t="s">
        <v>236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306</v>
      </c>
      <c r="BM170" s="225" t="s">
        <v>4752</v>
      </c>
    </row>
    <row r="171" s="14" customFormat="1">
      <c r="A171" s="14"/>
      <c r="B171" s="243"/>
      <c r="C171" s="244"/>
      <c r="D171" s="234" t="s">
        <v>196</v>
      </c>
      <c r="E171" s="244"/>
      <c r="F171" s="246" t="s">
        <v>4039</v>
      </c>
      <c r="G171" s="244"/>
      <c r="H171" s="247">
        <v>6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196</v>
      </c>
      <c r="AU171" s="253" t="s">
        <v>85</v>
      </c>
      <c r="AV171" s="14" t="s">
        <v>85</v>
      </c>
      <c r="AW171" s="14" t="s">
        <v>4</v>
      </c>
      <c r="AX171" s="14" t="s">
        <v>79</v>
      </c>
      <c r="AY171" s="253" t="s">
        <v>186</v>
      </c>
    </row>
    <row r="172" s="2" customFormat="1" ht="37.8" customHeight="1">
      <c r="A172" s="38"/>
      <c r="B172" s="39"/>
      <c r="C172" s="213" t="s">
        <v>430</v>
      </c>
      <c r="D172" s="213" t="s">
        <v>188</v>
      </c>
      <c r="E172" s="214" t="s">
        <v>4032</v>
      </c>
      <c r="F172" s="215" t="s">
        <v>4033</v>
      </c>
      <c r="G172" s="216" t="s">
        <v>566</v>
      </c>
      <c r="H172" s="217">
        <v>35</v>
      </c>
      <c r="I172" s="218"/>
      <c r="J172" s="219">
        <f>ROUND(I172*H172,2)</f>
        <v>0</v>
      </c>
      <c r="K172" s="220"/>
      <c r="L172" s="44"/>
      <c r="M172" s="221" t="s">
        <v>19</v>
      </c>
      <c r="N172" s="222" t="s">
        <v>44</v>
      </c>
      <c r="O172" s="84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306</v>
      </c>
      <c r="AT172" s="225" t="s">
        <v>188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4753</v>
      </c>
    </row>
    <row r="173" s="2" customFormat="1">
      <c r="A173" s="38"/>
      <c r="B173" s="39"/>
      <c r="C173" s="40"/>
      <c r="D173" s="227" t="s">
        <v>194</v>
      </c>
      <c r="E173" s="40"/>
      <c r="F173" s="228" t="s">
        <v>4035</v>
      </c>
      <c r="G173" s="40"/>
      <c r="H173" s="40"/>
      <c r="I173" s="229"/>
      <c r="J173" s="40"/>
      <c r="K173" s="40"/>
      <c r="L173" s="44"/>
      <c r="M173" s="230"/>
      <c r="N173" s="231"/>
      <c r="O173" s="84"/>
      <c r="P173" s="84"/>
      <c r="Q173" s="84"/>
      <c r="R173" s="84"/>
      <c r="S173" s="84"/>
      <c r="T173" s="85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7" t="s">
        <v>194</v>
      </c>
      <c r="AU173" s="17" t="s">
        <v>85</v>
      </c>
    </row>
    <row r="174" s="2" customFormat="1" ht="24.15" customHeight="1">
      <c r="A174" s="38"/>
      <c r="B174" s="39"/>
      <c r="C174" s="254" t="s">
        <v>436</v>
      </c>
      <c r="D174" s="254" t="s">
        <v>236</v>
      </c>
      <c r="E174" s="255" t="s">
        <v>4036</v>
      </c>
      <c r="F174" s="256" t="s">
        <v>4037</v>
      </c>
      <c r="G174" s="257" t="s">
        <v>283</v>
      </c>
      <c r="H174" s="258">
        <v>6</v>
      </c>
      <c r="I174" s="259"/>
      <c r="J174" s="260">
        <f>ROUND(I174*H174,2)</f>
        <v>0</v>
      </c>
      <c r="K174" s="261"/>
      <c r="L174" s="262"/>
      <c r="M174" s="263" t="s">
        <v>19</v>
      </c>
      <c r="N174" s="264" t="s">
        <v>44</v>
      </c>
      <c r="O174" s="84"/>
      <c r="P174" s="223">
        <f>O174*H174</f>
        <v>0</v>
      </c>
      <c r="Q174" s="223">
        <v>0.0101</v>
      </c>
      <c r="R174" s="223">
        <f>Q174*H174</f>
        <v>0.060600000000000001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406</v>
      </c>
      <c r="AT174" s="225" t="s">
        <v>236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4754</v>
      </c>
    </row>
    <row r="175" s="14" customFormat="1">
      <c r="A175" s="14"/>
      <c r="B175" s="243"/>
      <c r="C175" s="244"/>
      <c r="D175" s="234" t="s">
        <v>196</v>
      </c>
      <c r="E175" s="244"/>
      <c r="F175" s="246" t="s">
        <v>4039</v>
      </c>
      <c r="G175" s="244"/>
      <c r="H175" s="247">
        <v>6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196</v>
      </c>
      <c r="AU175" s="253" t="s">
        <v>85</v>
      </c>
      <c r="AV175" s="14" t="s">
        <v>85</v>
      </c>
      <c r="AW175" s="14" t="s">
        <v>4</v>
      </c>
      <c r="AX175" s="14" t="s">
        <v>79</v>
      </c>
      <c r="AY175" s="253" t="s">
        <v>186</v>
      </c>
    </row>
    <row r="176" s="2" customFormat="1" ht="24.15" customHeight="1">
      <c r="A176" s="38"/>
      <c r="B176" s="39"/>
      <c r="C176" s="254" t="s">
        <v>442</v>
      </c>
      <c r="D176" s="254" t="s">
        <v>236</v>
      </c>
      <c r="E176" s="255" t="s">
        <v>4040</v>
      </c>
      <c r="F176" s="256" t="s">
        <v>4041</v>
      </c>
      <c r="G176" s="257" t="s">
        <v>283</v>
      </c>
      <c r="H176" s="258">
        <v>36</v>
      </c>
      <c r="I176" s="259"/>
      <c r="J176" s="260">
        <f>ROUND(I176*H176,2)</f>
        <v>0</v>
      </c>
      <c r="K176" s="261"/>
      <c r="L176" s="262"/>
      <c r="M176" s="263" t="s">
        <v>19</v>
      </c>
      <c r="N176" s="264" t="s">
        <v>44</v>
      </c>
      <c r="O176" s="84"/>
      <c r="P176" s="223">
        <f>O176*H176</f>
        <v>0</v>
      </c>
      <c r="Q176" s="223">
        <v>0.0124</v>
      </c>
      <c r="R176" s="223">
        <f>Q176*H176</f>
        <v>0.44639999999999996</v>
      </c>
      <c r="S176" s="223">
        <v>0</v>
      </c>
      <c r="T176" s="224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406</v>
      </c>
      <c r="AT176" s="225" t="s">
        <v>236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306</v>
      </c>
      <c r="BM176" s="225" t="s">
        <v>4755</v>
      </c>
    </row>
    <row r="177" s="14" customFormat="1">
      <c r="A177" s="14"/>
      <c r="B177" s="243"/>
      <c r="C177" s="244"/>
      <c r="D177" s="234" t="s">
        <v>196</v>
      </c>
      <c r="E177" s="244"/>
      <c r="F177" s="246" t="s">
        <v>4756</v>
      </c>
      <c r="G177" s="244"/>
      <c r="H177" s="247">
        <v>36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196</v>
      </c>
      <c r="AU177" s="253" t="s">
        <v>85</v>
      </c>
      <c r="AV177" s="14" t="s">
        <v>85</v>
      </c>
      <c r="AW177" s="14" t="s">
        <v>4</v>
      </c>
      <c r="AX177" s="14" t="s">
        <v>79</v>
      </c>
      <c r="AY177" s="253" t="s">
        <v>186</v>
      </c>
    </row>
    <row r="178" s="2" customFormat="1" ht="49.05" customHeight="1">
      <c r="A178" s="38"/>
      <c r="B178" s="39"/>
      <c r="C178" s="213" t="s">
        <v>447</v>
      </c>
      <c r="D178" s="213" t="s">
        <v>188</v>
      </c>
      <c r="E178" s="214" t="s">
        <v>4043</v>
      </c>
      <c r="F178" s="215" t="s">
        <v>4044</v>
      </c>
      <c r="G178" s="216" t="s">
        <v>566</v>
      </c>
      <c r="H178" s="217">
        <v>45</v>
      </c>
      <c r="I178" s="218"/>
      <c r="J178" s="219">
        <f>ROUND(I178*H178,2)</f>
        <v>0</v>
      </c>
      <c r="K178" s="220"/>
      <c r="L178" s="44"/>
      <c r="M178" s="221" t="s">
        <v>19</v>
      </c>
      <c r="N178" s="222" t="s">
        <v>44</v>
      </c>
      <c r="O178" s="84"/>
      <c r="P178" s="223">
        <f>O178*H178</f>
        <v>0</v>
      </c>
      <c r="Q178" s="223">
        <v>0</v>
      </c>
      <c r="R178" s="223">
        <f>Q178*H178</f>
        <v>0</v>
      </c>
      <c r="S178" s="223">
        <v>0.0050000000000000001</v>
      </c>
      <c r="T178" s="224">
        <f>S178*H178</f>
        <v>0.22500000000000001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25" t="s">
        <v>306</v>
      </c>
      <c r="AT178" s="225" t="s">
        <v>188</v>
      </c>
      <c r="AU178" s="225" t="s">
        <v>85</v>
      </c>
      <c r="AY178" s="17" t="s">
        <v>186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7" t="s">
        <v>85</v>
      </c>
      <c r="BK178" s="226">
        <f>ROUND(I178*H178,2)</f>
        <v>0</v>
      </c>
      <c r="BL178" s="17" t="s">
        <v>306</v>
      </c>
      <c r="BM178" s="225" t="s">
        <v>4757</v>
      </c>
    </row>
    <row r="179" s="2" customFormat="1">
      <c r="A179" s="38"/>
      <c r="B179" s="39"/>
      <c r="C179" s="40"/>
      <c r="D179" s="227" t="s">
        <v>194</v>
      </c>
      <c r="E179" s="40"/>
      <c r="F179" s="228" t="s">
        <v>4046</v>
      </c>
      <c r="G179" s="40"/>
      <c r="H179" s="40"/>
      <c r="I179" s="229"/>
      <c r="J179" s="40"/>
      <c r="K179" s="40"/>
      <c r="L179" s="44"/>
      <c r="M179" s="230"/>
      <c r="N179" s="231"/>
      <c r="O179" s="84"/>
      <c r="P179" s="84"/>
      <c r="Q179" s="84"/>
      <c r="R179" s="84"/>
      <c r="S179" s="84"/>
      <c r="T179" s="85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7" t="s">
        <v>194</v>
      </c>
      <c r="AU179" s="17" t="s">
        <v>85</v>
      </c>
    </row>
    <row r="180" s="14" customFormat="1">
      <c r="A180" s="14"/>
      <c r="B180" s="243"/>
      <c r="C180" s="244"/>
      <c r="D180" s="234" t="s">
        <v>196</v>
      </c>
      <c r="E180" s="245" t="s">
        <v>19</v>
      </c>
      <c r="F180" s="246" t="s">
        <v>4758</v>
      </c>
      <c r="G180" s="244"/>
      <c r="H180" s="247">
        <v>5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196</v>
      </c>
      <c r="AU180" s="253" t="s">
        <v>85</v>
      </c>
      <c r="AV180" s="14" t="s">
        <v>85</v>
      </c>
      <c r="AW180" s="14" t="s">
        <v>33</v>
      </c>
      <c r="AX180" s="14" t="s">
        <v>72</v>
      </c>
      <c r="AY180" s="253" t="s">
        <v>186</v>
      </c>
    </row>
    <row r="181" s="14" customFormat="1">
      <c r="A181" s="14"/>
      <c r="B181" s="243"/>
      <c r="C181" s="244"/>
      <c r="D181" s="234" t="s">
        <v>196</v>
      </c>
      <c r="E181" s="245" t="s">
        <v>19</v>
      </c>
      <c r="F181" s="246" t="s">
        <v>4759</v>
      </c>
      <c r="G181" s="244"/>
      <c r="H181" s="247">
        <v>15</v>
      </c>
      <c r="I181" s="248"/>
      <c r="J181" s="244"/>
      <c r="K181" s="244"/>
      <c r="L181" s="249"/>
      <c r="M181" s="250"/>
      <c r="N181" s="251"/>
      <c r="O181" s="251"/>
      <c r="P181" s="251"/>
      <c r="Q181" s="251"/>
      <c r="R181" s="251"/>
      <c r="S181" s="251"/>
      <c r="T181" s="25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3" t="s">
        <v>196</v>
      </c>
      <c r="AU181" s="253" t="s">
        <v>85</v>
      </c>
      <c r="AV181" s="14" t="s">
        <v>85</v>
      </c>
      <c r="AW181" s="14" t="s">
        <v>33</v>
      </c>
      <c r="AX181" s="14" t="s">
        <v>72</v>
      </c>
      <c r="AY181" s="253" t="s">
        <v>186</v>
      </c>
    </row>
    <row r="182" s="14" customFormat="1">
      <c r="A182" s="14"/>
      <c r="B182" s="243"/>
      <c r="C182" s="244"/>
      <c r="D182" s="234" t="s">
        <v>196</v>
      </c>
      <c r="E182" s="245" t="s">
        <v>19</v>
      </c>
      <c r="F182" s="246" t="s">
        <v>4760</v>
      </c>
      <c r="G182" s="244"/>
      <c r="H182" s="247">
        <v>25</v>
      </c>
      <c r="I182" s="248"/>
      <c r="J182" s="244"/>
      <c r="K182" s="244"/>
      <c r="L182" s="249"/>
      <c r="M182" s="250"/>
      <c r="N182" s="251"/>
      <c r="O182" s="251"/>
      <c r="P182" s="251"/>
      <c r="Q182" s="251"/>
      <c r="R182" s="251"/>
      <c r="S182" s="251"/>
      <c r="T182" s="25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3" t="s">
        <v>196</v>
      </c>
      <c r="AU182" s="253" t="s">
        <v>85</v>
      </c>
      <c r="AV182" s="14" t="s">
        <v>85</v>
      </c>
      <c r="AW182" s="14" t="s">
        <v>33</v>
      </c>
      <c r="AX182" s="14" t="s">
        <v>72</v>
      </c>
      <c r="AY182" s="253" t="s">
        <v>186</v>
      </c>
    </row>
    <row r="183" s="2" customFormat="1" ht="49.05" customHeight="1">
      <c r="A183" s="38"/>
      <c r="B183" s="39"/>
      <c r="C183" s="213" t="s">
        <v>451</v>
      </c>
      <c r="D183" s="213" t="s">
        <v>188</v>
      </c>
      <c r="E183" s="214" t="s">
        <v>4051</v>
      </c>
      <c r="F183" s="215" t="s">
        <v>4052</v>
      </c>
      <c r="G183" s="216" t="s">
        <v>566</v>
      </c>
      <c r="H183" s="217">
        <v>10</v>
      </c>
      <c r="I183" s="218"/>
      <c r="J183" s="219">
        <f>ROUND(I183*H183,2)</f>
        <v>0</v>
      </c>
      <c r="K183" s="220"/>
      <c r="L183" s="44"/>
      <c r="M183" s="221" t="s">
        <v>19</v>
      </c>
      <c r="N183" s="222" t="s">
        <v>44</v>
      </c>
      <c r="O183" s="84"/>
      <c r="P183" s="223">
        <f>O183*H183</f>
        <v>0</v>
      </c>
      <c r="Q183" s="223">
        <v>0</v>
      </c>
      <c r="R183" s="223">
        <f>Q183*H183</f>
        <v>0</v>
      </c>
      <c r="S183" s="223">
        <v>0.0080000000000000002</v>
      </c>
      <c r="T183" s="224">
        <f>S183*H183</f>
        <v>0.080000000000000002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25" t="s">
        <v>306</v>
      </c>
      <c r="AT183" s="225" t="s">
        <v>188</v>
      </c>
      <c r="AU183" s="225" t="s">
        <v>85</v>
      </c>
      <c r="AY183" s="17" t="s">
        <v>186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7" t="s">
        <v>85</v>
      </c>
      <c r="BK183" s="226">
        <f>ROUND(I183*H183,2)</f>
        <v>0</v>
      </c>
      <c r="BL183" s="17" t="s">
        <v>306</v>
      </c>
      <c r="BM183" s="225" t="s">
        <v>4761</v>
      </c>
    </row>
    <row r="184" s="2" customFormat="1">
      <c r="A184" s="38"/>
      <c r="B184" s="39"/>
      <c r="C184" s="40"/>
      <c r="D184" s="227" t="s">
        <v>194</v>
      </c>
      <c r="E184" s="40"/>
      <c r="F184" s="228" t="s">
        <v>4054</v>
      </c>
      <c r="G184" s="40"/>
      <c r="H184" s="40"/>
      <c r="I184" s="229"/>
      <c r="J184" s="40"/>
      <c r="K184" s="40"/>
      <c r="L184" s="44"/>
      <c r="M184" s="230"/>
      <c r="N184" s="231"/>
      <c r="O184" s="84"/>
      <c r="P184" s="84"/>
      <c r="Q184" s="84"/>
      <c r="R184" s="84"/>
      <c r="S184" s="84"/>
      <c r="T184" s="85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7" t="s">
        <v>194</v>
      </c>
      <c r="AU184" s="17" t="s">
        <v>85</v>
      </c>
    </row>
    <row r="185" s="14" customFormat="1">
      <c r="A185" s="14"/>
      <c r="B185" s="243"/>
      <c r="C185" s="244"/>
      <c r="D185" s="234" t="s">
        <v>196</v>
      </c>
      <c r="E185" s="245" t="s">
        <v>19</v>
      </c>
      <c r="F185" s="246" t="s">
        <v>4762</v>
      </c>
      <c r="G185" s="244"/>
      <c r="H185" s="247">
        <v>10</v>
      </c>
      <c r="I185" s="248"/>
      <c r="J185" s="244"/>
      <c r="K185" s="244"/>
      <c r="L185" s="249"/>
      <c r="M185" s="250"/>
      <c r="N185" s="251"/>
      <c r="O185" s="251"/>
      <c r="P185" s="251"/>
      <c r="Q185" s="251"/>
      <c r="R185" s="251"/>
      <c r="S185" s="251"/>
      <c r="T185" s="25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3" t="s">
        <v>196</v>
      </c>
      <c r="AU185" s="253" t="s">
        <v>85</v>
      </c>
      <c r="AV185" s="14" t="s">
        <v>85</v>
      </c>
      <c r="AW185" s="14" t="s">
        <v>33</v>
      </c>
      <c r="AX185" s="14" t="s">
        <v>72</v>
      </c>
      <c r="AY185" s="253" t="s">
        <v>186</v>
      </c>
    </row>
    <row r="186" s="2" customFormat="1" ht="37.8" customHeight="1">
      <c r="A186" s="38"/>
      <c r="B186" s="39"/>
      <c r="C186" s="213" t="s">
        <v>457</v>
      </c>
      <c r="D186" s="213" t="s">
        <v>188</v>
      </c>
      <c r="E186" s="214" t="s">
        <v>1927</v>
      </c>
      <c r="F186" s="215" t="s">
        <v>1928</v>
      </c>
      <c r="G186" s="216" t="s">
        <v>566</v>
      </c>
      <c r="H186" s="217">
        <v>5</v>
      </c>
      <c r="I186" s="218"/>
      <c r="J186" s="219">
        <f>ROUND(I186*H186,2)</f>
        <v>0</v>
      </c>
      <c r="K186" s="220"/>
      <c r="L186" s="44"/>
      <c r="M186" s="221" t="s">
        <v>19</v>
      </c>
      <c r="N186" s="222" t="s">
        <v>44</v>
      </c>
      <c r="O186" s="84"/>
      <c r="P186" s="223">
        <f>O186*H186</f>
        <v>0</v>
      </c>
      <c r="Q186" s="223">
        <v>0.0015554</v>
      </c>
      <c r="R186" s="223">
        <f>Q186*H186</f>
        <v>0.0077770000000000001</v>
      </c>
      <c r="S186" s="223">
        <v>0</v>
      </c>
      <c r="T186" s="224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306</v>
      </c>
      <c r="AT186" s="225" t="s">
        <v>188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306</v>
      </c>
      <c r="BM186" s="225" t="s">
        <v>4763</v>
      </c>
    </row>
    <row r="187" s="2" customFormat="1">
      <c r="A187" s="38"/>
      <c r="B187" s="39"/>
      <c r="C187" s="40"/>
      <c r="D187" s="227" t="s">
        <v>194</v>
      </c>
      <c r="E187" s="40"/>
      <c r="F187" s="228" t="s">
        <v>1930</v>
      </c>
      <c r="G187" s="40"/>
      <c r="H187" s="40"/>
      <c r="I187" s="229"/>
      <c r="J187" s="40"/>
      <c r="K187" s="40"/>
      <c r="L187" s="44"/>
      <c r="M187" s="230"/>
      <c r="N187" s="231"/>
      <c r="O187" s="84"/>
      <c r="P187" s="84"/>
      <c r="Q187" s="84"/>
      <c r="R187" s="84"/>
      <c r="S187" s="84"/>
      <c r="T187" s="85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7" t="s">
        <v>194</v>
      </c>
      <c r="AU187" s="17" t="s">
        <v>85</v>
      </c>
    </row>
    <row r="188" s="2" customFormat="1" ht="37.8" customHeight="1">
      <c r="A188" s="38"/>
      <c r="B188" s="39"/>
      <c r="C188" s="213" t="s">
        <v>462</v>
      </c>
      <c r="D188" s="213" t="s">
        <v>188</v>
      </c>
      <c r="E188" s="214" t="s">
        <v>1931</v>
      </c>
      <c r="F188" s="215" t="s">
        <v>1932</v>
      </c>
      <c r="G188" s="216" t="s">
        <v>566</v>
      </c>
      <c r="H188" s="217">
        <v>15</v>
      </c>
      <c r="I188" s="218"/>
      <c r="J188" s="219">
        <f>ROUND(I188*H188,2)</f>
        <v>0</v>
      </c>
      <c r="K188" s="220"/>
      <c r="L188" s="44"/>
      <c r="M188" s="221" t="s">
        <v>19</v>
      </c>
      <c r="N188" s="222" t="s">
        <v>44</v>
      </c>
      <c r="O188" s="84"/>
      <c r="P188" s="223">
        <f>O188*H188</f>
        <v>0</v>
      </c>
      <c r="Q188" s="223">
        <v>0.0016102</v>
      </c>
      <c r="R188" s="223">
        <f>Q188*H188</f>
        <v>0.024153000000000001</v>
      </c>
      <c r="S188" s="223">
        <v>0</v>
      </c>
      <c r="T188" s="224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306</v>
      </c>
      <c r="AT188" s="225" t="s">
        <v>188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4764</v>
      </c>
    </row>
    <row r="189" s="2" customFormat="1">
      <c r="A189" s="38"/>
      <c r="B189" s="39"/>
      <c r="C189" s="40"/>
      <c r="D189" s="227" t="s">
        <v>194</v>
      </c>
      <c r="E189" s="40"/>
      <c r="F189" s="228" t="s">
        <v>1934</v>
      </c>
      <c r="G189" s="40"/>
      <c r="H189" s="40"/>
      <c r="I189" s="229"/>
      <c r="J189" s="40"/>
      <c r="K189" s="40"/>
      <c r="L189" s="44"/>
      <c r="M189" s="230"/>
      <c r="N189" s="231"/>
      <c r="O189" s="84"/>
      <c r="P189" s="84"/>
      <c r="Q189" s="84"/>
      <c r="R189" s="84"/>
      <c r="S189" s="84"/>
      <c r="T189" s="85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7" t="s">
        <v>194</v>
      </c>
      <c r="AU189" s="17" t="s">
        <v>85</v>
      </c>
    </row>
    <row r="190" s="2" customFormat="1" ht="37.8" customHeight="1">
      <c r="A190" s="38"/>
      <c r="B190" s="39"/>
      <c r="C190" s="213" t="s">
        <v>468</v>
      </c>
      <c r="D190" s="213" t="s">
        <v>188</v>
      </c>
      <c r="E190" s="214" t="s">
        <v>1939</v>
      </c>
      <c r="F190" s="215" t="s">
        <v>1940</v>
      </c>
      <c r="G190" s="216" t="s">
        <v>566</v>
      </c>
      <c r="H190" s="217">
        <v>5</v>
      </c>
      <c r="I190" s="218"/>
      <c r="J190" s="219">
        <f>ROUND(I190*H190,2)</f>
        <v>0</v>
      </c>
      <c r="K190" s="220"/>
      <c r="L190" s="44"/>
      <c r="M190" s="221" t="s">
        <v>19</v>
      </c>
      <c r="N190" s="222" t="s">
        <v>44</v>
      </c>
      <c r="O190" s="84"/>
      <c r="P190" s="223">
        <f>O190*H190</f>
        <v>0</v>
      </c>
      <c r="Q190" s="223">
        <v>0.00070052000000000005</v>
      </c>
      <c r="R190" s="223">
        <f>Q190*H190</f>
        <v>0.0035026000000000002</v>
      </c>
      <c r="S190" s="223">
        <v>0</v>
      </c>
      <c r="T190" s="224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25" t="s">
        <v>306</v>
      </c>
      <c r="AT190" s="225" t="s">
        <v>188</v>
      </c>
      <c r="AU190" s="225" t="s">
        <v>85</v>
      </c>
      <c r="AY190" s="17" t="s">
        <v>186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7" t="s">
        <v>85</v>
      </c>
      <c r="BK190" s="226">
        <f>ROUND(I190*H190,2)</f>
        <v>0</v>
      </c>
      <c r="BL190" s="17" t="s">
        <v>306</v>
      </c>
      <c r="BM190" s="225" t="s">
        <v>4765</v>
      </c>
    </row>
    <row r="191" s="2" customFormat="1">
      <c r="A191" s="38"/>
      <c r="B191" s="39"/>
      <c r="C191" s="40"/>
      <c r="D191" s="227" t="s">
        <v>194</v>
      </c>
      <c r="E191" s="40"/>
      <c r="F191" s="228" t="s">
        <v>1942</v>
      </c>
      <c r="G191" s="40"/>
      <c r="H191" s="40"/>
      <c r="I191" s="229"/>
      <c r="J191" s="40"/>
      <c r="K191" s="40"/>
      <c r="L191" s="44"/>
      <c r="M191" s="230"/>
      <c r="N191" s="231"/>
      <c r="O191" s="84"/>
      <c r="P191" s="84"/>
      <c r="Q191" s="84"/>
      <c r="R191" s="84"/>
      <c r="S191" s="84"/>
      <c r="T191" s="85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7" t="s">
        <v>194</v>
      </c>
      <c r="AU191" s="17" t="s">
        <v>85</v>
      </c>
    </row>
    <row r="192" s="2" customFormat="1" ht="24.15" customHeight="1">
      <c r="A192" s="38"/>
      <c r="B192" s="39"/>
      <c r="C192" s="213" t="s">
        <v>474</v>
      </c>
      <c r="D192" s="213" t="s">
        <v>188</v>
      </c>
      <c r="E192" s="214" t="s">
        <v>4062</v>
      </c>
      <c r="F192" s="215" t="s">
        <v>4063</v>
      </c>
      <c r="G192" s="216" t="s">
        <v>566</v>
      </c>
      <c r="H192" s="217">
        <v>35</v>
      </c>
      <c r="I192" s="218"/>
      <c r="J192" s="219">
        <f>ROUND(I192*H192,2)</f>
        <v>0</v>
      </c>
      <c r="K192" s="220"/>
      <c r="L192" s="44"/>
      <c r="M192" s="221" t="s">
        <v>19</v>
      </c>
      <c r="N192" s="222" t="s">
        <v>44</v>
      </c>
      <c r="O192" s="84"/>
      <c r="P192" s="223">
        <f>O192*H192</f>
        <v>0</v>
      </c>
      <c r="Q192" s="223">
        <v>0.00015663</v>
      </c>
      <c r="R192" s="223">
        <f>Q192*H192</f>
        <v>0.0054820499999999996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306</v>
      </c>
      <c r="AT192" s="225" t="s">
        <v>188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4766</v>
      </c>
    </row>
    <row r="193" s="2" customFormat="1">
      <c r="A193" s="38"/>
      <c r="B193" s="39"/>
      <c r="C193" s="40"/>
      <c r="D193" s="227" t="s">
        <v>194</v>
      </c>
      <c r="E193" s="40"/>
      <c r="F193" s="228" t="s">
        <v>4065</v>
      </c>
      <c r="G193" s="40"/>
      <c r="H193" s="40"/>
      <c r="I193" s="229"/>
      <c r="J193" s="40"/>
      <c r="K193" s="40"/>
      <c r="L193" s="44"/>
      <c r="M193" s="230"/>
      <c r="N193" s="231"/>
      <c r="O193" s="84"/>
      <c r="P193" s="84"/>
      <c r="Q193" s="84"/>
      <c r="R193" s="84"/>
      <c r="S193" s="84"/>
      <c r="T193" s="85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194</v>
      </c>
      <c r="AU193" s="17" t="s">
        <v>85</v>
      </c>
    </row>
    <row r="194" s="2" customFormat="1" ht="24.15" customHeight="1">
      <c r="A194" s="38"/>
      <c r="B194" s="39"/>
      <c r="C194" s="213" t="s">
        <v>480</v>
      </c>
      <c r="D194" s="213" t="s">
        <v>188</v>
      </c>
      <c r="E194" s="214" t="s">
        <v>2031</v>
      </c>
      <c r="F194" s="215" t="s">
        <v>2032</v>
      </c>
      <c r="G194" s="216" t="s">
        <v>283</v>
      </c>
      <c r="H194" s="217">
        <v>29</v>
      </c>
      <c r="I194" s="218"/>
      <c r="J194" s="219">
        <f>ROUND(I194*H194,2)</f>
        <v>0</v>
      </c>
      <c r="K194" s="220"/>
      <c r="L194" s="44"/>
      <c r="M194" s="221" t="s">
        <v>19</v>
      </c>
      <c r="N194" s="222" t="s">
        <v>44</v>
      </c>
      <c r="O194" s="84"/>
      <c r="P194" s="223">
        <f>O194*H194</f>
        <v>0</v>
      </c>
      <c r="Q194" s="223">
        <v>0</v>
      </c>
      <c r="R194" s="223">
        <f>Q194*H194</f>
        <v>0</v>
      </c>
      <c r="S194" s="223">
        <v>0</v>
      </c>
      <c r="T194" s="224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306</v>
      </c>
      <c r="AT194" s="225" t="s">
        <v>188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4767</v>
      </c>
    </row>
    <row r="195" s="2" customFormat="1">
      <c r="A195" s="38"/>
      <c r="B195" s="39"/>
      <c r="C195" s="40"/>
      <c r="D195" s="227" t="s">
        <v>194</v>
      </c>
      <c r="E195" s="40"/>
      <c r="F195" s="228" t="s">
        <v>2034</v>
      </c>
      <c r="G195" s="40"/>
      <c r="H195" s="40"/>
      <c r="I195" s="229"/>
      <c r="J195" s="40"/>
      <c r="K195" s="40"/>
      <c r="L195" s="44"/>
      <c r="M195" s="230"/>
      <c r="N195" s="231"/>
      <c r="O195" s="84"/>
      <c r="P195" s="84"/>
      <c r="Q195" s="84"/>
      <c r="R195" s="84"/>
      <c r="S195" s="84"/>
      <c r="T195" s="85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194</v>
      </c>
      <c r="AU195" s="17" t="s">
        <v>85</v>
      </c>
    </row>
    <row r="196" s="2" customFormat="1" ht="24.15" customHeight="1">
      <c r="A196" s="38"/>
      <c r="B196" s="39"/>
      <c r="C196" s="213" t="s">
        <v>486</v>
      </c>
      <c r="D196" s="213" t="s">
        <v>188</v>
      </c>
      <c r="E196" s="214" t="s">
        <v>4074</v>
      </c>
      <c r="F196" s="215" t="s">
        <v>4075</v>
      </c>
      <c r="G196" s="216" t="s">
        <v>283</v>
      </c>
      <c r="H196" s="217">
        <v>8</v>
      </c>
      <c r="I196" s="218"/>
      <c r="J196" s="219">
        <f>ROUND(I196*H196,2)</f>
        <v>0</v>
      </c>
      <c r="K196" s="220"/>
      <c r="L196" s="44"/>
      <c r="M196" s="221" t="s">
        <v>19</v>
      </c>
      <c r="N196" s="222" t="s">
        <v>44</v>
      </c>
      <c r="O196" s="84"/>
      <c r="P196" s="223">
        <f>O196*H196</f>
        <v>0</v>
      </c>
      <c r="Q196" s="223">
        <v>0</v>
      </c>
      <c r="R196" s="223">
        <f>Q196*H196</f>
        <v>0</v>
      </c>
      <c r="S196" s="223">
        <v>0.044499999999999998</v>
      </c>
      <c r="T196" s="224">
        <f>S196*H196</f>
        <v>0.35599999999999998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25" t="s">
        <v>306</v>
      </c>
      <c r="AT196" s="225" t="s">
        <v>188</v>
      </c>
      <c r="AU196" s="225" t="s">
        <v>85</v>
      </c>
      <c r="AY196" s="17" t="s">
        <v>186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7" t="s">
        <v>85</v>
      </c>
      <c r="BK196" s="226">
        <f>ROUND(I196*H196,2)</f>
        <v>0</v>
      </c>
      <c r="BL196" s="17" t="s">
        <v>306</v>
      </c>
      <c r="BM196" s="225" t="s">
        <v>4768</v>
      </c>
    </row>
    <row r="197" s="2" customFormat="1">
      <c r="A197" s="38"/>
      <c r="B197" s="39"/>
      <c r="C197" s="40"/>
      <c r="D197" s="227" t="s">
        <v>194</v>
      </c>
      <c r="E197" s="40"/>
      <c r="F197" s="228" t="s">
        <v>4077</v>
      </c>
      <c r="G197" s="40"/>
      <c r="H197" s="40"/>
      <c r="I197" s="229"/>
      <c r="J197" s="40"/>
      <c r="K197" s="40"/>
      <c r="L197" s="44"/>
      <c r="M197" s="230"/>
      <c r="N197" s="231"/>
      <c r="O197" s="84"/>
      <c r="P197" s="84"/>
      <c r="Q197" s="84"/>
      <c r="R197" s="84"/>
      <c r="S197" s="84"/>
      <c r="T197" s="85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7" t="s">
        <v>194</v>
      </c>
      <c r="AU197" s="17" t="s">
        <v>85</v>
      </c>
    </row>
    <row r="198" s="14" customFormat="1">
      <c r="A198" s="14"/>
      <c r="B198" s="243"/>
      <c r="C198" s="244"/>
      <c r="D198" s="234" t="s">
        <v>196</v>
      </c>
      <c r="E198" s="245" t="s">
        <v>19</v>
      </c>
      <c r="F198" s="246" t="s">
        <v>4769</v>
      </c>
      <c r="G198" s="244"/>
      <c r="H198" s="247">
        <v>8</v>
      </c>
      <c r="I198" s="248"/>
      <c r="J198" s="244"/>
      <c r="K198" s="244"/>
      <c r="L198" s="249"/>
      <c r="M198" s="250"/>
      <c r="N198" s="251"/>
      <c r="O198" s="251"/>
      <c r="P198" s="251"/>
      <c r="Q198" s="251"/>
      <c r="R198" s="251"/>
      <c r="S198" s="251"/>
      <c r="T198" s="25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3" t="s">
        <v>196</v>
      </c>
      <c r="AU198" s="253" t="s">
        <v>85</v>
      </c>
      <c r="AV198" s="14" t="s">
        <v>85</v>
      </c>
      <c r="AW198" s="14" t="s">
        <v>33</v>
      </c>
      <c r="AX198" s="14" t="s">
        <v>72</v>
      </c>
      <c r="AY198" s="253" t="s">
        <v>186</v>
      </c>
    </row>
    <row r="199" s="2" customFormat="1" ht="49.05" customHeight="1">
      <c r="A199" s="38"/>
      <c r="B199" s="39"/>
      <c r="C199" s="213" t="s">
        <v>494</v>
      </c>
      <c r="D199" s="213" t="s">
        <v>188</v>
      </c>
      <c r="E199" s="214" t="s">
        <v>3755</v>
      </c>
      <c r="F199" s="215" t="s">
        <v>3756</v>
      </c>
      <c r="G199" s="216" t="s">
        <v>230</v>
      </c>
      <c r="H199" s="217">
        <v>1.0860000000000001</v>
      </c>
      <c r="I199" s="218"/>
      <c r="J199" s="219">
        <f>ROUND(I199*H199,2)</f>
        <v>0</v>
      </c>
      <c r="K199" s="220"/>
      <c r="L199" s="44"/>
      <c r="M199" s="221" t="s">
        <v>19</v>
      </c>
      <c r="N199" s="222" t="s">
        <v>44</v>
      </c>
      <c r="O199" s="84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306</v>
      </c>
      <c r="AT199" s="225" t="s">
        <v>188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306</v>
      </c>
      <c r="BM199" s="225" t="s">
        <v>4770</v>
      </c>
    </row>
    <row r="200" s="2" customFormat="1">
      <c r="A200" s="38"/>
      <c r="B200" s="39"/>
      <c r="C200" s="40"/>
      <c r="D200" s="227" t="s">
        <v>194</v>
      </c>
      <c r="E200" s="40"/>
      <c r="F200" s="228" t="s">
        <v>3758</v>
      </c>
      <c r="G200" s="40"/>
      <c r="H200" s="40"/>
      <c r="I200" s="229"/>
      <c r="J200" s="40"/>
      <c r="K200" s="40"/>
      <c r="L200" s="44"/>
      <c r="M200" s="230"/>
      <c r="N200" s="231"/>
      <c r="O200" s="84"/>
      <c r="P200" s="84"/>
      <c r="Q200" s="84"/>
      <c r="R200" s="84"/>
      <c r="S200" s="84"/>
      <c r="T200" s="85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194</v>
      </c>
      <c r="AU200" s="17" t="s">
        <v>85</v>
      </c>
    </row>
    <row r="201" s="2" customFormat="1" ht="49.05" customHeight="1">
      <c r="A201" s="38"/>
      <c r="B201" s="39"/>
      <c r="C201" s="213" t="s">
        <v>499</v>
      </c>
      <c r="D201" s="213" t="s">
        <v>188</v>
      </c>
      <c r="E201" s="214" t="s">
        <v>1684</v>
      </c>
      <c r="F201" s="215" t="s">
        <v>1685</v>
      </c>
      <c r="G201" s="216" t="s">
        <v>230</v>
      </c>
      <c r="H201" s="217">
        <v>1.0860000000000001</v>
      </c>
      <c r="I201" s="218"/>
      <c r="J201" s="219">
        <f>ROUND(I201*H201,2)</f>
        <v>0</v>
      </c>
      <c r="K201" s="220"/>
      <c r="L201" s="44"/>
      <c r="M201" s="221" t="s">
        <v>19</v>
      </c>
      <c r="N201" s="222" t="s">
        <v>44</v>
      </c>
      <c r="O201" s="84"/>
      <c r="P201" s="223">
        <f>O201*H201</f>
        <v>0</v>
      </c>
      <c r="Q201" s="223">
        <v>0</v>
      </c>
      <c r="R201" s="223">
        <f>Q201*H201</f>
        <v>0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306</v>
      </c>
      <c r="AT201" s="225" t="s">
        <v>188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4771</v>
      </c>
    </row>
    <row r="202" s="2" customFormat="1">
      <c r="A202" s="38"/>
      <c r="B202" s="39"/>
      <c r="C202" s="40"/>
      <c r="D202" s="227" t="s">
        <v>194</v>
      </c>
      <c r="E202" s="40"/>
      <c r="F202" s="228" t="s">
        <v>1687</v>
      </c>
      <c r="G202" s="40"/>
      <c r="H202" s="40"/>
      <c r="I202" s="229"/>
      <c r="J202" s="40"/>
      <c r="K202" s="40"/>
      <c r="L202" s="44"/>
      <c r="M202" s="265"/>
      <c r="N202" s="266"/>
      <c r="O202" s="267"/>
      <c r="P202" s="267"/>
      <c r="Q202" s="267"/>
      <c r="R202" s="267"/>
      <c r="S202" s="267"/>
      <c r="T202" s="26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7" t="s">
        <v>194</v>
      </c>
      <c r="AU202" s="17" t="s">
        <v>85</v>
      </c>
    </row>
    <row r="203" s="2" customFormat="1" ht="6.96" customHeight="1">
      <c r="A203" s="38"/>
      <c r="B203" s="59"/>
      <c r="C203" s="60"/>
      <c r="D203" s="60"/>
      <c r="E203" s="60"/>
      <c r="F203" s="60"/>
      <c r="G203" s="60"/>
      <c r="H203" s="60"/>
      <c r="I203" s="60"/>
      <c r="J203" s="60"/>
      <c r="K203" s="60"/>
      <c r="L203" s="44"/>
      <c r="M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</row>
  </sheetData>
  <sheetProtection sheet="1" autoFilter="0" formatColumns="0" formatRows="0" objects="1" scenarios="1" spinCount="100000" saltValue="8uTi7zg1qIxw7bQ2wNqmCbHFStX8hwoeXfPyIE2KXcTn96dO4i0xmnvNR+dnwBAPC7wacPF+3Nxbnpa69GsBkQ==" hashValue="m+2MP4k6xcWUbuasVUOli7gFrOXojTIUKabw/x4N8a2tSmXkFTW+yshBHcE/7B7WDjQhw+oQrajXjC9V3s4xIw==" algorithmName="SHA-512" password="CDDA"/>
  <autoFilter ref="C88:K20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3_01/997013216"/>
    <hyperlink ref="F95" r:id="rId2" display="https://podminky.urs.cz/item/CS_URS_2023_01/997013501"/>
    <hyperlink ref="F97" r:id="rId3" display="https://podminky.urs.cz/item/CS_URS_2023_01/997013509"/>
    <hyperlink ref="F103" r:id="rId4" display="https://podminky.urs.cz/item/CS_URS_2023_01/751123822"/>
    <hyperlink ref="F105" r:id="rId5" display="https://podminky.urs.cz/item/CS_URS_2023_01/751311014"/>
    <hyperlink ref="F109" r:id="rId6" display="https://podminky.urs.cz/item/CS_URS_2023_01/751311801"/>
    <hyperlink ref="F112" r:id="rId7" display="https://podminky.urs.cz/item/CS_URS_2023_01/751311802"/>
    <hyperlink ref="F116" r:id="rId8" display="https://podminky.urs.cz/item/CS_URS_2023_01/751311803"/>
    <hyperlink ref="F118" r:id="rId9" display="https://podminky.urs.cz/item/CS_URS_2023_01/751322012"/>
    <hyperlink ref="F122" r:id="rId10" display="https://podminky.urs.cz/item/CS_URS_2023_01/751322132"/>
    <hyperlink ref="F125" r:id="rId11" display="https://podminky.urs.cz/item/CS_URS_2023_01/751322811"/>
    <hyperlink ref="F127" r:id="rId12" display="https://podminky.urs.cz/item/CS_URS_2023_01/751322811"/>
    <hyperlink ref="F130" r:id="rId13" display="https://podminky.urs.cz/item/CS_URS_2023_01/751322831"/>
    <hyperlink ref="F133" r:id="rId14" display="https://podminky.urs.cz/item/CS_URS_2023_01/751344821"/>
    <hyperlink ref="F136" r:id="rId15" display="https://podminky.urs.cz/item/CS_URS_2023_01/751398902"/>
    <hyperlink ref="F142" r:id="rId16" display="https://podminky.urs.cz/item/CS_URS_2023_01/751510013"/>
    <hyperlink ref="F144" r:id="rId17" display="https://podminky.urs.cz/item/CS_URS_2023_01/751510014"/>
    <hyperlink ref="F146" r:id="rId18" display="https://podminky.urs.cz/item/CS_URS_2023_01/751510042"/>
    <hyperlink ref="F148" r:id="rId19" display="https://podminky.urs.cz/item/CS_URS_2023_01/751511802"/>
    <hyperlink ref="F151" r:id="rId20" display="https://podminky.urs.cz/item/CS_URS_2023_01/751511804"/>
    <hyperlink ref="F153" r:id="rId21" display="https://podminky.urs.cz/item/CS_URS_2023_01/751511815"/>
    <hyperlink ref="F158" r:id="rId22" display="https://podminky.urs.cz/item/CS_URS_2023_01/751511819"/>
    <hyperlink ref="F160" r:id="rId23" display="https://podminky.urs.cz/item/CS_URS_2023_01/751513860"/>
    <hyperlink ref="F164" r:id="rId24" display="https://podminky.urs.cz/item/CS_URS_2023_01/751525015"/>
    <hyperlink ref="F169" r:id="rId25" display="https://podminky.urs.cz/item/CS_URS_2023_01/751537146"/>
    <hyperlink ref="F173" r:id="rId26" display="https://podminky.urs.cz/item/CS_URS_2023_01/751537147"/>
    <hyperlink ref="F179" r:id="rId27" display="https://podminky.urs.cz/item/CS_URS_2023_01/751537831"/>
    <hyperlink ref="F184" r:id="rId28" display="https://podminky.urs.cz/item/CS_URS_2023_01/751537832"/>
    <hyperlink ref="F187" r:id="rId29" display="https://podminky.urs.cz/item/CS_URS_2023_01/751571034"/>
    <hyperlink ref="F189" r:id="rId30" display="https://podminky.urs.cz/item/CS_URS_2023_01/751571035"/>
    <hyperlink ref="F191" r:id="rId31" display="https://podminky.urs.cz/item/CS_URS_2023_01/751572032"/>
    <hyperlink ref="F193" r:id="rId32" display="https://podminky.urs.cz/item/CS_URS_2023_01/751572141"/>
    <hyperlink ref="F195" r:id="rId33" display="https://podminky.urs.cz/item/CS_URS_2023_01/751691111"/>
    <hyperlink ref="F197" r:id="rId34" display="https://podminky.urs.cz/item/CS_URS_2023_01/751731821"/>
    <hyperlink ref="F200" r:id="rId35" display="https://podminky.urs.cz/item/CS_URS_2023_01/998751101"/>
    <hyperlink ref="F202" r:id="rId36" display="https://podminky.urs.cz/item/CS_URS_2023_01/99875118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7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86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146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ROUND(J105,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ROUND((SUM(BE105:BE730)),  2)</f>
        <v>0</v>
      </c>
      <c r="G35" s="38"/>
      <c r="H35" s="38"/>
      <c r="I35" s="157">
        <v>0.20999999999999999</v>
      </c>
      <c r="J35" s="156">
        <f>ROUND(((SUM(BE105:BE730))*I35),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ROUND((SUM(BF105:BF730)),  2)</f>
        <v>0</v>
      </c>
      <c r="G36" s="38"/>
      <c r="H36" s="38"/>
      <c r="I36" s="157">
        <v>0.14999999999999999</v>
      </c>
      <c r="J36" s="156">
        <f>ROUND(((SUM(BF105:BF730))*I36),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ROUND((SUM(BG105:BG730)),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ROUND((SUM(BH105:BH730)),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ROUND((SUM(BI105:BI730)),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 xml:space="preserve">SO101  D1.1_ARS - Stavební práce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J105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J106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152</v>
      </c>
      <c r="E65" s="182"/>
      <c r="F65" s="182"/>
      <c r="G65" s="182"/>
      <c r="H65" s="182"/>
      <c r="I65" s="182"/>
      <c r="J65" s="183">
        <f>J107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153</v>
      </c>
      <c r="E66" s="182"/>
      <c r="F66" s="182"/>
      <c r="G66" s="182"/>
      <c r="H66" s="182"/>
      <c r="I66" s="182"/>
      <c r="J66" s="183">
        <f>J114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154</v>
      </c>
      <c r="E67" s="182"/>
      <c r="F67" s="182"/>
      <c r="G67" s="182"/>
      <c r="H67" s="182"/>
      <c r="I67" s="182"/>
      <c r="J67" s="183">
        <f>J161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0"/>
      <c r="C68" s="125"/>
      <c r="D68" s="181" t="s">
        <v>155</v>
      </c>
      <c r="E68" s="182"/>
      <c r="F68" s="182"/>
      <c r="G68" s="182"/>
      <c r="H68" s="182"/>
      <c r="I68" s="182"/>
      <c r="J68" s="183">
        <f>J174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0"/>
      <c r="C69" s="125"/>
      <c r="D69" s="181" t="s">
        <v>156</v>
      </c>
      <c r="E69" s="182"/>
      <c r="F69" s="182"/>
      <c r="G69" s="182"/>
      <c r="H69" s="182"/>
      <c r="I69" s="182"/>
      <c r="J69" s="183">
        <f>J232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157</v>
      </c>
      <c r="E70" s="182"/>
      <c r="F70" s="182"/>
      <c r="G70" s="182"/>
      <c r="H70" s="182"/>
      <c r="I70" s="182"/>
      <c r="J70" s="183">
        <f>J398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158</v>
      </c>
      <c r="E71" s="182"/>
      <c r="F71" s="182"/>
      <c r="G71" s="182"/>
      <c r="H71" s="182"/>
      <c r="I71" s="182"/>
      <c r="J71" s="183">
        <f>J416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4"/>
      <c r="C72" s="175"/>
      <c r="D72" s="176" t="s">
        <v>159</v>
      </c>
      <c r="E72" s="177"/>
      <c r="F72" s="177"/>
      <c r="G72" s="177"/>
      <c r="H72" s="177"/>
      <c r="I72" s="177"/>
      <c r="J72" s="178">
        <f>J419</f>
        <v>0</v>
      </c>
      <c r="K72" s="175"/>
      <c r="L72" s="17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0"/>
      <c r="C73" s="125"/>
      <c r="D73" s="181" t="s">
        <v>160</v>
      </c>
      <c r="E73" s="182"/>
      <c r="F73" s="182"/>
      <c r="G73" s="182"/>
      <c r="H73" s="182"/>
      <c r="I73" s="182"/>
      <c r="J73" s="183">
        <f>J420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161</v>
      </c>
      <c r="E74" s="182"/>
      <c r="F74" s="182"/>
      <c r="G74" s="182"/>
      <c r="H74" s="182"/>
      <c r="I74" s="182"/>
      <c r="J74" s="183">
        <f>J452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0"/>
      <c r="C75" s="125"/>
      <c r="D75" s="181" t="s">
        <v>162</v>
      </c>
      <c r="E75" s="182"/>
      <c r="F75" s="182"/>
      <c r="G75" s="182"/>
      <c r="H75" s="182"/>
      <c r="I75" s="182"/>
      <c r="J75" s="183">
        <f>J466</f>
        <v>0</v>
      </c>
      <c r="K75" s="125"/>
      <c r="L75" s="184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0"/>
      <c r="C76" s="125"/>
      <c r="D76" s="181" t="s">
        <v>163</v>
      </c>
      <c r="E76" s="182"/>
      <c r="F76" s="182"/>
      <c r="G76" s="182"/>
      <c r="H76" s="182"/>
      <c r="I76" s="182"/>
      <c r="J76" s="183">
        <f>J498</f>
        <v>0</v>
      </c>
      <c r="K76" s="125"/>
      <c r="L76" s="184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0"/>
      <c r="C77" s="125"/>
      <c r="D77" s="181" t="s">
        <v>164</v>
      </c>
      <c r="E77" s="182"/>
      <c r="F77" s="182"/>
      <c r="G77" s="182"/>
      <c r="H77" s="182"/>
      <c r="I77" s="182"/>
      <c r="J77" s="183">
        <f>J526</f>
        <v>0</v>
      </c>
      <c r="K77" s="125"/>
      <c r="L77" s="184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0"/>
      <c r="C78" s="125"/>
      <c r="D78" s="181" t="s">
        <v>165</v>
      </c>
      <c r="E78" s="182"/>
      <c r="F78" s="182"/>
      <c r="G78" s="182"/>
      <c r="H78" s="182"/>
      <c r="I78" s="182"/>
      <c r="J78" s="183">
        <f>J539</f>
        <v>0</v>
      </c>
      <c r="K78" s="125"/>
      <c r="L78" s="184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0"/>
      <c r="C79" s="125"/>
      <c r="D79" s="181" t="s">
        <v>166</v>
      </c>
      <c r="E79" s="182"/>
      <c r="F79" s="182"/>
      <c r="G79" s="182"/>
      <c r="H79" s="182"/>
      <c r="I79" s="182"/>
      <c r="J79" s="183">
        <f>J561</f>
        <v>0</v>
      </c>
      <c r="K79" s="125"/>
      <c r="L79" s="184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0"/>
      <c r="C80" s="125"/>
      <c r="D80" s="181" t="s">
        <v>167</v>
      </c>
      <c r="E80" s="182"/>
      <c r="F80" s="182"/>
      <c r="G80" s="182"/>
      <c r="H80" s="182"/>
      <c r="I80" s="182"/>
      <c r="J80" s="183">
        <f>J611</f>
        <v>0</v>
      </c>
      <c r="K80" s="125"/>
      <c r="L80" s="184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0"/>
      <c r="C81" s="125"/>
      <c r="D81" s="181" t="s">
        <v>168</v>
      </c>
      <c r="E81" s="182"/>
      <c r="F81" s="182"/>
      <c r="G81" s="182"/>
      <c r="H81" s="182"/>
      <c r="I81" s="182"/>
      <c r="J81" s="183">
        <f>J644</f>
        <v>0</v>
      </c>
      <c r="K81" s="125"/>
      <c r="L81" s="184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0"/>
      <c r="C82" s="125"/>
      <c r="D82" s="181" t="s">
        <v>169</v>
      </c>
      <c r="E82" s="182"/>
      <c r="F82" s="182"/>
      <c r="G82" s="182"/>
      <c r="H82" s="182"/>
      <c r="I82" s="182"/>
      <c r="J82" s="183">
        <f>J701</f>
        <v>0</v>
      </c>
      <c r="K82" s="125"/>
      <c r="L82" s="184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0"/>
      <c r="C83" s="125"/>
      <c r="D83" s="181" t="s">
        <v>170</v>
      </c>
      <c r="E83" s="182"/>
      <c r="F83" s="182"/>
      <c r="G83" s="182"/>
      <c r="H83" s="182"/>
      <c r="I83" s="182"/>
      <c r="J83" s="183">
        <f>J718</f>
        <v>0</v>
      </c>
      <c r="K83" s="125"/>
      <c r="L83" s="184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2" customFormat="1" ht="21.84" customHeight="1">
      <c r="A84" s="38"/>
      <c r="B84" s="39"/>
      <c r="C84" s="40"/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6.96" customHeight="1">
      <c r="A85" s="38"/>
      <c r="B85" s="59"/>
      <c r="C85" s="60"/>
      <c r="D85" s="60"/>
      <c r="E85" s="60"/>
      <c r="F85" s="60"/>
      <c r="G85" s="60"/>
      <c r="H85" s="60"/>
      <c r="I85" s="60"/>
      <c r="J85" s="60"/>
      <c r="K85" s="6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9" s="2" customFormat="1" ht="6.96" customHeight="1">
      <c r="A89" s="38"/>
      <c r="B89" s="61"/>
      <c r="C89" s="62"/>
      <c r="D89" s="62"/>
      <c r="E89" s="62"/>
      <c r="F89" s="62"/>
      <c r="G89" s="62"/>
      <c r="H89" s="62"/>
      <c r="I89" s="62"/>
      <c r="J89" s="62"/>
      <c r="K89" s="62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24.96" customHeight="1">
      <c r="A90" s="38"/>
      <c r="B90" s="39"/>
      <c r="C90" s="23" t="s">
        <v>171</v>
      </c>
      <c r="D90" s="40"/>
      <c r="E90" s="40"/>
      <c r="F90" s="40"/>
      <c r="G90" s="40"/>
      <c r="H90" s="40"/>
      <c r="I90" s="40"/>
      <c r="J90" s="40"/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2" customHeight="1">
      <c r="A92" s="38"/>
      <c r="B92" s="39"/>
      <c r="C92" s="32" t="s">
        <v>16</v>
      </c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6.5" customHeight="1">
      <c r="A93" s="38"/>
      <c r="B93" s="39"/>
      <c r="C93" s="40"/>
      <c r="D93" s="40"/>
      <c r="E93" s="169" t="str">
        <f>E7</f>
        <v xml:space="preserve"> Rekonstrukce vzduchotechniky v bytovém domě</v>
      </c>
      <c r="F93" s="32"/>
      <c r="G93" s="32"/>
      <c r="H93" s="32"/>
      <c r="I93" s="40"/>
      <c r="J93" s="40"/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1" customFormat="1" ht="12" customHeight="1">
      <c r="B94" s="21"/>
      <c r="C94" s="32" t="s">
        <v>143</v>
      </c>
      <c r="D94" s="22"/>
      <c r="E94" s="22"/>
      <c r="F94" s="22"/>
      <c r="G94" s="22"/>
      <c r="H94" s="22"/>
      <c r="I94" s="22"/>
      <c r="J94" s="22"/>
      <c r="K94" s="22"/>
      <c r="L94" s="20"/>
    </row>
    <row r="95" s="2" customFormat="1" ht="16.5" customHeight="1">
      <c r="A95" s="38"/>
      <c r="B95" s="39"/>
      <c r="C95" s="40"/>
      <c r="D95" s="40"/>
      <c r="E95" s="169" t="s">
        <v>144</v>
      </c>
      <c r="F95" s="40"/>
      <c r="G95" s="40"/>
      <c r="H95" s="40"/>
      <c r="I95" s="40"/>
      <c r="J95" s="40"/>
      <c r="K95" s="40"/>
      <c r="L95" s="144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2" customHeight="1">
      <c r="A96" s="38"/>
      <c r="B96" s="39"/>
      <c r="C96" s="32" t="s">
        <v>145</v>
      </c>
      <c r="D96" s="40"/>
      <c r="E96" s="40"/>
      <c r="F96" s="40"/>
      <c r="G96" s="40"/>
      <c r="H96" s="40"/>
      <c r="I96" s="40"/>
      <c r="J96" s="40"/>
      <c r="K96" s="40"/>
      <c r="L96" s="144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6.5" customHeight="1">
      <c r="A97" s="38"/>
      <c r="B97" s="39"/>
      <c r="C97" s="40"/>
      <c r="D97" s="40"/>
      <c r="E97" s="69" t="str">
        <f>E11</f>
        <v xml:space="preserve">SO101  D1.1_ARS - Stavební práce</v>
      </c>
      <c r="F97" s="40"/>
      <c r="G97" s="40"/>
      <c r="H97" s="40"/>
      <c r="I97" s="40"/>
      <c r="J97" s="40"/>
      <c r="K97" s="40"/>
      <c r="L97" s="144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6.96" customHeight="1">
      <c r="A98" s="38"/>
      <c r="B98" s="39"/>
      <c r="C98" s="40"/>
      <c r="D98" s="40"/>
      <c r="E98" s="40"/>
      <c r="F98" s="40"/>
      <c r="G98" s="40"/>
      <c r="H98" s="40"/>
      <c r="I98" s="40"/>
      <c r="J98" s="40"/>
      <c r="K98" s="40"/>
      <c r="L98" s="144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12" customHeight="1">
      <c r="A99" s="38"/>
      <c r="B99" s="39"/>
      <c r="C99" s="32" t="s">
        <v>21</v>
      </c>
      <c r="D99" s="40"/>
      <c r="E99" s="40"/>
      <c r="F99" s="27" t="str">
        <f>F14</f>
        <v xml:space="preserve"> náměstí Svobody 728/1</v>
      </c>
      <c r="G99" s="40"/>
      <c r="H99" s="40"/>
      <c r="I99" s="32" t="s">
        <v>23</v>
      </c>
      <c r="J99" s="72" t="str">
        <f>IF(J14="","",J14)</f>
        <v>3. 1. 2023</v>
      </c>
      <c r="K99" s="40"/>
      <c r="L99" s="144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0" s="2" customFormat="1" ht="6.96" customHeight="1">
      <c r="A100" s="38"/>
      <c r="B100" s="39"/>
      <c r="C100" s="40"/>
      <c r="D100" s="40"/>
      <c r="E100" s="40"/>
      <c r="F100" s="40"/>
      <c r="G100" s="40"/>
      <c r="H100" s="40"/>
      <c r="I100" s="40"/>
      <c r="J100" s="40"/>
      <c r="K100" s="40"/>
      <c r="L100" s="144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</row>
    <row r="101" s="2" customFormat="1" ht="15.15" customHeight="1">
      <c r="A101" s="38"/>
      <c r="B101" s="39"/>
      <c r="C101" s="32" t="s">
        <v>25</v>
      </c>
      <c r="D101" s="40"/>
      <c r="E101" s="40"/>
      <c r="F101" s="27" t="str">
        <f>E17</f>
        <v>SNEO a.s</v>
      </c>
      <c r="G101" s="40"/>
      <c r="H101" s="40"/>
      <c r="I101" s="32" t="s">
        <v>31</v>
      </c>
      <c r="J101" s="36" t="str">
        <f>E23</f>
        <v>Ing. Filip Nehonský</v>
      </c>
      <c r="K101" s="40"/>
      <c r="L101" s="144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15.15" customHeight="1">
      <c r="A102" s="38"/>
      <c r="B102" s="39"/>
      <c r="C102" s="32" t="s">
        <v>29</v>
      </c>
      <c r="D102" s="40"/>
      <c r="E102" s="40"/>
      <c r="F102" s="27" t="str">
        <f>IF(E20="","",E20)</f>
        <v>Vyplň údaj</v>
      </c>
      <c r="G102" s="40"/>
      <c r="H102" s="40"/>
      <c r="I102" s="32" t="s">
        <v>34</v>
      </c>
      <c r="J102" s="36" t="str">
        <f>E26</f>
        <v>Pavel Novotný</v>
      </c>
      <c r="K102" s="40"/>
      <c r="L102" s="144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10.32" customHeight="1">
      <c r="A103" s="38"/>
      <c r="B103" s="39"/>
      <c r="C103" s="40"/>
      <c r="D103" s="40"/>
      <c r="E103" s="40"/>
      <c r="F103" s="40"/>
      <c r="G103" s="40"/>
      <c r="H103" s="40"/>
      <c r="I103" s="40"/>
      <c r="J103" s="40"/>
      <c r="K103" s="40"/>
      <c r="L103" s="144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11" customFormat="1" ht="29.28" customHeight="1">
      <c r="A104" s="185"/>
      <c r="B104" s="186"/>
      <c r="C104" s="187" t="s">
        <v>172</v>
      </c>
      <c r="D104" s="188" t="s">
        <v>57</v>
      </c>
      <c r="E104" s="188" t="s">
        <v>53</v>
      </c>
      <c r="F104" s="188" t="s">
        <v>54</v>
      </c>
      <c r="G104" s="188" t="s">
        <v>173</v>
      </c>
      <c r="H104" s="188" t="s">
        <v>174</v>
      </c>
      <c r="I104" s="188" t="s">
        <v>175</v>
      </c>
      <c r="J104" s="189" t="s">
        <v>149</v>
      </c>
      <c r="K104" s="190" t="s">
        <v>176</v>
      </c>
      <c r="L104" s="191"/>
      <c r="M104" s="92" t="s">
        <v>19</v>
      </c>
      <c r="N104" s="93" t="s">
        <v>42</v>
      </c>
      <c r="O104" s="93" t="s">
        <v>177</v>
      </c>
      <c r="P104" s="93" t="s">
        <v>178</v>
      </c>
      <c r="Q104" s="93" t="s">
        <v>179</v>
      </c>
      <c r="R104" s="93" t="s">
        <v>180</v>
      </c>
      <c r="S104" s="93" t="s">
        <v>181</v>
      </c>
      <c r="T104" s="94" t="s">
        <v>182</v>
      </c>
      <c r="U104" s="185"/>
      <c r="V104" s="185"/>
      <c r="W104" s="185"/>
      <c r="X104" s="185"/>
      <c r="Y104" s="185"/>
      <c r="Z104" s="185"/>
      <c r="AA104" s="185"/>
      <c r="AB104" s="185"/>
      <c r="AC104" s="185"/>
      <c r="AD104" s="185"/>
      <c r="AE104" s="185"/>
    </row>
    <row r="105" s="2" customFormat="1" ht="22.8" customHeight="1">
      <c r="A105" s="38"/>
      <c r="B105" s="39"/>
      <c r="C105" s="99" t="s">
        <v>183</v>
      </c>
      <c r="D105" s="40"/>
      <c r="E105" s="40"/>
      <c r="F105" s="40"/>
      <c r="G105" s="40"/>
      <c r="H105" s="40"/>
      <c r="I105" s="40"/>
      <c r="J105" s="192">
        <f>BK105</f>
        <v>0</v>
      </c>
      <c r="K105" s="40"/>
      <c r="L105" s="44"/>
      <c r="M105" s="95"/>
      <c r="N105" s="193"/>
      <c r="O105" s="96"/>
      <c r="P105" s="194">
        <f>P106+P419</f>
        <v>0</v>
      </c>
      <c r="Q105" s="96"/>
      <c r="R105" s="194">
        <f>R106+R419</f>
        <v>24.709345738330001</v>
      </c>
      <c r="S105" s="96"/>
      <c r="T105" s="195">
        <f>T106+T419</f>
        <v>17.517318099999997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T105" s="17" t="s">
        <v>71</v>
      </c>
      <c r="AU105" s="17" t="s">
        <v>150</v>
      </c>
      <c r="BK105" s="196">
        <f>BK106+BK419</f>
        <v>0</v>
      </c>
    </row>
    <row r="106" s="12" customFormat="1" ht="25.92" customHeight="1">
      <c r="A106" s="12"/>
      <c r="B106" s="197"/>
      <c r="C106" s="198"/>
      <c r="D106" s="199" t="s">
        <v>71</v>
      </c>
      <c r="E106" s="200" t="s">
        <v>184</v>
      </c>
      <c r="F106" s="200" t="s">
        <v>185</v>
      </c>
      <c r="G106" s="198"/>
      <c r="H106" s="198"/>
      <c r="I106" s="201"/>
      <c r="J106" s="202">
        <f>BK106</f>
        <v>0</v>
      </c>
      <c r="K106" s="198"/>
      <c r="L106" s="203"/>
      <c r="M106" s="204"/>
      <c r="N106" s="205"/>
      <c r="O106" s="205"/>
      <c r="P106" s="206">
        <f>P107+P114+P161+P174+P232+P398+P416</f>
        <v>0</v>
      </c>
      <c r="Q106" s="205"/>
      <c r="R106" s="206">
        <f>R107+R114+R161+R174+R232+R398+R416</f>
        <v>22.336952942525002</v>
      </c>
      <c r="S106" s="205"/>
      <c r="T106" s="207">
        <f>T107+T114+T161+T174+T232+T398+T416</f>
        <v>15.786907999999999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8" t="s">
        <v>79</v>
      </c>
      <c r="AT106" s="209" t="s">
        <v>71</v>
      </c>
      <c r="AU106" s="209" t="s">
        <v>72</v>
      </c>
      <c r="AY106" s="208" t="s">
        <v>186</v>
      </c>
      <c r="BK106" s="210">
        <f>BK107+BK114+BK161+BK174+BK232+BK398+BK416</f>
        <v>0</v>
      </c>
    </row>
    <row r="107" s="12" customFormat="1" ht="22.8" customHeight="1">
      <c r="A107" s="12"/>
      <c r="B107" s="197"/>
      <c r="C107" s="198"/>
      <c r="D107" s="199" t="s">
        <v>71</v>
      </c>
      <c r="E107" s="211" t="s">
        <v>85</v>
      </c>
      <c r="F107" s="211" t="s">
        <v>187</v>
      </c>
      <c r="G107" s="198"/>
      <c r="H107" s="198"/>
      <c r="I107" s="201"/>
      <c r="J107" s="212">
        <f>BK107</f>
        <v>0</v>
      </c>
      <c r="K107" s="198"/>
      <c r="L107" s="203"/>
      <c r="M107" s="204"/>
      <c r="N107" s="205"/>
      <c r="O107" s="205"/>
      <c r="P107" s="206">
        <f>SUM(P108:P113)</f>
        <v>0</v>
      </c>
      <c r="Q107" s="205"/>
      <c r="R107" s="206">
        <f>SUM(R108:R113)</f>
        <v>5.204692859983</v>
      </c>
      <c r="S107" s="205"/>
      <c r="T107" s="207">
        <f>SUM(T108:T113)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8" t="s">
        <v>79</v>
      </c>
      <c r="AT107" s="209" t="s">
        <v>71</v>
      </c>
      <c r="AU107" s="209" t="s">
        <v>79</v>
      </c>
      <c r="AY107" s="208" t="s">
        <v>186</v>
      </c>
      <c r="BK107" s="210">
        <f>SUM(BK108:BK113)</f>
        <v>0</v>
      </c>
    </row>
    <row r="108" s="2" customFormat="1" ht="55.5" customHeight="1">
      <c r="A108" s="38"/>
      <c r="B108" s="39"/>
      <c r="C108" s="213" t="s">
        <v>79</v>
      </c>
      <c r="D108" s="213" t="s">
        <v>188</v>
      </c>
      <c r="E108" s="214" t="s">
        <v>189</v>
      </c>
      <c r="F108" s="215" t="s">
        <v>190</v>
      </c>
      <c r="G108" s="216" t="s">
        <v>191</v>
      </c>
      <c r="H108" s="217">
        <v>2.0630000000000002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2.5228758409999998</v>
      </c>
      <c r="R108" s="223">
        <f>Q108*H108</f>
        <v>5.204692859983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192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192</v>
      </c>
      <c r="BM108" s="225" t="s">
        <v>193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195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13" customFormat="1">
      <c r="A110" s="13"/>
      <c r="B110" s="232"/>
      <c r="C110" s="233"/>
      <c r="D110" s="234" t="s">
        <v>196</v>
      </c>
      <c r="E110" s="235" t="s">
        <v>19</v>
      </c>
      <c r="F110" s="236" t="s">
        <v>197</v>
      </c>
      <c r="G110" s="233"/>
      <c r="H110" s="235" t="s">
        <v>19</v>
      </c>
      <c r="I110" s="237"/>
      <c r="J110" s="233"/>
      <c r="K110" s="233"/>
      <c r="L110" s="238"/>
      <c r="M110" s="239"/>
      <c r="N110" s="240"/>
      <c r="O110" s="240"/>
      <c r="P110" s="240"/>
      <c r="Q110" s="240"/>
      <c r="R110" s="240"/>
      <c r="S110" s="240"/>
      <c r="T110" s="241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2" t="s">
        <v>196</v>
      </c>
      <c r="AU110" s="242" t="s">
        <v>85</v>
      </c>
      <c r="AV110" s="13" t="s">
        <v>79</v>
      </c>
      <c r="AW110" s="13" t="s">
        <v>33</v>
      </c>
      <c r="AX110" s="13" t="s">
        <v>72</v>
      </c>
      <c r="AY110" s="242" t="s">
        <v>186</v>
      </c>
    </row>
    <row r="111" s="14" customFormat="1">
      <c r="A111" s="14"/>
      <c r="B111" s="243"/>
      <c r="C111" s="244"/>
      <c r="D111" s="234" t="s">
        <v>196</v>
      </c>
      <c r="E111" s="245" t="s">
        <v>19</v>
      </c>
      <c r="F111" s="246" t="s">
        <v>198</v>
      </c>
      <c r="G111" s="244"/>
      <c r="H111" s="247">
        <v>1.722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2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196</v>
      </c>
      <c r="AU111" s="253" t="s">
        <v>85</v>
      </c>
      <c r="AV111" s="14" t="s">
        <v>85</v>
      </c>
      <c r="AW111" s="14" t="s">
        <v>33</v>
      </c>
      <c r="AX111" s="14" t="s">
        <v>72</v>
      </c>
      <c r="AY111" s="253" t="s">
        <v>186</v>
      </c>
    </row>
    <row r="112" s="13" customFormat="1">
      <c r="A112" s="13"/>
      <c r="B112" s="232"/>
      <c r="C112" s="233"/>
      <c r="D112" s="234" t="s">
        <v>196</v>
      </c>
      <c r="E112" s="235" t="s">
        <v>19</v>
      </c>
      <c r="F112" s="236" t="s">
        <v>199</v>
      </c>
      <c r="G112" s="233"/>
      <c r="H112" s="235" t="s">
        <v>19</v>
      </c>
      <c r="I112" s="237"/>
      <c r="J112" s="233"/>
      <c r="K112" s="233"/>
      <c r="L112" s="238"/>
      <c r="M112" s="239"/>
      <c r="N112" s="240"/>
      <c r="O112" s="240"/>
      <c r="P112" s="240"/>
      <c r="Q112" s="240"/>
      <c r="R112" s="240"/>
      <c r="S112" s="240"/>
      <c r="T112" s="241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2" t="s">
        <v>196</v>
      </c>
      <c r="AU112" s="242" t="s">
        <v>85</v>
      </c>
      <c r="AV112" s="13" t="s">
        <v>79</v>
      </c>
      <c r="AW112" s="13" t="s">
        <v>33</v>
      </c>
      <c r="AX112" s="13" t="s">
        <v>72</v>
      </c>
      <c r="AY112" s="242" t="s">
        <v>186</v>
      </c>
    </row>
    <row r="113" s="14" customFormat="1">
      <c r="A113" s="14"/>
      <c r="B113" s="243"/>
      <c r="C113" s="244"/>
      <c r="D113" s="234" t="s">
        <v>196</v>
      </c>
      <c r="E113" s="245" t="s">
        <v>19</v>
      </c>
      <c r="F113" s="246" t="s">
        <v>200</v>
      </c>
      <c r="G113" s="244"/>
      <c r="H113" s="247">
        <v>0.34100000000000003</v>
      </c>
      <c r="I113" s="248"/>
      <c r="J113" s="244"/>
      <c r="K113" s="244"/>
      <c r="L113" s="249"/>
      <c r="M113" s="250"/>
      <c r="N113" s="251"/>
      <c r="O113" s="251"/>
      <c r="P113" s="251"/>
      <c r="Q113" s="251"/>
      <c r="R113" s="251"/>
      <c r="S113" s="251"/>
      <c r="T113" s="252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3" t="s">
        <v>196</v>
      </c>
      <c r="AU113" s="253" t="s">
        <v>85</v>
      </c>
      <c r="AV113" s="14" t="s">
        <v>85</v>
      </c>
      <c r="AW113" s="14" t="s">
        <v>33</v>
      </c>
      <c r="AX113" s="14" t="s">
        <v>72</v>
      </c>
      <c r="AY113" s="253" t="s">
        <v>186</v>
      </c>
    </row>
    <row r="114" s="12" customFormat="1" ht="22.8" customHeight="1">
      <c r="A114" s="12"/>
      <c r="B114" s="197"/>
      <c r="C114" s="198"/>
      <c r="D114" s="199" t="s">
        <v>71</v>
      </c>
      <c r="E114" s="211" t="s">
        <v>201</v>
      </c>
      <c r="F114" s="211" t="s">
        <v>202</v>
      </c>
      <c r="G114" s="198"/>
      <c r="H114" s="198"/>
      <c r="I114" s="201"/>
      <c r="J114" s="212">
        <f>BK114</f>
        <v>0</v>
      </c>
      <c r="K114" s="198"/>
      <c r="L114" s="203"/>
      <c r="M114" s="204"/>
      <c r="N114" s="205"/>
      <c r="O114" s="205"/>
      <c r="P114" s="206">
        <f>SUM(P115:P160)</f>
        <v>0</v>
      </c>
      <c r="Q114" s="205"/>
      <c r="R114" s="206">
        <f>SUM(R115:R160)</f>
        <v>7.3427580680000002</v>
      </c>
      <c r="S114" s="205"/>
      <c r="T114" s="207">
        <f>SUM(T115:T160)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8" t="s">
        <v>79</v>
      </c>
      <c r="AT114" s="209" t="s">
        <v>71</v>
      </c>
      <c r="AU114" s="209" t="s">
        <v>79</v>
      </c>
      <c r="AY114" s="208" t="s">
        <v>186</v>
      </c>
      <c r="BK114" s="210">
        <f>SUM(BK115:BK160)</f>
        <v>0</v>
      </c>
    </row>
    <row r="115" s="2" customFormat="1" ht="37.8" customHeight="1">
      <c r="A115" s="38"/>
      <c r="B115" s="39"/>
      <c r="C115" s="213" t="s">
        <v>85</v>
      </c>
      <c r="D115" s="213" t="s">
        <v>188</v>
      </c>
      <c r="E115" s="214" t="s">
        <v>203</v>
      </c>
      <c r="F115" s="215" t="s">
        <v>204</v>
      </c>
      <c r="G115" s="216" t="s">
        <v>191</v>
      </c>
      <c r="H115" s="217">
        <v>0.16700000000000001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1.8775</v>
      </c>
      <c r="R115" s="223">
        <f>Q115*H115</f>
        <v>0.3135425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192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192</v>
      </c>
      <c r="BM115" s="225" t="s">
        <v>205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206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13" customFormat="1">
      <c r="A117" s="13"/>
      <c r="B117" s="232"/>
      <c r="C117" s="233"/>
      <c r="D117" s="234" t="s">
        <v>196</v>
      </c>
      <c r="E117" s="235" t="s">
        <v>19</v>
      </c>
      <c r="F117" s="236" t="s">
        <v>197</v>
      </c>
      <c r="G117" s="233"/>
      <c r="H117" s="235" t="s">
        <v>19</v>
      </c>
      <c r="I117" s="237"/>
      <c r="J117" s="233"/>
      <c r="K117" s="233"/>
      <c r="L117" s="238"/>
      <c r="M117" s="239"/>
      <c r="N117" s="240"/>
      <c r="O117" s="240"/>
      <c r="P117" s="240"/>
      <c r="Q117" s="240"/>
      <c r="R117" s="240"/>
      <c r="S117" s="240"/>
      <c r="T117" s="241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2" t="s">
        <v>196</v>
      </c>
      <c r="AU117" s="242" t="s">
        <v>85</v>
      </c>
      <c r="AV117" s="13" t="s">
        <v>79</v>
      </c>
      <c r="AW117" s="13" t="s">
        <v>33</v>
      </c>
      <c r="AX117" s="13" t="s">
        <v>72</v>
      </c>
      <c r="AY117" s="242" t="s">
        <v>186</v>
      </c>
    </row>
    <row r="118" s="14" customFormat="1">
      <c r="A118" s="14"/>
      <c r="B118" s="243"/>
      <c r="C118" s="244"/>
      <c r="D118" s="234" t="s">
        <v>196</v>
      </c>
      <c r="E118" s="245" t="s">
        <v>19</v>
      </c>
      <c r="F118" s="246" t="s">
        <v>207</v>
      </c>
      <c r="G118" s="244"/>
      <c r="H118" s="247">
        <v>0.071999999999999995</v>
      </c>
      <c r="I118" s="248"/>
      <c r="J118" s="244"/>
      <c r="K118" s="244"/>
      <c r="L118" s="249"/>
      <c r="M118" s="250"/>
      <c r="N118" s="251"/>
      <c r="O118" s="251"/>
      <c r="P118" s="251"/>
      <c r="Q118" s="251"/>
      <c r="R118" s="251"/>
      <c r="S118" s="251"/>
      <c r="T118" s="252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3" t="s">
        <v>196</v>
      </c>
      <c r="AU118" s="253" t="s">
        <v>85</v>
      </c>
      <c r="AV118" s="14" t="s">
        <v>85</v>
      </c>
      <c r="AW118" s="14" t="s">
        <v>33</v>
      </c>
      <c r="AX118" s="14" t="s">
        <v>72</v>
      </c>
      <c r="AY118" s="253" t="s">
        <v>186</v>
      </c>
    </row>
    <row r="119" s="14" customFormat="1">
      <c r="A119" s="14"/>
      <c r="B119" s="243"/>
      <c r="C119" s="244"/>
      <c r="D119" s="234" t="s">
        <v>196</v>
      </c>
      <c r="E119" s="245" t="s">
        <v>19</v>
      </c>
      <c r="F119" s="246" t="s">
        <v>208</v>
      </c>
      <c r="G119" s="244"/>
      <c r="H119" s="247">
        <v>0.095000000000000001</v>
      </c>
      <c r="I119" s="248"/>
      <c r="J119" s="244"/>
      <c r="K119" s="244"/>
      <c r="L119" s="249"/>
      <c r="M119" s="250"/>
      <c r="N119" s="251"/>
      <c r="O119" s="251"/>
      <c r="P119" s="251"/>
      <c r="Q119" s="251"/>
      <c r="R119" s="251"/>
      <c r="S119" s="251"/>
      <c r="T119" s="252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3" t="s">
        <v>196</v>
      </c>
      <c r="AU119" s="253" t="s">
        <v>85</v>
      </c>
      <c r="AV119" s="14" t="s">
        <v>85</v>
      </c>
      <c r="AW119" s="14" t="s">
        <v>33</v>
      </c>
      <c r="AX119" s="14" t="s">
        <v>72</v>
      </c>
      <c r="AY119" s="253" t="s">
        <v>186</v>
      </c>
    </row>
    <row r="120" s="2" customFormat="1" ht="37.8" customHeight="1">
      <c r="A120" s="38"/>
      <c r="B120" s="39"/>
      <c r="C120" s="213" t="s">
        <v>201</v>
      </c>
      <c r="D120" s="213" t="s">
        <v>188</v>
      </c>
      <c r="E120" s="214" t="s">
        <v>209</v>
      </c>
      <c r="F120" s="215" t="s">
        <v>210</v>
      </c>
      <c r="G120" s="216" t="s">
        <v>191</v>
      </c>
      <c r="H120" s="217">
        <v>2.6680000000000001</v>
      </c>
      <c r="I120" s="218"/>
      <c r="J120" s="219">
        <f>ROUND(I120*H120,2)</f>
        <v>0</v>
      </c>
      <c r="K120" s="220"/>
      <c r="L120" s="44"/>
      <c r="M120" s="221" t="s">
        <v>19</v>
      </c>
      <c r="N120" s="222" t="s">
        <v>44</v>
      </c>
      <c r="O120" s="84"/>
      <c r="P120" s="223">
        <f>O120*H120</f>
        <v>0</v>
      </c>
      <c r="Q120" s="223">
        <v>1.8775</v>
      </c>
      <c r="R120" s="223">
        <f>Q120*H120</f>
        <v>5.0091700000000001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192</v>
      </c>
      <c r="AT120" s="225" t="s">
        <v>188</v>
      </c>
      <c r="AU120" s="225" t="s">
        <v>85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192</v>
      </c>
      <c r="BM120" s="225" t="s">
        <v>211</v>
      </c>
    </row>
    <row r="121" s="2" customFormat="1">
      <c r="A121" s="38"/>
      <c r="B121" s="39"/>
      <c r="C121" s="40"/>
      <c r="D121" s="227" t="s">
        <v>194</v>
      </c>
      <c r="E121" s="40"/>
      <c r="F121" s="228" t="s">
        <v>212</v>
      </c>
      <c r="G121" s="40"/>
      <c r="H121" s="40"/>
      <c r="I121" s="229"/>
      <c r="J121" s="40"/>
      <c r="K121" s="40"/>
      <c r="L121" s="44"/>
      <c r="M121" s="230"/>
      <c r="N121" s="231"/>
      <c r="O121" s="84"/>
      <c r="P121" s="84"/>
      <c r="Q121" s="84"/>
      <c r="R121" s="84"/>
      <c r="S121" s="84"/>
      <c r="T121" s="85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7" t="s">
        <v>194</v>
      </c>
      <c r="AU121" s="17" t="s">
        <v>85</v>
      </c>
    </row>
    <row r="122" s="13" customFormat="1">
      <c r="A122" s="13"/>
      <c r="B122" s="232"/>
      <c r="C122" s="233"/>
      <c r="D122" s="234" t="s">
        <v>196</v>
      </c>
      <c r="E122" s="235" t="s">
        <v>19</v>
      </c>
      <c r="F122" s="236" t="s">
        <v>197</v>
      </c>
      <c r="G122" s="233"/>
      <c r="H122" s="235" t="s">
        <v>19</v>
      </c>
      <c r="I122" s="237"/>
      <c r="J122" s="233"/>
      <c r="K122" s="233"/>
      <c r="L122" s="238"/>
      <c r="M122" s="239"/>
      <c r="N122" s="240"/>
      <c r="O122" s="240"/>
      <c r="P122" s="240"/>
      <c r="Q122" s="240"/>
      <c r="R122" s="240"/>
      <c r="S122" s="240"/>
      <c r="T122" s="241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2" t="s">
        <v>196</v>
      </c>
      <c r="AU122" s="242" t="s">
        <v>85</v>
      </c>
      <c r="AV122" s="13" t="s">
        <v>79</v>
      </c>
      <c r="AW122" s="13" t="s">
        <v>33</v>
      </c>
      <c r="AX122" s="13" t="s">
        <v>72</v>
      </c>
      <c r="AY122" s="242" t="s">
        <v>186</v>
      </c>
    </row>
    <row r="123" s="14" customFormat="1">
      <c r="A123" s="14"/>
      <c r="B123" s="243"/>
      <c r="C123" s="244"/>
      <c r="D123" s="234" t="s">
        <v>196</v>
      </c>
      <c r="E123" s="245" t="s">
        <v>19</v>
      </c>
      <c r="F123" s="246" t="s">
        <v>213</v>
      </c>
      <c r="G123" s="244"/>
      <c r="H123" s="247">
        <v>1.107</v>
      </c>
      <c r="I123" s="248"/>
      <c r="J123" s="244"/>
      <c r="K123" s="244"/>
      <c r="L123" s="249"/>
      <c r="M123" s="250"/>
      <c r="N123" s="251"/>
      <c r="O123" s="251"/>
      <c r="P123" s="251"/>
      <c r="Q123" s="251"/>
      <c r="R123" s="251"/>
      <c r="S123" s="251"/>
      <c r="T123" s="252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3" t="s">
        <v>196</v>
      </c>
      <c r="AU123" s="253" t="s">
        <v>85</v>
      </c>
      <c r="AV123" s="14" t="s">
        <v>85</v>
      </c>
      <c r="AW123" s="14" t="s">
        <v>33</v>
      </c>
      <c r="AX123" s="14" t="s">
        <v>72</v>
      </c>
      <c r="AY123" s="253" t="s">
        <v>186</v>
      </c>
    </row>
    <row r="124" s="14" customFormat="1">
      <c r="A124" s="14"/>
      <c r="B124" s="243"/>
      <c r="C124" s="244"/>
      <c r="D124" s="234" t="s">
        <v>196</v>
      </c>
      <c r="E124" s="245" t="s">
        <v>19</v>
      </c>
      <c r="F124" s="246" t="s">
        <v>214</v>
      </c>
      <c r="G124" s="244"/>
      <c r="H124" s="247">
        <v>0.23999999999999999</v>
      </c>
      <c r="I124" s="248"/>
      <c r="J124" s="244"/>
      <c r="K124" s="244"/>
      <c r="L124" s="249"/>
      <c r="M124" s="250"/>
      <c r="N124" s="251"/>
      <c r="O124" s="251"/>
      <c r="P124" s="251"/>
      <c r="Q124" s="251"/>
      <c r="R124" s="251"/>
      <c r="S124" s="251"/>
      <c r="T124" s="252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3" t="s">
        <v>196</v>
      </c>
      <c r="AU124" s="253" t="s">
        <v>85</v>
      </c>
      <c r="AV124" s="14" t="s">
        <v>85</v>
      </c>
      <c r="AW124" s="14" t="s">
        <v>33</v>
      </c>
      <c r="AX124" s="14" t="s">
        <v>72</v>
      </c>
      <c r="AY124" s="253" t="s">
        <v>186</v>
      </c>
    </row>
    <row r="125" s="13" customFormat="1">
      <c r="A125" s="13"/>
      <c r="B125" s="232"/>
      <c r="C125" s="233"/>
      <c r="D125" s="234" t="s">
        <v>196</v>
      </c>
      <c r="E125" s="235" t="s">
        <v>19</v>
      </c>
      <c r="F125" s="236" t="s">
        <v>199</v>
      </c>
      <c r="G125" s="233"/>
      <c r="H125" s="235" t="s">
        <v>19</v>
      </c>
      <c r="I125" s="237"/>
      <c r="J125" s="233"/>
      <c r="K125" s="233"/>
      <c r="L125" s="238"/>
      <c r="M125" s="239"/>
      <c r="N125" s="240"/>
      <c r="O125" s="240"/>
      <c r="P125" s="240"/>
      <c r="Q125" s="240"/>
      <c r="R125" s="240"/>
      <c r="S125" s="240"/>
      <c r="T125" s="241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2" t="s">
        <v>196</v>
      </c>
      <c r="AU125" s="242" t="s">
        <v>85</v>
      </c>
      <c r="AV125" s="13" t="s">
        <v>79</v>
      </c>
      <c r="AW125" s="13" t="s">
        <v>33</v>
      </c>
      <c r="AX125" s="13" t="s">
        <v>72</v>
      </c>
      <c r="AY125" s="242" t="s">
        <v>186</v>
      </c>
    </row>
    <row r="126" s="14" customFormat="1">
      <c r="A126" s="14"/>
      <c r="B126" s="243"/>
      <c r="C126" s="244"/>
      <c r="D126" s="234" t="s">
        <v>196</v>
      </c>
      <c r="E126" s="245" t="s">
        <v>19</v>
      </c>
      <c r="F126" s="246" t="s">
        <v>215</v>
      </c>
      <c r="G126" s="244"/>
      <c r="H126" s="247">
        <v>0.49099999999999999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2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3" t="s">
        <v>196</v>
      </c>
      <c r="AU126" s="253" t="s">
        <v>85</v>
      </c>
      <c r="AV126" s="14" t="s">
        <v>85</v>
      </c>
      <c r="AW126" s="14" t="s">
        <v>33</v>
      </c>
      <c r="AX126" s="14" t="s">
        <v>72</v>
      </c>
      <c r="AY126" s="253" t="s">
        <v>186</v>
      </c>
    </row>
    <row r="127" s="14" customFormat="1">
      <c r="A127" s="14"/>
      <c r="B127" s="243"/>
      <c r="C127" s="244"/>
      <c r="D127" s="234" t="s">
        <v>196</v>
      </c>
      <c r="E127" s="245" t="s">
        <v>19</v>
      </c>
      <c r="F127" s="246" t="s">
        <v>216</v>
      </c>
      <c r="G127" s="244"/>
      <c r="H127" s="247">
        <v>0.59299999999999997</v>
      </c>
      <c r="I127" s="248"/>
      <c r="J127" s="244"/>
      <c r="K127" s="244"/>
      <c r="L127" s="249"/>
      <c r="M127" s="250"/>
      <c r="N127" s="251"/>
      <c r="O127" s="251"/>
      <c r="P127" s="251"/>
      <c r="Q127" s="251"/>
      <c r="R127" s="251"/>
      <c r="S127" s="251"/>
      <c r="T127" s="252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3" t="s">
        <v>196</v>
      </c>
      <c r="AU127" s="253" t="s">
        <v>85</v>
      </c>
      <c r="AV127" s="14" t="s">
        <v>85</v>
      </c>
      <c r="AW127" s="14" t="s">
        <v>33</v>
      </c>
      <c r="AX127" s="14" t="s">
        <v>72</v>
      </c>
      <c r="AY127" s="253" t="s">
        <v>186</v>
      </c>
    </row>
    <row r="128" s="13" customFormat="1">
      <c r="A128" s="13"/>
      <c r="B128" s="232"/>
      <c r="C128" s="233"/>
      <c r="D128" s="234" t="s">
        <v>196</v>
      </c>
      <c r="E128" s="235" t="s">
        <v>19</v>
      </c>
      <c r="F128" s="236" t="s">
        <v>217</v>
      </c>
      <c r="G128" s="233"/>
      <c r="H128" s="235" t="s">
        <v>19</v>
      </c>
      <c r="I128" s="237"/>
      <c r="J128" s="233"/>
      <c r="K128" s="233"/>
      <c r="L128" s="238"/>
      <c r="M128" s="239"/>
      <c r="N128" s="240"/>
      <c r="O128" s="240"/>
      <c r="P128" s="240"/>
      <c r="Q128" s="240"/>
      <c r="R128" s="240"/>
      <c r="S128" s="240"/>
      <c r="T128" s="241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2" t="s">
        <v>196</v>
      </c>
      <c r="AU128" s="242" t="s">
        <v>85</v>
      </c>
      <c r="AV128" s="13" t="s">
        <v>79</v>
      </c>
      <c r="AW128" s="13" t="s">
        <v>33</v>
      </c>
      <c r="AX128" s="13" t="s">
        <v>72</v>
      </c>
      <c r="AY128" s="242" t="s">
        <v>186</v>
      </c>
    </row>
    <row r="129" s="14" customFormat="1">
      <c r="A129" s="14"/>
      <c r="B129" s="243"/>
      <c r="C129" s="244"/>
      <c r="D129" s="234" t="s">
        <v>196</v>
      </c>
      <c r="E129" s="245" t="s">
        <v>19</v>
      </c>
      <c r="F129" s="246" t="s">
        <v>218</v>
      </c>
      <c r="G129" s="244"/>
      <c r="H129" s="247">
        <v>0.23699999999999999</v>
      </c>
      <c r="I129" s="248"/>
      <c r="J129" s="244"/>
      <c r="K129" s="244"/>
      <c r="L129" s="249"/>
      <c r="M129" s="250"/>
      <c r="N129" s="251"/>
      <c r="O129" s="251"/>
      <c r="P129" s="251"/>
      <c r="Q129" s="251"/>
      <c r="R129" s="251"/>
      <c r="S129" s="251"/>
      <c r="T129" s="252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3" t="s">
        <v>196</v>
      </c>
      <c r="AU129" s="253" t="s">
        <v>85</v>
      </c>
      <c r="AV129" s="14" t="s">
        <v>85</v>
      </c>
      <c r="AW129" s="14" t="s">
        <v>33</v>
      </c>
      <c r="AX129" s="14" t="s">
        <v>72</v>
      </c>
      <c r="AY129" s="253" t="s">
        <v>186</v>
      </c>
    </row>
    <row r="130" s="2" customFormat="1" ht="24.15" customHeight="1">
      <c r="A130" s="38"/>
      <c r="B130" s="39"/>
      <c r="C130" s="213" t="s">
        <v>192</v>
      </c>
      <c r="D130" s="213" t="s">
        <v>188</v>
      </c>
      <c r="E130" s="214" t="s">
        <v>219</v>
      </c>
      <c r="F130" s="215" t="s">
        <v>220</v>
      </c>
      <c r="G130" s="216" t="s">
        <v>191</v>
      </c>
      <c r="H130" s="217">
        <v>0.14000000000000001</v>
      </c>
      <c r="I130" s="218"/>
      <c r="J130" s="219">
        <f>ROUND(I130*H130,2)</f>
        <v>0</v>
      </c>
      <c r="K130" s="220"/>
      <c r="L130" s="44"/>
      <c r="M130" s="221" t="s">
        <v>19</v>
      </c>
      <c r="N130" s="222" t="s">
        <v>44</v>
      </c>
      <c r="O130" s="84"/>
      <c r="P130" s="223">
        <f>O130*H130</f>
        <v>0</v>
      </c>
      <c r="Q130" s="223">
        <v>1.94302</v>
      </c>
      <c r="R130" s="223">
        <f>Q130*H130</f>
        <v>0.27202280000000001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192</v>
      </c>
      <c r="AT130" s="225" t="s">
        <v>188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192</v>
      </c>
      <c r="BM130" s="225" t="s">
        <v>221</v>
      </c>
    </row>
    <row r="131" s="2" customFormat="1">
      <c r="A131" s="38"/>
      <c r="B131" s="39"/>
      <c r="C131" s="40"/>
      <c r="D131" s="227" t="s">
        <v>194</v>
      </c>
      <c r="E131" s="40"/>
      <c r="F131" s="228" t="s">
        <v>222</v>
      </c>
      <c r="G131" s="40"/>
      <c r="H131" s="40"/>
      <c r="I131" s="229"/>
      <c r="J131" s="40"/>
      <c r="K131" s="40"/>
      <c r="L131" s="44"/>
      <c r="M131" s="230"/>
      <c r="N131" s="231"/>
      <c r="O131" s="84"/>
      <c r="P131" s="84"/>
      <c r="Q131" s="84"/>
      <c r="R131" s="84"/>
      <c r="S131" s="84"/>
      <c r="T131" s="85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194</v>
      </c>
      <c r="AU131" s="17" t="s">
        <v>85</v>
      </c>
    </row>
    <row r="132" s="13" customFormat="1">
      <c r="A132" s="13"/>
      <c r="B132" s="232"/>
      <c r="C132" s="233"/>
      <c r="D132" s="234" t="s">
        <v>196</v>
      </c>
      <c r="E132" s="235" t="s">
        <v>19</v>
      </c>
      <c r="F132" s="236" t="s">
        <v>197</v>
      </c>
      <c r="G132" s="233"/>
      <c r="H132" s="235" t="s">
        <v>19</v>
      </c>
      <c r="I132" s="237"/>
      <c r="J132" s="233"/>
      <c r="K132" s="233"/>
      <c r="L132" s="238"/>
      <c r="M132" s="239"/>
      <c r="N132" s="240"/>
      <c r="O132" s="240"/>
      <c r="P132" s="240"/>
      <c r="Q132" s="240"/>
      <c r="R132" s="240"/>
      <c r="S132" s="240"/>
      <c r="T132" s="241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2" t="s">
        <v>196</v>
      </c>
      <c r="AU132" s="242" t="s">
        <v>85</v>
      </c>
      <c r="AV132" s="13" t="s">
        <v>79</v>
      </c>
      <c r="AW132" s="13" t="s">
        <v>33</v>
      </c>
      <c r="AX132" s="13" t="s">
        <v>72</v>
      </c>
      <c r="AY132" s="242" t="s">
        <v>186</v>
      </c>
    </row>
    <row r="133" s="13" customFormat="1">
      <c r="A133" s="13"/>
      <c r="B133" s="232"/>
      <c r="C133" s="233"/>
      <c r="D133" s="234" t="s">
        <v>196</v>
      </c>
      <c r="E133" s="235" t="s">
        <v>19</v>
      </c>
      <c r="F133" s="236" t="s">
        <v>223</v>
      </c>
      <c r="G133" s="233"/>
      <c r="H133" s="235" t="s">
        <v>19</v>
      </c>
      <c r="I133" s="237"/>
      <c r="J133" s="233"/>
      <c r="K133" s="233"/>
      <c r="L133" s="238"/>
      <c r="M133" s="239"/>
      <c r="N133" s="240"/>
      <c r="O133" s="240"/>
      <c r="P133" s="240"/>
      <c r="Q133" s="240"/>
      <c r="R133" s="240"/>
      <c r="S133" s="240"/>
      <c r="T133" s="24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2" t="s">
        <v>196</v>
      </c>
      <c r="AU133" s="242" t="s">
        <v>85</v>
      </c>
      <c r="AV133" s="13" t="s">
        <v>79</v>
      </c>
      <c r="AW133" s="13" t="s">
        <v>33</v>
      </c>
      <c r="AX133" s="13" t="s">
        <v>72</v>
      </c>
      <c r="AY133" s="242" t="s">
        <v>186</v>
      </c>
    </row>
    <row r="134" s="14" customFormat="1">
      <c r="A134" s="14"/>
      <c r="B134" s="243"/>
      <c r="C134" s="244"/>
      <c r="D134" s="234" t="s">
        <v>196</v>
      </c>
      <c r="E134" s="245" t="s">
        <v>19</v>
      </c>
      <c r="F134" s="246" t="s">
        <v>224</v>
      </c>
      <c r="G134" s="244"/>
      <c r="H134" s="247">
        <v>0.025999999999999999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33</v>
      </c>
      <c r="AX134" s="14" t="s">
        <v>72</v>
      </c>
      <c r="AY134" s="253" t="s">
        <v>186</v>
      </c>
    </row>
    <row r="135" s="13" customFormat="1">
      <c r="A135" s="13"/>
      <c r="B135" s="232"/>
      <c r="C135" s="233"/>
      <c r="D135" s="234" t="s">
        <v>196</v>
      </c>
      <c r="E135" s="235" t="s">
        <v>19</v>
      </c>
      <c r="F135" s="236" t="s">
        <v>199</v>
      </c>
      <c r="G135" s="233"/>
      <c r="H135" s="235" t="s">
        <v>19</v>
      </c>
      <c r="I135" s="237"/>
      <c r="J135" s="233"/>
      <c r="K135" s="233"/>
      <c r="L135" s="238"/>
      <c r="M135" s="239"/>
      <c r="N135" s="240"/>
      <c r="O135" s="240"/>
      <c r="P135" s="240"/>
      <c r="Q135" s="240"/>
      <c r="R135" s="240"/>
      <c r="S135" s="240"/>
      <c r="T135" s="24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2" t="s">
        <v>196</v>
      </c>
      <c r="AU135" s="242" t="s">
        <v>85</v>
      </c>
      <c r="AV135" s="13" t="s">
        <v>79</v>
      </c>
      <c r="AW135" s="13" t="s">
        <v>33</v>
      </c>
      <c r="AX135" s="13" t="s">
        <v>72</v>
      </c>
      <c r="AY135" s="242" t="s">
        <v>186</v>
      </c>
    </row>
    <row r="136" s="14" customFormat="1">
      <c r="A136" s="14"/>
      <c r="B136" s="243"/>
      <c r="C136" s="244"/>
      <c r="D136" s="234" t="s">
        <v>196</v>
      </c>
      <c r="E136" s="245" t="s">
        <v>19</v>
      </c>
      <c r="F136" s="246" t="s">
        <v>225</v>
      </c>
      <c r="G136" s="244"/>
      <c r="H136" s="247">
        <v>0.039</v>
      </c>
      <c r="I136" s="248"/>
      <c r="J136" s="244"/>
      <c r="K136" s="244"/>
      <c r="L136" s="249"/>
      <c r="M136" s="250"/>
      <c r="N136" s="251"/>
      <c r="O136" s="251"/>
      <c r="P136" s="251"/>
      <c r="Q136" s="251"/>
      <c r="R136" s="251"/>
      <c r="S136" s="251"/>
      <c r="T136" s="25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3" t="s">
        <v>196</v>
      </c>
      <c r="AU136" s="253" t="s">
        <v>85</v>
      </c>
      <c r="AV136" s="14" t="s">
        <v>85</v>
      </c>
      <c r="AW136" s="14" t="s">
        <v>33</v>
      </c>
      <c r="AX136" s="14" t="s">
        <v>72</v>
      </c>
      <c r="AY136" s="253" t="s">
        <v>186</v>
      </c>
    </row>
    <row r="137" s="13" customFormat="1">
      <c r="A137" s="13"/>
      <c r="B137" s="232"/>
      <c r="C137" s="233"/>
      <c r="D137" s="234" t="s">
        <v>196</v>
      </c>
      <c r="E137" s="235" t="s">
        <v>19</v>
      </c>
      <c r="F137" s="236" t="s">
        <v>217</v>
      </c>
      <c r="G137" s="233"/>
      <c r="H137" s="235" t="s">
        <v>19</v>
      </c>
      <c r="I137" s="237"/>
      <c r="J137" s="233"/>
      <c r="K137" s="233"/>
      <c r="L137" s="238"/>
      <c r="M137" s="239"/>
      <c r="N137" s="240"/>
      <c r="O137" s="240"/>
      <c r="P137" s="240"/>
      <c r="Q137" s="240"/>
      <c r="R137" s="240"/>
      <c r="S137" s="240"/>
      <c r="T137" s="241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2" t="s">
        <v>196</v>
      </c>
      <c r="AU137" s="242" t="s">
        <v>85</v>
      </c>
      <c r="AV137" s="13" t="s">
        <v>79</v>
      </c>
      <c r="AW137" s="13" t="s">
        <v>33</v>
      </c>
      <c r="AX137" s="13" t="s">
        <v>72</v>
      </c>
      <c r="AY137" s="242" t="s">
        <v>186</v>
      </c>
    </row>
    <row r="138" s="14" customFormat="1">
      <c r="A138" s="14"/>
      <c r="B138" s="243"/>
      <c r="C138" s="244"/>
      <c r="D138" s="234" t="s">
        <v>196</v>
      </c>
      <c r="E138" s="245" t="s">
        <v>19</v>
      </c>
      <c r="F138" s="246" t="s">
        <v>226</v>
      </c>
      <c r="G138" s="244"/>
      <c r="H138" s="247">
        <v>0.074999999999999997</v>
      </c>
      <c r="I138" s="248"/>
      <c r="J138" s="244"/>
      <c r="K138" s="244"/>
      <c r="L138" s="249"/>
      <c r="M138" s="250"/>
      <c r="N138" s="251"/>
      <c r="O138" s="251"/>
      <c r="P138" s="251"/>
      <c r="Q138" s="251"/>
      <c r="R138" s="251"/>
      <c r="S138" s="251"/>
      <c r="T138" s="25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3" t="s">
        <v>196</v>
      </c>
      <c r="AU138" s="253" t="s">
        <v>85</v>
      </c>
      <c r="AV138" s="14" t="s">
        <v>85</v>
      </c>
      <c r="AW138" s="14" t="s">
        <v>33</v>
      </c>
      <c r="AX138" s="14" t="s">
        <v>72</v>
      </c>
      <c r="AY138" s="253" t="s">
        <v>186</v>
      </c>
    </row>
    <row r="139" s="2" customFormat="1" ht="37.8" customHeight="1">
      <c r="A139" s="38"/>
      <c r="B139" s="39"/>
      <c r="C139" s="213" t="s">
        <v>227</v>
      </c>
      <c r="D139" s="213" t="s">
        <v>188</v>
      </c>
      <c r="E139" s="214" t="s">
        <v>228</v>
      </c>
      <c r="F139" s="215" t="s">
        <v>229</v>
      </c>
      <c r="G139" s="216" t="s">
        <v>230</v>
      </c>
      <c r="H139" s="217">
        <v>0.063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0.019536000000000001</v>
      </c>
      <c r="R139" s="223">
        <f>Q139*H139</f>
        <v>0.0012307680000000001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192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192</v>
      </c>
      <c r="BM139" s="225" t="s">
        <v>231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232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13" customFormat="1">
      <c r="A141" s="13"/>
      <c r="B141" s="232"/>
      <c r="C141" s="233"/>
      <c r="D141" s="234" t="s">
        <v>196</v>
      </c>
      <c r="E141" s="235" t="s">
        <v>19</v>
      </c>
      <c r="F141" s="236" t="s">
        <v>199</v>
      </c>
      <c r="G141" s="233"/>
      <c r="H141" s="235" t="s">
        <v>19</v>
      </c>
      <c r="I141" s="237"/>
      <c r="J141" s="233"/>
      <c r="K141" s="233"/>
      <c r="L141" s="238"/>
      <c r="M141" s="239"/>
      <c r="N141" s="240"/>
      <c r="O141" s="240"/>
      <c r="P141" s="240"/>
      <c r="Q141" s="240"/>
      <c r="R141" s="240"/>
      <c r="S141" s="240"/>
      <c r="T141" s="241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2" t="s">
        <v>196</v>
      </c>
      <c r="AU141" s="242" t="s">
        <v>85</v>
      </c>
      <c r="AV141" s="13" t="s">
        <v>79</v>
      </c>
      <c r="AW141" s="13" t="s">
        <v>33</v>
      </c>
      <c r="AX141" s="13" t="s">
        <v>72</v>
      </c>
      <c r="AY141" s="242" t="s">
        <v>186</v>
      </c>
    </row>
    <row r="142" s="14" customFormat="1">
      <c r="A142" s="14"/>
      <c r="B142" s="243"/>
      <c r="C142" s="244"/>
      <c r="D142" s="234" t="s">
        <v>196</v>
      </c>
      <c r="E142" s="245" t="s">
        <v>19</v>
      </c>
      <c r="F142" s="246" t="s">
        <v>233</v>
      </c>
      <c r="G142" s="244"/>
      <c r="H142" s="247">
        <v>0.01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196</v>
      </c>
      <c r="AU142" s="253" t="s">
        <v>85</v>
      </c>
      <c r="AV142" s="14" t="s">
        <v>85</v>
      </c>
      <c r="AW142" s="14" t="s">
        <v>33</v>
      </c>
      <c r="AX142" s="14" t="s">
        <v>72</v>
      </c>
      <c r="AY142" s="253" t="s">
        <v>186</v>
      </c>
    </row>
    <row r="143" s="13" customFormat="1">
      <c r="A143" s="13"/>
      <c r="B143" s="232"/>
      <c r="C143" s="233"/>
      <c r="D143" s="234" t="s">
        <v>196</v>
      </c>
      <c r="E143" s="235" t="s">
        <v>19</v>
      </c>
      <c r="F143" s="236" t="s">
        <v>217</v>
      </c>
      <c r="G143" s="233"/>
      <c r="H143" s="235" t="s">
        <v>19</v>
      </c>
      <c r="I143" s="237"/>
      <c r="J143" s="233"/>
      <c r="K143" s="233"/>
      <c r="L143" s="238"/>
      <c r="M143" s="239"/>
      <c r="N143" s="240"/>
      <c r="O143" s="240"/>
      <c r="P143" s="240"/>
      <c r="Q143" s="240"/>
      <c r="R143" s="240"/>
      <c r="S143" s="240"/>
      <c r="T143" s="24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2" t="s">
        <v>196</v>
      </c>
      <c r="AU143" s="242" t="s">
        <v>85</v>
      </c>
      <c r="AV143" s="13" t="s">
        <v>79</v>
      </c>
      <c r="AW143" s="13" t="s">
        <v>33</v>
      </c>
      <c r="AX143" s="13" t="s">
        <v>72</v>
      </c>
      <c r="AY143" s="242" t="s">
        <v>186</v>
      </c>
    </row>
    <row r="144" s="14" customFormat="1">
      <c r="A144" s="14"/>
      <c r="B144" s="243"/>
      <c r="C144" s="244"/>
      <c r="D144" s="234" t="s">
        <v>196</v>
      </c>
      <c r="E144" s="245" t="s">
        <v>19</v>
      </c>
      <c r="F144" s="246" t="s">
        <v>234</v>
      </c>
      <c r="G144" s="244"/>
      <c r="H144" s="247">
        <v>0.052999999999999998</v>
      </c>
      <c r="I144" s="248"/>
      <c r="J144" s="244"/>
      <c r="K144" s="244"/>
      <c r="L144" s="249"/>
      <c r="M144" s="250"/>
      <c r="N144" s="251"/>
      <c r="O144" s="251"/>
      <c r="P144" s="251"/>
      <c r="Q144" s="251"/>
      <c r="R144" s="251"/>
      <c r="S144" s="251"/>
      <c r="T144" s="25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3" t="s">
        <v>196</v>
      </c>
      <c r="AU144" s="253" t="s">
        <v>85</v>
      </c>
      <c r="AV144" s="14" t="s">
        <v>85</v>
      </c>
      <c r="AW144" s="14" t="s">
        <v>33</v>
      </c>
      <c r="AX144" s="14" t="s">
        <v>72</v>
      </c>
      <c r="AY144" s="253" t="s">
        <v>186</v>
      </c>
    </row>
    <row r="145" s="2" customFormat="1" ht="21.75" customHeight="1">
      <c r="A145" s="38"/>
      <c r="B145" s="39"/>
      <c r="C145" s="254" t="s">
        <v>235</v>
      </c>
      <c r="D145" s="254" t="s">
        <v>236</v>
      </c>
      <c r="E145" s="255" t="s">
        <v>237</v>
      </c>
      <c r="F145" s="256" t="s">
        <v>238</v>
      </c>
      <c r="G145" s="257" t="s">
        <v>230</v>
      </c>
      <c r="H145" s="258">
        <v>0.010999999999999999</v>
      </c>
      <c r="I145" s="259"/>
      <c r="J145" s="260">
        <f>ROUND(I145*H145,2)</f>
        <v>0</v>
      </c>
      <c r="K145" s="261"/>
      <c r="L145" s="262"/>
      <c r="M145" s="263" t="s">
        <v>19</v>
      </c>
      <c r="N145" s="264" t="s">
        <v>44</v>
      </c>
      <c r="O145" s="84"/>
      <c r="P145" s="223">
        <f>O145*H145</f>
        <v>0</v>
      </c>
      <c r="Q145" s="223">
        <v>1</v>
      </c>
      <c r="R145" s="223">
        <f>Q145*H145</f>
        <v>0.010999999999999999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239</v>
      </c>
      <c r="AT145" s="225" t="s">
        <v>236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192</v>
      </c>
      <c r="BM145" s="225" t="s">
        <v>240</v>
      </c>
    </row>
    <row r="146" s="13" customFormat="1">
      <c r="A146" s="13"/>
      <c r="B146" s="232"/>
      <c r="C146" s="233"/>
      <c r="D146" s="234" t="s">
        <v>196</v>
      </c>
      <c r="E146" s="235" t="s">
        <v>19</v>
      </c>
      <c r="F146" s="236" t="s">
        <v>199</v>
      </c>
      <c r="G146" s="233"/>
      <c r="H146" s="235" t="s">
        <v>19</v>
      </c>
      <c r="I146" s="237"/>
      <c r="J146" s="233"/>
      <c r="K146" s="233"/>
      <c r="L146" s="238"/>
      <c r="M146" s="239"/>
      <c r="N146" s="240"/>
      <c r="O146" s="240"/>
      <c r="P146" s="240"/>
      <c r="Q146" s="240"/>
      <c r="R146" s="240"/>
      <c r="S146" s="240"/>
      <c r="T146" s="24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2" t="s">
        <v>196</v>
      </c>
      <c r="AU146" s="242" t="s">
        <v>85</v>
      </c>
      <c r="AV146" s="13" t="s">
        <v>79</v>
      </c>
      <c r="AW146" s="13" t="s">
        <v>33</v>
      </c>
      <c r="AX146" s="13" t="s">
        <v>72</v>
      </c>
      <c r="AY146" s="242" t="s">
        <v>186</v>
      </c>
    </row>
    <row r="147" s="14" customFormat="1">
      <c r="A147" s="14"/>
      <c r="B147" s="243"/>
      <c r="C147" s="244"/>
      <c r="D147" s="234" t="s">
        <v>196</v>
      </c>
      <c r="E147" s="245" t="s">
        <v>19</v>
      </c>
      <c r="F147" s="246" t="s">
        <v>241</v>
      </c>
      <c r="G147" s="244"/>
      <c r="H147" s="247">
        <v>0.010999999999999999</v>
      </c>
      <c r="I147" s="248"/>
      <c r="J147" s="244"/>
      <c r="K147" s="244"/>
      <c r="L147" s="249"/>
      <c r="M147" s="250"/>
      <c r="N147" s="251"/>
      <c r="O147" s="251"/>
      <c r="P147" s="251"/>
      <c r="Q147" s="251"/>
      <c r="R147" s="251"/>
      <c r="S147" s="251"/>
      <c r="T147" s="25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3" t="s">
        <v>196</v>
      </c>
      <c r="AU147" s="253" t="s">
        <v>85</v>
      </c>
      <c r="AV147" s="14" t="s">
        <v>85</v>
      </c>
      <c r="AW147" s="14" t="s">
        <v>33</v>
      </c>
      <c r="AX147" s="14" t="s">
        <v>72</v>
      </c>
      <c r="AY147" s="253" t="s">
        <v>186</v>
      </c>
    </row>
    <row r="148" s="2" customFormat="1" ht="24.15" customHeight="1">
      <c r="A148" s="38"/>
      <c r="B148" s="39"/>
      <c r="C148" s="254" t="s">
        <v>242</v>
      </c>
      <c r="D148" s="254" t="s">
        <v>236</v>
      </c>
      <c r="E148" s="255" t="s">
        <v>243</v>
      </c>
      <c r="F148" s="256" t="s">
        <v>244</v>
      </c>
      <c r="G148" s="257" t="s">
        <v>230</v>
      </c>
      <c r="H148" s="258">
        <v>0.058000000000000003</v>
      </c>
      <c r="I148" s="259"/>
      <c r="J148" s="260">
        <f>ROUND(I148*H148,2)</f>
        <v>0</v>
      </c>
      <c r="K148" s="261"/>
      <c r="L148" s="262"/>
      <c r="M148" s="263" t="s">
        <v>19</v>
      </c>
      <c r="N148" s="264" t="s">
        <v>44</v>
      </c>
      <c r="O148" s="84"/>
      <c r="P148" s="223">
        <f>O148*H148</f>
        <v>0</v>
      </c>
      <c r="Q148" s="223">
        <v>1</v>
      </c>
      <c r="R148" s="223">
        <f>Q148*H148</f>
        <v>0.058000000000000003</v>
      </c>
      <c r="S148" s="223">
        <v>0</v>
      </c>
      <c r="T148" s="224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25" t="s">
        <v>239</v>
      </c>
      <c r="AT148" s="225" t="s">
        <v>236</v>
      </c>
      <c r="AU148" s="225" t="s">
        <v>85</v>
      </c>
      <c r="AY148" s="17" t="s">
        <v>186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7" t="s">
        <v>85</v>
      </c>
      <c r="BK148" s="226">
        <f>ROUND(I148*H148,2)</f>
        <v>0</v>
      </c>
      <c r="BL148" s="17" t="s">
        <v>192</v>
      </c>
      <c r="BM148" s="225" t="s">
        <v>245</v>
      </c>
    </row>
    <row r="149" s="13" customFormat="1">
      <c r="A149" s="13"/>
      <c r="B149" s="232"/>
      <c r="C149" s="233"/>
      <c r="D149" s="234" t="s">
        <v>196</v>
      </c>
      <c r="E149" s="235" t="s">
        <v>19</v>
      </c>
      <c r="F149" s="236" t="s">
        <v>217</v>
      </c>
      <c r="G149" s="233"/>
      <c r="H149" s="235" t="s">
        <v>19</v>
      </c>
      <c r="I149" s="237"/>
      <c r="J149" s="233"/>
      <c r="K149" s="233"/>
      <c r="L149" s="238"/>
      <c r="M149" s="239"/>
      <c r="N149" s="240"/>
      <c r="O149" s="240"/>
      <c r="P149" s="240"/>
      <c r="Q149" s="240"/>
      <c r="R149" s="240"/>
      <c r="S149" s="240"/>
      <c r="T149" s="24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2" t="s">
        <v>196</v>
      </c>
      <c r="AU149" s="242" t="s">
        <v>85</v>
      </c>
      <c r="AV149" s="13" t="s">
        <v>79</v>
      </c>
      <c r="AW149" s="13" t="s">
        <v>33</v>
      </c>
      <c r="AX149" s="13" t="s">
        <v>72</v>
      </c>
      <c r="AY149" s="242" t="s">
        <v>186</v>
      </c>
    </row>
    <row r="150" s="14" customFormat="1">
      <c r="A150" s="14"/>
      <c r="B150" s="243"/>
      <c r="C150" s="244"/>
      <c r="D150" s="234" t="s">
        <v>196</v>
      </c>
      <c r="E150" s="245" t="s">
        <v>19</v>
      </c>
      <c r="F150" s="246" t="s">
        <v>246</v>
      </c>
      <c r="G150" s="244"/>
      <c r="H150" s="247">
        <v>0.058000000000000003</v>
      </c>
      <c r="I150" s="248"/>
      <c r="J150" s="244"/>
      <c r="K150" s="244"/>
      <c r="L150" s="249"/>
      <c r="M150" s="250"/>
      <c r="N150" s="251"/>
      <c r="O150" s="251"/>
      <c r="P150" s="251"/>
      <c r="Q150" s="251"/>
      <c r="R150" s="251"/>
      <c r="S150" s="251"/>
      <c r="T150" s="25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3" t="s">
        <v>196</v>
      </c>
      <c r="AU150" s="253" t="s">
        <v>85</v>
      </c>
      <c r="AV150" s="14" t="s">
        <v>85</v>
      </c>
      <c r="AW150" s="14" t="s">
        <v>33</v>
      </c>
      <c r="AX150" s="14" t="s">
        <v>72</v>
      </c>
      <c r="AY150" s="253" t="s">
        <v>186</v>
      </c>
    </row>
    <row r="151" s="2" customFormat="1" ht="37.8" customHeight="1">
      <c r="A151" s="38"/>
      <c r="B151" s="39"/>
      <c r="C151" s="213" t="s">
        <v>239</v>
      </c>
      <c r="D151" s="213" t="s">
        <v>188</v>
      </c>
      <c r="E151" s="214" t="s">
        <v>247</v>
      </c>
      <c r="F151" s="215" t="s">
        <v>248</v>
      </c>
      <c r="G151" s="216" t="s">
        <v>230</v>
      </c>
      <c r="H151" s="217">
        <v>0.059999999999999998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1.0900000000000001</v>
      </c>
      <c r="R151" s="223">
        <f>Q151*H151</f>
        <v>0.0654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192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192</v>
      </c>
      <c r="BM151" s="225" t="s">
        <v>249</v>
      </c>
    </row>
    <row r="152" s="13" customFormat="1">
      <c r="A152" s="13"/>
      <c r="B152" s="232"/>
      <c r="C152" s="233"/>
      <c r="D152" s="234" t="s">
        <v>196</v>
      </c>
      <c r="E152" s="235" t="s">
        <v>19</v>
      </c>
      <c r="F152" s="236" t="s">
        <v>197</v>
      </c>
      <c r="G152" s="233"/>
      <c r="H152" s="235" t="s">
        <v>19</v>
      </c>
      <c r="I152" s="237"/>
      <c r="J152" s="233"/>
      <c r="K152" s="233"/>
      <c r="L152" s="238"/>
      <c r="M152" s="239"/>
      <c r="N152" s="240"/>
      <c r="O152" s="240"/>
      <c r="P152" s="240"/>
      <c r="Q152" s="240"/>
      <c r="R152" s="240"/>
      <c r="S152" s="240"/>
      <c r="T152" s="241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2" t="s">
        <v>196</v>
      </c>
      <c r="AU152" s="242" t="s">
        <v>85</v>
      </c>
      <c r="AV152" s="13" t="s">
        <v>79</v>
      </c>
      <c r="AW152" s="13" t="s">
        <v>33</v>
      </c>
      <c r="AX152" s="13" t="s">
        <v>72</v>
      </c>
      <c r="AY152" s="242" t="s">
        <v>186</v>
      </c>
    </row>
    <row r="153" s="13" customFormat="1">
      <c r="A153" s="13"/>
      <c r="B153" s="232"/>
      <c r="C153" s="233"/>
      <c r="D153" s="234" t="s">
        <v>196</v>
      </c>
      <c r="E153" s="235" t="s">
        <v>19</v>
      </c>
      <c r="F153" s="236" t="s">
        <v>250</v>
      </c>
      <c r="G153" s="233"/>
      <c r="H153" s="235" t="s">
        <v>19</v>
      </c>
      <c r="I153" s="237"/>
      <c r="J153" s="233"/>
      <c r="K153" s="233"/>
      <c r="L153" s="238"/>
      <c r="M153" s="239"/>
      <c r="N153" s="240"/>
      <c r="O153" s="240"/>
      <c r="P153" s="240"/>
      <c r="Q153" s="240"/>
      <c r="R153" s="240"/>
      <c r="S153" s="240"/>
      <c r="T153" s="24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2" t="s">
        <v>196</v>
      </c>
      <c r="AU153" s="242" t="s">
        <v>85</v>
      </c>
      <c r="AV153" s="13" t="s">
        <v>79</v>
      </c>
      <c r="AW153" s="13" t="s">
        <v>33</v>
      </c>
      <c r="AX153" s="13" t="s">
        <v>72</v>
      </c>
      <c r="AY153" s="242" t="s">
        <v>186</v>
      </c>
    </row>
    <row r="154" s="14" customFormat="1">
      <c r="A154" s="14"/>
      <c r="B154" s="243"/>
      <c r="C154" s="244"/>
      <c r="D154" s="234" t="s">
        <v>196</v>
      </c>
      <c r="E154" s="245" t="s">
        <v>19</v>
      </c>
      <c r="F154" s="246" t="s">
        <v>251</v>
      </c>
      <c r="G154" s="244"/>
      <c r="H154" s="247">
        <v>0.042999999999999997</v>
      </c>
      <c r="I154" s="248"/>
      <c r="J154" s="244"/>
      <c r="K154" s="244"/>
      <c r="L154" s="249"/>
      <c r="M154" s="250"/>
      <c r="N154" s="251"/>
      <c r="O154" s="251"/>
      <c r="P154" s="251"/>
      <c r="Q154" s="251"/>
      <c r="R154" s="251"/>
      <c r="S154" s="251"/>
      <c r="T154" s="25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3" t="s">
        <v>196</v>
      </c>
      <c r="AU154" s="253" t="s">
        <v>85</v>
      </c>
      <c r="AV154" s="14" t="s">
        <v>85</v>
      </c>
      <c r="AW154" s="14" t="s">
        <v>33</v>
      </c>
      <c r="AX154" s="14" t="s">
        <v>72</v>
      </c>
      <c r="AY154" s="253" t="s">
        <v>186</v>
      </c>
    </row>
    <row r="155" s="13" customFormat="1">
      <c r="A155" s="13"/>
      <c r="B155" s="232"/>
      <c r="C155" s="233"/>
      <c r="D155" s="234" t="s">
        <v>196</v>
      </c>
      <c r="E155" s="235" t="s">
        <v>19</v>
      </c>
      <c r="F155" s="236" t="s">
        <v>199</v>
      </c>
      <c r="G155" s="233"/>
      <c r="H155" s="235" t="s">
        <v>19</v>
      </c>
      <c r="I155" s="237"/>
      <c r="J155" s="233"/>
      <c r="K155" s="233"/>
      <c r="L155" s="238"/>
      <c r="M155" s="239"/>
      <c r="N155" s="240"/>
      <c r="O155" s="240"/>
      <c r="P155" s="240"/>
      <c r="Q155" s="240"/>
      <c r="R155" s="240"/>
      <c r="S155" s="240"/>
      <c r="T155" s="24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2" t="s">
        <v>196</v>
      </c>
      <c r="AU155" s="242" t="s">
        <v>85</v>
      </c>
      <c r="AV155" s="13" t="s">
        <v>79</v>
      </c>
      <c r="AW155" s="13" t="s">
        <v>33</v>
      </c>
      <c r="AX155" s="13" t="s">
        <v>72</v>
      </c>
      <c r="AY155" s="242" t="s">
        <v>186</v>
      </c>
    </row>
    <row r="156" s="14" customFormat="1">
      <c r="A156" s="14"/>
      <c r="B156" s="243"/>
      <c r="C156" s="244"/>
      <c r="D156" s="234" t="s">
        <v>196</v>
      </c>
      <c r="E156" s="245" t="s">
        <v>19</v>
      </c>
      <c r="F156" s="246" t="s">
        <v>252</v>
      </c>
      <c r="G156" s="244"/>
      <c r="H156" s="247">
        <v>0.017000000000000001</v>
      </c>
      <c r="I156" s="248"/>
      <c r="J156" s="244"/>
      <c r="K156" s="244"/>
      <c r="L156" s="249"/>
      <c r="M156" s="250"/>
      <c r="N156" s="251"/>
      <c r="O156" s="251"/>
      <c r="P156" s="251"/>
      <c r="Q156" s="251"/>
      <c r="R156" s="251"/>
      <c r="S156" s="251"/>
      <c r="T156" s="25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3" t="s">
        <v>196</v>
      </c>
      <c r="AU156" s="253" t="s">
        <v>85</v>
      </c>
      <c r="AV156" s="14" t="s">
        <v>85</v>
      </c>
      <c r="AW156" s="14" t="s">
        <v>33</v>
      </c>
      <c r="AX156" s="14" t="s">
        <v>72</v>
      </c>
      <c r="AY156" s="253" t="s">
        <v>186</v>
      </c>
    </row>
    <row r="157" s="2" customFormat="1" ht="37.8" customHeight="1">
      <c r="A157" s="38"/>
      <c r="B157" s="39"/>
      <c r="C157" s="213" t="s">
        <v>253</v>
      </c>
      <c r="D157" s="213" t="s">
        <v>188</v>
      </c>
      <c r="E157" s="214" t="s">
        <v>254</v>
      </c>
      <c r="F157" s="215" t="s">
        <v>255</v>
      </c>
      <c r="G157" s="216" t="s">
        <v>256</v>
      </c>
      <c r="H157" s="217">
        <v>11.039999999999999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0.14605000000000001</v>
      </c>
      <c r="R157" s="223">
        <f>Q157*H157</f>
        <v>1.6123920000000001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192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192</v>
      </c>
      <c r="BM157" s="225" t="s">
        <v>257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258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13" customFormat="1">
      <c r="A159" s="13"/>
      <c r="B159" s="232"/>
      <c r="C159" s="233"/>
      <c r="D159" s="234" t="s">
        <v>196</v>
      </c>
      <c r="E159" s="235" t="s">
        <v>19</v>
      </c>
      <c r="F159" s="236" t="s">
        <v>199</v>
      </c>
      <c r="G159" s="233"/>
      <c r="H159" s="235" t="s">
        <v>19</v>
      </c>
      <c r="I159" s="237"/>
      <c r="J159" s="233"/>
      <c r="K159" s="233"/>
      <c r="L159" s="238"/>
      <c r="M159" s="239"/>
      <c r="N159" s="240"/>
      <c r="O159" s="240"/>
      <c r="P159" s="240"/>
      <c r="Q159" s="240"/>
      <c r="R159" s="240"/>
      <c r="S159" s="240"/>
      <c r="T159" s="24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2" t="s">
        <v>196</v>
      </c>
      <c r="AU159" s="242" t="s">
        <v>85</v>
      </c>
      <c r="AV159" s="13" t="s">
        <v>79</v>
      </c>
      <c r="AW159" s="13" t="s">
        <v>33</v>
      </c>
      <c r="AX159" s="13" t="s">
        <v>72</v>
      </c>
      <c r="AY159" s="242" t="s">
        <v>186</v>
      </c>
    </row>
    <row r="160" s="14" customFormat="1">
      <c r="A160" s="14"/>
      <c r="B160" s="243"/>
      <c r="C160" s="244"/>
      <c r="D160" s="234" t="s">
        <v>196</v>
      </c>
      <c r="E160" s="245" t="s">
        <v>19</v>
      </c>
      <c r="F160" s="246" t="s">
        <v>259</v>
      </c>
      <c r="G160" s="244"/>
      <c r="H160" s="247">
        <v>11.039999999999999</v>
      </c>
      <c r="I160" s="248"/>
      <c r="J160" s="244"/>
      <c r="K160" s="244"/>
      <c r="L160" s="249"/>
      <c r="M160" s="250"/>
      <c r="N160" s="251"/>
      <c r="O160" s="251"/>
      <c r="P160" s="251"/>
      <c r="Q160" s="251"/>
      <c r="R160" s="251"/>
      <c r="S160" s="251"/>
      <c r="T160" s="25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3" t="s">
        <v>196</v>
      </c>
      <c r="AU160" s="253" t="s">
        <v>85</v>
      </c>
      <c r="AV160" s="14" t="s">
        <v>85</v>
      </c>
      <c r="AW160" s="14" t="s">
        <v>33</v>
      </c>
      <c r="AX160" s="14" t="s">
        <v>72</v>
      </c>
      <c r="AY160" s="253" t="s">
        <v>186</v>
      </c>
    </row>
    <row r="161" s="12" customFormat="1" ht="22.8" customHeight="1">
      <c r="A161" s="12"/>
      <c r="B161" s="197"/>
      <c r="C161" s="198"/>
      <c r="D161" s="199" t="s">
        <v>71</v>
      </c>
      <c r="E161" s="211" t="s">
        <v>192</v>
      </c>
      <c r="F161" s="211" t="s">
        <v>260</v>
      </c>
      <c r="G161" s="198"/>
      <c r="H161" s="198"/>
      <c r="I161" s="201"/>
      <c r="J161" s="212">
        <f>BK161</f>
        <v>0</v>
      </c>
      <c r="K161" s="198"/>
      <c r="L161" s="203"/>
      <c r="M161" s="204"/>
      <c r="N161" s="205"/>
      <c r="O161" s="205"/>
      <c r="P161" s="206">
        <f>SUM(P162:P173)</f>
        <v>0</v>
      </c>
      <c r="Q161" s="205"/>
      <c r="R161" s="206">
        <f>SUM(R162:R173)</f>
        <v>1.0629932405419997</v>
      </c>
      <c r="S161" s="205"/>
      <c r="T161" s="207">
        <f>SUM(T162:T173)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08" t="s">
        <v>79</v>
      </c>
      <c r="AT161" s="209" t="s">
        <v>71</v>
      </c>
      <c r="AU161" s="209" t="s">
        <v>79</v>
      </c>
      <c r="AY161" s="208" t="s">
        <v>186</v>
      </c>
      <c r="BK161" s="210">
        <f>SUM(BK162:BK173)</f>
        <v>0</v>
      </c>
    </row>
    <row r="162" s="2" customFormat="1" ht="49.05" customHeight="1">
      <c r="A162" s="38"/>
      <c r="B162" s="39"/>
      <c r="C162" s="213" t="s">
        <v>261</v>
      </c>
      <c r="D162" s="213" t="s">
        <v>188</v>
      </c>
      <c r="E162" s="214" t="s">
        <v>262</v>
      </c>
      <c r="F162" s="215" t="s">
        <v>263</v>
      </c>
      <c r="G162" s="216" t="s">
        <v>191</v>
      </c>
      <c r="H162" s="217">
        <v>0.40600000000000003</v>
      </c>
      <c r="I162" s="218"/>
      <c r="J162" s="219">
        <f>ROUND(I162*H162,2)</f>
        <v>0</v>
      </c>
      <c r="K162" s="220"/>
      <c r="L162" s="44"/>
      <c r="M162" s="221" t="s">
        <v>19</v>
      </c>
      <c r="N162" s="222" t="s">
        <v>44</v>
      </c>
      <c r="O162" s="84"/>
      <c r="P162" s="223">
        <f>O162*H162</f>
        <v>0</v>
      </c>
      <c r="Q162" s="223">
        <v>2.5020099999999998</v>
      </c>
      <c r="R162" s="223">
        <f>Q162*H162</f>
        <v>1.0158160599999999</v>
      </c>
      <c r="S162" s="223">
        <v>0</v>
      </c>
      <c r="T162" s="224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192</v>
      </c>
      <c r="AT162" s="225" t="s">
        <v>188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192</v>
      </c>
      <c r="BM162" s="225" t="s">
        <v>264</v>
      </c>
    </row>
    <row r="163" s="2" customFormat="1">
      <c r="A163" s="38"/>
      <c r="B163" s="39"/>
      <c r="C163" s="40"/>
      <c r="D163" s="227" t="s">
        <v>194</v>
      </c>
      <c r="E163" s="40"/>
      <c r="F163" s="228" t="s">
        <v>265</v>
      </c>
      <c r="G163" s="40"/>
      <c r="H163" s="40"/>
      <c r="I163" s="229"/>
      <c r="J163" s="40"/>
      <c r="K163" s="40"/>
      <c r="L163" s="44"/>
      <c r="M163" s="230"/>
      <c r="N163" s="231"/>
      <c r="O163" s="84"/>
      <c r="P163" s="84"/>
      <c r="Q163" s="84"/>
      <c r="R163" s="84"/>
      <c r="S163" s="84"/>
      <c r="T163" s="85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T163" s="17" t="s">
        <v>194</v>
      </c>
      <c r="AU163" s="17" t="s">
        <v>85</v>
      </c>
    </row>
    <row r="164" s="13" customFormat="1">
      <c r="A164" s="13"/>
      <c r="B164" s="232"/>
      <c r="C164" s="233"/>
      <c r="D164" s="234" t="s">
        <v>196</v>
      </c>
      <c r="E164" s="235" t="s">
        <v>19</v>
      </c>
      <c r="F164" s="236" t="s">
        <v>217</v>
      </c>
      <c r="G164" s="233"/>
      <c r="H164" s="235" t="s">
        <v>19</v>
      </c>
      <c r="I164" s="237"/>
      <c r="J164" s="233"/>
      <c r="K164" s="233"/>
      <c r="L164" s="238"/>
      <c r="M164" s="239"/>
      <c r="N164" s="240"/>
      <c r="O164" s="240"/>
      <c r="P164" s="240"/>
      <c r="Q164" s="240"/>
      <c r="R164" s="240"/>
      <c r="S164" s="240"/>
      <c r="T164" s="24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2" t="s">
        <v>196</v>
      </c>
      <c r="AU164" s="242" t="s">
        <v>85</v>
      </c>
      <c r="AV164" s="13" t="s">
        <v>79</v>
      </c>
      <c r="AW164" s="13" t="s">
        <v>33</v>
      </c>
      <c r="AX164" s="13" t="s">
        <v>72</v>
      </c>
      <c r="AY164" s="242" t="s">
        <v>186</v>
      </c>
    </row>
    <row r="165" s="14" customFormat="1">
      <c r="A165" s="14"/>
      <c r="B165" s="243"/>
      <c r="C165" s="244"/>
      <c r="D165" s="234" t="s">
        <v>196</v>
      </c>
      <c r="E165" s="245" t="s">
        <v>19</v>
      </c>
      <c r="F165" s="246" t="s">
        <v>266</v>
      </c>
      <c r="G165" s="244"/>
      <c r="H165" s="247">
        <v>0.40600000000000003</v>
      </c>
      <c r="I165" s="248"/>
      <c r="J165" s="244"/>
      <c r="K165" s="244"/>
      <c r="L165" s="249"/>
      <c r="M165" s="250"/>
      <c r="N165" s="251"/>
      <c r="O165" s="251"/>
      <c r="P165" s="251"/>
      <c r="Q165" s="251"/>
      <c r="R165" s="251"/>
      <c r="S165" s="251"/>
      <c r="T165" s="25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3" t="s">
        <v>196</v>
      </c>
      <c r="AU165" s="253" t="s">
        <v>85</v>
      </c>
      <c r="AV165" s="14" t="s">
        <v>85</v>
      </c>
      <c r="AW165" s="14" t="s">
        <v>33</v>
      </c>
      <c r="AX165" s="14" t="s">
        <v>72</v>
      </c>
      <c r="AY165" s="253" t="s">
        <v>186</v>
      </c>
    </row>
    <row r="166" s="2" customFormat="1" ht="101.25" customHeight="1">
      <c r="A166" s="38"/>
      <c r="B166" s="39"/>
      <c r="C166" s="213" t="s">
        <v>267</v>
      </c>
      <c r="D166" s="213" t="s">
        <v>188</v>
      </c>
      <c r="E166" s="214" t="s">
        <v>268</v>
      </c>
      <c r="F166" s="215" t="s">
        <v>269</v>
      </c>
      <c r="G166" s="216" t="s">
        <v>256</v>
      </c>
      <c r="H166" s="217">
        <v>4.0629999999999997</v>
      </c>
      <c r="I166" s="218"/>
      <c r="J166" s="219">
        <f>ROUND(I166*H166,2)</f>
        <v>0</v>
      </c>
      <c r="K166" s="220"/>
      <c r="L166" s="44"/>
      <c r="M166" s="221" t="s">
        <v>19</v>
      </c>
      <c r="N166" s="222" t="s">
        <v>44</v>
      </c>
      <c r="O166" s="84"/>
      <c r="P166" s="223">
        <f>O166*H166</f>
        <v>0</v>
      </c>
      <c r="Q166" s="223">
        <v>0.010312434000000001</v>
      </c>
      <c r="R166" s="223">
        <f>Q166*H166</f>
        <v>0.041899419341999998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192</v>
      </c>
      <c r="AT166" s="225" t="s">
        <v>188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192</v>
      </c>
      <c r="BM166" s="225" t="s">
        <v>270</v>
      </c>
    </row>
    <row r="167" s="2" customFormat="1">
      <c r="A167" s="38"/>
      <c r="B167" s="39"/>
      <c r="C167" s="40"/>
      <c r="D167" s="227" t="s">
        <v>194</v>
      </c>
      <c r="E167" s="40"/>
      <c r="F167" s="228" t="s">
        <v>271</v>
      </c>
      <c r="G167" s="40"/>
      <c r="H167" s="40"/>
      <c r="I167" s="229"/>
      <c r="J167" s="40"/>
      <c r="K167" s="40"/>
      <c r="L167" s="44"/>
      <c r="M167" s="230"/>
      <c r="N167" s="231"/>
      <c r="O167" s="84"/>
      <c r="P167" s="84"/>
      <c r="Q167" s="84"/>
      <c r="R167" s="84"/>
      <c r="S167" s="84"/>
      <c r="T167" s="85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7" t="s">
        <v>194</v>
      </c>
      <c r="AU167" s="17" t="s">
        <v>85</v>
      </c>
    </row>
    <row r="168" s="13" customFormat="1">
      <c r="A168" s="13"/>
      <c r="B168" s="232"/>
      <c r="C168" s="233"/>
      <c r="D168" s="234" t="s">
        <v>196</v>
      </c>
      <c r="E168" s="235" t="s">
        <v>19</v>
      </c>
      <c r="F168" s="236" t="s">
        <v>217</v>
      </c>
      <c r="G168" s="233"/>
      <c r="H168" s="235" t="s">
        <v>19</v>
      </c>
      <c r="I168" s="237"/>
      <c r="J168" s="233"/>
      <c r="K168" s="233"/>
      <c r="L168" s="238"/>
      <c r="M168" s="239"/>
      <c r="N168" s="240"/>
      <c r="O168" s="240"/>
      <c r="P168" s="240"/>
      <c r="Q168" s="240"/>
      <c r="R168" s="240"/>
      <c r="S168" s="240"/>
      <c r="T168" s="24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2" t="s">
        <v>196</v>
      </c>
      <c r="AU168" s="242" t="s">
        <v>85</v>
      </c>
      <c r="AV168" s="13" t="s">
        <v>79</v>
      </c>
      <c r="AW168" s="13" t="s">
        <v>33</v>
      </c>
      <c r="AX168" s="13" t="s">
        <v>72</v>
      </c>
      <c r="AY168" s="242" t="s">
        <v>186</v>
      </c>
    </row>
    <row r="169" s="14" customFormat="1">
      <c r="A169" s="14"/>
      <c r="B169" s="243"/>
      <c r="C169" s="244"/>
      <c r="D169" s="234" t="s">
        <v>196</v>
      </c>
      <c r="E169" s="245" t="s">
        <v>19</v>
      </c>
      <c r="F169" s="246" t="s">
        <v>272</v>
      </c>
      <c r="G169" s="244"/>
      <c r="H169" s="247">
        <v>4.0629999999999997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3" t="s">
        <v>196</v>
      </c>
      <c r="AU169" s="253" t="s">
        <v>85</v>
      </c>
      <c r="AV169" s="14" t="s">
        <v>85</v>
      </c>
      <c r="AW169" s="14" t="s">
        <v>33</v>
      </c>
      <c r="AX169" s="14" t="s">
        <v>72</v>
      </c>
      <c r="AY169" s="253" t="s">
        <v>186</v>
      </c>
    </row>
    <row r="170" s="2" customFormat="1" ht="78" customHeight="1">
      <c r="A170" s="38"/>
      <c r="B170" s="39"/>
      <c r="C170" s="213" t="s">
        <v>273</v>
      </c>
      <c r="D170" s="213" t="s">
        <v>188</v>
      </c>
      <c r="E170" s="214" t="s">
        <v>274</v>
      </c>
      <c r="F170" s="215" t="s">
        <v>275</v>
      </c>
      <c r="G170" s="216" t="s">
        <v>230</v>
      </c>
      <c r="H170" s="217">
        <v>0.0050000000000000001</v>
      </c>
      <c r="I170" s="218"/>
      <c r="J170" s="219">
        <f>ROUND(I170*H170,2)</f>
        <v>0</v>
      </c>
      <c r="K170" s="220"/>
      <c r="L170" s="44"/>
      <c r="M170" s="221" t="s">
        <v>19</v>
      </c>
      <c r="N170" s="222" t="s">
        <v>44</v>
      </c>
      <c r="O170" s="84"/>
      <c r="P170" s="223">
        <f>O170*H170</f>
        <v>0</v>
      </c>
      <c r="Q170" s="223">
        <v>1.0555522399999999</v>
      </c>
      <c r="R170" s="223">
        <f>Q170*H170</f>
        <v>0.0052777611999999998</v>
      </c>
      <c r="S170" s="223">
        <v>0</v>
      </c>
      <c r="T170" s="224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192</v>
      </c>
      <c r="AT170" s="225" t="s">
        <v>188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192</v>
      </c>
      <c r="BM170" s="225" t="s">
        <v>276</v>
      </c>
    </row>
    <row r="171" s="2" customFormat="1">
      <c r="A171" s="38"/>
      <c r="B171" s="39"/>
      <c r="C171" s="40"/>
      <c r="D171" s="227" t="s">
        <v>194</v>
      </c>
      <c r="E171" s="40"/>
      <c r="F171" s="228" t="s">
        <v>277</v>
      </c>
      <c r="G171" s="40"/>
      <c r="H171" s="40"/>
      <c r="I171" s="229"/>
      <c r="J171" s="40"/>
      <c r="K171" s="40"/>
      <c r="L171" s="44"/>
      <c r="M171" s="230"/>
      <c r="N171" s="231"/>
      <c r="O171" s="84"/>
      <c r="P171" s="84"/>
      <c r="Q171" s="84"/>
      <c r="R171" s="84"/>
      <c r="S171" s="84"/>
      <c r="T171" s="85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7" t="s">
        <v>194</v>
      </c>
      <c r="AU171" s="17" t="s">
        <v>85</v>
      </c>
    </row>
    <row r="172" s="13" customFormat="1">
      <c r="A172" s="13"/>
      <c r="B172" s="232"/>
      <c r="C172" s="233"/>
      <c r="D172" s="234" t="s">
        <v>196</v>
      </c>
      <c r="E172" s="235" t="s">
        <v>19</v>
      </c>
      <c r="F172" s="236" t="s">
        <v>217</v>
      </c>
      <c r="G172" s="233"/>
      <c r="H172" s="235" t="s">
        <v>19</v>
      </c>
      <c r="I172" s="237"/>
      <c r="J172" s="233"/>
      <c r="K172" s="233"/>
      <c r="L172" s="238"/>
      <c r="M172" s="239"/>
      <c r="N172" s="240"/>
      <c r="O172" s="240"/>
      <c r="P172" s="240"/>
      <c r="Q172" s="240"/>
      <c r="R172" s="240"/>
      <c r="S172" s="240"/>
      <c r="T172" s="24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2" t="s">
        <v>196</v>
      </c>
      <c r="AU172" s="242" t="s">
        <v>85</v>
      </c>
      <c r="AV172" s="13" t="s">
        <v>79</v>
      </c>
      <c r="AW172" s="13" t="s">
        <v>33</v>
      </c>
      <c r="AX172" s="13" t="s">
        <v>72</v>
      </c>
      <c r="AY172" s="242" t="s">
        <v>186</v>
      </c>
    </row>
    <row r="173" s="14" customFormat="1">
      <c r="A173" s="14"/>
      <c r="B173" s="243"/>
      <c r="C173" s="244"/>
      <c r="D173" s="234" t="s">
        <v>196</v>
      </c>
      <c r="E173" s="245" t="s">
        <v>19</v>
      </c>
      <c r="F173" s="246" t="s">
        <v>278</v>
      </c>
      <c r="G173" s="244"/>
      <c r="H173" s="247">
        <v>0.0050000000000000001</v>
      </c>
      <c r="I173" s="248"/>
      <c r="J173" s="244"/>
      <c r="K173" s="244"/>
      <c r="L173" s="249"/>
      <c r="M173" s="250"/>
      <c r="N173" s="251"/>
      <c r="O173" s="251"/>
      <c r="P173" s="251"/>
      <c r="Q173" s="251"/>
      <c r="R173" s="251"/>
      <c r="S173" s="251"/>
      <c r="T173" s="25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3" t="s">
        <v>196</v>
      </c>
      <c r="AU173" s="253" t="s">
        <v>85</v>
      </c>
      <c r="AV173" s="14" t="s">
        <v>85</v>
      </c>
      <c r="AW173" s="14" t="s">
        <v>33</v>
      </c>
      <c r="AX173" s="14" t="s">
        <v>72</v>
      </c>
      <c r="AY173" s="253" t="s">
        <v>186</v>
      </c>
    </row>
    <row r="174" s="12" customFormat="1" ht="22.8" customHeight="1">
      <c r="A174" s="12"/>
      <c r="B174" s="197"/>
      <c r="C174" s="198"/>
      <c r="D174" s="199" t="s">
        <v>71</v>
      </c>
      <c r="E174" s="211" t="s">
        <v>235</v>
      </c>
      <c r="F174" s="211" t="s">
        <v>279</v>
      </c>
      <c r="G174" s="198"/>
      <c r="H174" s="198"/>
      <c r="I174" s="201"/>
      <c r="J174" s="212">
        <f>BK174</f>
        <v>0</v>
      </c>
      <c r="K174" s="198"/>
      <c r="L174" s="203"/>
      <c r="M174" s="204"/>
      <c r="N174" s="205"/>
      <c r="O174" s="205"/>
      <c r="P174" s="206">
        <f>SUM(P175:P231)</f>
        <v>0</v>
      </c>
      <c r="Q174" s="205"/>
      <c r="R174" s="206">
        <f>SUM(R175:R231)</f>
        <v>8.4859386700000012</v>
      </c>
      <c r="S174" s="205"/>
      <c r="T174" s="207">
        <f>SUM(T175:T231)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08" t="s">
        <v>79</v>
      </c>
      <c r="AT174" s="209" t="s">
        <v>71</v>
      </c>
      <c r="AU174" s="209" t="s">
        <v>79</v>
      </c>
      <c r="AY174" s="208" t="s">
        <v>186</v>
      </c>
      <c r="BK174" s="210">
        <f>SUM(BK175:BK231)</f>
        <v>0</v>
      </c>
    </row>
    <row r="175" s="2" customFormat="1" ht="37.8" customHeight="1">
      <c r="A175" s="38"/>
      <c r="B175" s="39"/>
      <c r="C175" s="213" t="s">
        <v>280</v>
      </c>
      <c r="D175" s="213" t="s">
        <v>188</v>
      </c>
      <c r="E175" s="214" t="s">
        <v>281</v>
      </c>
      <c r="F175" s="215" t="s">
        <v>282</v>
      </c>
      <c r="G175" s="216" t="s">
        <v>283</v>
      </c>
      <c r="H175" s="217">
        <v>93</v>
      </c>
      <c r="I175" s="218"/>
      <c r="J175" s="219">
        <f>ROUND(I175*H175,2)</f>
        <v>0</v>
      </c>
      <c r="K175" s="220"/>
      <c r="L175" s="44"/>
      <c r="M175" s="221" t="s">
        <v>19</v>
      </c>
      <c r="N175" s="222" t="s">
        <v>44</v>
      </c>
      <c r="O175" s="84"/>
      <c r="P175" s="223">
        <f>O175*H175</f>
        <v>0</v>
      </c>
      <c r="Q175" s="223">
        <v>0.041500000000000002</v>
      </c>
      <c r="R175" s="223">
        <f>Q175*H175</f>
        <v>3.8595000000000002</v>
      </c>
      <c r="S175" s="223">
        <v>0</v>
      </c>
      <c r="T175" s="224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25" t="s">
        <v>192</v>
      </c>
      <c r="AT175" s="225" t="s">
        <v>188</v>
      </c>
      <c r="AU175" s="225" t="s">
        <v>85</v>
      </c>
      <c r="AY175" s="17" t="s">
        <v>186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7" t="s">
        <v>85</v>
      </c>
      <c r="BK175" s="226">
        <f>ROUND(I175*H175,2)</f>
        <v>0</v>
      </c>
      <c r="BL175" s="17" t="s">
        <v>192</v>
      </c>
      <c r="BM175" s="225" t="s">
        <v>284</v>
      </c>
    </row>
    <row r="176" s="2" customFormat="1">
      <c r="A176" s="38"/>
      <c r="B176" s="39"/>
      <c r="C176" s="40"/>
      <c r="D176" s="227" t="s">
        <v>194</v>
      </c>
      <c r="E176" s="40"/>
      <c r="F176" s="228" t="s">
        <v>285</v>
      </c>
      <c r="G176" s="40"/>
      <c r="H176" s="40"/>
      <c r="I176" s="229"/>
      <c r="J176" s="40"/>
      <c r="K176" s="40"/>
      <c r="L176" s="44"/>
      <c r="M176" s="230"/>
      <c r="N176" s="231"/>
      <c r="O176" s="84"/>
      <c r="P176" s="84"/>
      <c r="Q176" s="84"/>
      <c r="R176" s="84"/>
      <c r="S176" s="84"/>
      <c r="T176" s="85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7" t="s">
        <v>194</v>
      </c>
      <c r="AU176" s="17" t="s">
        <v>85</v>
      </c>
    </row>
    <row r="177" s="13" customFormat="1">
      <c r="A177" s="13"/>
      <c r="B177" s="232"/>
      <c r="C177" s="233"/>
      <c r="D177" s="234" t="s">
        <v>196</v>
      </c>
      <c r="E177" s="235" t="s">
        <v>19</v>
      </c>
      <c r="F177" s="236" t="s">
        <v>197</v>
      </c>
      <c r="G177" s="233"/>
      <c r="H177" s="235" t="s">
        <v>19</v>
      </c>
      <c r="I177" s="237"/>
      <c r="J177" s="233"/>
      <c r="K177" s="233"/>
      <c r="L177" s="238"/>
      <c r="M177" s="239"/>
      <c r="N177" s="240"/>
      <c r="O177" s="240"/>
      <c r="P177" s="240"/>
      <c r="Q177" s="240"/>
      <c r="R177" s="240"/>
      <c r="S177" s="240"/>
      <c r="T177" s="24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2" t="s">
        <v>196</v>
      </c>
      <c r="AU177" s="242" t="s">
        <v>85</v>
      </c>
      <c r="AV177" s="13" t="s">
        <v>79</v>
      </c>
      <c r="AW177" s="13" t="s">
        <v>33</v>
      </c>
      <c r="AX177" s="13" t="s">
        <v>72</v>
      </c>
      <c r="AY177" s="242" t="s">
        <v>186</v>
      </c>
    </row>
    <row r="178" s="14" customFormat="1">
      <c r="A178" s="14"/>
      <c r="B178" s="243"/>
      <c r="C178" s="244"/>
      <c r="D178" s="234" t="s">
        <v>196</v>
      </c>
      <c r="E178" s="245" t="s">
        <v>19</v>
      </c>
      <c r="F178" s="246" t="s">
        <v>286</v>
      </c>
      <c r="G178" s="244"/>
      <c r="H178" s="247">
        <v>85</v>
      </c>
      <c r="I178" s="248"/>
      <c r="J178" s="244"/>
      <c r="K178" s="244"/>
      <c r="L178" s="249"/>
      <c r="M178" s="250"/>
      <c r="N178" s="251"/>
      <c r="O178" s="251"/>
      <c r="P178" s="251"/>
      <c r="Q178" s="251"/>
      <c r="R178" s="251"/>
      <c r="S178" s="251"/>
      <c r="T178" s="25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3" t="s">
        <v>196</v>
      </c>
      <c r="AU178" s="253" t="s">
        <v>85</v>
      </c>
      <c r="AV178" s="14" t="s">
        <v>85</v>
      </c>
      <c r="AW178" s="14" t="s">
        <v>33</v>
      </c>
      <c r="AX178" s="14" t="s">
        <v>72</v>
      </c>
      <c r="AY178" s="253" t="s">
        <v>186</v>
      </c>
    </row>
    <row r="179" s="13" customFormat="1">
      <c r="A179" s="13"/>
      <c r="B179" s="232"/>
      <c r="C179" s="233"/>
      <c r="D179" s="234" t="s">
        <v>196</v>
      </c>
      <c r="E179" s="235" t="s">
        <v>19</v>
      </c>
      <c r="F179" s="236" t="s">
        <v>287</v>
      </c>
      <c r="G179" s="233"/>
      <c r="H179" s="235" t="s">
        <v>19</v>
      </c>
      <c r="I179" s="237"/>
      <c r="J179" s="233"/>
      <c r="K179" s="233"/>
      <c r="L179" s="238"/>
      <c r="M179" s="239"/>
      <c r="N179" s="240"/>
      <c r="O179" s="240"/>
      <c r="P179" s="240"/>
      <c r="Q179" s="240"/>
      <c r="R179" s="240"/>
      <c r="S179" s="240"/>
      <c r="T179" s="241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2" t="s">
        <v>196</v>
      </c>
      <c r="AU179" s="242" t="s">
        <v>85</v>
      </c>
      <c r="AV179" s="13" t="s">
        <v>79</v>
      </c>
      <c r="AW179" s="13" t="s">
        <v>33</v>
      </c>
      <c r="AX179" s="13" t="s">
        <v>72</v>
      </c>
      <c r="AY179" s="242" t="s">
        <v>186</v>
      </c>
    </row>
    <row r="180" s="14" customFormat="1">
      <c r="A180" s="14"/>
      <c r="B180" s="243"/>
      <c r="C180" s="244"/>
      <c r="D180" s="234" t="s">
        <v>196</v>
      </c>
      <c r="E180" s="245" t="s">
        <v>19</v>
      </c>
      <c r="F180" s="246" t="s">
        <v>288</v>
      </c>
      <c r="G180" s="244"/>
      <c r="H180" s="247">
        <v>8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196</v>
      </c>
      <c r="AU180" s="253" t="s">
        <v>85</v>
      </c>
      <c r="AV180" s="14" t="s">
        <v>85</v>
      </c>
      <c r="AW180" s="14" t="s">
        <v>33</v>
      </c>
      <c r="AX180" s="14" t="s">
        <v>72</v>
      </c>
      <c r="AY180" s="253" t="s">
        <v>186</v>
      </c>
    </row>
    <row r="181" s="2" customFormat="1" ht="44.25" customHeight="1">
      <c r="A181" s="38"/>
      <c r="B181" s="39"/>
      <c r="C181" s="213" t="s">
        <v>289</v>
      </c>
      <c r="D181" s="213" t="s">
        <v>188</v>
      </c>
      <c r="E181" s="214" t="s">
        <v>290</v>
      </c>
      <c r="F181" s="215" t="s">
        <v>291</v>
      </c>
      <c r="G181" s="216" t="s">
        <v>256</v>
      </c>
      <c r="H181" s="217">
        <v>36.524000000000001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0.018380000000000001</v>
      </c>
      <c r="R181" s="223">
        <f>Q181*H181</f>
        <v>0.67131112000000004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192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192</v>
      </c>
      <c r="BM181" s="225" t="s">
        <v>292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293</v>
      </c>
      <c r="G182" s="40"/>
      <c r="H182" s="40"/>
      <c r="I182" s="229"/>
      <c r="J182" s="40"/>
      <c r="K182" s="40"/>
      <c r="L182" s="44"/>
      <c r="M182" s="230"/>
      <c r="N182" s="231"/>
      <c r="O182" s="84"/>
      <c r="P182" s="84"/>
      <c r="Q182" s="84"/>
      <c r="R182" s="84"/>
      <c r="S182" s="84"/>
      <c r="T182" s="85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13" customFormat="1">
      <c r="A183" s="13"/>
      <c r="B183" s="232"/>
      <c r="C183" s="233"/>
      <c r="D183" s="234" t="s">
        <v>196</v>
      </c>
      <c r="E183" s="235" t="s">
        <v>19</v>
      </c>
      <c r="F183" s="236" t="s">
        <v>199</v>
      </c>
      <c r="G183" s="233"/>
      <c r="H183" s="235" t="s">
        <v>19</v>
      </c>
      <c r="I183" s="237"/>
      <c r="J183" s="233"/>
      <c r="K183" s="233"/>
      <c r="L183" s="238"/>
      <c r="M183" s="239"/>
      <c r="N183" s="240"/>
      <c r="O183" s="240"/>
      <c r="P183" s="240"/>
      <c r="Q183" s="240"/>
      <c r="R183" s="240"/>
      <c r="S183" s="240"/>
      <c r="T183" s="24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2" t="s">
        <v>196</v>
      </c>
      <c r="AU183" s="242" t="s">
        <v>85</v>
      </c>
      <c r="AV183" s="13" t="s">
        <v>79</v>
      </c>
      <c r="AW183" s="13" t="s">
        <v>33</v>
      </c>
      <c r="AX183" s="13" t="s">
        <v>72</v>
      </c>
      <c r="AY183" s="242" t="s">
        <v>186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294</v>
      </c>
      <c r="G184" s="244"/>
      <c r="H184" s="247">
        <v>6.54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14" customFormat="1">
      <c r="A185" s="14"/>
      <c r="B185" s="243"/>
      <c r="C185" s="244"/>
      <c r="D185" s="234" t="s">
        <v>196</v>
      </c>
      <c r="E185" s="245" t="s">
        <v>19</v>
      </c>
      <c r="F185" s="246" t="s">
        <v>295</v>
      </c>
      <c r="G185" s="244"/>
      <c r="H185" s="247">
        <v>7.9039999999999999</v>
      </c>
      <c r="I185" s="248"/>
      <c r="J185" s="244"/>
      <c r="K185" s="244"/>
      <c r="L185" s="249"/>
      <c r="M185" s="250"/>
      <c r="N185" s="251"/>
      <c r="O185" s="251"/>
      <c r="P185" s="251"/>
      <c r="Q185" s="251"/>
      <c r="R185" s="251"/>
      <c r="S185" s="251"/>
      <c r="T185" s="25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3" t="s">
        <v>196</v>
      </c>
      <c r="AU185" s="253" t="s">
        <v>85</v>
      </c>
      <c r="AV185" s="14" t="s">
        <v>85</v>
      </c>
      <c r="AW185" s="14" t="s">
        <v>33</v>
      </c>
      <c r="AX185" s="14" t="s">
        <v>72</v>
      </c>
      <c r="AY185" s="253" t="s">
        <v>186</v>
      </c>
    </row>
    <row r="186" s="14" customFormat="1">
      <c r="A186" s="14"/>
      <c r="B186" s="243"/>
      <c r="C186" s="244"/>
      <c r="D186" s="234" t="s">
        <v>196</v>
      </c>
      <c r="E186" s="245" t="s">
        <v>19</v>
      </c>
      <c r="F186" s="246" t="s">
        <v>296</v>
      </c>
      <c r="G186" s="244"/>
      <c r="H186" s="247">
        <v>22.079999999999998</v>
      </c>
      <c r="I186" s="248"/>
      <c r="J186" s="244"/>
      <c r="K186" s="244"/>
      <c r="L186" s="249"/>
      <c r="M186" s="250"/>
      <c r="N186" s="251"/>
      <c r="O186" s="251"/>
      <c r="P186" s="251"/>
      <c r="Q186" s="251"/>
      <c r="R186" s="251"/>
      <c r="S186" s="251"/>
      <c r="T186" s="25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3" t="s">
        <v>196</v>
      </c>
      <c r="AU186" s="253" t="s">
        <v>85</v>
      </c>
      <c r="AV186" s="14" t="s">
        <v>85</v>
      </c>
      <c r="AW186" s="14" t="s">
        <v>33</v>
      </c>
      <c r="AX186" s="14" t="s">
        <v>72</v>
      </c>
      <c r="AY186" s="253" t="s">
        <v>186</v>
      </c>
    </row>
    <row r="187" s="2" customFormat="1" ht="33" customHeight="1">
      <c r="A187" s="38"/>
      <c r="B187" s="39"/>
      <c r="C187" s="213" t="s">
        <v>8</v>
      </c>
      <c r="D187" s="213" t="s">
        <v>188</v>
      </c>
      <c r="E187" s="214" t="s">
        <v>297</v>
      </c>
      <c r="F187" s="215" t="s">
        <v>298</v>
      </c>
      <c r="G187" s="216" t="s">
        <v>283</v>
      </c>
      <c r="H187" s="217">
        <v>43</v>
      </c>
      <c r="I187" s="218"/>
      <c r="J187" s="219">
        <f>ROUND(I187*H187,2)</f>
        <v>0</v>
      </c>
      <c r="K187" s="220"/>
      <c r="L187" s="44"/>
      <c r="M187" s="221" t="s">
        <v>19</v>
      </c>
      <c r="N187" s="222" t="s">
        <v>44</v>
      </c>
      <c r="O187" s="84"/>
      <c r="P187" s="223">
        <f>O187*H187</f>
        <v>0</v>
      </c>
      <c r="Q187" s="223">
        <v>0.0037599999999999999</v>
      </c>
      <c r="R187" s="223">
        <f>Q187*H187</f>
        <v>0.16167999999999999</v>
      </c>
      <c r="S187" s="223">
        <v>0</v>
      </c>
      <c r="T187" s="224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25" t="s">
        <v>192</v>
      </c>
      <c r="AT187" s="225" t="s">
        <v>188</v>
      </c>
      <c r="AU187" s="225" t="s">
        <v>85</v>
      </c>
      <c r="AY187" s="17" t="s">
        <v>186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7" t="s">
        <v>85</v>
      </c>
      <c r="BK187" s="226">
        <f>ROUND(I187*H187,2)</f>
        <v>0</v>
      </c>
      <c r="BL187" s="17" t="s">
        <v>192</v>
      </c>
      <c r="BM187" s="225" t="s">
        <v>299</v>
      </c>
    </row>
    <row r="188" s="2" customFormat="1">
      <c r="A188" s="38"/>
      <c r="B188" s="39"/>
      <c r="C188" s="40"/>
      <c r="D188" s="227" t="s">
        <v>194</v>
      </c>
      <c r="E188" s="40"/>
      <c r="F188" s="228" t="s">
        <v>300</v>
      </c>
      <c r="G188" s="40"/>
      <c r="H188" s="40"/>
      <c r="I188" s="229"/>
      <c r="J188" s="40"/>
      <c r="K188" s="40"/>
      <c r="L188" s="44"/>
      <c r="M188" s="230"/>
      <c r="N188" s="231"/>
      <c r="O188" s="84"/>
      <c r="P188" s="84"/>
      <c r="Q188" s="84"/>
      <c r="R188" s="84"/>
      <c r="S188" s="84"/>
      <c r="T188" s="85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7" t="s">
        <v>194</v>
      </c>
      <c r="AU188" s="17" t="s">
        <v>85</v>
      </c>
    </row>
    <row r="189" s="14" customFormat="1">
      <c r="A189" s="14"/>
      <c r="B189" s="243"/>
      <c r="C189" s="244"/>
      <c r="D189" s="234" t="s">
        <v>196</v>
      </c>
      <c r="E189" s="245" t="s">
        <v>19</v>
      </c>
      <c r="F189" s="246" t="s">
        <v>301</v>
      </c>
      <c r="G189" s="244"/>
      <c r="H189" s="247">
        <v>12</v>
      </c>
      <c r="I189" s="248"/>
      <c r="J189" s="244"/>
      <c r="K189" s="244"/>
      <c r="L189" s="249"/>
      <c r="M189" s="250"/>
      <c r="N189" s="251"/>
      <c r="O189" s="251"/>
      <c r="P189" s="251"/>
      <c r="Q189" s="251"/>
      <c r="R189" s="251"/>
      <c r="S189" s="251"/>
      <c r="T189" s="25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3" t="s">
        <v>196</v>
      </c>
      <c r="AU189" s="253" t="s">
        <v>85</v>
      </c>
      <c r="AV189" s="14" t="s">
        <v>85</v>
      </c>
      <c r="AW189" s="14" t="s">
        <v>33</v>
      </c>
      <c r="AX189" s="14" t="s">
        <v>72</v>
      </c>
      <c r="AY189" s="253" t="s">
        <v>186</v>
      </c>
    </row>
    <row r="190" s="13" customFormat="1">
      <c r="A190" s="13"/>
      <c r="B190" s="232"/>
      <c r="C190" s="233"/>
      <c r="D190" s="234" t="s">
        <v>196</v>
      </c>
      <c r="E190" s="235" t="s">
        <v>19</v>
      </c>
      <c r="F190" s="236" t="s">
        <v>197</v>
      </c>
      <c r="G190" s="233"/>
      <c r="H190" s="235" t="s">
        <v>19</v>
      </c>
      <c r="I190" s="237"/>
      <c r="J190" s="233"/>
      <c r="K190" s="233"/>
      <c r="L190" s="238"/>
      <c r="M190" s="239"/>
      <c r="N190" s="240"/>
      <c r="O190" s="240"/>
      <c r="P190" s="240"/>
      <c r="Q190" s="240"/>
      <c r="R190" s="240"/>
      <c r="S190" s="240"/>
      <c r="T190" s="24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2" t="s">
        <v>196</v>
      </c>
      <c r="AU190" s="242" t="s">
        <v>85</v>
      </c>
      <c r="AV190" s="13" t="s">
        <v>79</v>
      </c>
      <c r="AW190" s="13" t="s">
        <v>33</v>
      </c>
      <c r="AX190" s="13" t="s">
        <v>72</v>
      </c>
      <c r="AY190" s="242" t="s">
        <v>186</v>
      </c>
    </row>
    <row r="191" s="14" customFormat="1">
      <c r="A191" s="14"/>
      <c r="B191" s="243"/>
      <c r="C191" s="244"/>
      <c r="D191" s="234" t="s">
        <v>196</v>
      </c>
      <c r="E191" s="245" t="s">
        <v>19</v>
      </c>
      <c r="F191" s="246" t="s">
        <v>302</v>
      </c>
      <c r="G191" s="244"/>
      <c r="H191" s="247">
        <v>4</v>
      </c>
      <c r="I191" s="248"/>
      <c r="J191" s="244"/>
      <c r="K191" s="244"/>
      <c r="L191" s="249"/>
      <c r="M191" s="250"/>
      <c r="N191" s="251"/>
      <c r="O191" s="251"/>
      <c r="P191" s="251"/>
      <c r="Q191" s="251"/>
      <c r="R191" s="251"/>
      <c r="S191" s="251"/>
      <c r="T191" s="25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3" t="s">
        <v>196</v>
      </c>
      <c r="AU191" s="253" t="s">
        <v>85</v>
      </c>
      <c r="AV191" s="14" t="s">
        <v>85</v>
      </c>
      <c r="AW191" s="14" t="s">
        <v>33</v>
      </c>
      <c r="AX191" s="14" t="s">
        <v>72</v>
      </c>
      <c r="AY191" s="253" t="s">
        <v>186</v>
      </c>
    </row>
    <row r="192" s="13" customFormat="1">
      <c r="A192" s="13"/>
      <c r="B192" s="232"/>
      <c r="C192" s="233"/>
      <c r="D192" s="234" t="s">
        <v>196</v>
      </c>
      <c r="E192" s="235" t="s">
        <v>19</v>
      </c>
      <c r="F192" s="236" t="s">
        <v>199</v>
      </c>
      <c r="G192" s="233"/>
      <c r="H192" s="235" t="s">
        <v>19</v>
      </c>
      <c r="I192" s="237"/>
      <c r="J192" s="233"/>
      <c r="K192" s="233"/>
      <c r="L192" s="238"/>
      <c r="M192" s="239"/>
      <c r="N192" s="240"/>
      <c r="O192" s="240"/>
      <c r="P192" s="240"/>
      <c r="Q192" s="240"/>
      <c r="R192" s="240"/>
      <c r="S192" s="240"/>
      <c r="T192" s="24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2" t="s">
        <v>196</v>
      </c>
      <c r="AU192" s="242" t="s">
        <v>85</v>
      </c>
      <c r="AV192" s="13" t="s">
        <v>79</v>
      </c>
      <c r="AW192" s="13" t="s">
        <v>33</v>
      </c>
      <c r="AX192" s="13" t="s">
        <v>72</v>
      </c>
      <c r="AY192" s="242" t="s">
        <v>186</v>
      </c>
    </row>
    <row r="193" s="14" customFormat="1">
      <c r="A193" s="14"/>
      <c r="B193" s="243"/>
      <c r="C193" s="244"/>
      <c r="D193" s="234" t="s">
        <v>196</v>
      </c>
      <c r="E193" s="245" t="s">
        <v>19</v>
      </c>
      <c r="F193" s="246" t="s">
        <v>303</v>
      </c>
      <c r="G193" s="244"/>
      <c r="H193" s="247">
        <v>4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33</v>
      </c>
      <c r="AX193" s="14" t="s">
        <v>72</v>
      </c>
      <c r="AY193" s="253" t="s">
        <v>186</v>
      </c>
    </row>
    <row r="194" s="14" customFormat="1">
      <c r="A194" s="14"/>
      <c r="B194" s="243"/>
      <c r="C194" s="244"/>
      <c r="D194" s="234" t="s">
        <v>196</v>
      </c>
      <c r="E194" s="245" t="s">
        <v>19</v>
      </c>
      <c r="F194" s="246" t="s">
        <v>304</v>
      </c>
      <c r="G194" s="244"/>
      <c r="H194" s="247">
        <v>18</v>
      </c>
      <c r="I194" s="248"/>
      <c r="J194" s="244"/>
      <c r="K194" s="244"/>
      <c r="L194" s="249"/>
      <c r="M194" s="250"/>
      <c r="N194" s="251"/>
      <c r="O194" s="251"/>
      <c r="P194" s="251"/>
      <c r="Q194" s="251"/>
      <c r="R194" s="251"/>
      <c r="S194" s="251"/>
      <c r="T194" s="25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3" t="s">
        <v>196</v>
      </c>
      <c r="AU194" s="253" t="s">
        <v>85</v>
      </c>
      <c r="AV194" s="14" t="s">
        <v>85</v>
      </c>
      <c r="AW194" s="14" t="s">
        <v>33</v>
      </c>
      <c r="AX194" s="14" t="s">
        <v>72</v>
      </c>
      <c r="AY194" s="253" t="s">
        <v>186</v>
      </c>
    </row>
    <row r="195" s="13" customFormat="1">
      <c r="A195" s="13"/>
      <c r="B195" s="232"/>
      <c r="C195" s="233"/>
      <c r="D195" s="234" t="s">
        <v>196</v>
      </c>
      <c r="E195" s="235" t="s">
        <v>19</v>
      </c>
      <c r="F195" s="236" t="s">
        <v>197</v>
      </c>
      <c r="G195" s="233"/>
      <c r="H195" s="235" t="s">
        <v>19</v>
      </c>
      <c r="I195" s="237"/>
      <c r="J195" s="233"/>
      <c r="K195" s="233"/>
      <c r="L195" s="238"/>
      <c r="M195" s="239"/>
      <c r="N195" s="240"/>
      <c r="O195" s="240"/>
      <c r="P195" s="240"/>
      <c r="Q195" s="240"/>
      <c r="R195" s="240"/>
      <c r="S195" s="240"/>
      <c r="T195" s="24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2" t="s">
        <v>196</v>
      </c>
      <c r="AU195" s="242" t="s">
        <v>85</v>
      </c>
      <c r="AV195" s="13" t="s">
        <v>79</v>
      </c>
      <c r="AW195" s="13" t="s">
        <v>33</v>
      </c>
      <c r="AX195" s="13" t="s">
        <v>72</v>
      </c>
      <c r="AY195" s="242" t="s">
        <v>186</v>
      </c>
    </row>
    <row r="196" s="14" customFormat="1">
      <c r="A196" s="14"/>
      <c r="B196" s="243"/>
      <c r="C196" s="244"/>
      <c r="D196" s="234" t="s">
        <v>196</v>
      </c>
      <c r="E196" s="245" t="s">
        <v>19</v>
      </c>
      <c r="F196" s="246" t="s">
        <v>303</v>
      </c>
      <c r="G196" s="244"/>
      <c r="H196" s="247">
        <v>4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196</v>
      </c>
      <c r="AU196" s="253" t="s">
        <v>85</v>
      </c>
      <c r="AV196" s="14" t="s">
        <v>85</v>
      </c>
      <c r="AW196" s="14" t="s">
        <v>33</v>
      </c>
      <c r="AX196" s="14" t="s">
        <v>72</v>
      </c>
      <c r="AY196" s="253" t="s">
        <v>186</v>
      </c>
    </row>
    <row r="197" s="13" customFormat="1">
      <c r="A197" s="13"/>
      <c r="B197" s="232"/>
      <c r="C197" s="233"/>
      <c r="D197" s="234" t="s">
        <v>196</v>
      </c>
      <c r="E197" s="235" t="s">
        <v>19</v>
      </c>
      <c r="F197" s="236" t="s">
        <v>217</v>
      </c>
      <c r="G197" s="233"/>
      <c r="H197" s="235" t="s">
        <v>19</v>
      </c>
      <c r="I197" s="237"/>
      <c r="J197" s="233"/>
      <c r="K197" s="233"/>
      <c r="L197" s="238"/>
      <c r="M197" s="239"/>
      <c r="N197" s="240"/>
      <c r="O197" s="240"/>
      <c r="P197" s="240"/>
      <c r="Q197" s="240"/>
      <c r="R197" s="240"/>
      <c r="S197" s="240"/>
      <c r="T197" s="24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2" t="s">
        <v>196</v>
      </c>
      <c r="AU197" s="242" t="s">
        <v>85</v>
      </c>
      <c r="AV197" s="13" t="s">
        <v>79</v>
      </c>
      <c r="AW197" s="13" t="s">
        <v>33</v>
      </c>
      <c r="AX197" s="13" t="s">
        <v>72</v>
      </c>
      <c r="AY197" s="242" t="s">
        <v>186</v>
      </c>
    </row>
    <row r="198" s="14" customFormat="1">
      <c r="A198" s="14"/>
      <c r="B198" s="243"/>
      <c r="C198" s="244"/>
      <c r="D198" s="234" t="s">
        <v>196</v>
      </c>
      <c r="E198" s="245" t="s">
        <v>19</v>
      </c>
      <c r="F198" s="246" t="s">
        <v>305</v>
      </c>
      <c r="G198" s="244"/>
      <c r="H198" s="247">
        <v>1</v>
      </c>
      <c r="I198" s="248"/>
      <c r="J198" s="244"/>
      <c r="K198" s="244"/>
      <c r="L198" s="249"/>
      <c r="M198" s="250"/>
      <c r="N198" s="251"/>
      <c r="O198" s="251"/>
      <c r="P198" s="251"/>
      <c r="Q198" s="251"/>
      <c r="R198" s="251"/>
      <c r="S198" s="251"/>
      <c r="T198" s="25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3" t="s">
        <v>196</v>
      </c>
      <c r="AU198" s="253" t="s">
        <v>85</v>
      </c>
      <c r="AV198" s="14" t="s">
        <v>85</v>
      </c>
      <c r="AW198" s="14" t="s">
        <v>33</v>
      </c>
      <c r="AX198" s="14" t="s">
        <v>72</v>
      </c>
      <c r="AY198" s="253" t="s">
        <v>186</v>
      </c>
    </row>
    <row r="199" s="2" customFormat="1" ht="37.8" customHeight="1">
      <c r="A199" s="38"/>
      <c r="B199" s="39"/>
      <c r="C199" s="213" t="s">
        <v>306</v>
      </c>
      <c r="D199" s="213" t="s">
        <v>188</v>
      </c>
      <c r="E199" s="214" t="s">
        <v>307</v>
      </c>
      <c r="F199" s="215" t="s">
        <v>308</v>
      </c>
      <c r="G199" s="216" t="s">
        <v>283</v>
      </c>
      <c r="H199" s="217">
        <v>10</v>
      </c>
      <c r="I199" s="218"/>
      <c r="J199" s="219">
        <f>ROUND(I199*H199,2)</f>
        <v>0</v>
      </c>
      <c r="K199" s="220"/>
      <c r="L199" s="44"/>
      <c r="M199" s="221" t="s">
        <v>19</v>
      </c>
      <c r="N199" s="222" t="s">
        <v>44</v>
      </c>
      <c r="O199" s="84"/>
      <c r="P199" s="223">
        <f>O199*H199</f>
        <v>0</v>
      </c>
      <c r="Q199" s="223">
        <v>0.041500000000000002</v>
      </c>
      <c r="R199" s="223">
        <f>Q199*H199</f>
        <v>0.41500000000000004</v>
      </c>
      <c r="S199" s="223">
        <v>0</v>
      </c>
      <c r="T199" s="224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25" t="s">
        <v>192</v>
      </c>
      <c r="AT199" s="225" t="s">
        <v>188</v>
      </c>
      <c r="AU199" s="225" t="s">
        <v>85</v>
      </c>
      <c r="AY199" s="17" t="s">
        <v>186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7" t="s">
        <v>85</v>
      </c>
      <c r="BK199" s="226">
        <f>ROUND(I199*H199,2)</f>
        <v>0</v>
      </c>
      <c r="BL199" s="17" t="s">
        <v>192</v>
      </c>
      <c r="BM199" s="225" t="s">
        <v>309</v>
      </c>
    </row>
    <row r="200" s="2" customFormat="1">
      <c r="A200" s="38"/>
      <c r="B200" s="39"/>
      <c r="C200" s="40"/>
      <c r="D200" s="227" t="s">
        <v>194</v>
      </c>
      <c r="E200" s="40"/>
      <c r="F200" s="228" t="s">
        <v>310</v>
      </c>
      <c r="G200" s="40"/>
      <c r="H200" s="40"/>
      <c r="I200" s="229"/>
      <c r="J200" s="40"/>
      <c r="K200" s="40"/>
      <c r="L200" s="44"/>
      <c r="M200" s="230"/>
      <c r="N200" s="231"/>
      <c r="O200" s="84"/>
      <c r="P200" s="84"/>
      <c r="Q200" s="84"/>
      <c r="R200" s="84"/>
      <c r="S200" s="84"/>
      <c r="T200" s="85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194</v>
      </c>
      <c r="AU200" s="17" t="s">
        <v>85</v>
      </c>
    </row>
    <row r="201" s="13" customFormat="1">
      <c r="A201" s="13"/>
      <c r="B201" s="232"/>
      <c r="C201" s="233"/>
      <c r="D201" s="234" t="s">
        <v>196</v>
      </c>
      <c r="E201" s="235" t="s">
        <v>19</v>
      </c>
      <c r="F201" s="236" t="s">
        <v>199</v>
      </c>
      <c r="G201" s="233"/>
      <c r="H201" s="235" t="s">
        <v>19</v>
      </c>
      <c r="I201" s="237"/>
      <c r="J201" s="233"/>
      <c r="K201" s="233"/>
      <c r="L201" s="238"/>
      <c r="M201" s="239"/>
      <c r="N201" s="240"/>
      <c r="O201" s="240"/>
      <c r="P201" s="240"/>
      <c r="Q201" s="240"/>
      <c r="R201" s="240"/>
      <c r="S201" s="240"/>
      <c r="T201" s="24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2" t="s">
        <v>196</v>
      </c>
      <c r="AU201" s="242" t="s">
        <v>85</v>
      </c>
      <c r="AV201" s="13" t="s">
        <v>79</v>
      </c>
      <c r="AW201" s="13" t="s">
        <v>33</v>
      </c>
      <c r="AX201" s="13" t="s">
        <v>72</v>
      </c>
      <c r="AY201" s="242" t="s">
        <v>186</v>
      </c>
    </row>
    <row r="202" s="14" customFormat="1">
      <c r="A202" s="14"/>
      <c r="B202" s="243"/>
      <c r="C202" s="244"/>
      <c r="D202" s="234" t="s">
        <v>196</v>
      </c>
      <c r="E202" s="245" t="s">
        <v>19</v>
      </c>
      <c r="F202" s="246" t="s">
        <v>311</v>
      </c>
      <c r="G202" s="244"/>
      <c r="H202" s="247">
        <v>10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33</v>
      </c>
      <c r="AX202" s="14" t="s">
        <v>72</v>
      </c>
      <c r="AY202" s="253" t="s">
        <v>186</v>
      </c>
    </row>
    <row r="203" s="2" customFormat="1" ht="44.25" customHeight="1">
      <c r="A203" s="38"/>
      <c r="B203" s="39"/>
      <c r="C203" s="213" t="s">
        <v>312</v>
      </c>
      <c r="D203" s="213" t="s">
        <v>188</v>
      </c>
      <c r="E203" s="214" t="s">
        <v>313</v>
      </c>
      <c r="F203" s="215" t="s">
        <v>314</v>
      </c>
      <c r="G203" s="216" t="s">
        <v>256</v>
      </c>
      <c r="H203" s="217">
        <v>22.486999999999998</v>
      </c>
      <c r="I203" s="218"/>
      <c r="J203" s="219">
        <f>ROUND(I203*H203,2)</f>
        <v>0</v>
      </c>
      <c r="K203" s="220"/>
      <c r="L203" s="44"/>
      <c r="M203" s="221" t="s">
        <v>19</v>
      </c>
      <c r="N203" s="222" t="s">
        <v>44</v>
      </c>
      <c r="O203" s="84"/>
      <c r="P203" s="223">
        <f>O203*H203</f>
        <v>0</v>
      </c>
      <c r="Q203" s="223">
        <v>0.026360000000000001</v>
      </c>
      <c r="R203" s="223">
        <f>Q203*H203</f>
        <v>0.59275732000000003</v>
      </c>
      <c r="S203" s="223">
        <v>0</v>
      </c>
      <c r="T203" s="224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25" t="s">
        <v>192</v>
      </c>
      <c r="AT203" s="225" t="s">
        <v>188</v>
      </c>
      <c r="AU203" s="225" t="s">
        <v>85</v>
      </c>
      <c r="AY203" s="17" t="s">
        <v>186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7" t="s">
        <v>85</v>
      </c>
      <c r="BK203" s="226">
        <f>ROUND(I203*H203,2)</f>
        <v>0</v>
      </c>
      <c r="BL203" s="17" t="s">
        <v>192</v>
      </c>
      <c r="BM203" s="225" t="s">
        <v>315</v>
      </c>
    </row>
    <row r="204" s="2" customFormat="1">
      <c r="A204" s="38"/>
      <c r="B204" s="39"/>
      <c r="C204" s="40"/>
      <c r="D204" s="227" t="s">
        <v>194</v>
      </c>
      <c r="E204" s="40"/>
      <c r="F204" s="228" t="s">
        <v>316</v>
      </c>
      <c r="G204" s="40"/>
      <c r="H204" s="40"/>
      <c r="I204" s="229"/>
      <c r="J204" s="40"/>
      <c r="K204" s="40"/>
      <c r="L204" s="44"/>
      <c r="M204" s="230"/>
      <c r="N204" s="231"/>
      <c r="O204" s="84"/>
      <c r="P204" s="84"/>
      <c r="Q204" s="84"/>
      <c r="R204" s="84"/>
      <c r="S204" s="84"/>
      <c r="T204" s="85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7" t="s">
        <v>194</v>
      </c>
      <c r="AU204" s="17" t="s">
        <v>85</v>
      </c>
    </row>
    <row r="205" s="13" customFormat="1">
      <c r="A205" s="13"/>
      <c r="B205" s="232"/>
      <c r="C205" s="233"/>
      <c r="D205" s="234" t="s">
        <v>196</v>
      </c>
      <c r="E205" s="235" t="s">
        <v>19</v>
      </c>
      <c r="F205" s="236" t="s">
        <v>217</v>
      </c>
      <c r="G205" s="233"/>
      <c r="H205" s="235" t="s">
        <v>19</v>
      </c>
      <c r="I205" s="237"/>
      <c r="J205" s="233"/>
      <c r="K205" s="233"/>
      <c r="L205" s="238"/>
      <c r="M205" s="239"/>
      <c r="N205" s="240"/>
      <c r="O205" s="240"/>
      <c r="P205" s="240"/>
      <c r="Q205" s="240"/>
      <c r="R205" s="240"/>
      <c r="S205" s="240"/>
      <c r="T205" s="24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2" t="s">
        <v>196</v>
      </c>
      <c r="AU205" s="242" t="s">
        <v>85</v>
      </c>
      <c r="AV205" s="13" t="s">
        <v>79</v>
      </c>
      <c r="AW205" s="13" t="s">
        <v>33</v>
      </c>
      <c r="AX205" s="13" t="s">
        <v>72</v>
      </c>
      <c r="AY205" s="242" t="s">
        <v>186</v>
      </c>
    </row>
    <row r="206" s="14" customFormat="1">
      <c r="A206" s="14"/>
      <c r="B206" s="243"/>
      <c r="C206" s="244"/>
      <c r="D206" s="234" t="s">
        <v>196</v>
      </c>
      <c r="E206" s="245" t="s">
        <v>19</v>
      </c>
      <c r="F206" s="246" t="s">
        <v>317</v>
      </c>
      <c r="G206" s="244"/>
      <c r="H206" s="247">
        <v>22.486999999999998</v>
      </c>
      <c r="I206" s="248"/>
      <c r="J206" s="244"/>
      <c r="K206" s="244"/>
      <c r="L206" s="249"/>
      <c r="M206" s="250"/>
      <c r="N206" s="251"/>
      <c r="O206" s="251"/>
      <c r="P206" s="251"/>
      <c r="Q206" s="251"/>
      <c r="R206" s="251"/>
      <c r="S206" s="251"/>
      <c r="T206" s="25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3" t="s">
        <v>196</v>
      </c>
      <c r="AU206" s="253" t="s">
        <v>85</v>
      </c>
      <c r="AV206" s="14" t="s">
        <v>85</v>
      </c>
      <c r="AW206" s="14" t="s">
        <v>33</v>
      </c>
      <c r="AX206" s="14" t="s">
        <v>72</v>
      </c>
      <c r="AY206" s="253" t="s">
        <v>186</v>
      </c>
    </row>
    <row r="207" s="2" customFormat="1" ht="44.25" customHeight="1">
      <c r="A207" s="38"/>
      <c r="B207" s="39"/>
      <c r="C207" s="213" t="s">
        <v>318</v>
      </c>
      <c r="D207" s="213" t="s">
        <v>188</v>
      </c>
      <c r="E207" s="214" t="s">
        <v>319</v>
      </c>
      <c r="F207" s="215" t="s">
        <v>320</v>
      </c>
      <c r="G207" s="216" t="s">
        <v>256</v>
      </c>
      <c r="H207" s="217">
        <v>22.486999999999998</v>
      </c>
      <c r="I207" s="218"/>
      <c r="J207" s="219">
        <f>ROUND(I207*H207,2)</f>
        <v>0</v>
      </c>
      <c r="K207" s="220"/>
      <c r="L207" s="44"/>
      <c r="M207" s="221" t="s">
        <v>19</v>
      </c>
      <c r="N207" s="222" t="s">
        <v>44</v>
      </c>
      <c r="O207" s="84"/>
      <c r="P207" s="223">
        <f>O207*H207</f>
        <v>0</v>
      </c>
      <c r="Q207" s="223">
        <v>0.0079000000000000008</v>
      </c>
      <c r="R207" s="223">
        <f>Q207*H207</f>
        <v>0.17764730000000001</v>
      </c>
      <c r="S207" s="223">
        <v>0</v>
      </c>
      <c r="T207" s="224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192</v>
      </c>
      <c r="AT207" s="225" t="s">
        <v>188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192</v>
      </c>
      <c r="BM207" s="225" t="s">
        <v>321</v>
      </c>
    </row>
    <row r="208" s="2" customFormat="1">
      <c r="A208" s="38"/>
      <c r="B208" s="39"/>
      <c r="C208" s="40"/>
      <c r="D208" s="227" t="s">
        <v>194</v>
      </c>
      <c r="E208" s="40"/>
      <c r="F208" s="228" t="s">
        <v>322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194</v>
      </c>
      <c r="AU208" s="17" t="s">
        <v>85</v>
      </c>
    </row>
    <row r="209" s="13" customFormat="1">
      <c r="A209" s="13"/>
      <c r="B209" s="232"/>
      <c r="C209" s="233"/>
      <c r="D209" s="234" t="s">
        <v>196</v>
      </c>
      <c r="E209" s="235" t="s">
        <v>19</v>
      </c>
      <c r="F209" s="236" t="s">
        <v>217</v>
      </c>
      <c r="G209" s="233"/>
      <c r="H209" s="235" t="s">
        <v>19</v>
      </c>
      <c r="I209" s="237"/>
      <c r="J209" s="233"/>
      <c r="K209" s="233"/>
      <c r="L209" s="238"/>
      <c r="M209" s="239"/>
      <c r="N209" s="240"/>
      <c r="O209" s="240"/>
      <c r="P209" s="240"/>
      <c r="Q209" s="240"/>
      <c r="R209" s="240"/>
      <c r="S209" s="240"/>
      <c r="T209" s="24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2" t="s">
        <v>196</v>
      </c>
      <c r="AU209" s="242" t="s">
        <v>85</v>
      </c>
      <c r="AV209" s="13" t="s">
        <v>79</v>
      </c>
      <c r="AW209" s="13" t="s">
        <v>33</v>
      </c>
      <c r="AX209" s="13" t="s">
        <v>72</v>
      </c>
      <c r="AY209" s="242" t="s">
        <v>186</v>
      </c>
    </row>
    <row r="210" s="14" customFormat="1">
      <c r="A210" s="14"/>
      <c r="B210" s="243"/>
      <c r="C210" s="244"/>
      <c r="D210" s="234" t="s">
        <v>196</v>
      </c>
      <c r="E210" s="245" t="s">
        <v>19</v>
      </c>
      <c r="F210" s="246" t="s">
        <v>317</v>
      </c>
      <c r="G210" s="244"/>
      <c r="H210" s="247">
        <v>22.486999999999998</v>
      </c>
      <c r="I210" s="248"/>
      <c r="J210" s="244"/>
      <c r="K210" s="244"/>
      <c r="L210" s="249"/>
      <c r="M210" s="250"/>
      <c r="N210" s="251"/>
      <c r="O210" s="251"/>
      <c r="P210" s="251"/>
      <c r="Q210" s="251"/>
      <c r="R210" s="251"/>
      <c r="S210" s="251"/>
      <c r="T210" s="25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3" t="s">
        <v>196</v>
      </c>
      <c r="AU210" s="253" t="s">
        <v>85</v>
      </c>
      <c r="AV210" s="14" t="s">
        <v>85</v>
      </c>
      <c r="AW210" s="14" t="s">
        <v>33</v>
      </c>
      <c r="AX210" s="14" t="s">
        <v>72</v>
      </c>
      <c r="AY210" s="253" t="s">
        <v>186</v>
      </c>
    </row>
    <row r="211" s="2" customFormat="1" ht="37.8" customHeight="1">
      <c r="A211" s="38"/>
      <c r="B211" s="39"/>
      <c r="C211" s="213" t="s">
        <v>323</v>
      </c>
      <c r="D211" s="213" t="s">
        <v>188</v>
      </c>
      <c r="E211" s="214" t="s">
        <v>324</v>
      </c>
      <c r="F211" s="215" t="s">
        <v>325</v>
      </c>
      <c r="G211" s="216" t="s">
        <v>256</v>
      </c>
      <c r="H211" s="217">
        <v>1.393</v>
      </c>
      <c r="I211" s="218"/>
      <c r="J211" s="219">
        <f>ROUND(I211*H211,2)</f>
        <v>0</v>
      </c>
      <c r="K211" s="220"/>
      <c r="L211" s="44"/>
      <c r="M211" s="221" t="s">
        <v>19</v>
      </c>
      <c r="N211" s="222" t="s">
        <v>44</v>
      </c>
      <c r="O211" s="84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25" t="s">
        <v>192</v>
      </c>
      <c r="AT211" s="225" t="s">
        <v>188</v>
      </c>
      <c r="AU211" s="225" t="s">
        <v>85</v>
      </c>
      <c r="AY211" s="17" t="s">
        <v>186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7" t="s">
        <v>85</v>
      </c>
      <c r="BK211" s="226">
        <f>ROUND(I211*H211,2)</f>
        <v>0</v>
      </c>
      <c r="BL211" s="17" t="s">
        <v>192</v>
      </c>
      <c r="BM211" s="225" t="s">
        <v>326</v>
      </c>
    </row>
    <row r="212" s="2" customFormat="1">
      <c r="A212" s="38"/>
      <c r="B212" s="39"/>
      <c r="C212" s="40"/>
      <c r="D212" s="227" t="s">
        <v>194</v>
      </c>
      <c r="E212" s="40"/>
      <c r="F212" s="228" t="s">
        <v>327</v>
      </c>
      <c r="G212" s="40"/>
      <c r="H212" s="40"/>
      <c r="I212" s="229"/>
      <c r="J212" s="40"/>
      <c r="K212" s="40"/>
      <c r="L212" s="44"/>
      <c r="M212" s="230"/>
      <c r="N212" s="231"/>
      <c r="O212" s="84"/>
      <c r="P212" s="84"/>
      <c r="Q212" s="84"/>
      <c r="R212" s="84"/>
      <c r="S212" s="84"/>
      <c r="T212" s="85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7" t="s">
        <v>194</v>
      </c>
      <c r="AU212" s="17" t="s">
        <v>85</v>
      </c>
    </row>
    <row r="213" s="14" customFormat="1">
      <c r="A213" s="14"/>
      <c r="B213" s="243"/>
      <c r="C213" s="244"/>
      <c r="D213" s="234" t="s">
        <v>196</v>
      </c>
      <c r="E213" s="245" t="s">
        <v>19</v>
      </c>
      <c r="F213" s="246" t="s">
        <v>328</v>
      </c>
      <c r="G213" s="244"/>
      <c r="H213" s="247">
        <v>1.393</v>
      </c>
      <c r="I213" s="248"/>
      <c r="J213" s="244"/>
      <c r="K213" s="244"/>
      <c r="L213" s="249"/>
      <c r="M213" s="250"/>
      <c r="N213" s="251"/>
      <c r="O213" s="251"/>
      <c r="P213" s="251"/>
      <c r="Q213" s="251"/>
      <c r="R213" s="251"/>
      <c r="S213" s="251"/>
      <c r="T213" s="25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3" t="s">
        <v>196</v>
      </c>
      <c r="AU213" s="253" t="s">
        <v>85</v>
      </c>
      <c r="AV213" s="14" t="s">
        <v>85</v>
      </c>
      <c r="AW213" s="14" t="s">
        <v>33</v>
      </c>
      <c r="AX213" s="14" t="s">
        <v>72</v>
      </c>
      <c r="AY213" s="253" t="s">
        <v>186</v>
      </c>
    </row>
    <row r="214" s="2" customFormat="1" ht="33" customHeight="1">
      <c r="A214" s="38"/>
      <c r="B214" s="39"/>
      <c r="C214" s="213" t="s">
        <v>329</v>
      </c>
      <c r="D214" s="213" t="s">
        <v>188</v>
      </c>
      <c r="E214" s="214" t="s">
        <v>330</v>
      </c>
      <c r="F214" s="215" t="s">
        <v>331</v>
      </c>
      <c r="G214" s="216" t="s">
        <v>191</v>
      </c>
      <c r="H214" s="217">
        <v>0.33700000000000002</v>
      </c>
      <c r="I214" s="218"/>
      <c r="J214" s="219">
        <f>ROUND(I214*H214,2)</f>
        <v>0</v>
      </c>
      <c r="K214" s="220"/>
      <c r="L214" s="44"/>
      <c r="M214" s="221" t="s">
        <v>19</v>
      </c>
      <c r="N214" s="222" t="s">
        <v>44</v>
      </c>
      <c r="O214" s="84"/>
      <c r="P214" s="223">
        <f>O214*H214</f>
        <v>0</v>
      </c>
      <c r="Q214" s="223">
        <v>2.5018699999999998</v>
      </c>
      <c r="R214" s="223">
        <f>Q214*H214</f>
        <v>0.84313019</v>
      </c>
      <c r="S214" s="223">
        <v>0</v>
      </c>
      <c r="T214" s="224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25" t="s">
        <v>192</v>
      </c>
      <c r="AT214" s="225" t="s">
        <v>188</v>
      </c>
      <c r="AU214" s="225" t="s">
        <v>85</v>
      </c>
      <c r="AY214" s="17" t="s">
        <v>186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7" t="s">
        <v>85</v>
      </c>
      <c r="BK214" s="226">
        <f>ROUND(I214*H214,2)</f>
        <v>0</v>
      </c>
      <c r="BL214" s="17" t="s">
        <v>192</v>
      </c>
      <c r="BM214" s="225" t="s">
        <v>332</v>
      </c>
    </row>
    <row r="215" s="2" customFormat="1">
      <c r="A215" s="38"/>
      <c r="B215" s="39"/>
      <c r="C215" s="40"/>
      <c r="D215" s="227" t="s">
        <v>194</v>
      </c>
      <c r="E215" s="40"/>
      <c r="F215" s="228" t="s">
        <v>333</v>
      </c>
      <c r="G215" s="40"/>
      <c r="H215" s="40"/>
      <c r="I215" s="229"/>
      <c r="J215" s="40"/>
      <c r="K215" s="40"/>
      <c r="L215" s="44"/>
      <c r="M215" s="230"/>
      <c r="N215" s="231"/>
      <c r="O215" s="84"/>
      <c r="P215" s="84"/>
      <c r="Q215" s="84"/>
      <c r="R215" s="84"/>
      <c r="S215" s="84"/>
      <c r="T215" s="85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7" t="s">
        <v>194</v>
      </c>
      <c r="AU215" s="17" t="s">
        <v>85</v>
      </c>
    </row>
    <row r="216" s="13" customFormat="1">
      <c r="A216" s="13"/>
      <c r="B216" s="232"/>
      <c r="C216" s="233"/>
      <c r="D216" s="234" t="s">
        <v>196</v>
      </c>
      <c r="E216" s="235" t="s">
        <v>19</v>
      </c>
      <c r="F216" s="236" t="s">
        <v>334</v>
      </c>
      <c r="G216" s="233"/>
      <c r="H216" s="235" t="s">
        <v>19</v>
      </c>
      <c r="I216" s="237"/>
      <c r="J216" s="233"/>
      <c r="K216" s="233"/>
      <c r="L216" s="238"/>
      <c r="M216" s="239"/>
      <c r="N216" s="240"/>
      <c r="O216" s="240"/>
      <c r="P216" s="240"/>
      <c r="Q216" s="240"/>
      <c r="R216" s="240"/>
      <c r="S216" s="240"/>
      <c r="T216" s="24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2" t="s">
        <v>196</v>
      </c>
      <c r="AU216" s="242" t="s">
        <v>85</v>
      </c>
      <c r="AV216" s="13" t="s">
        <v>79</v>
      </c>
      <c r="AW216" s="13" t="s">
        <v>33</v>
      </c>
      <c r="AX216" s="13" t="s">
        <v>72</v>
      </c>
      <c r="AY216" s="242" t="s">
        <v>186</v>
      </c>
    </row>
    <row r="217" s="14" customFormat="1">
      <c r="A217" s="14"/>
      <c r="B217" s="243"/>
      <c r="C217" s="244"/>
      <c r="D217" s="234" t="s">
        <v>196</v>
      </c>
      <c r="E217" s="245" t="s">
        <v>19</v>
      </c>
      <c r="F217" s="246" t="s">
        <v>335</v>
      </c>
      <c r="G217" s="244"/>
      <c r="H217" s="247">
        <v>0.33700000000000002</v>
      </c>
      <c r="I217" s="248"/>
      <c r="J217" s="244"/>
      <c r="K217" s="244"/>
      <c r="L217" s="249"/>
      <c r="M217" s="250"/>
      <c r="N217" s="251"/>
      <c r="O217" s="251"/>
      <c r="P217" s="251"/>
      <c r="Q217" s="251"/>
      <c r="R217" s="251"/>
      <c r="S217" s="251"/>
      <c r="T217" s="25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3" t="s">
        <v>196</v>
      </c>
      <c r="AU217" s="253" t="s">
        <v>85</v>
      </c>
      <c r="AV217" s="14" t="s">
        <v>85</v>
      </c>
      <c r="AW217" s="14" t="s">
        <v>33</v>
      </c>
      <c r="AX217" s="14" t="s">
        <v>72</v>
      </c>
      <c r="AY217" s="253" t="s">
        <v>186</v>
      </c>
    </row>
    <row r="218" s="2" customFormat="1" ht="37.8" customHeight="1">
      <c r="A218" s="38"/>
      <c r="B218" s="39"/>
      <c r="C218" s="213" t="s">
        <v>7</v>
      </c>
      <c r="D218" s="213" t="s">
        <v>188</v>
      </c>
      <c r="E218" s="214" t="s">
        <v>336</v>
      </c>
      <c r="F218" s="215" t="s">
        <v>337</v>
      </c>
      <c r="G218" s="216" t="s">
        <v>256</v>
      </c>
      <c r="H218" s="217">
        <v>5.6100000000000003</v>
      </c>
      <c r="I218" s="218"/>
      <c r="J218" s="219">
        <f>ROUND(I218*H218,2)</f>
        <v>0</v>
      </c>
      <c r="K218" s="220"/>
      <c r="L218" s="44"/>
      <c r="M218" s="221" t="s">
        <v>19</v>
      </c>
      <c r="N218" s="222" t="s">
        <v>44</v>
      </c>
      <c r="O218" s="84"/>
      <c r="P218" s="223">
        <f>O218*H218</f>
        <v>0</v>
      </c>
      <c r="Q218" s="223">
        <v>0.0023999999999999998</v>
      </c>
      <c r="R218" s="223">
        <f>Q218*H218</f>
        <v>0.013464</v>
      </c>
      <c r="S218" s="223">
        <v>0</v>
      </c>
      <c r="T218" s="224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25" t="s">
        <v>192</v>
      </c>
      <c r="AT218" s="225" t="s">
        <v>188</v>
      </c>
      <c r="AU218" s="225" t="s">
        <v>85</v>
      </c>
      <c r="AY218" s="17" t="s">
        <v>186</v>
      </c>
      <c r="BE218" s="226">
        <f>IF(N218="základní",J218,0)</f>
        <v>0</v>
      </c>
      <c r="BF218" s="226">
        <f>IF(N218="snížená",J218,0)</f>
        <v>0</v>
      </c>
      <c r="BG218" s="226">
        <f>IF(N218="zákl. přenesená",J218,0)</f>
        <v>0</v>
      </c>
      <c r="BH218" s="226">
        <f>IF(N218="sníž. přenesená",J218,0)</f>
        <v>0</v>
      </c>
      <c r="BI218" s="226">
        <f>IF(N218="nulová",J218,0)</f>
        <v>0</v>
      </c>
      <c r="BJ218" s="17" t="s">
        <v>85</v>
      </c>
      <c r="BK218" s="226">
        <f>ROUND(I218*H218,2)</f>
        <v>0</v>
      </c>
      <c r="BL218" s="17" t="s">
        <v>192</v>
      </c>
      <c r="BM218" s="225" t="s">
        <v>338</v>
      </c>
    </row>
    <row r="219" s="2" customFormat="1">
      <c r="A219" s="38"/>
      <c r="B219" s="39"/>
      <c r="C219" s="40"/>
      <c r="D219" s="227" t="s">
        <v>194</v>
      </c>
      <c r="E219" s="40"/>
      <c r="F219" s="228" t="s">
        <v>339</v>
      </c>
      <c r="G219" s="40"/>
      <c r="H219" s="40"/>
      <c r="I219" s="229"/>
      <c r="J219" s="40"/>
      <c r="K219" s="40"/>
      <c r="L219" s="44"/>
      <c r="M219" s="230"/>
      <c r="N219" s="231"/>
      <c r="O219" s="84"/>
      <c r="P219" s="84"/>
      <c r="Q219" s="84"/>
      <c r="R219" s="84"/>
      <c r="S219" s="84"/>
      <c r="T219" s="85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7" t="s">
        <v>194</v>
      </c>
      <c r="AU219" s="17" t="s">
        <v>85</v>
      </c>
    </row>
    <row r="220" s="13" customFormat="1">
      <c r="A220" s="13"/>
      <c r="B220" s="232"/>
      <c r="C220" s="233"/>
      <c r="D220" s="234" t="s">
        <v>196</v>
      </c>
      <c r="E220" s="235" t="s">
        <v>19</v>
      </c>
      <c r="F220" s="236" t="s">
        <v>334</v>
      </c>
      <c r="G220" s="233"/>
      <c r="H220" s="235" t="s">
        <v>19</v>
      </c>
      <c r="I220" s="237"/>
      <c r="J220" s="233"/>
      <c r="K220" s="233"/>
      <c r="L220" s="238"/>
      <c r="M220" s="239"/>
      <c r="N220" s="240"/>
      <c r="O220" s="240"/>
      <c r="P220" s="240"/>
      <c r="Q220" s="240"/>
      <c r="R220" s="240"/>
      <c r="S220" s="240"/>
      <c r="T220" s="24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2" t="s">
        <v>196</v>
      </c>
      <c r="AU220" s="242" t="s">
        <v>85</v>
      </c>
      <c r="AV220" s="13" t="s">
        <v>79</v>
      </c>
      <c r="AW220" s="13" t="s">
        <v>33</v>
      </c>
      <c r="AX220" s="13" t="s">
        <v>72</v>
      </c>
      <c r="AY220" s="242" t="s">
        <v>186</v>
      </c>
    </row>
    <row r="221" s="14" customFormat="1">
      <c r="A221" s="14"/>
      <c r="B221" s="243"/>
      <c r="C221" s="244"/>
      <c r="D221" s="234" t="s">
        <v>196</v>
      </c>
      <c r="E221" s="245" t="s">
        <v>19</v>
      </c>
      <c r="F221" s="246" t="s">
        <v>340</v>
      </c>
      <c r="G221" s="244"/>
      <c r="H221" s="247">
        <v>5.6100000000000003</v>
      </c>
      <c r="I221" s="248"/>
      <c r="J221" s="244"/>
      <c r="K221" s="244"/>
      <c r="L221" s="249"/>
      <c r="M221" s="250"/>
      <c r="N221" s="251"/>
      <c r="O221" s="251"/>
      <c r="P221" s="251"/>
      <c r="Q221" s="251"/>
      <c r="R221" s="251"/>
      <c r="S221" s="251"/>
      <c r="T221" s="25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3" t="s">
        <v>196</v>
      </c>
      <c r="AU221" s="253" t="s">
        <v>85</v>
      </c>
      <c r="AV221" s="14" t="s">
        <v>85</v>
      </c>
      <c r="AW221" s="14" t="s">
        <v>33</v>
      </c>
      <c r="AX221" s="14" t="s">
        <v>72</v>
      </c>
      <c r="AY221" s="253" t="s">
        <v>186</v>
      </c>
    </row>
    <row r="222" s="2" customFormat="1" ht="16.5" customHeight="1">
      <c r="A222" s="38"/>
      <c r="B222" s="39"/>
      <c r="C222" s="254" t="s">
        <v>341</v>
      </c>
      <c r="D222" s="254" t="s">
        <v>236</v>
      </c>
      <c r="E222" s="255" t="s">
        <v>342</v>
      </c>
      <c r="F222" s="256" t="s">
        <v>343</v>
      </c>
      <c r="G222" s="257" t="s">
        <v>256</v>
      </c>
      <c r="H222" s="258">
        <v>5.7220000000000004</v>
      </c>
      <c r="I222" s="259"/>
      <c r="J222" s="260">
        <f>ROUND(I222*H222,2)</f>
        <v>0</v>
      </c>
      <c r="K222" s="261"/>
      <c r="L222" s="262"/>
      <c r="M222" s="263" t="s">
        <v>19</v>
      </c>
      <c r="N222" s="264" t="s">
        <v>44</v>
      </c>
      <c r="O222" s="84"/>
      <c r="P222" s="223">
        <f>O222*H222</f>
        <v>0</v>
      </c>
      <c r="Q222" s="223">
        <v>0.13500000000000001</v>
      </c>
      <c r="R222" s="223">
        <f>Q222*H222</f>
        <v>0.7724700000000001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239</v>
      </c>
      <c r="AT222" s="225" t="s">
        <v>236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192</v>
      </c>
      <c r="BM222" s="225" t="s">
        <v>344</v>
      </c>
    </row>
    <row r="223" s="14" customFormat="1">
      <c r="A223" s="14"/>
      <c r="B223" s="243"/>
      <c r="C223" s="244"/>
      <c r="D223" s="234" t="s">
        <v>196</v>
      </c>
      <c r="E223" s="244"/>
      <c r="F223" s="246" t="s">
        <v>345</v>
      </c>
      <c r="G223" s="244"/>
      <c r="H223" s="247">
        <v>5.7220000000000004</v>
      </c>
      <c r="I223" s="248"/>
      <c r="J223" s="244"/>
      <c r="K223" s="244"/>
      <c r="L223" s="249"/>
      <c r="M223" s="250"/>
      <c r="N223" s="251"/>
      <c r="O223" s="251"/>
      <c r="P223" s="251"/>
      <c r="Q223" s="251"/>
      <c r="R223" s="251"/>
      <c r="S223" s="251"/>
      <c r="T223" s="25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3" t="s">
        <v>196</v>
      </c>
      <c r="AU223" s="253" t="s">
        <v>85</v>
      </c>
      <c r="AV223" s="14" t="s">
        <v>85</v>
      </c>
      <c r="AW223" s="14" t="s">
        <v>4</v>
      </c>
      <c r="AX223" s="14" t="s">
        <v>79</v>
      </c>
      <c r="AY223" s="253" t="s">
        <v>186</v>
      </c>
    </row>
    <row r="224" s="2" customFormat="1" ht="37.8" customHeight="1">
      <c r="A224" s="38"/>
      <c r="B224" s="39"/>
      <c r="C224" s="213" t="s">
        <v>346</v>
      </c>
      <c r="D224" s="213" t="s">
        <v>188</v>
      </c>
      <c r="E224" s="214" t="s">
        <v>347</v>
      </c>
      <c r="F224" s="215" t="s">
        <v>348</v>
      </c>
      <c r="G224" s="216" t="s">
        <v>283</v>
      </c>
      <c r="H224" s="217">
        <v>2</v>
      </c>
      <c r="I224" s="218"/>
      <c r="J224" s="219">
        <f>ROUND(I224*H224,2)</f>
        <v>0</v>
      </c>
      <c r="K224" s="220"/>
      <c r="L224" s="44"/>
      <c r="M224" s="221" t="s">
        <v>19</v>
      </c>
      <c r="N224" s="222" t="s">
        <v>44</v>
      </c>
      <c r="O224" s="84"/>
      <c r="P224" s="223">
        <f>O224*H224</f>
        <v>0</v>
      </c>
      <c r="Q224" s="223">
        <v>0.44170336999999998</v>
      </c>
      <c r="R224" s="223">
        <f>Q224*H224</f>
        <v>0.88340673999999997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192</v>
      </c>
      <c r="AT224" s="225" t="s">
        <v>188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192</v>
      </c>
      <c r="BM224" s="225" t="s">
        <v>349</v>
      </c>
    </row>
    <row r="225" s="2" customFormat="1">
      <c r="A225" s="38"/>
      <c r="B225" s="39"/>
      <c r="C225" s="40"/>
      <c r="D225" s="227" t="s">
        <v>194</v>
      </c>
      <c r="E225" s="40"/>
      <c r="F225" s="228" t="s">
        <v>350</v>
      </c>
      <c r="G225" s="40"/>
      <c r="H225" s="40"/>
      <c r="I225" s="229"/>
      <c r="J225" s="40"/>
      <c r="K225" s="40"/>
      <c r="L225" s="44"/>
      <c r="M225" s="230"/>
      <c r="N225" s="231"/>
      <c r="O225" s="84"/>
      <c r="P225" s="84"/>
      <c r="Q225" s="84"/>
      <c r="R225" s="84"/>
      <c r="S225" s="84"/>
      <c r="T225" s="85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7" t="s">
        <v>194</v>
      </c>
      <c r="AU225" s="17" t="s">
        <v>85</v>
      </c>
    </row>
    <row r="226" s="14" customFormat="1">
      <c r="A226" s="14"/>
      <c r="B226" s="243"/>
      <c r="C226" s="244"/>
      <c r="D226" s="234" t="s">
        <v>196</v>
      </c>
      <c r="E226" s="245" t="s">
        <v>19</v>
      </c>
      <c r="F226" s="246" t="s">
        <v>351</v>
      </c>
      <c r="G226" s="244"/>
      <c r="H226" s="247">
        <v>2</v>
      </c>
      <c r="I226" s="248"/>
      <c r="J226" s="244"/>
      <c r="K226" s="244"/>
      <c r="L226" s="249"/>
      <c r="M226" s="250"/>
      <c r="N226" s="251"/>
      <c r="O226" s="251"/>
      <c r="P226" s="251"/>
      <c r="Q226" s="251"/>
      <c r="R226" s="251"/>
      <c r="S226" s="251"/>
      <c r="T226" s="25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3" t="s">
        <v>196</v>
      </c>
      <c r="AU226" s="253" t="s">
        <v>85</v>
      </c>
      <c r="AV226" s="14" t="s">
        <v>85</v>
      </c>
      <c r="AW226" s="14" t="s">
        <v>33</v>
      </c>
      <c r="AX226" s="14" t="s">
        <v>72</v>
      </c>
      <c r="AY226" s="253" t="s">
        <v>186</v>
      </c>
    </row>
    <row r="227" s="2" customFormat="1" ht="37.8" customHeight="1">
      <c r="A227" s="38"/>
      <c r="B227" s="39"/>
      <c r="C227" s="254" t="s">
        <v>352</v>
      </c>
      <c r="D227" s="254" t="s">
        <v>236</v>
      </c>
      <c r="E227" s="255" t="s">
        <v>353</v>
      </c>
      <c r="F227" s="256" t="s">
        <v>354</v>
      </c>
      <c r="G227" s="257" t="s">
        <v>283</v>
      </c>
      <c r="H227" s="258">
        <v>2</v>
      </c>
      <c r="I227" s="259"/>
      <c r="J227" s="260">
        <f>ROUND(I227*H227,2)</f>
        <v>0</v>
      </c>
      <c r="K227" s="261"/>
      <c r="L227" s="262"/>
      <c r="M227" s="263" t="s">
        <v>19</v>
      </c>
      <c r="N227" s="264" t="s">
        <v>44</v>
      </c>
      <c r="O227" s="84"/>
      <c r="P227" s="223">
        <f>O227*H227</f>
        <v>0</v>
      </c>
      <c r="Q227" s="223">
        <v>0.01553</v>
      </c>
      <c r="R227" s="223">
        <f>Q227*H227</f>
        <v>0.031060000000000001</v>
      </c>
      <c r="S227" s="223">
        <v>0</v>
      </c>
      <c r="T227" s="224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25" t="s">
        <v>239</v>
      </c>
      <c r="AT227" s="225" t="s">
        <v>236</v>
      </c>
      <c r="AU227" s="225" t="s">
        <v>85</v>
      </c>
      <c r="AY227" s="17" t="s">
        <v>186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7" t="s">
        <v>85</v>
      </c>
      <c r="BK227" s="226">
        <f>ROUND(I227*H227,2)</f>
        <v>0</v>
      </c>
      <c r="BL227" s="17" t="s">
        <v>192</v>
      </c>
      <c r="BM227" s="225" t="s">
        <v>355</v>
      </c>
    </row>
    <row r="228" s="14" customFormat="1">
      <c r="A228" s="14"/>
      <c r="B228" s="243"/>
      <c r="C228" s="244"/>
      <c r="D228" s="234" t="s">
        <v>196</v>
      </c>
      <c r="E228" s="245" t="s">
        <v>19</v>
      </c>
      <c r="F228" s="246" t="s">
        <v>351</v>
      </c>
      <c r="G228" s="244"/>
      <c r="H228" s="247">
        <v>2</v>
      </c>
      <c r="I228" s="248"/>
      <c r="J228" s="244"/>
      <c r="K228" s="244"/>
      <c r="L228" s="249"/>
      <c r="M228" s="250"/>
      <c r="N228" s="251"/>
      <c r="O228" s="251"/>
      <c r="P228" s="251"/>
      <c r="Q228" s="251"/>
      <c r="R228" s="251"/>
      <c r="S228" s="251"/>
      <c r="T228" s="25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3" t="s">
        <v>196</v>
      </c>
      <c r="AU228" s="253" t="s">
        <v>85</v>
      </c>
      <c r="AV228" s="14" t="s">
        <v>85</v>
      </c>
      <c r="AW228" s="14" t="s">
        <v>33</v>
      </c>
      <c r="AX228" s="14" t="s">
        <v>72</v>
      </c>
      <c r="AY228" s="253" t="s">
        <v>186</v>
      </c>
    </row>
    <row r="229" s="2" customFormat="1" ht="37.8" customHeight="1">
      <c r="A229" s="38"/>
      <c r="B229" s="39"/>
      <c r="C229" s="213" t="s">
        <v>356</v>
      </c>
      <c r="D229" s="213" t="s">
        <v>188</v>
      </c>
      <c r="E229" s="214" t="s">
        <v>357</v>
      </c>
      <c r="F229" s="215" t="s">
        <v>358</v>
      </c>
      <c r="G229" s="216" t="s">
        <v>256</v>
      </c>
      <c r="H229" s="217">
        <v>13.44</v>
      </c>
      <c r="I229" s="218"/>
      <c r="J229" s="219">
        <f>ROUND(I229*H229,2)</f>
        <v>0</v>
      </c>
      <c r="K229" s="220"/>
      <c r="L229" s="44"/>
      <c r="M229" s="221" t="s">
        <v>19</v>
      </c>
      <c r="N229" s="222" t="s">
        <v>44</v>
      </c>
      <c r="O229" s="84"/>
      <c r="P229" s="223">
        <f>O229*H229</f>
        <v>0</v>
      </c>
      <c r="Q229" s="223">
        <v>0.0047999999999999996</v>
      </c>
      <c r="R229" s="223">
        <f>Q229*H229</f>
        <v>0.064511999999999986</v>
      </c>
      <c r="S229" s="223">
        <v>0</v>
      </c>
      <c r="T229" s="224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25" t="s">
        <v>192</v>
      </c>
      <c r="AT229" s="225" t="s">
        <v>188</v>
      </c>
      <c r="AU229" s="225" t="s">
        <v>85</v>
      </c>
      <c r="AY229" s="17" t="s">
        <v>186</v>
      </c>
      <c r="BE229" s="226">
        <f>IF(N229="základní",J229,0)</f>
        <v>0</v>
      </c>
      <c r="BF229" s="226">
        <f>IF(N229="snížená",J229,0)</f>
        <v>0</v>
      </c>
      <c r="BG229" s="226">
        <f>IF(N229="zákl. přenesená",J229,0)</f>
        <v>0</v>
      </c>
      <c r="BH229" s="226">
        <f>IF(N229="sníž. přenesená",J229,0)</f>
        <v>0</v>
      </c>
      <c r="BI229" s="226">
        <f>IF(N229="nulová",J229,0)</f>
        <v>0</v>
      </c>
      <c r="BJ229" s="17" t="s">
        <v>85</v>
      </c>
      <c r="BK229" s="226">
        <f>ROUND(I229*H229,2)</f>
        <v>0</v>
      </c>
      <c r="BL229" s="17" t="s">
        <v>192</v>
      </c>
      <c r="BM229" s="225" t="s">
        <v>359</v>
      </c>
    </row>
    <row r="230" s="13" customFormat="1">
      <c r="A230" s="13"/>
      <c r="B230" s="232"/>
      <c r="C230" s="233"/>
      <c r="D230" s="234" t="s">
        <v>196</v>
      </c>
      <c r="E230" s="235" t="s">
        <v>19</v>
      </c>
      <c r="F230" s="236" t="s">
        <v>199</v>
      </c>
      <c r="G230" s="233"/>
      <c r="H230" s="235" t="s">
        <v>19</v>
      </c>
      <c r="I230" s="237"/>
      <c r="J230" s="233"/>
      <c r="K230" s="233"/>
      <c r="L230" s="238"/>
      <c r="M230" s="239"/>
      <c r="N230" s="240"/>
      <c r="O230" s="240"/>
      <c r="P230" s="240"/>
      <c r="Q230" s="240"/>
      <c r="R230" s="240"/>
      <c r="S230" s="240"/>
      <c r="T230" s="24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2" t="s">
        <v>196</v>
      </c>
      <c r="AU230" s="242" t="s">
        <v>85</v>
      </c>
      <c r="AV230" s="13" t="s">
        <v>79</v>
      </c>
      <c r="AW230" s="13" t="s">
        <v>33</v>
      </c>
      <c r="AX230" s="13" t="s">
        <v>72</v>
      </c>
      <c r="AY230" s="242" t="s">
        <v>186</v>
      </c>
    </row>
    <row r="231" s="14" customFormat="1">
      <c r="A231" s="14"/>
      <c r="B231" s="243"/>
      <c r="C231" s="244"/>
      <c r="D231" s="234" t="s">
        <v>196</v>
      </c>
      <c r="E231" s="245" t="s">
        <v>19</v>
      </c>
      <c r="F231" s="246" t="s">
        <v>360</v>
      </c>
      <c r="G231" s="244"/>
      <c r="H231" s="247">
        <v>13.44</v>
      </c>
      <c r="I231" s="248"/>
      <c r="J231" s="244"/>
      <c r="K231" s="244"/>
      <c r="L231" s="249"/>
      <c r="M231" s="250"/>
      <c r="N231" s="251"/>
      <c r="O231" s="251"/>
      <c r="P231" s="251"/>
      <c r="Q231" s="251"/>
      <c r="R231" s="251"/>
      <c r="S231" s="251"/>
      <c r="T231" s="25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3" t="s">
        <v>196</v>
      </c>
      <c r="AU231" s="253" t="s">
        <v>85</v>
      </c>
      <c r="AV231" s="14" t="s">
        <v>85</v>
      </c>
      <c r="AW231" s="14" t="s">
        <v>33</v>
      </c>
      <c r="AX231" s="14" t="s">
        <v>72</v>
      </c>
      <c r="AY231" s="253" t="s">
        <v>186</v>
      </c>
    </row>
    <row r="232" s="12" customFormat="1" ht="22.8" customHeight="1">
      <c r="A232" s="12"/>
      <c r="B232" s="197"/>
      <c r="C232" s="198"/>
      <c r="D232" s="199" t="s">
        <v>71</v>
      </c>
      <c r="E232" s="211" t="s">
        <v>253</v>
      </c>
      <c r="F232" s="211" t="s">
        <v>361</v>
      </c>
      <c r="G232" s="198"/>
      <c r="H232" s="198"/>
      <c r="I232" s="201"/>
      <c r="J232" s="212">
        <f>BK232</f>
        <v>0</v>
      </c>
      <c r="K232" s="198"/>
      <c r="L232" s="203"/>
      <c r="M232" s="204"/>
      <c r="N232" s="205"/>
      <c r="O232" s="205"/>
      <c r="P232" s="206">
        <f>SUM(P233:P397)</f>
        <v>0</v>
      </c>
      <c r="Q232" s="205"/>
      <c r="R232" s="206">
        <f>SUM(R233:R397)</f>
        <v>0.24057010399999998</v>
      </c>
      <c r="S232" s="205"/>
      <c r="T232" s="207">
        <f>SUM(T233:T397)</f>
        <v>15.786907999999999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08" t="s">
        <v>79</v>
      </c>
      <c r="AT232" s="209" t="s">
        <v>71</v>
      </c>
      <c r="AU232" s="209" t="s">
        <v>79</v>
      </c>
      <c r="AY232" s="208" t="s">
        <v>186</v>
      </c>
      <c r="BK232" s="210">
        <f>SUM(BK233:BK397)</f>
        <v>0</v>
      </c>
    </row>
    <row r="233" s="2" customFormat="1" ht="37.8" customHeight="1">
      <c r="A233" s="38"/>
      <c r="B233" s="39"/>
      <c r="C233" s="213" t="s">
        <v>362</v>
      </c>
      <c r="D233" s="213" t="s">
        <v>188</v>
      </c>
      <c r="E233" s="214" t="s">
        <v>363</v>
      </c>
      <c r="F233" s="215" t="s">
        <v>364</v>
      </c>
      <c r="G233" s="216" t="s">
        <v>191</v>
      </c>
      <c r="H233" s="217">
        <v>270</v>
      </c>
      <c r="I233" s="218"/>
      <c r="J233" s="219">
        <f>ROUND(I233*H233,2)</f>
        <v>0</v>
      </c>
      <c r="K233" s="220"/>
      <c r="L233" s="44"/>
      <c r="M233" s="221" t="s">
        <v>19</v>
      </c>
      <c r="N233" s="222" t="s">
        <v>44</v>
      </c>
      <c r="O233" s="84"/>
      <c r="P233" s="223">
        <f>O233*H233</f>
        <v>0</v>
      </c>
      <c r="Q233" s="223">
        <v>0</v>
      </c>
      <c r="R233" s="223">
        <f>Q233*H233</f>
        <v>0</v>
      </c>
      <c r="S233" s="223">
        <v>0</v>
      </c>
      <c r="T233" s="224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25" t="s">
        <v>192</v>
      </c>
      <c r="AT233" s="225" t="s">
        <v>188</v>
      </c>
      <c r="AU233" s="225" t="s">
        <v>85</v>
      </c>
      <c r="AY233" s="17" t="s">
        <v>186</v>
      </c>
      <c r="BE233" s="226">
        <f>IF(N233="základní",J233,0)</f>
        <v>0</v>
      </c>
      <c r="BF233" s="226">
        <f>IF(N233="snížená",J233,0)</f>
        <v>0</v>
      </c>
      <c r="BG233" s="226">
        <f>IF(N233="zákl. přenesená",J233,0)</f>
        <v>0</v>
      </c>
      <c r="BH233" s="226">
        <f>IF(N233="sníž. přenesená",J233,0)</f>
        <v>0</v>
      </c>
      <c r="BI233" s="226">
        <f>IF(N233="nulová",J233,0)</f>
        <v>0</v>
      </c>
      <c r="BJ233" s="17" t="s">
        <v>85</v>
      </c>
      <c r="BK233" s="226">
        <f>ROUND(I233*H233,2)</f>
        <v>0</v>
      </c>
      <c r="BL233" s="17" t="s">
        <v>192</v>
      </c>
      <c r="BM233" s="225" t="s">
        <v>365</v>
      </c>
    </row>
    <row r="234" s="2" customFormat="1">
      <c r="A234" s="38"/>
      <c r="B234" s="39"/>
      <c r="C234" s="40"/>
      <c r="D234" s="227" t="s">
        <v>194</v>
      </c>
      <c r="E234" s="40"/>
      <c r="F234" s="228" t="s">
        <v>366</v>
      </c>
      <c r="G234" s="40"/>
      <c r="H234" s="40"/>
      <c r="I234" s="229"/>
      <c r="J234" s="40"/>
      <c r="K234" s="40"/>
      <c r="L234" s="44"/>
      <c r="M234" s="230"/>
      <c r="N234" s="231"/>
      <c r="O234" s="84"/>
      <c r="P234" s="84"/>
      <c r="Q234" s="84"/>
      <c r="R234" s="84"/>
      <c r="S234" s="84"/>
      <c r="T234" s="85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7" t="s">
        <v>194</v>
      </c>
      <c r="AU234" s="17" t="s">
        <v>85</v>
      </c>
    </row>
    <row r="235" s="14" customFormat="1">
      <c r="A235" s="14"/>
      <c r="B235" s="243"/>
      <c r="C235" s="244"/>
      <c r="D235" s="234" t="s">
        <v>196</v>
      </c>
      <c r="E235" s="245" t="s">
        <v>19</v>
      </c>
      <c r="F235" s="246" t="s">
        <v>367</v>
      </c>
      <c r="G235" s="244"/>
      <c r="H235" s="247">
        <v>270</v>
      </c>
      <c r="I235" s="248"/>
      <c r="J235" s="244"/>
      <c r="K235" s="244"/>
      <c r="L235" s="249"/>
      <c r="M235" s="250"/>
      <c r="N235" s="251"/>
      <c r="O235" s="251"/>
      <c r="P235" s="251"/>
      <c r="Q235" s="251"/>
      <c r="R235" s="251"/>
      <c r="S235" s="251"/>
      <c r="T235" s="25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3" t="s">
        <v>196</v>
      </c>
      <c r="AU235" s="253" t="s">
        <v>85</v>
      </c>
      <c r="AV235" s="14" t="s">
        <v>85</v>
      </c>
      <c r="AW235" s="14" t="s">
        <v>33</v>
      </c>
      <c r="AX235" s="14" t="s">
        <v>72</v>
      </c>
      <c r="AY235" s="253" t="s">
        <v>186</v>
      </c>
    </row>
    <row r="236" s="2" customFormat="1" ht="37.8" customHeight="1">
      <c r="A236" s="38"/>
      <c r="B236" s="39"/>
      <c r="C236" s="213" t="s">
        <v>368</v>
      </c>
      <c r="D236" s="213" t="s">
        <v>188</v>
      </c>
      <c r="E236" s="214" t="s">
        <v>369</v>
      </c>
      <c r="F236" s="215" t="s">
        <v>370</v>
      </c>
      <c r="G236" s="216" t="s">
        <v>191</v>
      </c>
      <c r="H236" s="217">
        <v>5400</v>
      </c>
      <c r="I236" s="218"/>
      <c r="J236" s="219">
        <f>ROUND(I236*H236,2)</f>
        <v>0</v>
      </c>
      <c r="K236" s="220"/>
      <c r="L236" s="44"/>
      <c r="M236" s="221" t="s">
        <v>19</v>
      </c>
      <c r="N236" s="222" t="s">
        <v>44</v>
      </c>
      <c r="O236" s="84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4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25" t="s">
        <v>192</v>
      </c>
      <c r="AT236" s="225" t="s">
        <v>188</v>
      </c>
      <c r="AU236" s="225" t="s">
        <v>85</v>
      </c>
      <c r="AY236" s="17" t="s">
        <v>186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7" t="s">
        <v>85</v>
      </c>
      <c r="BK236" s="226">
        <f>ROUND(I236*H236,2)</f>
        <v>0</v>
      </c>
      <c r="BL236" s="17" t="s">
        <v>192</v>
      </c>
      <c r="BM236" s="225" t="s">
        <v>371</v>
      </c>
    </row>
    <row r="237" s="2" customFormat="1">
      <c r="A237" s="38"/>
      <c r="B237" s="39"/>
      <c r="C237" s="40"/>
      <c r="D237" s="227" t="s">
        <v>194</v>
      </c>
      <c r="E237" s="40"/>
      <c r="F237" s="228" t="s">
        <v>372</v>
      </c>
      <c r="G237" s="40"/>
      <c r="H237" s="40"/>
      <c r="I237" s="229"/>
      <c r="J237" s="40"/>
      <c r="K237" s="40"/>
      <c r="L237" s="44"/>
      <c r="M237" s="230"/>
      <c r="N237" s="231"/>
      <c r="O237" s="84"/>
      <c r="P237" s="84"/>
      <c r="Q237" s="84"/>
      <c r="R237" s="84"/>
      <c r="S237" s="84"/>
      <c r="T237" s="85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7" t="s">
        <v>194</v>
      </c>
      <c r="AU237" s="17" t="s">
        <v>85</v>
      </c>
    </row>
    <row r="238" s="14" customFormat="1">
      <c r="A238" s="14"/>
      <c r="B238" s="243"/>
      <c r="C238" s="244"/>
      <c r="D238" s="234" t="s">
        <v>196</v>
      </c>
      <c r="E238" s="244"/>
      <c r="F238" s="246" t="s">
        <v>373</v>
      </c>
      <c r="G238" s="244"/>
      <c r="H238" s="247">
        <v>5400</v>
      </c>
      <c r="I238" s="248"/>
      <c r="J238" s="244"/>
      <c r="K238" s="244"/>
      <c r="L238" s="249"/>
      <c r="M238" s="250"/>
      <c r="N238" s="251"/>
      <c r="O238" s="251"/>
      <c r="P238" s="251"/>
      <c r="Q238" s="251"/>
      <c r="R238" s="251"/>
      <c r="S238" s="251"/>
      <c r="T238" s="252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3" t="s">
        <v>196</v>
      </c>
      <c r="AU238" s="253" t="s">
        <v>85</v>
      </c>
      <c r="AV238" s="14" t="s">
        <v>85</v>
      </c>
      <c r="AW238" s="14" t="s">
        <v>4</v>
      </c>
      <c r="AX238" s="14" t="s">
        <v>79</v>
      </c>
      <c r="AY238" s="253" t="s">
        <v>186</v>
      </c>
    </row>
    <row r="239" s="2" customFormat="1" ht="37.8" customHeight="1">
      <c r="A239" s="38"/>
      <c r="B239" s="39"/>
      <c r="C239" s="213" t="s">
        <v>374</v>
      </c>
      <c r="D239" s="213" t="s">
        <v>188</v>
      </c>
      <c r="E239" s="214" t="s">
        <v>375</v>
      </c>
      <c r="F239" s="215" t="s">
        <v>376</v>
      </c>
      <c r="G239" s="216" t="s">
        <v>191</v>
      </c>
      <c r="H239" s="217">
        <v>270</v>
      </c>
      <c r="I239" s="218"/>
      <c r="J239" s="219">
        <f>ROUND(I239*H239,2)</f>
        <v>0</v>
      </c>
      <c r="K239" s="220"/>
      <c r="L239" s="44"/>
      <c r="M239" s="221" t="s">
        <v>19</v>
      </c>
      <c r="N239" s="222" t="s">
        <v>44</v>
      </c>
      <c r="O239" s="84"/>
      <c r="P239" s="223">
        <f>O239*H239</f>
        <v>0</v>
      </c>
      <c r="Q239" s="223">
        <v>0</v>
      </c>
      <c r="R239" s="223">
        <f>Q239*H239</f>
        <v>0</v>
      </c>
      <c r="S239" s="223">
        <v>0</v>
      </c>
      <c r="T239" s="224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25" t="s">
        <v>192</v>
      </c>
      <c r="AT239" s="225" t="s">
        <v>188</v>
      </c>
      <c r="AU239" s="225" t="s">
        <v>85</v>
      </c>
      <c r="AY239" s="17" t="s">
        <v>186</v>
      </c>
      <c r="BE239" s="226">
        <f>IF(N239="základní",J239,0)</f>
        <v>0</v>
      </c>
      <c r="BF239" s="226">
        <f>IF(N239="snížená",J239,0)</f>
        <v>0</v>
      </c>
      <c r="BG239" s="226">
        <f>IF(N239="zákl. přenesená",J239,0)</f>
        <v>0</v>
      </c>
      <c r="BH239" s="226">
        <f>IF(N239="sníž. přenesená",J239,0)</f>
        <v>0</v>
      </c>
      <c r="BI239" s="226">
        <f>IF(N239="nulová",J239,0)</f>
        <v>0</v>
      </c>
      <c r="BJ239" s="17" t="s">
        <v>85</v>
      </c>
      <c r="BK239" s="226">
        <f>ROUND(I239*H239,2)</f>
        <v>0</v>
      </c>
      <c r="BL239" s="17" t="s">
        <v>192</v>
      </c>
      <c r="BM239" s="225" t="s">
        <v>377</v>
      </c>
    </row>
    <row r="240" s="2" customFormat="1">
      <c r="A240" s="38"/>
      <c r="B240" s="39"/>
      <c r="C240" s="40"/>
      <c r="D240" s="227" t="s">
        <v>194</v>
      </c>
      <c r="E240" s="40"/>
      <c r="F240" s="228" t="s">
        <v>378</v>
      </c>
      <c r="G240" s="40"/>
      <c r="H240" s="40"/>
      <c r="I240" s="229"/>
      <c r="J240" s="40"/>
      <c r="K240" s="40"/>
      <c r="L240" s="44"/>
      <c r="M240" s="230"/>
      <c r="N240" s="231"/>
      <c r="O240" s="84"/>
      <c r="P240" s="84"/>
      <c r="Q240" s="84"/>
      <c r="R240" s="84"/>
      <c r="S240" s="84"/>
      <c r="T240" s="85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7" t="s">
        <v>194</v>
      </c>
      <c r="AU240" s="17" t="s">
        <v>85</v>
      </c>
    </row>
    <row r="241" s="2" customFormat="1" ht="55.5" customHeight="1">
      <c r="A241" s="38"/>
      <c r="B241" s="39"/>
      <c r="C241" s="213" t="s">
        <v>379</v>
      </c>
      <c r="D241" s="213" t="s">
        <v>188</v>
      </c>
      <c r="E241" s="214" t="s">
        <v>380</v>
      </c>
      <c r="F241" s="215" t="s">
        <v>381</v>
      </c>
      <c r="G241" s="216" t="s">
        <v>283</v>
      </c>
      <c r="H241" s="217">
        <v>1</v>
      </c>
      <c r="I241" s="218"/>
      <c r="J241" s="219">
        <f>ROUND(I241*H241,2)</f>
        <v>0</v>
      </c>
      <c r="K241" s="220"/>
      <c r="L241" s="44"/>
      <c r="M241" s="221" t="s">
        <v>19</v>
      </c>
      <c r="N241" s="222" t="s">
        <v>44</v>
      </c>
      <c r="O241" s="84"/>
      <c r="P241" s="223">
        <f>O241*H241</f>
        <v>0</v>
      </c>
      <c r="Q241" s="223">
        <v>0</v>
      </c>
      <c r="R241" s="223">
        <f>Q241*H241</f>
        <v>0</v>
      </c>
      <c r="S241" s="223">
        <v>0</v>
      </c>
      <c r="T241" s="224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225" t="s">
        <v>192</v>
      </c>
      <c r="AT241" s="225" t="s">
        <v>188</v>
      </c>
      <c r="AU241" s="225" t="s">
        <v>85</v>
      </c>
      <c r="AY241" s="17" t="s">
        <v>186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7" t="s">
        <v>85</v>
      </c>
      <c r="BK241" s="226">
        <f>ROUND(I241*H241,2)</f>
        <v>0</v>
      </c>
      <c r="BL241" s="17" t="s">
        <v>192</v>
      </c>
      <c r="BM241" s="225" t="s">
        <v>382</v>
      </c>
    </row>
    <row r="242" s="2" customFormat="1">
      <c r="A242" s="38"/>
      <c r="B242" s="39"/>
      <c r="C242" s="40"/>
      <c r="D242" s="227" t="s">
        <v>194</v>
      </c>
      <c r="E242" s="40"/>
      <c r="F242" s="228" t="s">
        <v>383</v>
      </c>
      <c r="G242" s="40"/>
      <c r="H242" s="40"/>
      <c r="I242" s="229"/>
      <c r="J242" s="40"/>
      <c r="K242" s="40"/>
      <c r="L242" s="44"/>
      <c r="M242" s="230"/>
      <c r="N242" s="231"/>
      <c r="O242" s="84"/>
      <c r="P242" s="84"/>
      <c r="Q242" s="84"/>
      <c r="R242" s="84"/>
      <c r="S242" s="84"/>
      <c r="T242" s="85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T242" s="17" t="s">
        <v>194</v>
      </c>
      <c r="AU242" s="17" t="s">
        <v>85</v>
      </c>
    </row>
    <row r="243" s="14" customFormat="1">
      <c r="A243" s="14"/>
      <c r="B243" s="243"/>
      <c r="C243" s="244"/>
      <c r="D243" s="234" t="s">
        <v>196</v>
      </c>
      <c r="E243" s="245" t="s">
        <v>19</v>
      </c>
      <c r="F243" s="246" t="s">
        <v>384</v>
      </c>
      <c r="G243" s="244"/>
      <c r="H243" s="247">
        <v>1</v>
      </c>
      <c r="I243" s="248"/>
      <c r="J243" s="244"/>
      <c r="K243" s="244"/>
      <c r="L243" s="249"/>
      <c r="M243" s="250"/>
      <c r="N243" s="251"/>
      <c r="O243" s="251"/>
      <c r="P243" s="251"/>
      <c r="Q243" s="251"/>
      <c r="R243" s="251"/>
      <c r="S243" s="251"/>
      <c r="T243" s="252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3" t="s">
        <v>196</v>
      </c>
      <c r="AU243" s="253" t="s">
        <v>85</v>
      </c>
      <c r="AV243" s="14" t="s">
        <v>85</v>
      </c>
      <c r="AW243" s="14" t="s">
        <v>33</v>
      </c>
      <c r="AX243" s="14" t="s">
        <v>72</v>
      </c>
      <c r="AY243" s="253" t="s">
        <v>186</v>
      </c>
    </row>
    <row r="244" s="2" customFormat="1" ht="37.8" customHeight="1">
      <c r="A244" s="38"/>
      <c r="B244" s="39"/>
      <c r="C244" s="213" t="s">
        <v>385</v>
      </c>
      <c r="D244" s="213" t="s">
        <v>188</v>
      </c>
      <c r="E244" s="214" t="s">
        <v>386</v>
      </c>
      <c r="F244" s="215" t="s">
        <v>387</v>
      </c>
      <c r="G244" s="216" t="s">
        <v>256</v>
      </c>
      <c r="H244" s="217">
        <v>92.980000000000004</v>
      </c>
      <c r="I244" s="218"/>
      <c r="J244" s="219">
        <f>ROUND(I244*H244,2)</f>
        <v>0</v>
      </c>
      <c r="K244" s="220"/>
      <c r="L244" s="44"/>
      <c r="M244" s="221" t="s">
        <v>19</v>
      </c>
      <c r="N244" s="222" t="s">
        <v>44</v>
      </c>
      <c r="O244" s="84"/>
      <c r="P244" s="223">
        <f>O244*H244</f>
        <v>0</v>
      </c>
      <c r="Q244" s="223">
        <v>0.00012999999999999999</v>
      </c>
      <c r="R244" s="223">
        <f>Q244*H244</f>
        <v>0.0120874</v>
      </c>
      <c r="S244" s="223">
        <v>0</v>
      </c>
      <c r="T244" s="224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25" t="s">
        <v>192</v>
      </c>
      <c r="AT244" s="225" t="s">
        <v>188</v>
      </c>
      <c r="AU244" s="225" t="s">
        <v>85</v>
      </c>
      <c r="AY244" s="17" t="s">
        <v>186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7" t="s">
        <v>85</v>
      </c>
      <c r="BK244" s="226">
        <f>ROUND(I244*H244,2)</f>
        <v>0</v>
      </c>
      <c r="BL244" s="17" t="s">
        <v>192</v>
      </c>
      <c r="BM244" s="225" t="s">
        <v>388</v>
      </c>
    </row>
    <row r="245" s="2" customFormat="1">
      <c r="A245" s="38"/>
      <c r="B245" s="39"/>
      <c r="C245" s="40"/>
      <c r="D245" s="227" t="s">
        <v>194</v>
      </c>
      <c r="E245" s="40"/>
      <c r="F245" s="228" t="s">
        <v>389</v>
      </c>
      <c r="G245" s="40"/>
      <c r="H245" s="40"/>
      <c r="I245" s="229"/>
      <c r="J245" s="40"/>
      <c r="K245" s="40"/>
      <c r="L245" s="44"/>
      <c r="M245" s="230"/>
      <c r="N245" s="231"/>
      <c r="O245" s="84"/>
      <c r="P245" s="84"/>
      <c r="Q245" s="84"/>
      <c r="R245" s="84"/>
      <c r="S245" s="84"/>
      <c r="T245" s="85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7" t="s">
        <v>194</v>
      </c>
      <c r="AU245" s="17" t="s">
        <v>85</v>
      </c>
    </row>
    <row r="246" s="13" customFormat="1">
      <c r="A246" s="13"/>
      <c r="B246" s="232"/>
      <c r="C246" s="233"/>
      <c r="D246" s="234" t="s">
        <v>196</v>
      </c>
      <c r="E246" s="235" t="s">
        <v>19</v>
      </c>
      <c r="F246" s="236" t="s">
        <v>390</v>
      </c>
      <c r="G246" s="233"/>
      <c r="H246" s="235" t="s">
        <v>19</v>
      </c>
      <c r="I246" s="237"/>
      <c r="J246" s="233"/>
      <c r="K246" s="233"/>
      <c r="L246" s="238"/>
      <c r="M246" s="239"/>
      <c r="N246" s="240"/>
      <c r="O246" s="240"/>
      <c r="P246" s="240"/>
      <c r="Q246" s="240"/>
      <c r="R246" s="240"/>
      <c r="S246" s="240"/>
      <c r="T246" s="241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2" t="s">
        <v>196</v>
      </c>
      <c r="AU246" s="242" t="s">
        <v>85</v>
      </c>
      <c r="AV246" s="13" t="s">
        <v>79</v>
      </c>
      <c r="AW246" s="13" t="s">
        <v>33</v>
      </c>
      <c r="AX246" s="13" t="s">
        <v>72</v>
      </c>
      <c r="AY246" s="242" t="s">
        <v>186</v>
      </c>
    </row>
    <row r="247" s="14" customFormat="1">
      <c r="A247" s="14"/>
      <c r="B247" s="243"/>
      <c r="C247" s="244"/>
      <c r="D247" s="234" t="s">
        <v>196</v>
      </c>
      <c r="E247" s="245" t="s">
        <v>19</v>
      </c>
      <c r="F247" s="246" t="s">
        <v>391</v>
      </c>
      <c r="G247" s="244"/>
      <c r="H247" s="247">
        <v>11.199999999999999</v>
      </c>
      <c r="I247" s="248"/>
      <c r="J247" s="244"/>
      <c r="K247" s="244"/>
      <c r="L247" s="249"/>
      <c r="M247" s="250"/>
      <c r="N247" s="251"/>
      <c r="O247" s="251"/>
      <c r="P247" s="251"/>
      <c r="Q247" s="251"/>
      <c r="R247" s="251"/>
      <c r="S247" s="251"/>
      <c r="T247" s="252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3" t="s">
        <v>196</v>
      </c>
      <c r="AU247" s="253" t="s">
        <v>85</v>
      </c>
      <c r="AV247" s="14" t="s">
        <v>85</v>
      </c>
      <c r="AW247" s="14" t="s">
        <v>33</v>
      </c>
      <c r="AX247" s="14" t="s">
        <v>72</v>
      </c>
      <c r="AY247" s="253" t="s">
        <v>186</v>
      </c>
    </row>
    <row r="248" s="14" customFormat="1">
      <c r="A248" s="14"/>
      <c r="B248" s="243"/>
      <c r="C248" s="244"/>
      <c r="D248" s="234" t="s">
        <v>196</v>
      </c>
      <c r="E248" s="245" t="s">
        <v>19</v>
      </c>
      <c r="F248" s="246" t="s">
        <v>392</v>
      </c>
      <c r="G248" s="244"/>
      <c r="H248" s="247">
        <v>81.780000000000001</v>
      </c>
      <c r="I248" s="248"/>
      <c r="J248" s="244"/>
      <c r="K248" s="244"/>
      <c r="L248" s="249"/>
      <c r="M248" s="250"/>
      <c r="N248" s="251"/>
      <c r="O248" s="251"/>
      <c r="P248" s="251"/>
      <c r="Q248" s="251"/>
      <c r="R248" s="251"/>
      <c r="S248" s="251"/>
      <c r="T248" s="252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3" t="s">
        <v>196</v>
      </c>
      <c r="AU248" s="253" t="s">
        <v>85</v>
      </c>
      <c r="AV248" s="14" t="s">
        <v>85</v>
      </c>
      <c r="AW248" s="14" t="s">
        <v>33</v>
      </c>
      <c r="AX248" s="14" t="s">
        <v>72</v>
      </c>
      <c r="AY248" s="253" t="s">
        <v>186</v>
      </c>
    </row>
    <row r="249" s="2" customFormat="1" ht="24.15" customHeight="1">
      <c r="A249" s="38"/>
      <c r="B249" s="39"/>
      <c r="C249" s="213" t="s">
        <v>393</v>
      </c>
      <c r="D249" s="213" t="s">
        <v>188</v>
      </c>
      <c r="E249" s="214" t="s">
        <v>394</v>
      </c>
      <c r="F249" s="215" t="s">
        <v>395</v>
      </c>
      <c r="G249" s="216" t="s">
        <v>396</v>
      </c>
      <c r="H249" s="217">
        <v>1</v>
      </c>
      <c r="I249" s="218"/>
      <c r="J249" s="219">
        <f>ROUND(I249*H249,2)</f>
        <v>0</v>
      </c>
      <c r="K249" s="220"/>
      <c r="L249" s="44"/>
      <c r="M249" s="221" t="s">
        <v>19</v>
      </c>
      <c r="N249" s="222" t="s">
        <v>44</v>
      </c>
      <c r="O249" s="84"/>
      <c r="P249" s="223">
        <f>O249*H249</f>
        <v>0</v>
      </c>
      <c r="Q249" s="223">
        <v>0</v>
      </c>
      <c r="R249" s="223">
        <f>Q249*H249</f>
        <v>0</v>
      </c>
      <c r="S249" s="223">
        <v>0</v>
      </c>
      <c r="T249" s="224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25" t="s">
        <v>192</v>
      </c>
      <c r="AT249" s="225" t="s">
        <v>188</v>
      </c>
      <c r="AU249" s="225" t="s">
        <v>85</v>
      </c>
      <c r="AY249" s="17" t="s">
        <v>186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17" t="s">
        <v>85</v>
      </c>
      <c r="BK249" s="226">
        <f>ROUND(I249*H249,2)</f>
        <v>0</v>
      </c>
      <c r="BL249" s="17" t="s">
        <v>192</v>
      </c>
      <c r="BM249" s="225" t="s">
        <v>397</v>
      </c>
    </row>
    <row r="250" s="2" customFormat="1">
      <c r="A250" s="38"/>
      <c r="B250" s="39"/>
      <c r="C250" s="40"/>
      <c r="D250" s="227" t="s">
        <v>194</v>
      </c>
      <c r="E250" s="40"/>
      <c r="F250" s="228" t="s">
        <v>398</v>
      </c>
      <c r="G250" s="40"/>
      <c r="H250" s="40"/>
      <c r="I250" s="229"/>
      <c r="J250" s="40"/>
      <c r="K250" s="40"/>
      <c r="L250" s="44"/>
      <c r="M250" s="230"/>
      <c r="N250" s="231"/>
      <c r="O250" s="84"/>
      <c r="P250" s="84"/>
      <c r="Q250" s="84"/>
      <c r="R250" s="84"/>
      <c r="S250" s="84"/>
      <c r="T250" s="85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7" t="s">
        <v>194</v>
      </c>
      <c r="AU250" s="17" t="s">
        <v>85</v>
      </c>
    </row>
    <row r="251" s="14" customFormat="1">
      <c r="A251" s="14"/>
      <c r="B251" s="243"/>
      <c r="C251" s="244"/>
      <c r="D251" s="234" t="s">
        <v>196</v>
      </c>
      <c r="E251" s="245" t="s">
        <v>19</v>
      </c>
      <c r="F251" s="246" t="s">
        <v>399</v>
      </c>
      <c r="G251" s="244"/>
      <c r="H251" s="247">
        <v>1</v>
      </c>
      <c r="I251" s="248"/>
      <c r="J251" s="244"/>
      <c r="K251" s="244"/>
      <c r="L251" s="249"/>
      <c r="M251" s="250"/>
      <c r="N251" s="251"/>
      <c r="O251" s="251"/>
      <c r="P251" s="251"/>
      <c r="Q251" s="251"/>
      <c r="R251" s="251"/>
      <c r="S251" s="251"/>
      <c r="T251" s="25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3" t="s">
        <v>196</v>
      </c>
      <c r="AU251" s="253" t="s">
        <v>85</v>
      </c>
      <c r="AV251" s="14" t="s">
        <v>85</v>
      </c>
      <c r="AW251" s="14" t="s">
        <v>33</v>
      </c>
      <c r="AX251" s="14" t="s">
        <v>72</v>
      </c>
      <c r="AY251" s="253" t="s">
        <v>186</v>
      </c>
    </row>
    <row r="252" s="2" customFormat="1" ht="44.25" customHeight="1">
      <c r="A252" s="38"/>
      <c r="B252" s="39"/>
      <c r="C252" s="213" t="s">
        <v>400</v>
      </c>
      <c r="D252" s="213" t="s">
        <v>188</v>
      </c>
      <c r="E252" s="214" t="s">
        <v>401</v>
      </c>
      <c r="F252" s="215" t="s">
        <v>402</v>
      </c>
      <c r="G252" s="216" t="s">
        <v>256</v>
      </c>
      <c r="H252" s="217">
        <v>180</v>
      </c>
      <c r="I252" s="218"/>
      <c r="J252" s="219">
        <f>ROUND(I252*H252,2)</f>
        <v>0</v>
      </c>
      <c r="K252" s="220"/>
      <c r="L252" s="44"/>
      <c r="M252" s="221" t="s">
        <v>19</v>
      </c>
      <c r="N252" s="222" t="s">
        <v>44</v>
      </c>
      <c r="O252" s="84"/>
      <c r="P252" s="223">
        <f>O252*H252</f>
        <v>0</v>
      </c>
      <c r="Q252" s="223">
        <v>0</v>
      </c>
      <c r="R252" s="223">
        <f>Q252*H252</f>
        <v>0</v>
      </c>
      <c r="S252" s="223">
        <v>0</v>
      </c>
      <c r="T252" s="224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25" t="s">
        <v>192</v>
      </c>
      <c r="AT252" s="225" t="s">
        <v>188</v>
      </c>
      <c r="AU252" s="225" t="s">
        <v>85</v>
      </c>
      <c r="AY252" s="17" t="s">
        <v>186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7" t="s">
        <v>85</v>
      </c>
      <c r="BK252" s="226">
        <f>ROUND(I252*H252,2)</f>
        <v>0</v>
      </c>
      <c r="BL252" s="17" t="s">
        <v>192</v>
      </c>
      <c r="BM252" s="225" t="s">
        <v>403</v>
      </c>
    </row>
    <row r="253" s="2" customFormat="1">
      <c r="A253" s="38"/>
      <c r="B253" s="39"/>
      <c r="C253" s="40"/>
      <c r="D253" s="227" t="s">
        <v>194</v>
      </c>
      <c r="E253" s="40"/>
      <c r="F253" s="228" t="s">
        <v>404</v>
      </c>
      <c r="G253" s="40"/>
      <c r="H253" s="40"/>
      <c r="I253" s="229"/>
      <c r="J253" s="40"/>
      <c r="K253" s="40"/>
      <c r="L253" s="44"/>
      <c r="M253" s="230"/>
      <c r="N253" s="231"/>
      <c r="O253" s="84"/>
      <c r="P253" s="84"/>
      <c r="Q253" s="84"/>
      <c r="R253" s="84"/>
      <c r="S253" s="84"/>
      <c r="T253" s="85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7" t="s">
        <v>194</v>
      </c>
      <c r="AU253" s="17" t="s">
        <v>85</v>
      </c>
    </row>
    <row r="254" s="14" customFormat="1">
      <c r="A254" s="14"/>
      <c r="B254" s="243"/>
      <c r="C254" s="244"/>
      <c r="D254" s="234" t="s">
        <v>196</v>
      </c>
      <c r="E254" s="245" t="s">
        <v>19</v>
      </c>
      <c r="F254" s="246" t="s">
        <v>405</v>
      </c>
      <c r="G254" s="244"/>
      <c r="H254" s="247">
        <v>180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3" t="s">
        <v>196</v>
      </c>
      <c r="AU254" s="253" t="s">
        <v>85</v>
      </c>
      <c r="AV254" s="14" t="s">
        <v>85</v>
      </c>
      <c r="AW254" s="14" t="s">
        <v>33</v>
      </c>
      <c r="AX254" s="14" t="s">
        <v>72</v>
      </c>
      <c r="AY254" s="253" t="s">
        <v>186</v>
      </c>
    </row>
    <row r="255" s="2" customFormat="1" ht="37.8" customHeight="1">
      <c r="A255" s="38"/>
      <c r="B255" s="39"/>
      <c r="C255" s="213" t="s">
        <v>406</v>
      </c>
      <c r="D255" s="213" t="s">
        <v>188</v>
      </c>
      <c r="E255" s="214" t="s">
        <v>407</v>
      </c>
      <c r="F255" s="215" t="s">
        <v>408</v>
      </c>
      <c r="G255" s="216" t="s">
        <v>256</v>
      </c>
      <c r="H255" s="217">
        <v>3600</v>
      </c>
      <c r="I255" s="218"/>
      <c r="J255" s="219">
        <f>ROUND(I255*H255,2)</f>
        <v>0</v>
      </c>
      <c r="K255" s="220"/>
      <c r="L255" s="44"/>
      <c r="M255" s="221" t="s">
        <v>19</v>
      </c>
      <c r="N255" s="222" t="s">
        <v>44</v>
      </c>
      <c r="O255" s="84"/>
      <c r="P255" s="223">
        <f>O255*H255</f>
        <v>0</v>
      </c>
      <c r="Q255" s="223">
        <v>0</v>
      </c>
      <c r="R255" s="223">
        <f>Q255*H255</f>
        <v>0</v>
      </c>
      <c r="S255" s="223">
        <v>0</v>
      </c>
      <c r="T255" s="224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25" t="s">
        <v>192</v>
      </c>
      <c r="AT255" s="225" t="s">
        <v>188</v>
      </c>
      <c r="AU255" s="225" t="s">
        <v>85</v>
      </c>
      <c r="AY255" s="17" t="s">
        <v>186</v>
      </c>
      <c r="BE255" s="226">
        <f>IF(N255="základní",J255,0)</f>
        <v>0</v>
      </c>
      <c r="BF255" s="226">
        <f>IF(N255="snížená",J255,0)</f>
        <v>0</v>
      </c>
      <c r="BG255" s="226">
        <f>IF(N255="zákl. přenesená",J255,0)</f>
        <v>0</v>
      </c>
      <c r="BH255" s="226">
        <f>IF(N255="sníž. přenesená",J255,0)</f>
        <v>0</v>
      </c>
      <c r="BI255" s="226">
        <f>IF(N255="nulová",J255,0)</f>
        <v>0</v>
      </c>
      <c r="BJ255" s="17" t="s">
        <v>85</v>
      </c>
      <c r="BK255" s="226">
        <f>ROUND(I255*H255,2)</f>
        <v>0</v>
      </c>
      <c r="BL255" s="17" t="s">
        <v>192</v>
      </c>
      <c r="BM255" s="225" t="s">
        <v>409</v>
      </c>
    </row>
    <row r="256" s="2" customFormat="1">
      <c r="A256" s="38"/>
      <c r="B256" s="39"/>
      <c r="C256" s="40"/>
      <c r="D256" s="227" t="s">
        <v>194</v>
      </c>
      <c r="E256" s="40"/>
      <c r="F256" s="228" t="s">
        <v>410</v>
      </c>
      <c r="G256" s="40"/>
      <c r="H256" s="40"/>
      <c r="I256" s="229"/>
      <c r="J256" s="40"/>
      <c r="K256" s="40"/>
      <c r="L256" s="44"/>
      <c r="M256" s="230"/>
      <c r="N256" s="231"/>
      <c r="O256" s="84"/>
      <c r="P256" s="84"/>
      <c r="Q256" s="84"/>
      <c r="R256" s="84"/>
      <c r="S256" s="84"/>
      <c r="T256" s="85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7" t="s">
        <v>194</v>
      </c>
      <c r="AU256" s="17" t="s">
        <v>85</v>
      </c>
    </row>
    <row r="257" s="14" customFormat="1">
      <c r="A257" s="14"/>
      <c r="B257" s="243"/>
      <c r="C257" s="244"/>
      <c r="D257" s="234" t="s">
        <v>196</v>
      </c>
      <c r="E257" s="244"/>
      <c r="F257" s="246" t="s">
        <v>411</v>
      </c>
      <c r="G257" s="244"/>
      <c r="H257" s="247">
        <v>3600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196</v>
      </c>
      <c r="AU257" s="253" t="s">
        <v>85</v>
      </c>
      <c r="AV257" s="14" t="s">
        <v>85</v>
      </c>
      <c r="AW257" s="14" t="s">
        <v>4</v>
      </c>
      <c r="AX257" s="14" t="s">
        <v>79</v>
      </c>
      <c r="AY257" s="253" t="s">
        <v>186</v>
      </c>
    </row>
    <row r="258" s="2" customFormat="1" ht="44.25" customHeight="1">
      <c r="A258" s="38"/>
      <c r="B258" s="39"/>
      <c r="C258" s="213" t="s">
        <v>412</v>
      </c>
      <c r="D258" s="213" t="s">
        <v>188</v>
      </c>
      <c r="E258" s="214" t="s">
        <v>413</v>
      </c>
      <c r="F258" s="215" t="s">
        <v>414</v>
      </c>
      <c r="G258" s="216" t="s">
        <v>256</v>
      </c>
      <c r="H258" s="217">
        <v>180</v>
      </c>
      <c r="I258" s="218"/>
      <c r="J258" s="219">
        <f>ROUND(I258*H258,2)</f>
        <v>0</v>
      </c>
      <c r="K258" s="220"/>
      <c r="L258" s="44"/>
      <c r="M258" s="221" t="s">
        <v>19</v>
      </c>
      <c r="N258" s="222" t="s">
        <v>44</v>
      </c>
      <c r="O258" s="84"/>
      <c r="P258" s="223">
        <f>O258*H258</f>
        <v>0</v>
      </c>
      <c r="Q258" s="223">
        <v>0</v>
      </c>
      <c r="R258" s="223">
        <f>Q258*H258</f>
        <v>0</v>
      </c>
      <c r="S258" s="223">
        <v>0</v>
      </c>
      <c r="T258" s="224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25" t="s">
        <v>192</v>
      </c>
      <c r="AT258" s="225" t="s">
        <v>188</v>
      </c>
      <c r="AU258" s="225" t="s">
        <v>85</v>
      </c>
      <c r="AY258" s="17" t="s">
        <v>186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7" t="s">
        <v>85</v>
      </c>
      <c r="BK258" s="226">
        <f>ROUND(I258*H258,2)</f>
        <v>0</v>
      </c>
      <c r="BL258" s="17" t="s">
        <v>192</v>
      </c>
      <c r="BM258" s="225" t="s">
        <v>415</v>
      </c>
    </row>
    <row r="259" s="2" customFormat="1">
      <c r="A259" s="38"/>
      <c r="B259" s="39"/>
      <c r="C259" s="40"/>
      <c r="D259" s="227" t="s">
        <v>194</v>
      </c>
      <c r="E259" s="40"/>
      <c r="F259" s="228" t="s">
        <v>416</v>
      </c>
      <c r="G259" s="40"/>
      <c r="H259" s="40"/>
      <c r="I259" s="229"/>
      <c r="J259" s="40"/>
      <c r="K259" s="40"/>
      <c r="L259" s="44"/>
      <c r="M259" s="230"/>
      <c r="N259" s="231"/>
      <c r="O259" s="84"/>
      <c r="P259" s="84"/>
      <c r="Q259" s="84"/>
      <c r="R259" s="84"/>
      <c r="S259" s="84"/>
      <c r="T259" s="85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7" t="s">
        <v>194</v>
      </c>
      <c r="AU259" s="17" t="s">
        <v>85</v>
      </c>
    </row>
    <row r="260" s="2" customFormat="1" ht="37.8" customHeight="1">
      <c r="A260" s="38"/>
      <c r="B260" s="39"/>
      <c r="C260" s="213" t="s">
        <v>417</v>
      </c>
      <c r="D260" s="213" t="s">
        <v>188</v>
      </c>
      <c r="E260" s="214" t="s">
        <v>418</v>
      </c>
      <c r="F260" s="215" t="s">
        <v>419</v>
      </c>
      <c r="G260" s="216" t="s">
        <v>256</v>
      </c>
      <c r="H260" s="217">
        <v>364.5</v>
      </c>
      <c r="I260" s="218"/>
      <c r="J260" s="219">
        <f>ROUND(I260*H260,2)</f>
        <v>0</v>
      </c>
      <c r="K260" s="220"/>
      <c r="L260" s="44"/>
      <c r="M260" s="221" t="s">
        <v>19</v>
      </c>
      <c r="N260" s="222" t="s">
        <v>44</v>
      </c>
      <c r="O260" s="84"/>
      <c r="P260" s="223">
        <f>O260*H260</f>
        <v>0</v>
      </c>
      <c r="Q260" s="223">
        <v>0</v>
      </c>
      <c r="R260" s="223">
        <f>Q260*H260</f>
        <v>0</v>
      </c>
      <c r="S260" s="223">
        <v>0</v>
      </c>
      <c r="T260" s="224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25" t="s">
        <v>192</v>
      </c>
      <c r="AT260" s="225" t="s">
        <v>188</v>
      </c>
      <c r="AU260" s="225" t="s">
        <v>85</v>
      </c>
      <c r="AY260" s="17" t="s">
        <v>186</v>
      </c>
      <c r="BE260" s="226">
        <f>IF(N260="základní",J260,0)</f>
        <v>0</v>
      </c>
      <c r="BF260" s="226">
        <f>IF(N260="snížená",J260,0)</f>
        <v>0</v>
      </c>
      <c r="BG260" s="226">
        <f>IF(N260="zákl. přenesená",J260,0)</f>
        <v>0</v>
      </c>
      <c r="BH260" s="226">
        <f>IF(N260="sníž. přenesená",J260,0)</f>
        <v>0</v>
      </c>
      <c r="BI260" s="226">
        <f>IF(N260="nulová",J260,0)</f>
        <v>0</v>
      </c>
      <c r="BJ260" s="17" t="s">
        <v>85</v>
      </c>
      <c r="BK260" s="226">
        <f>ROUND(I260*H260,2)</f>
        <v>0</v>
      </c>
      <c r="BL260" s="17" t="s">
        <v>192</v>
      </c>
      <c r="BM260" s="225" t="s">
        <v>420</v>
      </c>
    </row>
    <row r="261" s="2" customFormat="1">
      <c r="A261" s="38"/>
      <c r="B261" s="39"/>
      <c r="C261" s="40"/>
      <c r="D261" s="227" t="s">
        <v>194</v>
      </c>
      <c r="E261" s="40"/>
      <c r="F261" s="228" t="s">
        <v>421</v>
      </c>
      <c r="G261" s="40"/>
      <c r="H261" s="40"/>
      <c r="I261" s="229"/>
      <c r="J261" s="40"/>
      <c r="K261" s="40"/>
      <c r="L261" s="44"/>
      <c r="M261" s="230"/>
      <c r="N261" s="231"/>
      <c r="O261" s="84"/>
      <c r="P261" s="84"/>
      <c r="Q261" s="84"/>
      <c r="R261" s="84"/>
      <c r="S261" s="84"/>
      <c r="T261" s="85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7" t="s">
        <v>194</v>
      </c>
      <c r="AU261" s="17" t="s">
        <v>85</v>
      </c>
    </row>
    <row r="262" s="14" customFormat="1">
      <c r="A262" s="14"/>
      <c r="B262" s="243"/>
      <c r="C262" s="244"/>
      <c r="D262" s="234" t="s">
        <v>196</v>
      </c>
      <c r="E262" s="245" t="s">
        <v>19</v>
      </c>
      <c r="F262" s="246" t="s">
        <v>422</v>
      </c>
      <c r="G262" s="244"/>
      <c r="H262" s="247">
        <v>95</v>
      </c>
      <c r="I262" s="248"/>
      <c r="J262" s="244"/>
      <c r="K262" s="244"/>
      <c r="L262" s="249"/>
      <c r="M262" s="250"/>
      <c r="N262" s="251"/>
      <c r="O262" s="251"/>
      <c r="P262" s="251"/>
      <c r="Q262" s="251"/>
      <c r="R262" s="251"/>
      <c r="S262" s="251"/>
      <c r="T262" s="25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3" t="s">
        <v>196</v>
      </c>
      <c r="AU262" s="253" t="s">
        <v>85</v>
      </c>
      <c r="AV262" s="14" t="s">
        <v>85</v>
      </c>
      <c r="AW262" s="14" t="s">
        <v>33</v>
      </c>
      <c r="AX262" s="14" t="s">
        <v>72</v>
      </c>
      <c r="AY262" s="253" t="s">
        <v>186</v>
      </c>
    </row>
    <row r="263" s="14" customFormat="1">
      <c r="A263" s="14"/>
      <c r="B263" s="243"/>
      <c r="C263" s="244"/>
      <c r="D263" s="234" t="s">
        <v>196</v>
      </c>
      <c r="E263" s="245" t="s">
        <v>19</v>
      </c>
      <c r="F263" s="246" t="s">
        <v>423</v>
      </c>
      <c r="G263" s="244"/>
      <c r="H263" s="247">
        <v>269.5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196</v>
      </c>
      <c r="AU263" s="253" t="s">
        <v>85</v>
      </c>
      <c r="AV263" s="14" t="s">
        <v>85</v>
      </c>
      <c r="AW263" s="14" t="s">
        <v>33</v>
      </c>
      <c r="AX263" s="14" t="s">
        <v>72</v>
      </c>
      <c r="AY263" s="253" t="s">
        <v>186</v>
      </c>
    </row>
    <row r="264" s="2" customFormat="1" ht="37.8" customHeight="1">
      <c r="A264" s="38"/>
      <c r="B264" s="39"/>
      <c r="C264" s="213" t="s">
        <v>424</v>
      </c>
      <c r="D264" s="213" t="s">
        <v>188</v>
      </c>
      <c r="E264" s="214" t="s">
        <v>425</v>
      </c>
      <c r="F264" s="215" t="s">
        <v>426</v>
      </c>
      <c r="G264" s="216" t="s">
        <v>256</v>
      </c>
      <c r="H264" s="217">
        <v>100</v>
      </c>
      <c r="I264" s="218"/>
      <c r="J264" s="219">
        <f>ROUND(I264*H264,2)</f>
        <v>0</v>
      </c>
      <c r="K264" s="220"/>
      <c r="L264" s="44"/>
      <c r="M264" s="221" t="s">
        <v>19</v>
      </c>
      <c r="N264" s="222" t="s">
        <v>44</v>
      </c>
      <c r="O264" s="84"/>
      <c r="P264" s="223">
        <f>O264*H264</f>
        <v>0</v>
      </c>
      <c r="Q264" s="223">
        <v>0</v>
      </c>
      <c r="R264" s="223">
        <f>Q264*H264</f>
        <v>0</v>
      </c>
      <c r="S264" s="223">
        <v>0</v>
      </c>
      <c r="T264" s="224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25" t="s">
        <v>192</v>
      </c>
      <c r="AT264" s="225" t="s">
        <v>188</v>
      </c>
      <c r="AU264" s="225" t="s">
        <v>85</v>
      </c>
      <c r="AY264" s="17" t="s">
        <v>186</v>
      </c>
      <c r="BE264" s="226">
        <f>IF(N264="základní",J264,0)</f>
        <v>0</v>
      </c>
      <c r="BF264" s="226">
        <f>IF(N264="snížená",J264,0)</f>
        <v>0</v>
      </c>
      <c r="BG264" s="226">
        <f>IF(N264="zákl. přenesená",J264,0)</f>
        <v>0</v>
      </c>
      <c r="BH264" s="226">
        <f>IF(N264="sníž. přenesená",J264,0)</f>
        <v>0</v>
      </c>
      <c r="BI264" s="226">
        <f>IF(N264="nulová",J264,0)</f>
        <v>0</v>
      </c>
      <c r="BJ264" s="17" t="s">
        <v>85</v>
      </c>
      <c r="BK264" s="226">
        <f>ROUND(I264*H264,2)</f>
        <v>0</v>
      </c>
      <c r="BL264" s="17" t="s">
        <v>192</v>
      </c>
      <c r="BM264" s="225" t="s">
        <v>427</v>
      </c>
    </row>
    <row r="265" s="2" customFormat="1">
      <c r="A265" s="38"/>
      <c r="B265" s="39"/>
      <c r="C265" s="40"/>
      <c r="D265" s="227" t="s">
        <v>194</v>
      </c>
      <c r="E265" s="40"/>
      <c r="F265" s="228" t="s">
        <v>428</v>
      </c>
      <c r="G265" s="40"/>
      <c r="H265" s="40"/>
      <c r="I265" s="229"/>
      <c r="J265" s="40"/>
      <c r="K265" s="40"/>
      <c r="L265" s="44"/>
      <c r="M265" s="230"/>
      <c r="N265" s="231"/>
      <c r="O265" s="84"/>
      <c r="P265" s="84"/>
      <c r="Q265" s="84"/>
      <c r="R265" s="84"/>
      <c r="S265" s="84"/>
      <c r="T265" s="85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7" t="s">
        <v>194</v>
      </c>
      <c r="AU265" s="17" t="s">
        <v>85</v>
      </c>
    </row>
    <row r="266" s="14" customFormat="1">
      <c r="A266" s="14"/>
      <c r="B266" s="243"/>
      <c r="C266" s="244"/>
      <c r="D266" s="234" t="s">
        <v>196</v>
      </c>
      <c r="E266" s="245" t="s">
        <v>19</v>
      </c>
      <c r="F266" s="246" t="s">
        <v>429</v>
      </c>
      <c r="G266" s="244"/>
      <c r="H266" s="247">
        <v>100</v>
      </c>
      <c r="I266" s="248"/>
      <c r="J266" s="244"/>
      <c r="K266" s="244"/>
      <c r="L266" s="249"/>
      <c r="M266" s="250"/>
      <c r="N266" s="251"/>
      <c r="O266" s="251"/>
      <c r="P266" s="251"/>
      <c r="Q266" s="251"/>
      <c r="R266" s="251"/>
      <c r="S266" s="251"/>
      <c r="T266" s="25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3" t="s">
        <v>196</v>
      </c>
      <c r="AU266" s="253" t="s">
        <v>85</v>
      </c>
      <c r="AV266" s="14" t="s">
        <v>85</v>
      </c>
      <c r="AW266" s="14" t="s">
        <v>33</v>
      </c>
      <c r="AX266" s="14" t="s">
        <v>72</v>
      </c>
      <c r="AY266" s="253" t="s">
        <v>186</v>
      </c>
    </row>
    <row r="267" s="2" customFormat="1" ht="24.15" customHeight="1">
      <c r="A267" s="38"/>
      <c r="B267" s="39"/>
      <c r="C267" s="213" t="s">
        <v>430</v>
      </c>
      <c r="D267" s="213" t="s">
        <v>188</v>
      </c>
      <c r="E267" s="214" t="s">
        <v>431</v>
      </c>
      <c r="F267" s="215" t="s">
        <v>432</v>
      </c>
      <c r="G267" s="216" t="s">
        <v>256</v>
      </c>
      <c r="H267" s="217">
        <v>42.090000000000003</v>
      </c>
      <c r="I267" s="218"/>
      <c r="J267" s="219">
        <f>ROUND(I267*H267,2)</f>
        <v>0</v>
      </c>
      <c r="K267" s="220"/>
      <c r="L267" s="44"/>
      <c r="M267" s="221" t="s">
        <v>19</v>
      </c>
      <c r="N267" s="222" t="s">
        <v>44</v>
      </c>
      <c r="O267" s="84"/>
      <c r="P267" s="223">
        <f>O267*H267</f>
        <v>0</v>
      </c>
      <c r="Q267" s="223">
        <v>0</v>
      </c>
      <c r="R267" s="223">
        <f>Q267*H267</f>
        <v>0</v>
      </c>
      <c r="S267" s="223">
        <v>0</v>
      </c>
      <c r="T267" s="224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25" t="s">
        <v>192</v>
      </c>
      <c r="AT267" s="225" t="s">
        <v>188</v>
      </c>
      <c r="AU267" s="225" t="s">
        <v>85</v>
      </c>
      <c r="AY267" s="17" t="s">
        <v>186</v>
      </c>
      <c r="BE267" s="226">
        <f>IF(N267="základní",J267,0)</f>
        <v>0</v>
      </c>
      <c r="BF267" s="226">
        <f>IF(N267="snížená",J267,0)</f>
        <v>0</v>
      </c>
      <c r="BG267" s="226">
        <f>IF(N267="zákl. přenesená",J267,0)</f>
        <v>0</v>
      </c>
      <c r="BH267" s="226">
        <f>IF(N267="sníž. přenesená",J267,0)</f>
        <v>0</v>
      </c>
      <c r="BI267" s="226">
        <f>IF(N267="nulová",J267,0)</f>
        <v>0</v>
      </c>
      <c r="BJ267" s="17" t="s">
        <v>85</v>
      </c>
      <c r="BK267" s="226">
        <f>ROUND(I267*H267,2)</f>
        <v>0</v>
      </c>
      <c r="BL267" s="17" t="s">
        <v>192</v>
      </c>
      <c r="BM267" s="225" t="s">
        <v>433</v>
      </c>
    </row>
    <row r="268" s="13" customFormat="1">
      <c r="A268" s="13"/>
      <c r="B268" s="232"/>
      <c r="C268" s="233"/>
      <c r="D268" s="234" t="s">
        <v>196</v>
      </c>
      <c r="E268" s="235" t="s">
        <v>19</v>
      </c>
      <c r="F268" s="236" t="s">
        <v>434</v>
      </c>
      <c r="G268" s="233"/>
      <c r="H268" s="235" t="s">
        <v>19</v>
      </c>
      <c r="I268" s="237"/>
      <c r="J268" s="233"/>
      <c r="K268" s="233"/>
      <c r="L268" s="238"/>
      <c r="M268" s="239"/>
      <c r="N268" s="240"/>
      <c r="O268" s="240"/>
      <c r="P268" s="240"/>
      <c r="Q268" s="240"/>
      <c r="R268" s="240"/>
      <c r="S268" s="240"/>
      <c r="T268" s="24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2" t="s">
        <v>196</v>
      </c>
      <c r="AU268" s="242" t="s">
        <v>85</v>
      </c>
      <c r="AV268" s="13" t="s">
        <v>79</v>
      </c>
      <c r="AW268" s="13" t="s">
        <v>33</v>
      </c>
      <c r="AX268" s="13" t="s">
        <v>72</v>
      </c>
      <c r="AY268" s="242" t="s">
        <v>186</v>
      </c>
    </row>
    <row r="269" s="14" customFormat="1">
      <c r="A269" s="14"/>
      <c r="B269" s="243"/>
      <c r="C269" s="244"/>
      <c r="D269" s="234" t="s">
        <v>196</v>
      </c>
      <c r="E269" s="245" t="s">
        <v>19</v>
      </c>
      <c r="F269" s="246" t="s">
        <v>435</v>
      </c>
      <c r="G269" s="244"/>
      <c r="H269" s="247">
        <v>42.090000000000003</v>
      </c>
      <c r="I269" s="248"/>
      <c r="J269" s="244"/>
      <c r="K269" s="244"/>
      <c r="L269" s="249"/>
      <c r="M269" s="250"/>
      <c r="N269" s="251"/>
      <c r="O269" s="251"/>
      <c r="P269" s="251"/>
      <c r="Q269" s="251"/>
      <c r="R269" s="251"/>
      <c r="S269" s="251"/>
      <c r="T269" s="25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3" t="s">
        <v>196</v>
      </c>
      <c r="AU269" s="253" t="s">
        <v>85</v>
      </c>
      <c r="AV269" s="14" t="s">
        <v>85</v>
      </c>
      <c r="AW269" s="14" t="s">
        <v>33</v>
      </c>
      <c r="AX269" s="14" t="s">
        <v>72</v>
      </c>
      <c r="AY269" s="253" t="s">
        <v>186</v>
      </c>
    </row>
    <row r="270" s="2" customFormat="1" ht="55.5" customHeight="1">
      <c r="A270" s="38"/>
      <c r="B270" s="39"/>
      <c r="C270" s="213" t="s">
        <v>436</v>
      </c>
      <c r="D270" s="213" t="s">
        <v>188</v>
      </c>
      <c r="E270" s="214" t="s">
        <v>437</v>
      </c>
      <c r="F270" s="215" t="s">
        <v>438</v>
      </c>
      <c r="G270" s="216" t="s">
        <v>283</v>
      </c>
      <c r="H270" s="217">
        <v>2</v>
      </c>
      <c r="I270" s="218"/>
      <c r="J270" s="219">
        <f>ROUND(I270*H270,2)</f>
        <v>0</v>
      </c>
      <c r="K270" s="220"/>
      <c r="L270" s="44"/>
      <c r="M270" s="221" t="s">
        <v>19</v>
      </c>
      <c r="N270" s="222" t="s">
        <v>44</v>
      </c>
      <c r="O270" s="84"/>
      <c r="P270" s="223">
        <f>O270*H270</f>
        <v>0</v>
      </c>
      <c r="Q270" s="223">
        <v>0.028080000000000001</v>
      </c>
      <c r="R270" s="223">
        <f>Q270*H270</f>
        <v>0.056160000000000002</v>
      </c>
      <c r="S270" s="223">
        <v>0</v>
      </c>
      <c r="T270" s="224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25" t="s">
        <v>192</v>
      </c>
      <c r="AT270" s="225" t="s">
        <v>188</v>
      </c>
      <c r="AU270" s="225" t="s">
        <v>85</v>
      </c>
      <c r="AY270" s="17" t="s">
        <v>186</v>
      </c>
      <c r="BE270" s="226">
        <f>IF(N270="základní",J270,0)</f>
        <v>0</v>
      </c>
      <c r="BF270" s="226">
        <f>IF(N270="snížená",J270,0)</f>
        <v>0</v>
      </c>
      <c r="BG270" s="226">
        <f>IF(N270="zákl. přenesená",J270,0)</f>
        <v>0</v>
      </c>
      <c r="BH270" s="226">
        <f>IF(N270="sníž. přenesená",J270,0)</f>
        <v>0</v>
      </c>
      <c r="BI270" s="226">
        <f>IF(N270="nulová",J270,0)</f>
        <v>0</v>
      </c>
      <c r="BJ270" s="17" t="s">
        <v>85</v>
      </c>
      <c r="BK270" s="226">
        <f>ROUND(I270*H270,2)</f>
        <v>0</v>
      </c>
      <c r="BL270" s="17" t="s">
        <v>192</v>
      </c>
      <c r="BM270" s="225" t="s">
        <v>439</v>
      </c>
    </row>
    <row r="271" s="2" customFormat="1">
      <c r="A271" s="38"/>
      <c r="B271" s="39"/>
      <c r="C271" s="40"/>
      <c r="D271" s="227" t="s">
        <v>194</v>
      </c>
      <c r="E271" s="40"/>
      <c r="F271" s="228" t="s">
        <v>440</v>
      </c>
      <c r="G271" s="40"/>
      <c r="H271" s="40"/>
      <c r="I271" s="229"/>
      <c r="J271" s="40"/>
      <c r="K271" s="40"/>
      <c r="L271" s="44"/>
      <c r="M271" s="230"/>
      <c r="N271" s="231"/>
      <c r="O271" s="84"/>
      <c r="P271" s="84"/>
      <c r="Q271" s="84"/>
      <c r="R271" s="84"/>
      <c r="S271" s="84"/>
      <c r="T271" s="85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7" t="s">
        <v>194</v>
      </c>
      <c r="AU271" s="17" t="s">
        <v>85</v>
      </c>
    </row>
    <row r="272" s="14" customFormat="1">
      <c r="A272" s="14"/>
      <c r="B272" s="243"/>
      <c r="C272" s="244"/>
      <c r="D272" s="234" t="s">
        <v>196</v>
      </c>
      <c r="E272" s="245" t="s">
        <v>19</v>
      </c>
      <c r="F272" s="246" t="s">
        <v>441</v>
      </c>
      <c r="G272" s="244"/>
      <c r="H272" s="247">
        <v>2</v>
      </c>
      <c r="I272" s="248"/>
      <c r="J272" s="244"/>
      <c r="K272" s="244"/>
      <c r="L272" s="249"/>
      <c r="M272" s="250"/>
      <c r="N272" s="251"/>
      <c r="O272" s="251"/>
      <c r="P272" s="251"/>
      <c r="Q272" s="251"/>
      <c r="R272" s="251"/>
      <c r="S272" s="251"/>
      <c r="T272" s="25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3" t="s">
        <v>196</v>
      </c>
      <c r="AU272" s="253" t="s">
        <v>85</v>
      </c>
      <c r="AV272" s="14" t="s">
        <v>85</v>
      </c>
      <c r="AW272" s="14" t="s">
        <v>33</v>
      </c>
      <c r="AX272" s="14" t="s">
        <v>72</v>
      </c>
      <c r="AY272" s="253" t="s">
        <v>186</v>
      </c>
    </row>
    <row r="273" s="2" customFormat="1" ht="24.15" customHeight="1">
      <c r="A273" s="38"/>
      <c r="B273" s="39"/>
      <c r="C273" s="213" t="s">
        <v>442</v>
      </c>
      <c r="D273" s="213" t="s">
        <v>188</v>
      </c>
      <c r="E273" s="214" t="s">
        <v>443</v>
      </c>
      <c r="F273" s="215" t="s">
        <v>444</v>
      </c>
      <c r="G273" s="216" t="s">
        <v>283</v>
      </c>
      <c r="H273" s="217">
        <v>2</v>
      </c>
      <c r="I273" s="218"/>
      <c r="J273" s="219">
        <f>ROUND(I273*H273,2)</f>
        <v>0</v>
      </c>
      <c r="K273" s="220"/>
      <c r="L273" s="44"/>
      <c r="M273" s="221" t="s">
        <v>19</v>
      </c>
      <c r="N273" s="222" t="s">
        <v>44</v>
      </c>
      <c r="O273" s="84"/>
      <c r="P273" s="223">
        <f>O273*H273</f>
        <v>0</v>
      </c>
      <c r="Q273" s="223">
        <v>0.000176</v>
      </c>
      <c r="R273" s="223">
        <f>Q273*H273</f>
        <v>0.00035199999999999999</v>
      </c>
      <c r="S273" s="223">
        <v>0</v>
      </c>
      <c r="T273" s="224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25" t="s">
        <v>192</v>
      </c>
      <c r="AT273" s="225" t="s">
        <v>188</v>
      </c>
      <c r="AU273" s="225" t="s">
        <v>85</v>
      </c>
      <c r="AY273" s="17" t="s">
        <v>186</v>
      </c>
      <c r="BE273" s="226">
        <f>IF(N273="základní",J273,0)</f>
        <v>0</v>
      </c>
      <c r="BF273" s="226">
        <f>IF(N273="snížená",J273,0)</f>
        <v>0</v>
      </c>
      <c r="BG273" s="226">
        <f>IF(N273="zákl. přenesená",J273,0)</f>
        <v>0</v>
      </c>
      <c r="BH273" s="226">
        <f>IF(N273="sníž. přenesená",J273,0)</f>
        <v>0</v>
      </c>
      <c r="BI273" s="226">
        <f>IF(N273="nulová",J273,0)</f>
        <v>0</v>
      </c>
      <c r="BJ273" s="17" t="s">
        <v>85</v>
      </c>
      <c r="BK273" s="226">
        <f>ROUND(I273*H273,2)</f>
        <v>0</v>
      </c>
      <c r="BL273" s="17" t="s">
        <v>192</v>
      </c>
      <c r="BM273" s="225" t="s">
        <v>445</v>
      </c>
    </row>
    <row r="274" s="2" customFormat="1">
      <c r="A274" s="38"/>
      <c r="B274" s="39"/>
      <c r="C274" s="40"/>
      <c r="D274" s="227" t="s">
        <v>194</v>
      </c>
      <c r="E274" s="40"/>
      <c r="F274" s="228" t="s">
        <v>446</v>
      </c>
      <c r="G274" s="40"/>
      <c r="H274" s="40"/>
      <c r="I274" s="229"/>
      <c r="J274" s="40"/>
      <c r="K274" s="40"/>
      <c r="L274" s="44"/>
      <c r="M274" s="230"/>
      <c r="N274" s="231"/>
      <c r="O274" s="84"/>
      <c r="P274" s="84"/>
      <c r="Q274" s="84"/>
      <c r="R274" s="84"/>
      <c r="S274" s="84"/>
      <c r="T274" s="85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T274" s="17" t="s">
        <v>194</v>
      </c>
      <c r="AU274" s="17" t="s">
        <v>85</v>
      </c>
    </row>
    <row r="275" s="2" customFormat="1" ht="16.5" customHeight="1">
      <c r="A275" s="38"/>
      <c r="B275" s="39"/>
      <c r="C275" s="254" t="s">
        <v>447</v>
      </c>
      <c r="D275" s="254" t="s">
        <v>236</v>
      </c>
      <c r="E275" s="255" t="s">
        <v>448</v>
      </c>
      <c r="F275" s="256" t="s">
        <v>449</v>
      </c>
      <c r="G275" s="257" t="s">
        <v>283</v>
      </c>
      <c r="H275" s="258">
        <v>2</v>
      </c>
      <c r="I275" s="259"/>
      <c r="J275" s="260">
        <f>ROUND(I275*H275,2)</f>
        <v>0</v>
      </c>
      <c r="K275" s="261"/>
      <c r="L275" s="262"/>
      <c r="M275" s="263" t="s">
        <v>19</v>
      </c>
      <c r="N275" s="264" t="s">
        <v>44</v>
      </c>
      <c r="O275" s="84"/>
      <c r="P275" s="223">
        <f>O275*H275</f>
        <v>0</v>
      </c>
      <c r="Q275" s="223">
        <v>0.012</v>
      </c>
      <c r="R275" s="223">
        <f>Q275*H275</f>
        <v>0.024</v>
      </c>
      <c r="S275" s="223">
        <v>0</v>
      </c>
      <c r="T275" s="224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25" t="s">
        <v>239</v>
      </c>
      <c r="AT275" s="225" t="s">
        <v>236</v>
      </c>
      <c r="AU275" s="225" t="s">
        <v>85</v>
      </c>
      <c r="AY275" s="17" t="s">
        <v>186</v>
      </c>
      <c r="BE275" s="226">
        <f>IF(N275="základní",J275,0)</f>
        <v>0</v>
      </c>
      <c r="BF275" s="226">
        <f>IF(N275="snížená",J275,0)</f>
        <v>0</v>
      </c>
      <c r="BG275" s="226">
        <f>IF(N275="zákl. přenesená",J275,0)</f>
        <v>0</v>
      </c>
      <c r="BH275" s="226">
        <f>IF(N275="sníž. přenesená",J275,0)</f>
        <v>0</v>
      </c>
      <c r="BI275" s="226">
        <f>IF(N275="nulová",J275,0)</f>
        <v>0</v>
      </c>
      <c r="BJ275" s="17" t="s">
        <v>85</v>
      </c>
      <c r="BK275" s="226">
        <f>ROUND(I275*H275,2)</f>
        <v>0</v>
      </c>
      <c r="BL275" s="17" t="s">
        <v>192</v>
      </c>
      <c r="BM275" s="225" t="s">
        <v>450</v>
      </c>
    </row>
    <row r="276" s="2" customFormat="1" ht="37.8" customHeight="1">
      <c r="A276" s="38"/>
      <c r="B276" s="39"/>
      <c r="C276" s="213" t="s">
        <v>451</v>
      </c>
      <c r="D276" s="213" t="s">
        <v>188</v>
      </c>
      <c r="E276" s="214" t="s">
        <v>452</v>
      </c>
      <c r="F276" s="215" t="s">
        <v>453</v>
      </c>
      <c r="G276" s="216" t="s">
        <v>283</v>
      </c>
      <c r="H276" s="217">
        <v>24</v>
      </c>
      <c r="I276" s="218"/>
      <c r="J276" s="219">
        <f>ROUND(I276*H276,2)</f>
        <v>0</v>
      </c>
      <c r="K276" s="220"/>
      <c r="L276" s="44"/>
      <c r="M276" s="221" t="s">
        <v>19</v>
      </c>
      <c r="N276" s="222" t="s">
        <v>44</v>
      </c>
      <c r="O276" s="84"/>
      <c r="P276" s="223">
        <f>O276*H276</f>
        <v>0</v>
      </c>
      <c r="Q276" s="223">
        <v>9.0059999999999998E-06</v>
      </c>
      <c r="R276" s="223">
        <f>Q276*H276</f>
        <v>0.00021614399999999998</v>
      </c>
      <c r="S276" s="223">
        <v>0</v>
      </c>
      <c r="T276" s="224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25" t="s">
        <v>306</v>
      </c>
      <c r="AT276" s="225" t="s">
        <v>188</v>
      </c>
      <c r="AU276" s="225" t="s">
        <v>85</v>
      </c>
      <c r="AY276" s="17" t="s">
        <v>186</v>
      </c>
      <c r="BE276" s="226">
        <f>IF(N276="základní",J276,0)</f>
        <v>0</v>
      </c>
      <c r="BF276" s="226">
        <f>IF(N276="snížená",J276,0)</f>
        <v>0</v>
      </c>
      <c r="BG276" s="226">
        <f>IF(N276="zákl. přenesená",J276,0)</f>
        <v>0</v>
      </c>
      <c r="BH276" s="226">
        <f>IF(N276="sníž. přenesená",J276,0)</f>
        <v>0</v>
      </c>
      <c r="BI276" s="226">
        <f>IF(N276="nulová",J276,0)</f>
        <v>0</v>
      </c>
      <c r="BJ276" s="17" t="s">
        <v>85</v>
      </c>
      <c r="BK276" s="226">
        <f>ROUND(I276*H276,2)</f>
        <v>0</v>
      </c>
      <c r="BL276" s="17" t="s">
        <v>306</v>
      </c>
      <c r="BM276" s="225" t="s">
        <v>454</v>
      </c>
    </row>
    <row r="277" s="2" customFormat="1">
      <c r="A277" s="38"/>
      <c r="B277" s="39"/>
      <c r="C277" s="40"/>
      <c r="D277" s="227" t="s">
        <v>194</v>
      </c>
      <c r="E277" s="40"/>
      <c r="F277" s="228" t="s">
        <v>455</v>
      </c>
      <c r="G277" s="40"/>
      <c r="H277" s="40"/>
      <c r="I277" s="229"/>
      <c r="J277" s="40"/>
      <c r="K277" s="40"/>
      <c r="L277" s="44"/>
      <c r="M277" s="230"/>
      <c r="N277" s="231"/>
      <c r="O277" s="84"/>
      <c r="P277" s="84"/>
      <c r="Q277" s="84"/>
      <c r="R277" s="84"/>
      <c r="S277" s="84"/>
      <c r="T277" s="85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7" t="s">
        <v>194</v>
      </c>
      <c r="AU277" s="17" t="s">
        <v>85</v>
      </c>
    </row>
    <row r="278" s="13" customFormat="1">
      <c r="A278" s="13"/>
      <c r="B278" s="232"/>
      <c r="C278" s="233"/>
      <c r="D278" s="234" t="s">
        <v>196</v>
      </c>
      <c r="E278" s="235" t="s">
        <v>19</v>
      </c>
      <c r="F278" s="236" t="s">
        <v>197</v>
      </c>
      <c r="G278" s="233"/>
      <c r="H278" s="235" t="s">
        <v>19</v>
      </c>
      <c r="I278" s="237"/>
      <c r="J278" s="233"/>
      <c r="K278" s="233"/>
      <c r="L278" s="238"/>
      <c r="M278" s="239"/>
      <c r="N278" s="240"/>
      <c r="O278" s="240"/>
      <c r="P278" s="240"/>
      <c r="Q278" s="240"/>
      <c r="R278" s="240"/>
      <c r="S278" s="240"/>
      <c r="T278" s="24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2" t="s">
        <v>196</v>
      </c>
      <c r="AU278" s="242" t="s">
        <v>85</v>
      </c>
      <c r="AV278" s="13" t="s">
        <v>79</v>
      </c>
      <c r="AW278" s="13" t="s">
        <v>33</v>
      </c>
      <c r="AX278" s="13" t="s">
        <v>72</v>
      </c>
      <c r="AY278" s="242" t="s">
        <v>186</v>
      </c>
    </row>
    <row r="279" s="14" customFormat="1">
      <c r="A279" s="14"/>
      <c r="B279" s="243"/>
      <c r="C279" s="244"/>
      <c r="D279" s="234" t="s">
        <v>196</v>
      </c>
      <c r="E279" s="245" t="s">
        <v>19</v>
      </c>
      <c r="F279" s="246" t="s">
        <v>456</v>
      </c>
      <c r="G279" s="244"/>
      <c r="H279" s="247">
        <v>24</v>
      </c>
      <c r="I279" s="248"/>
      <c r="J279" s="244"/>
      <c r="K279" s="244"/>
      <c r="L279" s="249"/>
      <c r="M279" s="250"/>
      <c r="N279" s="251"/>
      <c r="O279" s="251"/>
      <c r="P279" s="251"/>
      <c r="Q279" s="251"/>
      <c r="R279" s="251"/>
      <c r="S279" s="251"/>
      <c r="T279" s="25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3" t="s">
        <v>196</v>
      </c>
      <c r="AU279" s="253" t="s">
        <v>85</v>
      </c>
      <c r="AV279" s="14" t="s">
        <v>85</v>
      </c>
      <c r="AW279" s="14" t="s">
        <v>33</v>
      </c>
      <c r="AX279" s="14" t="s">
        <v>72</v>
      </c>
      <c r="AY279" s="253" t="s">
        <v>186</v>
      </c>
    </row>
    <row r="280" s="2" customFormat="1" ht="33" customHeight="1">
      <c r="A280" s="38"/>
      <c r="B280" s="39"/>
      <c r="C280" s="213" t="s">
        <v>457</v>
      </c>
      <c r="D280" s="213" t="s">
        <v>188</v>
      </c>
      <c r="E280" s="214" t="s">
        <v>458</v>
      </c>
      <c r="F280" s="215" t="s">
        <v>459</v>
      </c>
      <c r="G280" s="216" t="s">
        <v>283</v>
      </c>
      <c r="H280" s="217">
        <v>24</v>
      </c>
      <c r="I280" s="218"/>
      <c r="J280" s="219">
        <f>ROUND(I280*H280,2)</f>
        <v>0</v>
      </c>
      <c r="K280" s="220"/>
      <c r="L280" s="44"/>
      <c r="M280" s="221" t="s">
        <v>19</v>
      </c>
      <c r="N280" s="222" t="s">
        <v>44</v>
      </c>
      <c r="O280" s="84"/>
      <c r="P280" s="223">
        <f>O280*H280</f>
        <v>0</v>
      </c>
      <c r="Q280" s="223">
        <v>6.9999999999999994E-05</v>
      </c>
      <c r="R280" s="223">
        <f>Q280*H280</f>
        <v>0.0016799999999999999</v>
      </c>
      <c r="S280" s="223">
        <v>0</v>
      </c>
      <c r="T280" s="224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25" t="s">
        <v>192</v>
      </c>
      <c r="AT280" s="225" t="s">
        <v>188</v>
      </c>
      <c r="AU280" s="225" t="s">
        <v>85</v>
      </c>
      <c r="AY280" s="17" t="s">
        <v>186</v>
      </c>
      <c r="BE280" s="226">
        <f>IF(N280="základní",J280,0)</f>
        <v>0</v>
      </c>
      <c r="BF280" s="226">
        <f>IF(N280="snížená",J280,0)</f>
        <v>0</v>
      </c>
      <c r="BG280" s="226">
        <f>IF(N280="zákl. přenesená",J280,0)</f>
        <v>0</v>
      </c>
      <c r="BH280" s="226">
        <f>IF(N280="sníž. přenesená",J280,0)</f>
        <v>0</v>
      </c>
      <c r="BI280" s="226">
        <f>IF(N280="nulová",J280,0)</f>
        <v>0</v>
      </c>
      <c r="BJ280" s="17" t="s">
        <v>85</v>
      </c>
      <c r="BK280" s="226">
        <f>ROUND(I280*H280,2)</f>
        <v>0</v>
      </c>
      <c r="BL280" s="17" t="s">
        <v>192</v>
      </c>
      <c r="BM280" s="225" t="s">
        <v>460</v>
      </c>
    </row>
    <row r="281" s="2" customFormat="1">
      <c r="A281" s="38"/>
      <c r="B281" s="39"/>
      <c r="C281" s="40"/>
      <c r="D281" s="227" t="s">
        <v>194</v>
      </c>
      <c r="E281" s="40"/>
      <c r="F281" s="228" t="s">
        <v>461</v>
      </c>
      <c r="G281" s="40"/>
      <c r="H281" s="40"/>
      <c r="I281" s="229"/>
      <c r="J281" s="40"/>
      <c r="K281" s="40"/>
      <c r="L281" s="44"/>
      <c r="M281" s="230"/>
      <c r="N281" s="231"/>
      <c r="O281" s="84"/>
      <c r="P281" s="84"/>
      <c r="Q281" s="84"/>
      <c r="R281" s="84"/>
      <c r="S281" s="84"/>
      <c r="T281" s="85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7" t="s">
        <v>194</v>
      </c>
      <c r="AU281" s="17" t="s">
        <v>85</v>
      </c>
    </row>
    <row r="282" s="13" customFormat="1">
      <c r="A282" s="13"/>
      <c r="B282" s="232"/>
      <c r="C282" s="233"/>
      <c r="D282" s="234" t="s">
        <v>196</v>
      </c>
      <c r="E282" s="235" t="s">
        <v>19</v>
      </c>
      <c r="F282" s="236" t="s">
        <v>197</v>
      </c>
      <c r="G282" s="233"/>
      <c r="H282" s="235" t="s">
        <v>19</v>
      </c>
      <c r="I282" s="237"/>
      <c r="J282" s="233"/>
      <c r="K282" s="233"/>
      <c r="L282" s="238"/>
      <c r="M282" s="239"/>
      <c r="N282" s="240"/>
      <c r="O282" s="240"/>
      <c r="P282" s="240"/>
      <c r="Q282" s="240"/>
      <c r="R282" s="240"/>
      <c r="S282" s="240"/>
      <c r="T282" s="241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2" t="s">
        <v>196</v>
      </c>
      <c r="AU282" s="242" t="s">
        <v>85</v>
      </c>
      <c r="AV282" s="13" t="s">
        <v>79</v>
      </c>
      <c r="AW282" s="13" t="s">
        <v>33</v>
      </c>
      <c r="AX282" s="13" t="s">
        <v>72</v>
      </c>
      <c r="AY282" s="242" t="s">
        <v>186</v>
      </c>
    </row>
    <row r="283" s="14" customFormat="1">
      <c r="A283" s="14"/>
      <c r="B283" s="243"/>
      <c r="C283" s="244"/>
      <c r="D283" s="234" t="s">
        <v>196</v>
      </c>
      <c r="E283" s="245" t="s">
        <v>19</v>
      </c>
      <c r="F283" s="246" t="s">
        <v>456</v>
      </c>
      <c r="G283" s="244"/>
      <c r="H283" s="247">
        <v>24</v>
      </c>
      <c r="I283" s="248"/>
      <c r="J283" s="244"/>
      <c r="K283" s="244"/>
      <c r="L283" s="249"/>
      <c r="M283" s="250"/>
      <c r="N283" s="251"/>
      <c r="O283" s="251"/>
      <c r="P283" s="251"/>
      <c r="Q283" s="251"/>
      <c r="R283" s="251"/>
      <c r="S283" s="251"/>
      <c r="T283" s="25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3" t="s">
        <v>196</v>
      </c>
      <c r="AU283" s="253" t="s">
        <v>85</v>
      </c>
      <c r="AV283" s="14" t="s">
        <v>85</v>
      </c>
      <c r="AW283" s="14" t="s">
        <v>33</v>
      </c>
      <c r="AX283" s="14" t="s">
        <v>72</v>
      </c>
      <c r="AY283" s="253" t="s">
        <v>186</v>
      </c>
    </row>
    <row r="284" s="2" customFormat="1" ht="24.15" customHeight="1">
      <c r="A284" s="38"/>
      <c r="B284" s="39"/>
      <c r="C284" s="213" t="s">
        <v>462</v>
      </c>
      <c r="D284" s="213" t="s">
        <v>188</v>
      </c>
      <c r="E284" s="214" t="s">
        <v>463</v>
      </c>
      <c r="F284" s="215" t="s">
        <v>464</v>
      </c>
      <c r="G284" s="216" t="s">
        <v>191</v>
      </c>
      <c r="H284" s="217">
        <v>0.85199999999999998</v>
      </c>
      <c r="I284" s="218"/>
      <c r="J284" s="219">
        <f>ROUND(I284*H284,2)</f>
        <v>0</v>
      </c>
      <c r="K284" s="220"/>
      <c r="L284" s="44"/>
      <c r="M284" s="221" t="s">
        <v>19</v>
      </c>
      <c r="N284" s="222" t="s">
        <v>44</v>
      </c>
      <c r="O284" s="84"/>
      <c r="P284" s="223">
        <f>O284*H284</f>
        <v>0</v>
      </c>
      <c r="Q284" s="223">
        <v>0</v>
      </c>
      <c r="R284" s="223">
        <f>Q284*H284</f>
        <v>0</v>
      </c>
      <c r="S284" s="223">
        <v>2.3999999999999999</v>
      </c>
      <c r="T284" s="224">
        <f>S284*H284</f>
        <v>2.0448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225" t="s">
        <v>192</v>
      </c>
      <c r="AT284" s="225" t="s">
        <v>188</v>
      </c>
      <c r="AU284" s="225" t="s">
        <v>85</v>
      </c>
      <c r="AY284" s="17" t="s">
        <v>186</v>
      </c>
      <c r="BE284" s="226">
        <f>IF(N284="základní",J284,0)</f>
        <v>0</v>
      </c>
      <c r="BF284" s="226">
        <f>IF(N284="snížená",J284,0)</f>
        <v>0</v>
      </c>
      <c r="BG284" s="226">
        <f>IF(N284="zákl. přenesená",J284,0)</f>
        <v>0</v>
      </c>
      <c r="BH284" s="226">
        <f>IF(N284="sníž. přenesená",J284,0)</f>
        <v>0</v>
      </c>
      <c r="BI284" s="226">
        <f>IF(N284="nulová",J284,0)</f>
        <v>0</v>
      </c>
      <c r="BJ284" s="17" t="s">
        <v>85</v>
      </c>
      <c r="BK284" s="226">
        <f>ROUND(I284*H284,2)</f>
        <v>0</v>
      </c>
      <c r="BL284" s="17" t="s">
        <v>192</v>
      </c>
      <c r="BM284" s="225" t="s">
        <v>465</v>
      </c>
    </row>
    <row r="285" s="2" customFormat="1">
      <c r="A285" s="38"/>
      <c r="B285" s="39"/>
      <c r="C285" s="40"/>
      <c r="D285" s="227" t="s">
        <v>194</v>
      </c>
      <c r="E285" s="40"/>
      <c r="F285" s="228" t="s">
        <v>466</v>
      </c>
      <c r="G285" s="40"/>
      <c r="H285" s="40"/>
      <c r="I285" s="229"/>
      <c r="J285" s="40"/>
      <c r="K285" s="40"/>
      <c r="L285" s="44"/>
      <c r="M285" s="230"/>
      <c r="N285" s="231"/>
      <c r="O285" s="84"/>
      <c r="P285" s="84"/>
      <c r="Q285" s="84"/>
      <c r="R285" s="84"/>
      <c r="S285" s="84"/>
      <c r="T285" s="85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T285" s="17" t="s">
        <v>194</v>
      </c>
      <c r="AU285" s="17" t="s">
        <v>85</v>
      </c>
    </row>
    <row r="286" s="13" customFormat="1">
      <c r="A286" s="13"/>
      <c r="B286" s="232"/>
      <c r="C286" s="233"/>
      <c r="D286" s="234" t="s">
        <v>196</v>
      </c>
      <c r="E286" s="235" t="s">
        <v>19</v>
      </c>
      <c r="F286" s="236" t="s">
        <v>217</v>
      </c>
      <c r="G286" s="233"/>
      <c r="H286" s="235" t="s">
        <v>19</v>
      </c>
      <c r="I286" s="237"/>
      <c r="J286" s="233"/>
      <c r="K286" s="233"/>
      <c r="L286" s="238"/>
      <c r="M286" s="239"/>
      <c r="N286" s="240"/>
      <c r="O286" s="240"/>
      <c r="P286" s="240"/>
      <c r="Q286" s="240"/>
      <c r="R286" s="240"/>
      <c r="S286" s="240"/>
      <c r="T286" s="24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2" t="s">
        <v>196</v>
      </c>
      <c r="AU286" s="242" t="s">
        <v>85</v>
      </c>
      <c r="AV286" s="13" t="s">
        <v>79</v>
      </c>
      <c r="AW286" s="13" t="s">
        <v>33</v>
      </c>
      <c r="AX286" s="13" t="s">
        <v>72</v>
      </c>
      <c r="AY286" s="242" t="s">
        <v>186</v>
      </c>
    </row>
    <row r="287" s="14" customFormat="1">
      <c r="A287" s="14"/>
      <c r="B287" s="243"/>
      <c r="C287" s="244"/>
      <c r="D287" s="234" t="s">
        <v>196</v>
      </c>
      <c r="E287" s="245" t="s">
        <v>19</v>
      </c>
      <c r="F287" s="246" t="s">
        <v>467</v>
      </c>
      <c r="G287" s="244"/>
      <c r="H287" s="247">
        <v>0.85199999999999998</v>
      </c>
      <c r="I287" s="248"/>
      <c r="J287" s="244"/>
      <c r="K287" s="244"/>
      <c r="L287" s="249"/>
      <c r="M287" s="250"/>
      <c r="N287" s="251"/>
      <c r="O287" s="251"/>
      <c r="P287" s="251"/>
      <c r="Q287" s="251"/>
      <c r="R287" s="251"/>
      <c r="S287" s="251"/>
      <c r="T287" s="25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3" t="s">
        <v>196</v>
      </c>
      <c r="AU287" s="253" t="s">
        <v>85</v>
      </c>
      <c r="AV287" s="14" t="s">
        <v>85</v>
      </c>
      <c r="AW287" s="14" t="s">
        <v>33</v>
      </c>
      <c r="AX287" s="14" t="s">
        <v>72</v>
      </c>
      <c r="AY287" s="253" t="s">
        <v>186</v>
      </c>
    </row>
    <row r="288" s="2" customFormat="1" ht="44.25" customHeight="1">
      <c r="A288" s="38"/>
      <c r="B288" s="39"/>
      <c r="C288" s="213" t="s">
        <v>468</v>
      </c>
      <c r="D288" s="213" t="s">
        <v>188</v>
      </c>
      <c r="E288" s="214" t="s">
        <v>469</v>
      </c>
      <c r="F288" s="215" t="s">
        <v>470</v>
      </c>
      <c r="G288" s="216" t="s">
        <v>256</v>
      </c>
      <c r="H288" s="217">
        <v>0.95999999999999996</v>
      </c>
      <c r="I288" s="218"/>
      <c r="J288" s="219">
        <f>ROUND(I288*H288,2)</f>
        <v>0</v>
      </c>
      <c r="K288" s="220"/>
      <c r="L288" s="44"/>
      <c r="M288" s="221" t="s">
        <v>19</v>
      </c>
      <c r="N288" s="222" t="s">
        <v>44</v>
      </c>
      <c r="O288" s="84"/>
      <c r="P288" s="223">
        <f>O288*H288</f>
        <v>0</v>
      </c>
      <c r="Q288" s="223">
        <v>0</v>
      </c>
      <c r="R288" s="223">
        <f>Q288*H288</f>
        <v>0</v>
      </c>
      <c r="S288" s="223">
        <v>0.109</v>
      </c>
      <c r="T288" s="224">
        <f>S288*H288</f>
        <v>0.10464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25" t="s">
        <v>192</v>
      </c>
      <c r="AT288" s="225" t="s">
        <v>188</v>
      </c>
      <c r="AU288" s="225" t="s">
        <v>85</v>
      </c>
      <c r="AY288" s="17" t="s">
        <v>186</v>
      </c>
      <c r="BE288" s="226">
        <f>IF(N288="základní",J288,0)</f>
        <v>0</v>
      </c>
      <c r="BF288" s="226">
        <f>IF(N288="snížená",J288,0)</f>
        <v>0</v>
      </c>
      <c r="BG288" s="226">
        <f>IF(N288="zákl. přenesená",J288,0)</f>
        <v>0</v>
      </c>
      <c r="BH288" s="226">
        <f>IF(N288="sníž. přenesená",J288,0)</f>
        <v>0</v>
      </c>
      <c r="BI288" s="226">
        <f>IF(N288="nulová",J288,0)</f>
        <v>0</v>
      </c>
      <c r="BJ288" s="17" t="s">
        <v>85</v>
      </c>
      <c r="BK288" s="226">
        <f>ROUND(I288*H288,2)</f>
        <v>0</v>
      </c>
      <c r="BL288" s="17" t="s">
        <v>192</v>
      </c>
      <c r="BM288" s="225" t="s">
        <v>471</v>
      </c>
    </row>
    <row r="289" s="2" customFormat="1">
      <c r="A289" s="38"/>
      <c r="B289" s="39"/>
      <c r="C289" s="40"/>
      <c r="D289" s="227" t="s">
        <v>194</v>
      </c>
      <c r="E289" s="40"/>
      <c r="F289" s="228" t="s">
        <v>472</v>
      </c>
      <c r="G289" s="40"/>
      <c r="H289" s="40"/>
      <c r="I289" s="229"/>
      <c r="J289" s="40"/>
      <c r="K289" s="40"/>
      <c r="L289" s="44"/>
      <c r="M289" s="230"/>
      <c r="N289" s="231"/>
      <c r="O289" s="84"/>
      <c r="P289" s="84"/>
      <c r="Q289" s="84"/>
      <c r="R289" s="84"/>
      <c r="S289" s="84"/>
      <c r="T289" s="85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7" t="s">
        <v>194</v>
      </c>
      <c r="AU289" s="17" t="s">
        <v>85</v>
      </c>
    </row>
    <row r="290" s="14" customFormat="1">
      <c r="A290" s="14"/>
      <c r="B290" s="243"/>
      <c r="C290" s="244"/>
      <c r="D290" s="234" t="s">
        <v>196</v>
      </c>
      <c r="E290" s="245" t="s">
        <v>19</v>
      </c>
      <c r="F290" s="246" t="s">
        <v>473</v>
      </c>
      <c r="G290" s="244"/>
      <c r="H290" s="247">
        <v>0.95999999999999996</v>
      </c>
      <c r="I290" s="248"/>
      <c r="J290" s="244"/>
      <c r="K290" s="244"/>
      <c r="L290" s="249"/>
      <c r="M290" s="250"/>
      <c r="N290" s="251"/>
      <c r="O290" s="251"/>
      <c r="P290" s="251"/>
      <c r="Q290" s="251"/>
      <c r="R290" s="251"/>
      <c r="S290" s="251"/>
      <c r="T290" s="25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3" t="s">
        <v>196</v>
      </c>
      <c r="AU290" s="253" t="s">
        <v>85</v>
      </c>
      <c r="AV290" s="14" t="s">
        <v>85</v>
      </c>
      <c r="AW290" s="14" t="s">
        <v>33</v>
      </c>
      <c r="AX290" s="14" t="s">
        <v>72</v>
      </c>
      <c r="AY290" s="253" t="s">
        <v>186</v>
      </c>
    </row>
    <row r="291" s="2" customFormat="1" ht="37.8" customHeight="1">
      <c r="A291" s="38"/>
      <c r="B291" s="39"/>
      <c r="C291" s="213" t="s">
        <v>474</v>
      </c>
      <c r="D291" s="213" t="s">
        <v>188</v>
      </c>
      <c r="E291" s="214" t="s">
        <v>475</v>
      </c>
      <c r="F291" s="215" t="s">
        <v>476</v>
      </c>
      <c r="G291" s="216" t="s">
        <v>256</v>
      </c>
      <c r="H291" s="217">
        <v>1.663</v>
      </c>
      <c r="I291" s="218"/>
      <c r="J291" s="219">
        <f>ROUND(I291*H291,2)</f>
        <v>0</v>
      </c>
      <c r="K291" s="220"/>
      <c r="L291" s="44"/>
      <c r="M291" s="221" t="s">
        <v>19</v>
      </c>
      <c r="N291" s="222" t="s">
        <v>44</v>
      </c>
      <c r="O291" s="84"/>
      <c r="P291" s="223">
        <f>O291*H291</f>
        <v>0</v>
      </c>
      <c r="Q291" s="223">
        <v>0</v>
      </c>
      <c r="R291" s="223">
        <f>Q291*H291</f>
        <v>0</v>
      </c>
      <c r="S291" s="223">
        <v>0.075999999999999998</v>
      </c>
      <c r="T291" s="224">
        <f>S291*H291</f>
        <v>0.126388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225" t="s">
        <v>192</v>
      </c>
      <c r="AT291" s="225" t="s">
        <v>188</v>
      </c>
      <c r="AU291" s="225" t="s">
        <v>85</v>
      </c>
      <c r="AY291" s="17" t="s">
        <v>186</v>
      </c>
      <c r="BE291" s="226">
        <f>IF(N291="základní",J291,0)</f>
        <v>0</v>
      </c>
      <c r="BF291" s="226">
        <f>IF(N291="snížená",J291,0)</f>
        <v>0</v>
      </c>
      <c r="BG291" s="226">
        <f>IF(N291="zákl. přenesená",J291,0)</f>
        <v>0</v>
      </c>
      <c r="BH291" s="226">
        <f>IF(N291="sníž. přenesená",J291,0)</f>
        <v>0</v>
      </c>
      <c r="BI291" s="226">
        <f>IF(N291="nulová",J291,0)</f>
        <v>0</v>
      </c>
      <c r="BJ291" s="17" t="s">
        <v>85</v>
      </c>
      <c r="BK291" s="226">
        <f>ROUND(I291*H291,2)</f>
        <v>0</v>
      </c>
      <c r="BL291" s="17" t="s">
        <v>192</v>
      </c>
      <c r="BM291" s="225" t="s">
        <v>477</v>
      </c>
    </row>
    <row r="292" s="2" customFormat="1">
      <c r="A292" s="38"/>
      <c r="B292" s="39"/>
      <c r="C292" s="40"/>
      <c r="D292" s="227" t="s">
        <v>194</v>
      </c>
      <c r="E292" s="40"/>
      <c r="F292" s="228" t="s">
        <v>478</v>
      </c>
      <c r="G292" s="40"/>
      <c r="H292" s="40"/>
      <c r="I292" s="229"/>
      <c r="J292" s="40"/>
      <c r="K292" s="40"/>
      <c r="L292" s="44"/>
      <c r="M292" s="230"/>
      <c r="N292" s="231"/>
      <c r="O292" s="84"/>
      <c r="P292" s="84"/>
      <c r="Q292" s="84"/>
      <c r="R292" s="84"/>
      <c r="S292" s="84"/>
      <c r="T292" s="85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T292" s="17" t="s">
        <v>194</v>
      </c>
      <c r="AU292" s="17" t="s">
        <v>85</v>
      </c>
    </row>
    <row r="293" s="14" customFormat="1">
      <c r="A293" s="14"/>
      <c r="B293" s="243"/>
      <c r="C293" s="244"/>
      <c r="D293" s="234" t="s">
        <v>196</v>
      </c>
      <c r="E293" s="245" t="s">
        <v>19</v>
      </c>
      <c r="F293" s="246" t="s">
        <v>479</v>
      </c>
      <c r="G293" s="244"/>
      <c r="H293" s="247">
        <v>1.663</v>
      </c>
      <c r="I293" s="248"/>
      <c r="J293" s="244"/>
      <c r="K293" s="244"/>
      <c r="L293" s="249"/>
      <c r="M293" s="250"/>
      <c r="N293" s="251"/>
      <c r="O293" s="251"/>
      <c r="P293" s="251"/>
      <c r="Q293" s="251"/>
      <c r="R293" s="251"/>
      <c r="S293" s="251"/>
      <c r="T293" s="25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3" t="s">
        <v>196</v>
      </c>
      <c r="AU293" s="253" t="s">
        <v>85</v>
      </c>
      <c r="AV293" s="14" t="s">
        <v>85</v>
      </c>
      <c r="AW293" s="14" t="s">
        <v>33</v>
      </c>
      <c r="AX293" s="14" t="s">
        <v>72</v>
      </c>
      <c r="AY293" s="253" t="s">
        <v>186</v>
      </c>
    </row>
    <row r="294" s="2" customFormat="1" ht="55.5" customHeight="1">
      <c r="A294" s="38"/>
      <c r="B294" s="39"/>
      <c r="C294" s="213" t="s">
        <v>480</v>
      </c>
      <c r="D294" s="213" t="s">
        <v>188</v>
      </c>
      <c r="E294" s="214" t="s">
        <v>481</v>
      </c>
      <c r="F294" s="215" t="s">
        <v>482</v>
      </c>
      <c r="G294" s="216" t="s">
        <v>283</v>
      </c>
      <c r="H294" s="217">
        <v>6</v>
      </c>
      <c r="I294" s="218"/>
      <c r="J294" s="219">
        <f>ROUND(I294*H294,2)</f>
        <v>0</v>
      </c>
      <c r="K294" s="220"/>
      <c r="L294" s="44"/>
      <c r="M294" s="221" t="s">
        <v>19</v>
      </c>
      <c r="N294" s="222" t="s">
        <v>44</v>
      </c>
      <c r="O294" s="84"/>
      <c r="P294" s="223">
        <f>O294*H294</f>
        <v>0</v>
      </c>
      <c r="Q294" s="223">
        <v>0</v>
      </c>
      <c r="R294" s="223">
        <f>Q294*H294</f>
        <v>0</v>
      </c>
      <c r="S294" s="223">
        <v>0.0040000000000000001</v>
      </c>
      <c r="T294" s="224">
        <f>S294*H294</f>
        <v>0.024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225" t="s">
        <v>192</v>
      </c>
      <c r="AT294" s="225" t="s">
        <v>188</v>
      </c>
      <c r="AU294" s="225" t="s">
        <v>85</v>
      </c>
      <c r="AY294" s="17" t="s">
        <v>186</v>
      </c>
      <c r="BE294" s="226">
        <f>IF(N294="základní",J294,0)</f>
        <v>0</v>
      </c>
      <c r="BF294" s="226">
        <f>IF(N294="snížená",J294,0)</f>
        <v>0</v>
      </c>
      <c r="BG294" s="226">
        <f>IF(N294="zákl. přenesená",J294,0)</f>
        <v>0</v>
      </c>
      <c r="BH294" s="226">
        <f>IF(N294="sníž. přenesená",J294,0)</f>
        <v>0</v>
      </c>
      <c r="BI294" s="226">
        <f>IF(N294="nulová",J294,0)</f>
        <v>0</v>
      </c>
      <c r="BJ294" s="17" t="s">
        <v>85</v>
      </c>
      <c r="BK294" s="226">
        <f>ROUND(I294*H294,2)</f>
        <v>0</v>
      </c>
      <c r="BL294" s="17" t="s">
        <v>192</v>
      </c>
      <c r="BM294" s="225" t="s">
        <v>483</v>
      </c>
    </row>
    <row r="295" s="2" customFormat="1">
      <c r="A295" s="38"/>
      <c r="B295" s="39"/>
      <c r="C295" s="40"/>
      <c r="D295" s="227" t="s">
        <v>194</v>
      </c>
      <c r="E295" s="40"/>
      <c r="F295" s="228" t="s">
        <v>484</v>
      </c>
      <c r="G295" s="40"/>
      <c r="H295" s="40"/>
      <c r="I295" s="229"/>
      <c r="J295" s="40"/>
      <c r="K295" s="40"/>
      <c r="L295" s="44"/>
      <c r="M295" s="230"/>
      <c r="N295" s="231"/>
      <c r="O295" s="84"/>
      <c r="P295" s="84"/>
      <c r="Q295" s="84"/>
      <c r="R295" s="84"/>
      <c r="S295" s="84"/>
      <c r="T295" s="85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T295" s="17" t="s">
        <v>194</v>
      </c>
      <c r="AU295" s="17" t="s">
        <v>85</v>
      </c>
    </row>
    <row r="296" s="14" customFormat="1">
      <c r="A296" s="14"/>
      <c r="B296" s="243"/>
      <c r="C296" s="244"/>
      <c r="D296" s="234" t="s">
        <v>196</v>
      </c>
      <c r="E296" s="245" t="s">
        <v>19</v>
      </c>
      <c r="F296" s="246" t="s">
        <v>485</v>
      </c>
      <c r="G296" s="244"/>
      <c r="H296" s="247">
        <v>6</v>
      </c>
      <c r="I296" s="248"/>
      <c r="J296" s="244"/>
      <c r="K296" s="244"/>
      <c r="L296" s="249"/>
      <c r="M296" s="250"/>
      <c r="N296" s="251"/>
      <c r="O296" s="251"/>
      <c r="P296" s="251"/>
      <c r="Q296" s="251"/>
      <c r="R296" s="251"/>
      <c r="S296" s="251"/>
      <c r="T296" s="252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3" t="s">
        <v>196</v>
      </c>
      <c r="AU296" s="253" t="s">
        <v>85</v>
      </c>
      <c r="AV296" s="14" t="s">
        <v>85</v>
      </c>
      <c r="AW296" s="14" t="s">
        <v>33</v>
      </c>
      <c r="AX296" s="14" t="s">
        <v>72</v>
      </c>
      <c r="AY296" s="253" t="s">
        <v>186</v>
      </c>
    </row>
    <row r="297" s="2" customFormat="1" ht="55.5" customHeight="1">
      <c r="A297" s="38"/>
      <c r="B297" s="39"/>
      <c r="C297" s="213" t="s">
        <v>486</v>
      </c>
      <c r="D297" s="213" t="s">
        <v>188</v>
      </c>
      <c r="E297" s="214" t="s">
        <v>487</v>
      </c>
      <c r="F297" s="215" t="s">
        <v>488</v>
      </c>
      <c r="G297" s="216" t="s">
        <v>283</v>
      </c>
      <c r="H297" s="217">
        <v>13</v>
      </c>
      <c r="I297" s="218"/>
      <c r="J297" s="219">
        <f>ROUND(I297*H297,2)</f>
        <v>0</v>
      </c>
      <c r="K297" s="220"/>
      <c r="L297" s="44"/>
      <c r="M297" s="221" t="s">
        <v>19</v>
      </c>
      <c r="N297" s="222" t="s">
        <v>44</v>
      </c>
      <c r="O297" s="84"/>
      <c r="P297" s="223">
        <f>O297*H297</f>
        <v>0</v>
      </c>
      <c r="Q297" s="223">
        <v>0</v>
      </c>
      <c r="R297" s="223">
        <f>Q297*H297</f>
        <v>0</v>
      </c>
      <c r="S297" s="223">
        <v>0.025000000000000001</v>
      </c>
      <c r="T297" s="224">
        <f>S297*H297</f>
        <v>0.32500000000000001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25" t="s">
        <v>192</v>
      </c>
      <c r="AT297" s="225" t="s">
        <v>188</v>
      </c>
      <c r="AU297" s="225" t="s">
        <v>85</v>
      </c>
      <c r="AY297" s="17" t="s">
        <v>186</v>
      </c>
      <c r="BE297" s="226">
        <f>IF(N297="základní",J297,0)</f>
        <v>0</v>
      </c>
      <c r="BF297" s="226">
        <f>IF(N297="snížená",J297,0)</f>
        <v>0</v>
      </c>
      <c r="BG297" s="226">
        <f>IF(N297="zákl. přenesená",J297,0)</f>
        <v>0</v>
      </c>
      <c r="BH297" s="226">
        <f>IF(N297="sníž. přenesená",J297,0)</f>
        <v>0</v>
      </c>
      <c r="BI297" s="226">
        <f>IF(N297="nulová",J297,0)</f>
        <v>0</v>
      </c>
      <c r="BJ297" s="17" t="s">
        <v>85</v>
      </c>
      <c r="BK297" s="226">
        <f>ROUND(I297*H297,2)</f>
        <v>0</v>
      </c>
      <c r="BL297" s="17" t="s">
        <v>192</v>
      </c>
      <c r="BM297" s="225" t="s">
        <v>489</v>
      </c>
    </row>
    <row r="298" s="2" customFormat="1">
      <c r="A298" s="38"/>
      <c r="B298" s="39"/>
      <c r="C298" s="40"/>
      <c r="D298" s="227" t="s">
        <v>194</v>
      </c>
      <c r="E298" s="40"/>
      <c r="F298" s="228" t="s">
        <v>490</v>
      </c>
      <c r="G298" s="40"/>
      <c r="H298" s="40"/>
      <c r="I298" s="229"/>
      <c r="J298" s="40"/>
      <c r="K298" s="40"/>
      <c r="L298" s="44"/>
      <c r="M298" s="230"/>
      <c r="N298" s="231"/>
      <c r="O298" s="84"/>
      <c r="P298" s="84"/>
      <c r="Q298" s="84"/>
      <c r="R298" s="84"/>
      <c r="S298" s="84"/>
      <c r="T298" s="85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7" t="s">
        <v>194</v>
      </c>
      <c r="AU298" s="17" t="s">
        <v>85</v>
      </c>
    </row>
    <row r="299" s="13" customFormat="1">
      <c r="A299" s="13"/>
      <c r="B299" s="232"/>
      <c r="C299" s="233"/>
      <c r="D299" s="234" t="s">
        <v>196</v>
      </c>
      <c r="E299" s="235" t="s">
        <v>19</v>
      </c>
      <c r="F299" s="236" t="s">
        <v>197</v>
      </c>
      <c r="G299" s="233"/>
      <c r="H299" s="235" t="s">
        <v>19</v>
      </c>
      <c r="I299" s="237"/>
      <c r="J299" s="233"/>
      <c r="K299" s="233"/>
      <c r="L299" s="238"/>
      <c r="M299" s="239"/>
      <c r="N299" s="240"/>
      <c r="O299" s="240"/>
      <c r="P299" s="240"/>
      <c r="Q299" s="240"/>
      <c r="R299" s="240"/>
      <c r="S299" s="240"/>
      <c r="T299" s="241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2" t="s">
        <v>196</v>
      </c>
      <c r="AU299" s="242" t="s">
        <v>85</v>
      </c>
      <c r="AV299" s="13" t="s">
        <v>79</v>
      </c>
      <c r="AW299" s="13" t="s">
        <v>33</v>
      </c>
      <c r="AX299" s="13" t="s">
        <v>72</v>
      </c>
      <c r="AY299" s="242" t="s">
        <v>186</v>
      </c>
    </row>
    <row r="300" s="14" customFormat="1">
      <c r="A300" s="14"/>
      <c r="B300" s="243"/>
      <c r="C300" s="244"/>
      <c r="D300" s="234" t="s">
        <v>196</v>
      </c>
      <c r="E300" s="245" t="s">
        <v>19</v>
      </c>
      <c r="F300" s="246" t="s">
        <v>491</v>
      </c>
      <c r="G300" s="244"/>
      <c r="H300" s="247">
        <v>2</v>
      </c>
      <c r="I300" s="248"/>
      <c r="J300" s="244"/>
      <c r="K300" s="244"/>
      <c r="L300" s="249"/>
      <c r="M300" s="250"/>
      <c r="N300" s="251"/>
      <c r="O300" s="251"/>
      <c r="P300" s="251"/>
      <c r="Q300" s="251"/>
      <c r="R300" s="251"/>
      <c r="S300" s="251"/>
      <c r="T300" s="25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3" t="s">
        <v>196</v>
      </c>
      <c r="AU300" s="253" t="s">
        <v>85</v>
      </c>
      <c r="AV300" s="14" t="s">
        <v>85</v>
      </c>
      <c r="AW300" s="14" t="s">
        <v>33</v>
      </c>
      <c r="AX300" s="14" t="s">
        <v>72</v>
      </c>
      <c r="AY300" s="253" t="s">
        <v>186</v>
      </c>
    </row>
    <row r="301" s="13" customFormat="1">
      <c r="A301" s="13"/>
      <c r="B301" s="232"/>
      <c r="C301" s="233"/>
      <c r="D301" s="234" t="s">
        <v>196</v>
      </c>
      <c r="E301" s="235" t="s">
        <v>19</v>
      </c>
      <c r="F301" s="236" t="s">
        <v>199</v>
      </c>
      <c r="G301" s="233"/>
      <c r="H301" s="235" t="s">
        <v>19</v>
      </c>
      <c r="I301" s="237"/>
      <c r="J301" s="233"/>
      <c r="K301" s="233"/>
      <c r="L301" s="238"/>
      <c r="M301" s="239"/>
      <c r="N301" s="240"/>
      <c r="O301" s="240"/>
      <c r="P301" s="240"/>
      <c r="Q301" s="240"/>
      <c r="R301" s="240"/>
      <c r="S301" s="240"/>
      <c r="T301" s="241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2" t="s">
        <v>196</v>
      </c>
      <c r="AU301" s="242" t="s">
        <v>85</v>
      </c>
      <c r="AV301" s="13" t="s">
        <v>79</v>
      </c>
      <c r="AW301" s="13" t="s">
        <v>33</v>
      </c>
      <c r="AX301" s="13" t="s">
        <v>72</v>
      </c>
      <c r="AY301" s="242" t="s">
        <v>186</v>
      </c>
    </row>
    <row r="302" s="14" customFormat="1">
      <c r="A302" s="14"/>
      <c r="B302" s="243"/>
      <c r="C302" s="244"/>
      <c r="D302" s="234" t="s">
        <v>196</v>
      </c>
      <c r="E302" s="245" t="s">
        <v>19</v>
      </c>
      <c r="F302" s="246" t="s">
        <v>492</v>
      </c>
      <c r="G302" s="244"/>
      <c r="H302" s="247">
        <v>2</v>
      </c>
      <c r="I302" s="248"/>
      <c r="J302" s="244"/>
      <c r="K302" s="244"/>
      <c r="L302" s="249"/>
      <c r="M302" s="250"/>
      <c r="N302" s="251"/>
      <c r="O302" s="251"/>
      <c r="P302" s="251"/>
      <c r="Q302" s="251"/>
      <c r="R302" s="251"/>
      <c r="S302" s="251"/>
      <c r="T302" s="252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3" t="s">
        <v>196</v>
      </c>
      <c r="AU302" s="253" t="s">
        <v>85</v>
      </c>
      <c r="AV302" s="14" t="s">
        <v>85</v>
      </c>
      <c r="AW302" s="14" t="s">
        <v>33</v>
      </c>
      <c r="AX302" s="14" t="s">
        <v>72</v>
      </c>
      <c r="AY302" s="253" t="s">
        <v>186</v>
      </c>
    </row>
    <row r="303" s="14" customFormat="1">
      <c r="A303" s="14"/>
      <c r="B303" s="243"/>
      <c r="C303" s="244"/>
      <c r="D303" s="234" t="s">
        <v>196</v>
      </c>
      <c r="E303" s="245" t="s">
        <v>19</v>
      </c>
      <c r="F303" s="246" t="s">
        <v>493</v>
      </c>
      <c r="G303" s="244"/>
      <c r="H303" s="247">
        <v>9</v>
      </c>
      <c r="I303" s="248"/>
      <c r="J303" s="244"/>
      <c r="K303" s="244"/>
      <c r="L303" s="249"/>
      <c r="M303" s="250"/>
      <c r="N303" s="251"/>
      <c r="O303" s="251"/>
      <c r="P303" s="251"/>
      <c r="Q303" s="251"/>
      <c r="R303" s="251"/>
      <c r="S303" s="251"/>
      <c r="T303" s="25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3" t="s">
        <v>196</v>
      </c>
      <c r="AU303" s="253" t="s">
        <v>85</v>
      </c>
      <c r="AV303" s="14" t="s">
        <v>85</v>
      </c>
      <c r="AW303" s="14" t="s">
        <v>33</v>
      </c>
      <c r="AX303" s="14" t="s">
        <v>72</v>
      </c>
      <c r="AY303" s="253" t="s">
        <v>186</v>
      </c>
    </row>
    <row r="304" s="2" customFormat="1" ht="55.5" customHeight="1">
      <c r="A304" s="38"/>
      <c r="B304" s="39"/>
      <c r="C304" s="213" t="s">
        <v>494</v>
      </c>
      <c r="D304" s="213" t="s">
        <v>188</v>
      </c>
      <c r="E304" s="214" t="s">
        <v>495</v>
      </c>
      <c r="F304" s="215" t="s">
        <v>496</v>
      </c>
      <c r="G304" s="216" t="s">
        <v>283</v>
      </c>
      <c r="H304" s="217">
        <v>3</v>
      </c>
      <c r="I304" s="218"/>
      <c r="J304" s="219">
        <f>ROUND(I304*H304,2)</f>
        <v>0</v>
      </c>
      <c r="K304" s="220"/>
      <c r="L304" s="44"/>
      <c r="M304" s="221" t="s">
        <v>19</v>
      </c>
      <c r="N304" s="222" t="s">
        <v>44</v>
      </c>
      <c r="O304" s="84"/>
      <c r="P304" s="223">
        <f>O304*H304</f>
        <v>0</v>
      </c>
      <c r="Q304" s="223">
        <v>0</v>
      </c>
      <c r="R304" s="223">
        <f>Q304*H304</f>
        <v>0</v>
      </c>
      <c r="S304" s="223">
        <v>0.073999999999999996</v>
      </c>
      <c r="T304" s="224">
        <f>S304*H304</f>
        <v>0.22199999999999998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225" t="s">
        <v>192</v>
      </c>
      <c r="AT304" s="225" t="s">
        <v>188</v>
      </c>
      <c r="AU304" s="225" t="s">
        <v>85</v>
      </c>
      <c r="AY304" s="17" t="s">
        <v>186</v>
      </c>
      <c r="BE304" s="226">
        <f>IF(N304="základní",J304,0)</f>
        <v>0</v>
      </c>
      <c r="BF304" s="226">
        <f>IF(N304="snížená",J304,0)</f>
        <v>0</v>
      </c>
      <c r="BG304" s="226">
        <f>IF(N304="zákl. přenesená",J304,0)</f>
        <v>0</v>
      </c>
      <c r="BH304" s="226">
        <f>IF(N304="sníž. přenesená",J304,0)</f>
        <v>0</v>
      </c>
      <c r="BI304" s="226">
        <f>IF(N304="nulová",J304,0)</f>
        <v>0</v>
      </c>
      <c r="BJ304" s="17" t="s">
        <v>85</v>
      </c>
      <c r="BK304" s="226">
        <f>ROUND(I304*H304,2)</f>
        <v>0</v>
      </c>
      <c r="BL304" s="17" t="s">
        <v>192</v>
      </c>
      <c r="BM304" s="225" t="s">
        <v>497</v>
      </c>
    </row>
    <row r="305" s="2" customFormat="1">
      <c r="A305" s="38"/>
      <c r="B305" s="39"/>
      <c r="C305" s="40"/>
      <c r="D305" s="227" t="s">
        <v>194</v>
      </c>
      <c r="E305" s="40"/>
      <c r="F305" s="228" t="s">
        <v>498</v>
      </c>
      <c r="G305" s="40"/>
      <c r="H305" s="40"/>
      <c r="I305" s="229"/>
      <c r="J305" s="40"/>
      <c r="K305" s="40"/>
      <c r="L305" s="44"/>
      <c r="M305" s="230"/>
      <c r="N305" s="231"/>
      <c r="O305" s="84"/>
      <c r="P305" s="84"/>
      <c r="Q305" s="84"/>
      <c r="R305" s="84"/>
      <c r="S305" s="84"/>
      <c r="T305" s="85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T305" s="17" t="s">
        <v>194</v>
      </c>
      <c r="AU305" s="17" t="s">
        <v>85</v>
      </c>
    </row>
    <row r="306" s="13" customFormat="1">
      <c r="A306" s="13"/>
      <c r="B306" s="232"/>
      <c r="C306" s="233"/>
      <c r="D306" s="234" t="s">
        <v>196</v>
      </c>
      <c r="E306" s="235" t="s">
        <v>19</v>
      </c>
      <c r="F306" s="236" t="s">
        <v>197</v>
      </c>
      <c r="G306" s="233"/>
      <c r="H306" s="235" t="s">
        <v>19</v>
      </c>
      <c r="I306" s="237"/>
      <c r="J306" s="233"/>
      <c r="K306" s="233"/>
      <c r="L306" s="238"/>
      <c r="M306" s="239"/>
      <c r="N306" s="240"/>
      <c r="O306" s="240"/>
      <c r="P306" s="240"/>
      <c r="Q306" s="240"/>
      <c r="R306" s="240"/>
      <c r="S306" s="240"/>
      <c r="T306" s="24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2" t="s">
        <v>196</v>
      </c>
      <c r="AU306" s="242" t="s">
        <v>85</v>
      </c>
      <c r="AV306" s="13" t="s">
        <v>79</v>
      </c>
      <c r="AW306" s="13" t="s">
        <v>33</v>
      </c>
      <c r="AX306" s="13" t="s">
        <v>72</v>
      </c>
      <c r="AY306" s="242" t="s">
        <v>186</v>
      </c>
    </row>
    <row r="307" s="14" customFormat="1">
      <c r="A307" s="14"/>
      <c r="B307" s="243"/>
      <c r="C307" s="244"/>
      <c r="D307" s="234" t="s">
        <v>196</v>
      </c>
      <c r="E307" s="245" t="s">
        <v>19</v>
      </c>
      <c r="F307" s="246" t="s">
        <v>492</v>
      </c>
      <c r="G307" s="244"/>
      <c r="H307" s="247">
        <v>2</v>
      </c>
      <c r="I307" s="248"/>
      <c r="J307" s="244"/>
      <c r="K307" s="244"/>
      <c r="L307" s="249"/>
      <c r="M307" s="250"/>
      <c r="N307" s="251"/>
      <c r="O307" s="251"/>
      <c r="P307" s="251"/>
      <c r="Q307" s="251"/>
      <c r="R307" s="251"/>
      <c r="S307" s="251"/>
      <c r="T307" s="25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3" t="s">
        <v>196</v>
      </c>
      <c r="AU307" s="253" t="s">
        <v>85</v>
      </c>
      <c r="AV307" s="14" t="s">
        <v>85</v>
      </c>
      <c r="AW307" s="14" t="s">
        <v>33</v>
      </c>
      <c r="AX307" s="14" t="s">
        <v>72</v>
      </c>
      <c r="AY307" s="253" t="s">
        <v>186</v>
      </c>
    </row>
    <row r="308" s="13" customFormat="1">
      <c r="A308" s="13"/>
      <c r="B308" s="232"/>
      <c r="C308" s="233"/>
      <c r="D308" s="234" t="s">
        <v>196</v>
      </c>
      <c r="E308" s="235" t="s">
        <v>19</v>
      </c>
      <c r="F308" s="236" t="s">
        <v>217</v>
      </c>
      <c r="G308" s="233"/>
      <c r="H308" s="235" t="s">
        <v>19</v>
      </c>
      <c r="I308" s="237"/>
      <c r="J308" s="233"/>
      <c r="K308" s="233"/>
      <c r="L308" s="238"/>
      <c r="M308" s="239"/>
      <c r="N308" s="240"/>
      <c r="O308" s="240"/>
      <c r="P308" s="240"/>
      <c r="Q308" s="240"/>
      <c r="R308" s="240"/>
      <c r="S308" s="240"/>
      <c r="T308" s="241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2" t="s">
        <v>196</v>
      </c>
      <c r="AU308" s="242" t="s">
        <v>85</v>
      </c>
      <c r="AV308" s="13" t="s">
        <v>79</v>
      </c>
      <c r="AW308" s="13" t="s">
        <v>33</v>
      </c>
      <c r="AX308" s="13" t="s">
        <v>72</v>
      </c>
      <c r="AY308" s="242" t="s">
        <v>186</v>
      </c>
    </row>
    <row r="309" s="14" customFormat="1">
      <c r="A309" s="14"/>
      <c r="B309" s="243"/>
      <c r="C309" s="244"/>
      <c r="D309" s="234" t="s">
        <v>196</v>
      </c>
      <c r="E309" s="245" t="s">
        <v>19</v>
      </c>
      <c r="F309" s="246" t="s">
        <v>305</v>
      </c>
      <c r="G309" s="244"/>
      <c r="H309" s="247">
        <v>1</v>
      </c>
      <c r="I309" s="248"/>
      <c r="J309" s="244"/>
      <c r="K309" s="244"/>
      <c r="L309" s="249"/>
      <c r="M309" s="250"/>
      <c r="N309" s="251"/>
      <c r="O309" s="251"/>
      <c r="P309" s="251"/>
      <c r="Q309" s="251"/>
      <c r="R309" s="251"/>
      <c r="S309" s="251"/>
      <c r="T309" s="25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3" t="s">
        <v>196</v>
      </c>
      <c r="AU309" s="253" t="s">
        <v>85</v>
      </c>
      <c r="AV309" s="14" t="s">
        <v>85</v>
      </c>
      <c r="AW309" s="14" t="s">
        <v>33</v>
      </c>
      <c r="AX309" s="14" t="s">
        <v>72</v>
      </c>
      <c r="AY309" s="253" t="s">
        <v>186</v>
      </c>
    </row>
    <row r="310" s="2" customFormat="1" ht="55.5" customHeight="1">
      <c r="A310" s="38"/>
      <c r="B310" s="39"/>
      <c r="C310" s="213" t="s">
        <v>499</v>
      </c>
      <c r="D310" s="213" t="s">
        <v>188</v>
      </c>
      <c r="E310" s="214" t="s">
        <v>500</v>
      </c>
      <c r="F310" s="215" t="s">
        <v>501</v>
      </c>
      <c r="G310" s="216" t="s">
        <v>256</v>
      </c>
      <c r="H310" s="217">
        <v>0.77200000000000002</v>
      </c>
      <c r="I310" s="218"/>
      <c r="J310" s="219">
        <f>ROUND(I310*H310,2)</f>
        <v>0</v>
      </c>
      <c r="K310" s="220"/>
      <c r="L310" s="44"/>
      <c r="M310" s="221" t="s">
        <v>19</v>
      </c>
      <c r="N310" s="222" t="s">
        <v>44</v>
      </c>
      <c r="O310" s="84"/>
      <c r="P310" s="223">
        <f>O310*H310</f>
        <v>0</v>
      </c>
      <c r="Q310" s="223">
        <v>0</v>
      </c>
      <c r="R310" s="223">
        <f>Q310*H310</f>
        <v>0</v>
      </c>
      <c r="S310" s="223">
        <v>0.27000000000000002</v>
      </c>
      <c r="T310" s="224">
        <f>S310*H310</f>
        <v>0.20844000000000001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25" t="s">
        <v>192</v>
      </c>
      <c r="AT310" s="225" t="s">
        <v>188</v>
      </c>
      <c r="AU310" s="225" t="s">
        <v>85</v>
      </c>
      <c r="AY310" s="17" t="s">
        <v>186</v>
      </c>
      <c r="BE310" s="226">
        <f>IF(N310="základní",J310,0)</f>
        <v>0</v>
      </c>
      <c r="BF310" s="226">
        <f>IF(N310="snížená",J310,0)</f>
        <v>0</v>
      </c>
      <c r="BG310" s="226">
        <f>IF(N310="zákl. přenesená",J310,0)</f>
        <v>0</v>
      </c>
      <c r="BH310" s="226">
        <f>IF(N310="sníž. přenesená",J310,0)</f>
        <v>0</v>
      </c>
      <c r="BI310" s="226">
        <f>IF(N310="nulová",J310,0)</f>
        <v>0</v>
      </c>
      <c r="BJ310" s="17" t="s">
        <v>85</v>
      </c>
      <c r="BK310" s="226">
        <f>ROUND(I310*H310,2)</f>
        <v>0</v>
      </c>
      <c r="BL310" s="17" t="s">
        <v>192</v>
      </c>
      <c r="BM310" s="225" t="s">
        <v>502</v>
      </c>
    </row>
    <row r="311" s="2" customFormat="1">
      <c r="A311" s="38"/>
      <c r="B311" s="39"/>
      <c r="C311" s="40"/>
      <c r="D311" s="227" t="s">
        <v>194</v>
      </c>
      <c r="E311" s="40"/>
      <c r="F311" s="228" t="s">
        <v>503</v>
      </c>
      <c r="G311" s="40"/>
      <c r="H311" s="40"/>
      <c r="I311" s="229"/>
      <c r="J311" s="40"/>
      <c r="K311" s="40"/>
      <c r="L311" s="44"/>
      <c r="M311" s="230"/>
      <c r="N311" s="231"/>
      <c r="O311" s="84"/>
      <c r="P311" s="84"/>
      <c r="Q311" s="84"/>
      <c r="R311" s="84"/>
      <c r="S311" s="84"/>
      <c r="T311" s="85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7" t="s">
        <v>194</v>
      </c>
      <c r="AU311" s="17" t="s">
        <v>85</v>
      </c>
    </row>
    <row r="312" s="13" customFormat="1">
      <c r="A312" s="13"/>
      <c r="B312" s="232"/>
      <c r="C312" s="233"/>
      <c r="D312" s="234" t="s">
        <v>196</v>
      </c>
      <c r="E312" s="235" t="s">
        <v>19</v>
      </c>
      <c r="F312" s="236" t="s">
        <v>199</v>
      </c>
      <c r="G312" s="233"/>
      <c r="H312" s="235" t="s">
        <v>19</v>
      </c>
      <c r="I312" s="237"/>
      <c r="J312" s="233"/>
      <c r="K312" s="233"/>
      <c r="L312" s="238"/>
      <c r="M312" s="239"/>
      <c r="N312" s="240"/>
      <c r="O312" s="240"/>
      <c r="P312" s="240"/>
      <c r="Q312" s="240"/>
      <c r="R312" s="240"/>
      <c r="S312" s="240"/>
      <c r="T312" s="241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2" t="s">
        <v>196</v>
      </c>
      <c r="AU312" s="242" t="s">
        <v>85</v>
      </c>
      <c r="AV312" s="13" t="s">
        <v>79</v>
      </c>
      <c r="AW312" s="13" t="s">
        <v>33</v>
      </c>
      <c r="AX312" s="13" t="s">
        <v>72</v>
      </c>
      <c r="AY312" s="242" t="s">
        <v>186</v>
      </c>
    </row>
    <row r="313" s="14" customFormat="1">
      <c r="A313" s="14"/>
      <c r="B313" s="243"/>
      <c r="C313" s="244"/>
      <c r="D313" s="234" t="s">
        <v>196</v>
      </c>
      <c r="E313" s="245" t="s">
        <v>19</v>
      </c>
      <c r="F313" s="246" t="s">
        <v>504</v>
      </c>
      <c r="G313" s="244"/>
      <c r="H313" s="247">
        <v>0.77200000000000002</v>
      </c>
      <c r="I313" s="248"/>
      <c r="J313" s="244"/>
      <c r="K313" s="244"/>
      <c r="L313" s="249"/>
      <c r="M313" s="250"/>
      <c r="N313" s="251"/>
      <c r="O313" s="251"/>
      <c r="P313" s="251"/>
      <c r="Q313" s="251"/>
      <c r="R313" s="251"/>
      <c r="S313" s="251"/>
      <c r="T313" s="252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3" t="s">
        <v>196</v>
      </c>
      <c r="AU313" s="253" t="s">
        <v>85</v>
      </c>
      <c r="AV313" s="14" t="s">
        <v>85</v>
      </c>
      <c r="AW313" s="14" t="s">
        <v>33</v>
      </c>
      <c r="AX313" s="14" t="s">
        <v>72</v>
      </c>
      <c r="AY313" s="253" t="s">
        <v>186</v>
      </c>
    </row>
    <row r="314" s="2" customFormat="1" ht="55.5" customHeight="1">
      <c r="A314" s="38"/>
      <c r="B314" s="39"/>
      <c r="C314" s="213" t="s">
        <v>505</v>
      </c>
      <c r="D314" s="213" t="s">
        <v>188</v>
      </c>
      <c r="E314" s="214" t="s">
        <v>506</v>
      </c>
      <c r="F314" s="215" t="s">
        <v>507</v>
      </c>
      <c r="G314" s="216" t="s">
        <v>256</v>
      </c>
      <c r="H314" s="217">
        <v>19.655999999999999</v>
      </c>
      <c r="I314" s="218"/>
      <c r="J314" s="219">
        <f>ROUND(I314*H314,2)</f>
        <v>0</v>
      </c>
      <c r="K314" s="220"/>
      <c r="L314" s="44"/>
      <c r="M314" s="221" t="s">
        <v>19</v>
      </c>
      <c r="N314" s="222" t="s">
        <v>44</v>
      </c>
      <c r="O314" s="84"/>
      <c r="P314" s="223">
        <f>O314*H314</f>
        <v>0</v>
      </c>
      <c r="Q314" s="223">
        <v>0</v>
      </c>
      <c r="R314" s="223">
        <f>Q314*H314</f>
        <v>0</v>
      </c>
      <c r="S314" s="223">
        <v>0.27000000000000002</v>
      </c>
      <c r="T314" s="224">
        <f>S314*H314</f>
        <v>5.3071200000000003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25" t="s">
        <v>192</v>
      </c>
      <c r="AT314" s="225" t="s">
        <v>188</v>
      </c>
      <c r="AU314" s="225" t="s">
        <v>85</v>
      </c>
      <c r="AY314" s="17" t="s">
        <v>186</v>
      </c>
      <c r="BE314" s="226">
        <f>IF(N314="základní",J314,0)</f>
        <v>0</v>
      </c>
      <c r="BF314" s="226">
        <f>IF(N314="snížená",J314,0)</f>
        <v>0</v>
      </c>
      <c r="BG314" s="226">
        <f>IF(N314="zákl. přenesená",J314,0)</f>
        <v>0</v>
      </c>
      <c r="BH314" s="226">
        <f>IF(N314="sníž. přenesená",J314,0)</f>
        <v>0</v>
      </c>
      <c r="BI314" s="226">
        <f>IF(N314="nulová",J314,0)</f>
        <v>0</v>
      </c>
      <c r="BJ314" s="17" t="s">
        <v>85</v>
      </c>
      <c r="BK314" s="226">
        <f>ROUND(I314*H314,2)</f>
        <v>0</v>
      </c>
      <c r="BL314" s="17" t="s">
        <v>192</v>
      </c>
      <c r="BM314" s="225" t="s">
        <v>508</v>
      </c>
    </row>
    <row r="315" s="2" customFormat="1">
      <c r="A315" s="38"/>
      <c r="B315" s="39"/>
      <c r="C315" s="40"/>
      <c r="D315" s="227" t="s">
        <v>194</v>
      </c>
      <c r="E315" s="40"/>
      <c r="F315" s="228" t="s">
        <v>509</v>
      </c>
      <c r="G315" s="40"/>
      <c r="H315" s="40"/>
      <c r="I315" s="229"/>
      <c r="J315" s="40"/>
      <c r="K315" s="40"/>
      <c r="L315" s="44"/>
      <c r="M315" s="230"/>
      <c r="N315" s="231"/>
      <c r="O315" s="84"/>
      <c r="P315" s="84"/>
      <c r="Q315" s="84"/>
      <c r="R315" s="84"/>
      <c r="S315" s="84"/>
      <c r="T315" s="85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7" t="s">
        <v>194</v>
      </c>
      <c r="AU315" s="17" t="s">
        <v>85</v>
      </c>
    </row>
    <row r="316" s="13" customFormat="1">
      <c r="A316" s="13"/>
      <c r="B316" s="232"/>
      <c r="C316" s="233"/>
      <c r="D316" s="234" t="s">
        <v>196</v>
      </c>
      <c r="E316" s="235" t="s">
        <v>19</v>
      </c>
      <c r="F316" s="236" t="s">
        <v>199</v>
      </c>
      <c r="G316" s="233"/>
      <c r="H316" s="235" t="s">
        <v>19</v>
      </c>
      <c r="I316" s="237"/>
      <c r="J316" s="233"/>
      <c r="K316" s="233"/>
      <c r="L316" s="238"/>
      <c r="M316" s="239"/>
      <c r="N316" s="240"/>
      <c r="O316" s="240"/>
      <c r="P316" s="240"/>
      <c r="Q316" s="240"/>
      <c r="R316" s="240"/>
      <c r="S316" s="240"/>
      <c r="T316" s="24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2" t="s">
        <v>196</v>
      </c>
      <c r="AU316" s="242" t="s">
        <v>85</v>
      </c>
      <c r="AV316" s="13" t="s">
        <v>79</v>
      </c>
      <c r="AW316" s="13" t="s">
        <v>33</v>
      </c>
      <c r="AX316" s="13" t="s">
        <v>72</v>
      </c>
      <c r="AY316" s="242" t="s">
        <v>186</v>
      </c>
    </row>
    <row r="317" s="14" customFormat="1">
      <c r="A317" s="14"/>
      <c r="B317" s="243"/>
      <c r="C317" s="244"/>
      <c r="D317" s="234" t="s">
        <v>196</v>
      </c>
      <c r="E317" s="245" t="s">
        <v>19</v>
      </c>
      <c r="F317" s="246" t="s">
        <v>510</v>
      </c>
      <c r="G317" s="244"/>
      <c r="H317" s="247">
        <v>19.655999999999999</v>
      </c>
      <c r="I317" s="248"/>
      <c r="J317" s="244"/>
      <c r="K317" s="244"/>
      <c r="L317" s="249"/>
      <c r="M317" s="250"/>
      <c r="N317" s="251"/>
      <c r="O317" s="251"/>
      <c r="P317" s="251"/>
      <c r="Q317" s="251"/>
      <c r="R317" s="251"/>
      <c r="S317" s="251"/>
      <c r="T317" s="25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3" t="s">
        <v>196</v>
      </c>
      <c r="AU317" s="253" t="s">
        <v>85</v>
      </c>
      <c r="AV317" s="14" t="s">
        <v>85</v>
      </c>
      <c r="AW317" s="14" t="s">
        <v>33</v>
      </c>
      <c r="AX317" s="14" t="s">
        <v>72</v>
      </c>
      <c r="AY317" s="253" t="s">
        <v>186</v>
      </c>
    </row>
    <row r="318" s="2" customFormat="1" ht="49.05" customHeight="1">
      <c r="A318" s="38"/>
      <c r="B318" s="39"/>
      <c r="C318" s="213" t="s">
        <v>511</v>
      </c>
      <c r="D318" s="213" t="s">
        <v>188</v>
      </c>
      <c r="E318" s="214" t="s">
        <v>512</v>
      </c>
      <c r="F318" s="215" t="s">
        <v>513</v>
      </c>
      <c r="G318" s="216" t="s">
        <v>283</v>
      </c>
      <c r="H318" s="217">
        <v>1</v>
      </c>
      <c r="I318" s="218"/>
      <c r="J318" s="219">
        <f>ROUND(I318*H318,2)</f>
        <v>0</v>
      </c>
      <c r="K318" s="220"/>
      <c r="L318" s="44"/>
      <c r="M318" s="221" t="s">
        <v>19</v>
      </c>
      <c r="N318" s="222" t="s">
        <v>44</v>
      </c>
      <c r="O318" s="84"/>
      <c r="P318" s="223">
        <f>O318*H318</f>
        <v>0</v>
      </c>
      <c r="Q318" s="223">
        <v>0</v>
      </c>
      <c r="R318" s="223">
        <f>Q318*H318</f>
        <v>0</v>
      </c>
      <c r="S318" s="223">
        <v>0.081000000000000003</v>
      </c>
      <c r="T318" s="224">
        <f>S318*H318</f>
        <v>0.081000000000000003</v>
      </c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R318" s="225" t="s">
        <v>192</v>
      </c>
      <c r="AT318" s="225" t="s">
        <v>188</v>
      </c>
      <c r="AU318" s="225" t="s">
        <v>85</v>
      </c>
      <c r="AY318" s="17" t="s">
        <v>186</v>
      </c>
      <c r="BE318" s="226">
        <f>IF(N318="základní",J318,0)</f>
        <v>0</v>
      </c>
      <c r="BF318" s="226">
        <f>IF(N318="snížená",J318,0)</f>
        <v>0</v>
      </c>
      <c r="BG318" s="226">
        <f>IF(N318="zákl. přenesená",J318,0)</f>
        <v>0</v>
      </c>
      <c r="BH318" s="226">
        <f>IF(N318="sníž. přenesená",J318,0)</f>
        <v>0</v>
      </c>
      <c r="BI318" s="226">
        <f>IF(N318="nulová",J318,0)</f>
        <v>0</v>
      </c>
      <c r="BJ318" s="17" t="s">
        <v>85</v>
      </c>
      <c r="BK318" s="226">
        <f>ROUND(I318*H318,2)</f>
        <v>0</v>
      </c>
      <c r="BL318" s="17" t="s">
        <v>192</v>
      </c>
      <c r="BM318" s="225" t="s">
        <v>514</v>
      </c>
    </row>
    <row r="319" s="2" customFormat="1">
      <c r="A319" s="38"/>
      <c r="B319" s="39"/>
      <c r="C319" s="40"/>
      <c r="D319" s="227" t="s">
        <v>194</v>
      </c>
      <c r="E319" s="40"/>
      <c r="F319" s="228" t="s">
        <v>515</v>
      </c>
      <c r="G319" s="40"/>
      <c r="H319" s="40"/>
      <c r="I319" s="229"/>
      <c r="J319" s="40"/>
      <c r="K319" s="40"/>
      <c r="L319" s="44"/>
      <c r="M319" s="230"/>
      <c r="N319" s="231"/>
      <c r="O319" s="84"/>
      <c r="P319" s="84"/>
      <c r="Q319" s="84"/>
      <c r="R319" s="84"/>
      <c r="S319" s="84"/>
      <c r="T319" s="85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T319" s="17" t="s">
        <v>194</v>
      </c>
      <c r="AU319" s="17" t="s">
        <v>85</v>
      </c>
    </row>
    <row r="320" s="13" customFormat="1">
      <c r="A320" s="13"/>
      <c r="B320" s="232"/>
      <c r="C320" s="233"/>
      <c r="D320" s="234" t="s">
        <v>196</v>
      </c>
      <c r="E320" s="235" t="s">
        <v>19</v>
      </c>
      <c r="F320" s="236" t="s">
        <v>199</v>
      </c>
      <c r="G320" s="233"/>
      <c r="H320" s="235" t="s">
        <v>19</v>
      </c>
      <c r="I320" s="237"/>
      <c r="J320" s="233"/>
      <c r="K320" s="233"/>
      <c r="L320" s="238"/>
      <c r="M320" s="239"/>
      <c r="N320" s="240"/>
      <c r="O320" s="240"/>
      <c r="P320" s="240"/>
      <c r="Q320" s="240"/>
      <c r="R320" s="240"/>
      <c r="S320" s="240"/>
      <c r="T320" s="241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2" t="s">
        <v>196</v>
      </c>
      <c r="AU320" s="242" t="s">
        <v>85</v>
      </c>
      <c r="AV320" s="13" t="s">
        <v>79</v>
      </c>
      <c r="AW320" s="13" t="s">
        <v>33</v>
      </c>
      <c r="AX320" s="13" t="s">
        <v>72</v>
      </c>
      <c r="AY320" s="242" t="s">
        <v>186</v>
      </c>
    </row>
    <row r="321" s="14" customFormat="1">
      <c r="A321" s="14"/>
      <c r="B321" s="243"/>
      <c r="C321" s="244"/>
      <c r="D321" s="234" t="s">
        <v>196</v>
      </c>
      <c r="E321" s="245" t="s">
        <v>19</v>
      </c>
      <c r="F321" s="246" t="s">
        <v>516</v>
      </c>
      <c r="G321" s="244"/>
      <c r="H321" s="247">
        <v>1</v>
      </c>
      <c r="I321" s="248"/>
      <c r="J321" s="244"/>
      <c r="K321" s="244"/>
      <c r="L321" s="249"/>
      <c r="M321" s="250"/>
      <c r="N321" s="251"/>
      <c r="O321" s="251"/>
      <c r="P321" s="251"/>
      <c r="Q321" s="251"/>
      <c r="R321" s="251"/>
      <c r="S321" s="251"/>
      <c r="T321" s="25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3" t="s">
        <v>196</v>
      </c>
      <c r="AU321" s="253" t="s">
        <v>85</v>
      </c>
      <c r="AV321" s="14" t="s">
        <v>85</v>
      </c>
      <c r="AW321" s="14" t="s">
        <v>33</v>
      </c>
      <c r="AX321" s="14" t="s">
        <v>72</v>
      </c>
      <c r="AY321" s="253" t="s">
        <v>186</v>
      </c>
    </row>
    <row r="322" s="2" customFormat="1" ht="49.05" customHeight="1">
      <c r="A322" s="38"/>
      <c r="B322" s="39"/>
      <c r="C322" s="213" t="s">
        <v>517</v>
      </c>
      <c r="D322" s="213" t="s">
        <v>188</v>
      </c>
      <c r="E322" s="214" t="s">
        <v>518</v>
      </c>
      <c r="F322" s="215" t="s">
        <v>519</v>
      </c>
      <c r="G322" s="216" t="s">
        <v>283</v>
      </c>
      <c r="H322" s="217">
        <v>4</v>
      </c>
      <c r="I322" s="218"/>
      <c r="J322" s="219">
        <f>ROUND(I322*H322,2)</f>
        <v>0</v>
      </c>
      <c r="K322" s="220"/>
      <c r="L322" s="44"/>
      <c r="M322" s="221" t="s">
        <v>19</v>
      </c>
      <c r="N322" s="222" t="s">
        <v>44</v>
      </c>
      <c r="O322" s="84"/>
      <c r="P322" s="223">
        <f>O322*H322</f>
        <v>0</v>
      </c>
      <c r="Q322" s="223">
        <v>0</v>
      </c>
      <c r="R322" s="223">
        <f>Q322*H322</f>
        <v>0</v>
      </c>
      <c r="S322" s="223">
        <v>0.23100000000000001</v>
      </c>
      <c r="T322" s="224">
        <f>S322*H322</f>
        <v>0.92400000000000004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225" t="s">
        <v>192</v>
      </c>
      <c r="AT322" s="225" t="s">
        <v>188</v>
      </c>
      <c r="AU322" s="225" t="s">
        <v>85</v>
      </c>
      <c r="AY322" s="17" t="s">
        <v>186</v>
      </c>
      <c r="BE322" s="226">
        <f>IF(N322="základní",J322,0)</f>
        <v>0</v>
      </c>
      <c r="BF322" s="226">
        <f>IF(N322="snížená",J322,0)</f>
        <v>0</v>
      </c>
      <c r="BG322" s="226">
        <f>IF(N322="zákl. přenesená",J322,0)</f>
        <v>0</v>
      </c>
      <c r="BH322" s="226">
        <f>IF(N322="sníž. přenesená",J322,0)</f>
        <v>0</v>
      </c>
      <c r="BI322" s="226">
        <f>IF(N322="nulová",J322,0)</f>
        <v>0</v>
      </c>
      <c r="BJ322" s="17" t="s">
        <v>85</v>
      </c>
      <c r="BK322" s="226">
        <f>ROUND(I322*H322,2)</f>
        <v>0</v>
      </c>
      <c r="BL322" s="17" t="s">
        <v>192</v>
      </c>
      <c r="BM322" s="225" t="s">
        <v>520</v>
      </c>
    </row>
    <row r="323" s="2" customFormat="1">
      <c r="A323" s="38"/>
      <c r="B323" s="39"/>
      <c r="C323" s="40"/>
      <c r="D323" s="227" t="s">
        <v>194</v>
      </c>
      <c r="E323" s="40"/>
      <c r="F323" s="228" t="s">
        <v>521</v>
      </c>
      <c r="G323" s="40"/>
      <c r="H323" s="40"/>
      <c r="I323" s="229"/>
      <c r="J323" s="40"/>
      <c r="K323" s="40"/>
      <c r="L323" s="44"/>
      <c r="M323" s="230"/>
      <c r="N323" s="231"/>
      <c r="O323" s="84"/>
      <c r="P323" s="84"/>
      <c r="Q323" s="84"/>
      <c r="R323" s="84"/>
      <c r="S323" s="84"/>
      <c r="T323" s="85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T323" s="17" t="s">
        <v>194</v>
      </c>
      <c r="AU323" s="17" t="s">
        <v>85</v>
      </c>
    </row>
    <row r="324" s="13" customFormat="1">
      <c r="A324" s="13"/>
      <c r="B324" s="232"/>
      <c r="C324" s="233"/>
      <c r="D324" s="234" t="s">
        <v>196</v>
      </c>
      <c r="E324" s="235" t="s">
        <v>19</v>
      </c>
      <c r="F324" s="236" t="s">
        <v>197</v>
      </c>
      <c r="G324" s="233"/>
      <c r="H324" s="235" t="s">
        <v>19</v>
      </c>
      <c r="I324" s="237"/>
      <c r="J324" s="233"/>
      <c r="K324" s="233"/>
      <c r="L324" s="238"/>
      <c r="M324" s="239"/>
      <c r="N324" s="240"/>
      <c r="O324" s="240"/>
      <c r="P324" s="240"/>
      <c r="Q324" s="240"/>
      <c r="R324" s="240"/>
      <c r="S324" s="240"/>
      <c r="T324" s="241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2" t="s">
        <v>196</v>
      </c>
      <c r="AU324" s="242" t="s">
        <v>85</v>
      </c>
      <c r="AV324" s="13" t="s">
        <v>79</v>
      </c>
      <c r="AW324" s="13" t="s">
        <v>33</v>
      </c>
      <c r="AX324" s="13" t="s">
        <v>72</v>
      </c>
      <c r="AY324" s="242" t="s">
        <v>186</v>
      </c>
    </row>
    <row r="325" s="14" customFormat="1">
      <c r="A325" s="14"/>
      <c r="B325" s="243"/>
      <c r="C325" s="244"/>
      <c r="D325" s="234" t="s">
        <v>196</v>
      </c>
      <c r="E325" s="245" t="s">
        <v>19</v>
      </c>
      <c r="F325" s="246" t="s">
        <v>522</v>
      </c>
      <c r="G325" s="244"/>
      <c r="H325" s="247">
        <v>1</v>
      </c>
      <c r="I325" s="248"/>
      <c r="J325" s="244"/>
      <c r="K325" s="244"/>
      <c r="L325" s="249"/>
      <c r="M325" s="250"/>
      <c r="N325" s="251"/>
      <c r="O325" s="251"/>
      <c r="P325" s="251"/>
      <c r="Q325" s="251"/>
      <c r="R325" s="251"/>
      <c r="S325" s="251"/>
      <c r="T325" s="252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3" t="s">
        <v>196</v>
      </c>
      <c r="AU325" s="253" t="s">
        <v>85</v>
      </c>
      <c r="AV325" s="14" t="s">
        <v>85</v>
      </c>
      <c r="AW325" s="14" t="s">
        <v>33</v>
      </c>
      <c r="AX325" s="14" t="s">
        <v>72</v>
      </c>
      <c r="AY325" s="253" t="s">
        <v>186</v>
      </c>
    </row>
    <row r="326" s="14" customFormat="1">
      <c r="A326" s="14"/>
      <c r="B326" s="243"/>
      <c r="C326" s="244"/>
      <c r="D326" s="234" t="s">
        <v>196</v>
      </c>
      <c r="E326" s="245" t="s">
        <v>19</v>
      </c>
      <c r="F326" s="246" t="s">
        <v>523</v>
      </c>
      <c r="G326" s="244"/>
      <c r="H326" s="247">
        <v>1</v>
      </c>
      <c r="I326" s="248"/>
      <c r="J326" s="244"/>
      <c r="K326" s="244"/>
      <c r="L326" s="249"/>
      <c r="M326" s="250"/>
      <c r="N326" s="251"/>
      <c r="O326" s="251"/>
      <c r="P326" s="251"/>
      <c r="Q326" s="251"/>
      <c r="R326" s="251"/>
      <c r="S326" s="251"/>
      <c r="T326" s="25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3" t="s">
        <v>196</v>
      </c>
      <c r="AU326" s="253" t="s">
        <v>85</v>
      </c>
      <c r="AV326" s="14" t="s">
        <v>85</v>
      </c>
      <c r="AW326" s="14" t="s">
        <v>33</v>
      </c>
      <c r="AX326" s="14" t="s">
        <v>72</v>
      </c>
      <c r="AY326" s="253" t="s">
        <v>186</v>
      </c>
    </row>
    <row r="327" s="14" customFormat="1">
      <c r="A327" s="14"/>
      <c r="B327" s="243"/>
      <c r="C327" s="244"/>
      <c r="D327" s="234" t="s">
        <v>196</v>
      </c>
      <c r="E327" s="245" t="s">
        <v>19</v>
      </c>
      <c r="F327" s="246" t="s">
        <v>524</v>
      </c>
      <c r="G327" s="244"/>
      <c r="H327" s="247">
        <v>2</v>
      </c>
      <c r="I327" s="248"/>
      <c r="J327" s="244"/>
      <c r="K327" s="244"/>
      <c r="L327" s="249"/>
      <c r="M327" s="250"/>
      <c r="N327" s="251"/>
      <c r="O327" s="251"/>
      <c r="P327" s="251"/>
      <c r="Q327" s="251"/>
      <c r="R327" s="251"/>
      <c r="S327" s="251"/>
      <c r="T327" s="25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3" t="s">
        <v>196</v>
      </c>
      <c r="AU327" s="253" t="s">
        <v>85</v>
      </c>
      <c r="AV327" s="14" t="s">
        <v>85</v>
      </c>
      <c r="AW327" s="14" t="s">
        <v>33</v>
      </c>
      <c r="AX327" s="14" t="s">
        <v>72</v>
      </c>
      <c r="AY327" s="253" t="s">
        <v>186</v>
      </c>
    </row>
    <row r="328" s="2" customFormat="1" ht="49.05" customHeight="1">
      <c r="A328" s="38"/>
      <c r="B328" s="39"/>
      <c r="C328" s="213" t="s">
        <v>525</v>
      </c>
      <c r="D328" s="213" t="s">
        <v>188</v>
      </c>
      <c r="E328" s="214" t="s">
        <v>526</v>
      </c>
      <c r="F328" s="215" t="s">
        <v>527</v>
      </c>
      <c r="G328" s="216" t="s">
        <v>191</v>
      </c>
      <c r="H328" s="217">
        <v>0.111</v>
      </c>
      <c r="I328" s="218"/>
      <c r="J328" s="219">
        <f>ROUND(I328*H328,2)</f>
        <v>0</v>
      </c>
      <c r="K328" s="220"/>
      <c r="L328" s="44"/>
      <c r="M328" s="221" t="s">
        <v>19</v>
      </c>
      <c r="N328" s="222" t="s">
        <v>44</v>
      </c>
      <c r="O328" s="84"/>
      <c r="P328" s="223">
        <f>O328*H328</f>
        <v>0</v>
      </c>
      <c r="Q328" s="223">
        <v>0</v>
      </c>
      <c r="R328" s="223">
        <f>Q328*H328</f>
        <v>0</v>
      </c>
      <c r="S328" s="223">
        <v>1.95</v>
      </c>
      <c r="T328" s="224">
        <f>S328*H328</f>
        <v>0.21645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25" t="s">
        <v>192</v>
      </c>
      <c r="AT328" s="225" t="s">
        <v>188</v>
      </c>
      <c r="AU328" s="225" t="s">
        <v>85</v>
      </c>
      <c r="AY328" s="17" t="s">
        <v>186</v>
      </c>
      <c r="BE328" s="226">
        <f>IF(N328="základní",J328,0)</f>
        <v>0</v>
      </c>
      <c r="BF328" s="226">
        <f>IF(N328="snížená",J328,0)</f>
        <v>0</v>
      </c>
      <c r="BG328" s="226">
        <f>IF(N328="zákl. přenesená",J328,0)</f>
        <v>0</v>
      </c>
      <c r="BH328" s="226">
        <f>IF(N328="sníž. přenesená",J328,0)</f>
        <v>0</v>
      </c>
      <c r="BI328" s="226">
        <f>IF(N328="nulová",J328,0)</f>
        <v>0</v>
      </c>
      <c r="BJ328" s="17" t="s">
        <v>85</v>
      </c>
      <c r="BK328" s="226">
        <f>ROUND(I328*H328,2)</f>
        <v>0</v>
      </c>
      <c r="BL328" s="17" t="s">
        <v>192</v>
      </c>
      <c r="BM328" s="225" t="s">
        <v>528</v>
      </c>
    </row>
    <row r="329" s="2" customFormat="1">
      <c r="A329" s="38"/>
      <c r="B329" s="39"/>
      <c r="C329" s="40"/>
      <c r="D329" s="227" t="s">
        <v>194</v>
      </c>
      <c r="E329" s="40"/>
      <c r="F329" s="228" t="s">
        <v>529</v>
      </c>
      <c r="G329" s="40"/>
      <c r="H329" s="40"/>
      <c r="I329" s="229"/>
      <c r="J329" s="40"/>
      <c r="K329" s="40"/>
      <c r="L329" s="44"/>
      <c r="M329" s="230"/>
      <c r="N329" s="231"/>
      <c r="O329" s="84"/>
      <c r="P329" s="84"/>
      <c r="Q329" s="84"/>
      <c r="R329" s="84"/>
      <c r="S329" s="84"/>
      <c r="T329" s="85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7" t="s">
        <v>194</v>
      </c>
      <c r="AU329" s="17" t="s">
        <v>85</v>
      </c>
    </row>
    <row r="330" s="13" customFormat="1">
      <c r="A330" s="13"/>
      <c r="B330" s="232"/>
      <c r="C330" s="233"/>
      <c r="D330" s="234" t="s">
        <v>196</v>
      </c>
      <c r="E330" s="235" t="s">
        <v>19</v>
      </c>
      <c r="F330" s="236" t="s">
        <v>197</v>
      </c>
      <c r="G330" s="233"/>
      <c r="H330" s="235" t="s">
        <v>19</v>
      </c>
      <c r="I330" s="237"/>
      <c r="J330" s="233"/>
      <c r="K330" s="233"/>
      <c r="L330" s="238"/>
      <c r="M330" s="239"/>
      <c r="N330" s="240"/>
      <c r="O330" s="240"/>
      <c r="P330" s="240"/>
      <c r="Q330" s="240"/>
      <c r="R330" s="240"/>
      <c r="S330" s="240"/>
      <c r="T330" s="241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2" t="s">
        <v>196</v>
      </c>
      <c r="AU330" s="242" t="s">
        <v>85</v>
      </c>
      <c r="AV330" s="13" t="s">
        <v>79</v>
      </c>
      <c r="AW330" s="13" t="s">
        <v>33</v>
      </c>
      <c r="AX330" s="13" t="s">
        <v>72</v>
      </c>
      <c r="AY330" s="242" t="s">
        <v>186</v>
      </c>
    </row>
    <row r="331" s="14" customFormat="1">
      <c r="A331" s="14"/>
      <c r="B331" s="243"/>
      <c r="C331" s="244"/>
      <c r="D331" s="234" t="s">
        <v>196</v>
      </c>
      <c r="E331" s="245" t="s">
        <v>19</v>
      </c>
      <c r="F331" s="246" t="s">
        <v>530</v>
      </c>
      <c r="G331" s="244"/>
      <c r="H331" s="247">
        <v>0.111</v>
      </c>
      <c r="I331" s="248"/>
      <c r="J331" s="244"/>
      <c r="K331" s="244"/>
      <c r="L331" s="249"/>
      <c r="M331" s="250"/>
      <c r="N331" s="251"/>
      <c r="O331" s="251"/>
      <c r="P331" s="251"/>
      <c r="Q331" s="251"/>
      <c r="R331" s="251"/>
      <c r="S331" s="251"/>
      <c r="T331" s="25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3" t="s">
        <v>196</v>
      </c>
      <c r="AU331" s="253" t="s">
        <v>85</v>
      </c>
      <c r="AV331" s="14" t="s">
        <v>85</v>
      </c>
      <c r="AW331" s="14" t="s">
        <v>33</v>
      </c>
      <c r="AX331" s="14" t="s">
        <v>72</v>
      </c>
      <c r="AY331" s="253" t="s">
        <v>186</v>
      </c>
    </row>
    <row r="332" s="2" customFormat="1" ht="49.05" customHeight="1">
      <c r="A332" s="38"/>
      <c r="B332" s="39"/>
      <c r="C332" s="213" t="s">
        <v>531</v>
      </c>
      <c r="D332" s="213" t="s">
        <v>188</v>
      </c>
      <c r="E332" s="214" t="s">
        <v>532</v>
      </c>
      <c r="F332" s="215" t="s">
        <v>533</v>
      </c>
      <c r="G332" s="216" t="s">
        <v>191</v>
      </c>
      <c r="H332" s="217">
        <v>1.333</v>
      </c>
      <c r="I332" s="218"/>
      <c r="J332" s="219">
        <f>ROUND(I332*H332,2)</f>
        <v>0</v>
      </c>
      <c r="K332" s="220"/>
      <c r="L332" s="44"/>
      <c r="M332" s="221" t="s">
        <v>19</v>
      </c>
      <c r="N332" s="222" t="s">
        <v>44</v>
      </c>
      <c r="O332" s="84"/>
      <c r="P332" s="223">
        <f>O332*H332</f>
        <v>0</v>
      </c>
      <c r="Q332" s="223">
        <v>0</v>
      </c>
      <c r="R332" s="223">
        <f>Q332*H332</f>
        <v>0</v>
      </c>
      <c r="S332" s="223">
        <v>1.95</v>
      </c>
      <c r="T332" s="224">
        <f>S332*H332</f>
        <v>2.5993499999999998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25" t="s">
        <v>192</v>
      </c>
      <c r="AT332" s="225" t="s">
        <v>188</v>
      </c>
      <c r="AU332" s="225" t="s">
        <v>85</v>
      </c>
      <c r="AY332" s="17" t="s">
        <v>186</v>
      </c>
      <c r="BE332" s="226">
        <f>IF(N332="základní",J332,0)</f>
        <v>0</v>
      </c>
      <c r="BF332" s="226">
        <f>IF(N332="snížená",J332,0)</f>
        <v>0</v>
      </c>
      <c r="BG332" s="226">
        <f>IF(N332="zákl. přenesená",J332,0)</f>
        <v>0</v>
      </c>
      <c r="BH332" s="226">
        <f>IF(N332="sníž. přenesená",J332,0)</f>
        <v>0</v>
      </c>
      <c r="BI332" s="226">
        <f>IF(N332="nulová",J332,0)</f>
        <v>0</v>
      </c>
      <c r="BJ332" s="17" t="s">
        <v>85</v>
      </c>
      <c r="BK332" s="226">
        <f>ROUND(I332*H332,2)</f>
        <v>0</v>
      </c>
      <c r="BL332" s="17" t="s">
        <v>192</v>
      </c>
      <c r="BM332" s="225" t="s">
        <v>534</v>
      </c>
    </row>
    <row r="333" s="2" customFormat="1">
      <c r="A333" s="38"/>
      <c r="B333" s="39"/>
      <c r="C333" s="40"/>
      <c r="D333" s="227" t="s">
        <v>194</v>
      </c>
      <c r="E333" s="40"/>
      <c r="F333" s="228" t="s">
        <v>535</v>
      </c>
      <c r="G333" s="40"/>
      <c r="H333" s="40"/>
      <c r="I333" s="229"/>
      <c r="J333" s="40"/>
      <c r="K333" s="40"/>
      <c r="L333" s="44"/>
      <c r="M333" s="230"/>
      <c r="N333" s="231"/>
      <c r="O333" s="84"/>
      <c r="P333" s="84"/>
      <c r="Q333" s="84"/>
      <c r="R333" s="84"/>
      <c r="S333" s="84"/>
      <c r="T333" s="85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T333" s="17" t="s">
        <v>194</v>
      </c>
      <c r="AU333" s="17" t="s">
        <v>85</v>
      </c>
    </row>
    <row r="334" s="13" customFormat="1">
      <c r="A334" s="13"/>
      <c r="B334" s="232"/>
      <c r="C334" s="233"/>
      <c r="D334" s="234" t="s">
        <v>196</v>
      </c>
      <c r="E334" s="235" t="s">
        <v>19</v>
      </c>
      <c r="F334" s="236" t="s">
        <v>217</v>
      </c>
      <c r="G334" s="233"/>
      <c r="H334" s="235" t="s">
        <v>19</v>
      </c>
      <c r="I334" s="237"/>
      <c r="J334" s="233"/>
      <c r="K334" s="233"/>
      <c r="L334" s="238"/>
      <c r="M334" s="239"/>
      <c r="N334" s="240"/>
      <c r="O334" s="240"/>
      <c r="P334" s="240"/>
      <c r="Q334" s="240"/>
      <c r="R334" s="240"/>
      <c r="S334" s="240"/>
      <c r="T334" s="241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2" t="s">
        <v>196</v>
      </c>
      <c r="AU334" s="242" t="s">
        <v>85</v>
      </c>
      <c r="AV334" s="13" t="s">
        <v>79</v>
      </c>
      <c r="AW334" s="13" t="s">
        <v>33</v>
      </c>
      <c r="AX334" s="13" t="s">
        <v>72</v>
      </c>
      <c r="AY334" s="242" t="s">
        <v>186</v>
      </c>
    </row>
    <row r="335" s="14" customFormat="1">
      <c r="A335" s="14"/>
      <c r="B335" s="243"/>
      <c r="C335" s="244"/>
      <c r="D335" s="234" t="s">
        <v>196</v>
      </c>
      <c r="E335" s="245" t="s">
        <v>19</v>
      </c>
      <c r="F335" s="246" t="s">
        <v>536</v>
      </c>
      <c r="G335" s="244"/>
      <c r="H335" s="247">
        <v>1.333</v>
      </c>
      <c r="I335" s="248"/>
      <c r="J335" s="244"/>
      <c r="K335" s="244"/>
      <c r="L335" s="249"/>
      <c r="M335" s="250"/>
      <c r="N335" s="251"/>
      <c r="O335" s="251"/>
      <c r="P335" s="251"/>
      <c r="Q335" s="251"/>
      <c r="R335" s="251"/>
      <c r="S335" s="251"/>
      <c r="T335" s="25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3" t="s">
        <v>196</v>
      </c>
      <c r="AU335" s="253" t="s">
        <v>85</v>
      </c>
      <c r="AV335" s="14" t="s">
        <v>85</v>
      </c>
      <c r="AW335" s="14" t="s">
        <v>33</v>
      </c>
      <c r="AX335" s="14" t="s">
        <v>72</v>
      </c>
      <c r="AY335" s="253" t="s">
        <v>186</v>
      </c>
    </row>
    <row r="336" s="2" customFormat="1" ht="49.05" customHeight="1">
      <c r="A336" s="38"/>
      <c r="B336" s="39"/>
      <c r="C336" s="213" t="s">
        <v>537</v>
      </c>
      <c r="D336" s="213" t="s">
        <v>188</v>
      </c>
      <c r="E336" s="214" t="s">
        <v>538</v>
      </c>
      <c r="F336" s="215" t="s">
        <v>539</v>
      </c>
      <c r="G336" s="216" t="s">
        <v>191</v>
      </c>
      <c r="H336" s="217">
        <v>0.64000000000000001</v>
      </c>
      <c r="I336" s="218"/>
      <c r="J336" s="219">
        <f>ROUND(I336*H336,2)</f>
        <v>0</v>
      </c>
      <c r="K336" s="220"/>
      <c r="L336" s="44"/>
      <c r="M336" s="221" t="s">
        <v>19</v>
      </c>
      <c r="N336" s="222" t="s">
        <v>44</v>
      </c>
      <c r="O336" s="84"/>
      <c r="P336" s="223">
        <f>O336*H336</f>
        <v>0</v>
      </c>
      <c r="Q336" s="223">
        <v>0</v>
      </c>
      <c r="R336" s="223">
        <f>Q336*H336</f>
        <v>0</v>
      </c>
      <c r="S336" s="223">
        <v>1.95</v>
      </c>
      <c r="T336" s="224">
        <f>S336*H336</f>
        <v>1.248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25" t="s">
        <v>192</v>
      </c>
      <c r="AT336" s="225" t="s">
        <v>188</v>
      </c>
      <c r="AU336" s="225" t="s">
        <v>85</v>
      </c>
      <c r="AY336" s="17" t="s">
        <v>186</v>
      </c>
      <c r="BE336" s="226">
        <f>IF(N336="základní",J336,0)</f>
        <v>0</v>
      </c>
      <c r="BF336" s="226">
        <f>IF(N336="snížená",J336,0)</f>
        <v>0</v>
      </c>
      <c r="BG336" s="226">
        <f>IF(N336="zákl. přenesená",J336,0)</f>
        <v>0</v>
      </c>
      <c r="BH336" s="226">
        <f>IF(N336="sníž. přenesená",J336,0)</f>
        <v>0</v>
      </c>
      <c r="BI336" s="226">
        <f>IF(N336="nulová",J336,0)</f>
        <v>0</v>
      </c>
      <c r="BJ336" s="17" t="s">
        <v>85</v>
      </c>
      <c r="BK336" s="226">
        <f>ROUND(I336*H336,2)</f>
        <v>0</v>
      </c>
      <c r="BL336" s="17" t="s">
        <v>192</v>
      </c>
      <c r="BM336" s="225" t="s">
        <v>540</v>
      </c>
    </row>
    <row r="337" s="2" customFormat="1">
      <c r="A337" s="38"/>
      <c r="B337" s="39"/>
      <c r="C337" s="40"/>
      <c r="D337" s="227" t="s">
        <v>194</v>
      </c>
      <c r="E337" s="40"/>
      <c r="F337" s="228" t="s">
        <v>541</v>
      </c>
      <c r="G337" s="40"/>
      <c r="H337" s="40"/>
      <c r="I337" s="229"/>
      <c r="J337" s="40"/>
      <c r="K337" s="40"/>
      <c r="L337" s="44"/>
      <c r="M337" s="230"/>
      <c r="N337" s="231"/>
      <c r="O337" s="84"/>
      <c r="P337" s="84"/>
      <c r="Q337" s="84"/>
      <c r="R337" s="84"/>
      <c r="S337" s="84"/>
      <c r="T337" s="85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7" t="s">
        <v>194</v>
      </c>
      <c r="AU337" s="17" t="s">
        <v>85</v>
      </c>
    </row>
    <row r="338" s="13" customFormat="1">
      <c r="A338" s="13"/>
      <c r="B338" s="232"/>
      <c r="C338" s="233"/>
      <c r="D338" s="234" t="s">
        <v>196</v>
      </c>
      <c r="E338" s="235" t="s">
        <v>19</v>
      </c>
      <c r="F338" s="236" t="s">
        <v>197</v>
      </c>
      <c r="G338" s="233"/>
      <c r="H338" s="235" t="s">
        <v>19</v>
      </c>
      <c r="I338" s="237"/>
      <c r="J338" s="233"/>
      <c r="K338" s="233"/>
      <c r="L338" s="238"/>
      <c r="M338" s="239"/>
      <c r="N338" s="240"/>
      <c r="O338" s="240"/>
      <c r="P338" s="240"/>
      <c r="Q338" s="240"/>
      <c r="R338" s="240"/>
      <c r="S338" s="240"/>
      <c r="T338" s="241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2" t="s">
        <v>196</v>
      </c>
      <c r="AU338" s="242" t="s">
        <v>85</v>
      </c>
      <c r="AV338" s="13" t="s">
        <v>79</v>
      </c>
      <c r="AW338" s="13" t="s">
        <v>33</v>
      </c>
      <c r="AX338" s="13" t="s">
        <v>72</v>
      </c>
      <c r="AY338" s="242" t="s">
        <v>186</v>
      </c>
    </row>
    <row r="339" s="14" customFormat="1">
      <c r="A339" s="14"/>
      <c r="B339" s="243"/>
      <c r="C339" s="244"/>
      <c r="D339" s="234" t="s">
        <v>196</v>
      </c>
      <c r="E339" s="245" t="s">
        <v>19</v>
      </c>
      <c r="F339" s="246" t="s">
        <v>542</v>
      </c>
      <c r="G339" s="244"/>
      <c r="H339" s="247">
        <v>0.52800000000000002</v>
      </c>
      <c r="I339" s="248"/>
      <c r="J339" s="244"/>
      <c r="K339" s="244"/>
      <c r="L339" s="249"/>
      <c r="M339" s="250"/>
      <c r="N339" s="251"/>
      <c r="O339" s="251"/>
      <c r="P339" s="251"/>
      <c r="Q339" s="251"/>
      <c r="R339" s="251"/>
      <c r="S339" s="251"/>
      <c r="T339" s="25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3" t="s">
        <v>196</v>
      </c>
      <c r="AU339" s="253" t="s">
        <v>85</v>
      </c>
      <c r="AV339" s="14" t="s">
        <v>85</v>
      </c>
      <c r="AW339" s="14" t="s">
        <v>33</v>
      </c>
      <c r="AX339" s="14" t="s">
        <v>72</v>
      </c>
      <c r="AY339" s="253" t="s">
        <v>186</v>
      </c>
    </row>
    <row r="340" s="14" customFormat="1">
      <c r="A340" s="14"/>
      <c r="B340" s="243"/>
      <c r="C340" s="244"/>
      <c r="D340" s="234" t="s">
        <v>196</v>
      </c>
      <c r="E340" s="245" t="s">
        <v>19</v>
      </c>
      <c r="F340" s="246" t="s">
        <v>543</v>
      </c>
      <c r="G340" s="244"/>
      <c r="H340" s="247">
        <v>0.112</v>
      </c>
      <c r="I340" s="248"/>
      <c r="J340" s="244"/>
      <c r="K340" s="244"/>
      <c r="L340" s="249"/>
      <c r="M340" s="250"/>
      <c r="N340" s="251"/>
      <c r="O340" s="251"/>
      <c r="P340" s="251"/>
      <c r="Q340" s="251"/>
      <c r="R340" s="251"/>
      <c r="S340" s="251"/>
      <c r="T340" s="25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3" t="s">
        <v>196</v>
      </c>
      <c r="AU340" s="253" t="s">
        <v>85</v>
      </c>
      <c r="AV340" s="14" t="s">
        <v>85</v>
      </c>
      <c r="AW340" s="14" t="s">
        <v>33</v>
      </c>
      <c r="AX340" s="14" t="s">
        <v>72</v>
      </c>
      <c r="AY340" s="253" t="s">
        <v>186</v>
      </c>
    </row>
    <row r="341" s="2" customFormat="1" ht="37.8" customHeight="1">
      <c r="A341" s="38"/>
      <c r="B341" s="39"/>
      <c r="C341" s="213" t="s">
        <v>544</v>
      </c>
      <c r="D341" s="213" t="s">
        <v>188</v>
      </c>
      <c r="E341" s="214" t="s">
        <v>545</v>
      </c>
      <c r="F341" s="215" t="s">
        <v>546</v>
      </c>
      <c r="G341" s="216" t="s">
        <v>283</v>
      </c>
      <c r="H341" s="217">
        <v>4</v>
      </c>
      <c r="I341" s="218"/>
      <c r="J341" s="219">
        <f>ROUND(I341*H341,2)</f>
        <v>0</v>
      </c>
      <c r="K341" s="220"/>
      <c r="L341" s="44"/>
      <c r="M341" s="221" t="s">
        <v>19</v>
      </c>
      <c r="N341" s="222" t="s">
        <v>44</v>
      </c>
      <c r="O341" s="84"/>
      <c r="P341" s="223">
        <f>O341*H341</f>
        <v>0</v>
      </c>
      <c r="Q341" s="223">
        <v>0</v>
      </c>
      <c r="R341" s="223">
        <f>Q341*H341</f>
        <v>0</v>
      </c>
      <c r="S341" s="223">
        <v>0.017000000000000001</v>
      </c>
      <c r="T341" s="224">
        <f>S341*H341</f>
        <v>0.068000000000000005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25" t="s">
        <v>192</v>
      </c>
      <c r="AT341" s="225" t="s">
        <v>188</v>
      </c>
      <c r="AU341" s="225" t="s">
        <v>85</v>
      </c>
      <c r="AY341" s="17" t="s">
        <v>186</v>
      </c>
      <c r="BE341" s="226">
        <f>IF(N341="základní",J341,0)</f>
        <v>0</v>
      </c>
      <c r="BF341" s="226">
        <f>IF(N341="snížená",J341,0)</f>
        <v>0</v>
      </c>
      <c r="BG341" s="226">
        <f>IF(N341="zákl. přenesená",J341,0)</f>
        <v>0</v>
      </c>
      <c r="BH341" s="226">
        <f>IF(N341="sníž. přenesená",J341,0)</f>
        <v>0</v>
      </c>
      <c r="BI341" s="226">
        <f>IF(N341="nulová",J341,0)</f>
        <v>0</v>
      </c>
      <c r="BJ341" s="17" t="s">
        <v>85</v>
      </c>
      <c r="BK341" s="226">
        <f>ROUND(I341*H341,2)</f>
        <v>0</v>
      </c>
      <c r="BL341" s="17" t="s">
        <v>192</v>
      </c>
      <c r="BM341" s="225" t="s">
        <v>547</v>
      </c>
    </row>
    <row r="342" s="2" customFormat="1">
      <c r="A342" s="38"/>
      <c r="B342" s="39"/>
      <c r="C342" s="40"/>
      <c r="D342" s="227" t="s">
        <v>194</v>
      </c>
      <c r="E342" s="40"/>
      <c r="F342" s="228" t="s">
        <v>548</v>
      </c>
      <c r="G342" s="40"/>
      <c r="H342" s="40"/>
      <c r="I342" s="229"/>
      <c r="J342" s="40"/>
      <c r="K342" s="40"/>
      <c r="L342" s="44"/>
      <c r="M342" s="230"/>
      <c r="N342" s="231"/>
      <c r="O342" s="84"/>
      <c r="P342" s="84"/>
      <c r="Q342" s="84"/>
      <c r="R342" s="84"/>
      <c r="S342" s="84"/>
      <c r="T342" s="85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7" t="s">
        <v>194</v>
      </c>
      <c r="AU342" s="17" t="s">
        <v>85</v>
      </c>
    </row>
    <row r="343" s="13" customFormat="1">
      <c r="A343" s="13"/>
      <c r="B343" s="232"/>
      <c r="C343" s="233"/>
      <c r="D343" s="234" t="s">
        <v>196</v>
      </c>
      <c r="E343" s="235" t="s">
        <v>19</v>
      </c>
      <c r="F343" s="236" t="s">
        <v>549</v>
      </c>
      <c r="G343" s="233"/>
      <c r="H343" s="235" t="s">
        <v>19</v>
      </c>
      <c r="I343" s="237"/>
      <c r="J343" s="233"/>
      <c r="K343" s="233"/>
      <c r="L343" s="238"/>
      <c r="M343" s="239"/>
      <c r="N343" s="240"/>
      <c r="O343" s="240"/>
      <c r="P343" s="240"/>
      <c r="Q343" s="240"/>
      <c r="R343" s="240"/>
      <c r="S343" s="240"/>
      <c r="T343" s="241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2" t="s">
        <v>196</v>
      </c>
      <c r="AU343" s="242" t="s">
        <v>85</v>
      </c>
      <c r="AV343" s="13" t="s">
        <v>79</v>
      </c>
      <c r="AW343" s="13" t="s">
        <v>33</v>
      </c>
      <c r="AX343" s="13" t="s">
        <v>72</v>
      </c>
      <c r="AY343" s="242" t="s">
        <v>186</v>
      </c>
    </row>
    <row r="344" s="14" customFormat="1">
      <c r="A344" s="14"/>
      <c r="B344" s="243"/>
      <c r="C344" s="244"/>
      <c r="D344" s="234" t="s">
        <v>196</v>
      </c>
      <c r="E344" s="245" t="s">
        <v>19</v>
      </c>
      <c r="F344" s="246" t="s">
        <v>550</v>
      </c>
      <c r="G344" s="244"/>
      <c r="H344" s="247">
        <v>2</v>
      </c>
      <c r="I344" s="248"/>
      <c r="J344" s="244"/>
      <c r="K344" s="244"/>
      <c r="L344" s="249"/>
      <c r="M344" s="250"/>
      <c r="N344" s="251"/>
      <c r="O344" s="251"/>
      <c r="P344" s="251"/>
      <c r="Q344" s="251"/>
      <c r="R344" s="251"/>
      <c r="S344" s="251"/>
      <c r="T344" s="252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3" t="s">
        <v>196</v>
      </c>
      <c r="AU344" s="253" t="s">
        <v>85</v>
      </c>
      <c r="AV344" s="14" t="s">
        <v>85</v>
      </c>
      <c r="AW344" s="14" t="s">
        <v>33</v>
      </c>
      <c r="AX344" s="14" t="s">
        <v>72</v>
      </c>
      <c r="AY344" s="253" t="s">
        <v>186</v>
      </c>
    </row>
    <row r="345" s="13" customFormat="1">
      <c r="A345" s="13"/>
      <c r="B345" s="232"/>
      <c r="C345" s="233"/>
      <c r="D345" s="234" t="s">
        <v>196</v>
      </c>
      <c r="E345" s="235" t="s">
        <v>19</v>
      </c>
      <c r="F345" s="236" t="s">
        <v>390</v>
      </c>
      <c r="G345" s="233"/>
      <c r="H345" s="235" t="s">
        <v>19</v>
      </c>
      <c r="I345" s="237"/>
      <c r="J345" s="233"/>
      <c r="K345" s="233"/>
      <c r="L345" s="238"/>
      <c r="M345" s="239"/>
      <c r="N345" s="240"/>
      <c r="O345" s="240"/>
      <c r="P345" s="240"/>
      <c r="Q345" s="240"/>
      <c r="R345" s="240"/>
      <c r="S345" s="240"/>
      <c r="T345" s="241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2" t="s">
        <v>196</v>
      </c>
      <c r="AU345" s="242" t="s">
        <v>85</v>
      </c>
      <c r="AV345" s="13" t="s">
        <v>79</v>
      </c>
      <c r="AW345" s="13" t="s">
        <v>33</v>
      </c>
      <c r="AX345" s="13" t="s">
        <v>72</v>
      </c>
      <c r="AY345" s="242" t="s">
        <v>186</v>
      </c>
    </row>
    <row r="346" s="14" customFormat="1">
      <c r="A346" s="14"/>
      <c r="B346" s="243"/>
      <c r="C346" s="244"/>
      <c r="D346" s="234" t="s">
        <v>196</v>
      </c>
      <c r="E346" s="245" t="s">
        <v>19</v>
      </c>
      <c r="F346" s="246" t="s">
        <v>550</v>
      </c>
      <c r="G346" s="244"/>
      <c r="H346" s="247">
        <v>2</v>
      </c>
      <c r="I346" s="248"/>
      <c r="J346" s="244"/>
      <c r="K346" s="244"/>
      <c r="L346" s="249"/>
      <c r="M346" s="250"/>
      <c r="N346" s="251"/>
      <c r="O346" s="251"/>
      <c r="P346" s="251"/>
      <c r="Q346" s="251"/>
      <c r="R346" s="251"/>
      <c r="S346" s="251"/>
      <c r="T346" s="252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3" t="s">
        <v>196</v>
      </c>
      <c r="AU346" s="253" t="s">
        <v>85</v>
      </c>
      <c r="AV346" s="14" t="s">
        <v>85</v>
      </c>
      <c r="AW346" s="14" t="s">
        <v>33</v>
      </c>
      <c r="AX346" s="14" t="s">
        <v>72</v>
      </c>
      <c r="AY346" s="253" t="s">
        <v>186</v>
      </c>
    </row>
    <row r="347" s="2" customFormat="1" ht="37.8" customHeight="1">
      <c r="A347" s="38"/>
      <c r="B347" s="39"/>
      <c r="C347" s="213" t="s">
        <v>551</v>
      </c>
      <c r="D347" s="213" t="s">
        <v>188</v>
      </c>
      <c r="E347" s="214" t="s">
        <v>552</v>
      </c>
      <c r="F347" s="215" t="s">
        <v>553</v>
      </c>
      <c r="G347" s="216" t="s">
        <v>283</v>
      </c>
      <c r="H347" s="217">
        <v>6</v>
      </c>
      <c r="I347" s="218"/>
      <c r="J347" s="219">
        <f>ROUND(I347*H347,2)</f>
        <v>0</v>
      </c>
      <c r="K347" s="220"/>
      <c r="L347" s="44"/>
      <c r="M347" s="221" t="s">
        <v>19</v>
      </c>
      <c r="N347" s="222" t="s">
        <v>44</v>
      </c>
      <c r="O347" s="84"/>
      <c r="P347" s="223">
        <f>O347*H347</f>
        <v>0</v>
      </c>
      <c r="Q347" s="223">
        <v>0</v>
      </c>
      <c r="R347" s="223">
        <f>Q347*H347</f>
        <v>0</v>
      </c>
      <c r="S347" s="223">
        <v>0.048000000000000001</v>
      </c>
      <c r="T347" s="224">
        <f>S347*H347</f>
        <v>0.28800000000000003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25" t="s">
        <v>192</v>
      </c>
      <c r="AT347" s="225" t="s">
        <v>188</v>
      </c>
      <c r="AU347" s="225" t="s">
        <v>85</v>
      </c>
      <c r="AY347" s="17" t="s">
        <v>186</v>
      </c>
      <c r="BE347" s="226">
        <f>IF(N347="základní",J347,0)</f>
        <v>0</v>
      </c>
      <c r="BF347" s="226">
        <f>IF(N347="snížená",J347,0)</f>
        <v>0</v>
      </c>
      <c r="BG347" s="226">
        <f>IF(N347="zákl. přenesená",J347,0)</f>
        <v>0</v>
      </c>
      <c r="BH347" s="226">
        <f>IF(N347="sníž. přenesená",J347,0)</f>
        <v>0</v>
      </c>
      <c r="BI347" s="226">
        <f>IF(N347="nulová",J347,0)</f>
        <v>0</v>
      </c>
      <c r="BJ347" s="17" t="s">
        <v>85</v>
      </c>
      <c r="BK347" s="226">
        <f>ROUND(I347*H347,2)</f>
        <v>0</v>
      </c>
      <c r="BL347" s="17" t="s">
        <v>192</v>
      </c>
      <c r="BM347" s="225" t="s">
        <v>554</v>
      </c>
    </row>
    <row r="348" s="2" customFormat="1">
      <c r="A348" s="38"/>
      <c r="B348" s="39"/>
      <c r="C348" s="40"/>
      <c r="D348" s="227" t="s">
        <v>194</v>
      </c>
      <c r="E348" s="40"/>
      <c r="F348" s="228" t="s">
        <v>555</v>
      </c>
      <c r="G348" s="40"/>
      <c r="H348" s="40"/>
      <c r="I348" s="229"/>
      <c r="J348" s="40"/>
      <c r="K348" s="40"/>
      <c r="L348" s="44"/>
      <c r="M348" s="230"/>
      <c r="N348" s="231"/>
      <c r="O348" s="84"/>
      <c r="P348" s="84"/>
      <c r="Q348" s="84"/>
      <c r="R348" s="84"/>
      <c r="S348" s="84"/>
      <c r="T348" s="85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7" t="s">
        <v>194</v>
      </c>
      <c r="AU348" s="17" t="s">
        <v>85</v>
      </c>
    </row>
    <row r="349" s="13" customFormat="1">
      <c r="A349" s="13"/>
      <c r="B349" s="232"/>
      <c r="C349" s="233"/>
      <c r="D349" s="234" t="s">
        <v>196</v>
      </c>
      <c r="E349" s="235" t="s">
        <v>19</v>
      </c>
      <c r="F349" s="236" t="s">
        <v>549</v>
      </c>
      <c r="G349" s="233"/>
      <c r="H349" s="235" t="s">
        <v>19</v>
      </c>
      <c r="I349" s="237"/>
      <c r="J349" s="233"/>
      <c r="K349" s="233"/>
      <c r="L349" s="238"/>
      <c r="M349" s="239"/>
      <c r="N349" s="240"/>
      <c r="O349" s="240"/>
      <c r="P349" s="240"/>
      <c r="Q349" s="240"/>
      <c r="R349" s="240"/>
      <c r="S349" s="240"/>
      <c r="T349" s="241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2" t="s">
        <v>196</v>
      </c>
      <c r="AU349" s="242" t="s">
        <v>85</v>
      </c>
      <c r="AV349" s="13" t="s">
        <v>79</v>
      </c>
      <c r="AW349" s="13" t="s">
        <v>33</v>
      </c>
      <c r="AX349" s="13" t="s">
        <v>72</v>
      </c>
      <c r="AY349" s="242" t="s">
        <v>186</v>
      </c>
    </row>
    <row r="350" s="14" customFormat="1">
      <c r="A350" s="14"/>
      <c r="B350" s="243"/>
      <c r="C350" s="244"/>
      <c r="D350" s="234" t="s">
        <v>196</v>
      </c>
      <c r="E350" s="245" t="s">
        <v>19</v>
      </c>
      <c r="F350" s="246" t="s">
        <v>556</v>
      </c>
      <c r="G350" s="244"/>
      <c r="H350" s="247">
        <v>3</v>
      </c>
      <c r="I350" s="248"/>
      <c r="J350" s="244"/>
      <c r="K350" s="244"/>
      <c r="L350" s="249"/>
      <c r="M350" s="250"/>
      <c r="N350" s="251"/>
      <c r="O350" s="251"/>
      <c r="P350" s="251"/>
      <c r="Q350" s="251"/>
      <c r="R350" s="251"/>
      <c r="S350" s="251"/>
      <c r="T350" s="252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3" t="s">
        <v>196</v>
      </c>
      <c r="AU350" s="253" t="s">
        <v>85</v>
      </c>
      <c r="AV350" s="14" t="s">
        <v>85</v>
      </c>
      <c r="AW350" s="14" t="s">
        <v>33</v>
      </c>
      <c r="AX350" s="14" t="s">
        <v>72</v>
      </c>
      <c r="AY350" s="253" t="s">
        <v>186</v>
      </c>
    </row>
    <row r="351" s="13" customFormat="1">
      <c r="A351" s="13"/>
      <c r="B351" s="232"/>
      <c r="C351" s="233"/>
      <c r="D351" s="234" t="s">
        <v>196</v>
      </c>
      <c r="E351" s="235" t="s">
        <v>19</v>
      </c>
      <c r="F351" s="236" t="s">
        <v>390</v>
      </c>
      <c r="G351" s="233"/>
      <c r="H351" s="235" t="s">
        <v>19</v>
      </c>
      <c r="I351" s="237"/>
      <c r="J351" s="233"/>
      <c r="K351" s="233"/>
      <c r="L351" s="238"/>
      <c r="M351" s="239"/>
      <c r="N351" s="240"/>
      <c r="O351" s="240"/>
      <c r="P351" s="240"/>
      <c r="Q351" s="240"/>
      <c r="R351" s="240"/>
      <c r="S351" s="240"/>
      <c r="T351" s="241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2" t="s">
        <v>196</v>
      </c>
      <c r="AU351" s="242" t="s">
        <v>85</v>
      </c>
      <c r="AV351" s="13" t="s">
        <v>79</v>
      </c>
      <c r="AW351" s="13" t="s">
        <v>33</v>
      </c>
      <c r="AX351" s="13" t="s">
        <v>72</v>
      </c>
      <c r="AY351" s="242" t="s">
        <v>186</v>
      </c>
    </row>
    <row r="352" s="14" customFormat="1">
      <c r="A352" s="14"/>
      <c r="B352" s="243"/>
      <c r="C352" s="244"/>
      <c r="D352" s="234" t="s">
        <v>196</v>
      </c>
      <c r="E352" s="245" t="s">
        <v>19</v>
      </c>
      <c r="F352" s="246" t="s">
        <v>556</v>
      </c>
      <c r="G352" s="244"/>
      <c r="H352" s="247">
        <v>3</v>
      </c>
      <c r="I352" s="248"/>
      <c r="J352" s="244"/>
      <c r="K352" s="244"/>
      <c r="L352" s="249"/>
      <c r="M352" s="250"/>
      <c r="N352" s="251"/>
      <c r="O352" s="251"/>
      <c r="P352" s="251"/>
      <c r="Q352" s="251"/>
      <c r="R352" s="251"/>
      <c r="S352" s="251"/>
      <c r="T352" s="252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3" t="s">
        <v>196</v>
      </c>
      <c r="AU352" s="253" t="s">
        <v>85</v>
      </c>
      <c r="AV352" s="14" t="s">
        <v>85</v>
      </c>
      <c r="AW352" s="14" t="s">
        <v>33</v>
      </c>
      <c r="AX352" s="14" t="s">
        <v>72</v>
      </c>
      <c r="AY352" s="253" t="s">
        <v>186</v>
      </c>
    </row>
    <row r="353" s="2" customFormat="1" ht="37.8" customHeight="1">
      <c r="A353" s="38"/>
      <c r="B353" s="39"/>
      <c r="C353" s="213" t="s">
        <v>557</v>
      </c>
      <c r="D353" s="213" t="s">
        <v>188</v>
      </c>
      <c r="E353" s="214" t="s">
        <v>558</v>
      </c>
      <c r="F353" s="215" t="s">
        <v>559</v>
      </c>
      <c r="G353" s="216" t="s">
        <v>191</v>
      </c>
      <c r="H353" s="217">
        <v>0.034000000000000002</v>
      </c>
      <c r="I353" s="218"/>
      <c r="J353" s="219">
        <f>ROUND(I353*H353,2)</f>
        <v>0</v>
      </c>
      <c r="K353" s="220"/>
      <c r="L353" s="44"/>
      <c r="M353" s="221" t="s">
        <v>19</v>
      </c>
      <c r="N353" s="222" t="s">
        <v>44</v>
      </c>
      <c r="O353" s="84"/>
      <c r="P353" s="223">
        <f>O353*H353</f>
        <v>0</v>
      </c>
      <c r="Q353" s="223">
        <v>0</v>
      </c>
      <c r="R353" s="223">
        <f>Q353*H353</f>
        <v>0</v>
      </c>
      <c r="S353" s="223">
        <v>2.3999999999999999</v>
      </c>
      <c r="T353" s="224">
        <f>S353*H353</f>
        <v>0.081600000000000006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25" t="s">
        <v>192</v>
      </c>
      <c r="AT353" s="225" t="s">
        <v>188</v>
      </c>
      <c r="AU353" s="225" t="s">
        <v>85</v>
      </c>
      <c r="AY353" s="17" t="s">
        <v>186</v>
      </c>
      <c r="BE353" s="226">
        <f>IF(N353="základní",J353,0)</f>
        <v>0</v>
      </c>
      <c r="BF353" s="226">
        <f>IF(N353="snížená",J353,0)</f>
        <v>0</v>
      </c>
      <c r="BG353" s="226">
        <f>IF(N353="zákl. přenesená",J353,0)</f>
        <v>0</v>
      </c>
      <c r="BH353" s="226">
        <f>IF(N353="sníž. přenesená",J353,0)</f>
        <v>0</v>
      </c>
      <c r="BI353" s="226">
        <f>IF(N353="nulová",J353,0)</f>
        <v>0</v>
      </c>
      <c r="BJ353" s="17" t="s">
        <v>85</v>
      </c>
      <c r="BK353" s="226">
        <f>ROUND(I353*H353,2)</f>
        <v>0</v>
      </c>
      <c r="BL353" s="17" t="s">
        <v>192</v>
      </c>
      <c r="BM353" s="225" t="s">
        <v>560</v>
      </c>
    </row>
    <row r="354" s="2" customFormat="1">
      <c r="A354" s="38"/>
      <c r="B354" s="39"/>
      <c r="C354" s="40"/>
      <c r="D354" s="227" t="s">
        <v>194</v>
      </c>
      <c r="E354" s="40"/>
      <c r="F354" s="228" t="s">
        <v>561</v>
      </c>
      <c r="G354" s="40"/>
      <c r="H354" s="40"/>
      <c r="I354" s="229"/>
      <c r="J354" s="40"/>
      <c r="K354" s="40"/>
      <c r="L354" s="44"/>
      <c r="M354" s="230"/>
      <c r="N354" s="231"/>
      <c r="O354" s="84"/>
      <c r="P354" s="84"/>
      <c r="Q354" s="84"/>
      <c r="R354" s="84"/>
      <c r="S354" s="84"/>
      <c r="T354" s="85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7" t="s">
        <v>194</v>
      </c>
      <c r="AU354" s="17" t="s">
        <v>85</v>
      </c>
    </row>
    <row r="355" s="13" customFormat="1">
      <c r="A355" s="13"/>
      <c r="B355" s="232"/>
      <c r="C355" s="233"/>
      <c r="D355" s="234" t="s">
        <v>196</v>
      </c>
      <c r="E355" s="235" t="s">
        <v>19</v>
      </c>
      <c r="F355" s="236" t="s">
        <v>549</v>
      </c>
      <c r="G355" s="233"/>
      <c r="H355" s="235" t="s">
        <v>19</v>
      </c>
      <c r="I355" s="237"/>
      <c r="J355" s="233"/>
      <c r="K355" s="233"/>
      <c r="L355" s="238"/>
      <c r="M355" s="239"/>
      <c r="N355" s="240"/>
      <c r="O355" s="240"/>
      <c r="P355" s="240"/>
      <c r="Q355" s="240"/>
      <c r="R355" s="240"/>
      <c r="S355" s="240"/>
      <c r="T355" s="241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2" t="s">
        <v>196</v>
      </c>
      <c r="AU355" s="242" t="s">
        <v>85</v>
      </c>
      <c r="AV355" s="13" t="s">
        <v>79</v>
      </c>
      <c r="AW355" s="13" t="s">
        <v>33</v>
      </c>
      <c r="AX355" s="13" t="s">
        <v>72</v>
      </c>
      <c r="AY355" s="242" t="s">
        <v>186</v>
      </c>
    </row>
    <row r="356" s="14" customFormat="1">
      <c r="A356" s="14"/>
      <c r="B356" s="243"/>
      <c r="C356" s="244"/>
      <c r="D356" s="234" t="s">
        <v>196</v>
      </c>
      <c r="E356" s="245" t="s">
        <v>19</v>
      </c>
      <c r="F356" s="246" t="s">
        <v>562</v>
      </c>
      <c r="G356" s="244"/>
      <c r="H356" s="247">
        <v>0.017000000000000001</v>
      </c>
      <c r="I356" s="248"/>
      <c r="J356" s="244"/>
      <c r="K356" s="244"/>
      <c r="L356" s="249"/>
      <c r="M356" s="250"/>
      <c r="N356" s="251"/>
      <c r="O356" s="251"/>
      <c r="P356" s="251"/>
      <c r="Q356" s="251"/>
      <c r="R356" s="251"/>
      <c r="S356" s="251"/>
      <c r="T356" s="25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3" t="s">
        <v>196</v>
      </c>
      <c r="AU356" s="253" t="s">
        <v>85</v>
      </c>
      <c r="AV356" s="14" t="s">
        <v>85</v>
      </c>
      <c r="AW356" s="14" t="s">
        <v>33</v>
      </c>
      <c r="AX356" s="14" t="s">
        <v>72</v>
      </c>
      <c r="AY356" s="253" t="s">
        <v>186</v>
      </c>
    </row>
    <row r="357" s="13" customFormat="1">
      <c r="A357" s="13"/>
      <c r="B357" s="232"/>
      <c r="C357" s="233"/>
      <c r="D357" s="234" t="s">
        <v>196</v>
      </c>
      <c r="E357" s="235" t="s">
        <v>19</v>
      </c>
      <c r="F357" s="236" t="s">
        <v>390</v>
      </c>
      <c r="G357" s="233"/>
      <c r="H357" s="235" t="s">
        <v>19</v>
      </c>
      <c r="I357" s="237"/>
      <c r="J357" s="233"/>
      <c r="K357" s="233"/>
      <c r="L357" s="238"/>
      <c r="M357" s="239"/>
      <c r="N357" s="240"/>
      <c r="O357" s="240"/>
      <c r="P357" s="240"/>
      <c r="Q357" s="240"/>
      <c r="R357" s="240"/>
      <c r="S357" s="240"/>
      <c r="T357" s="241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2" t="s">
        <v>196</v>
      </c>
      <c r="AU357" s="242" t="s">
        <v>85</v>
      </c>
      <c r="AV357" s="13" t="s">
        <v>79</v>
      </c>
      <c r="AW357" s="13" t="s">
        <v>33</v>
      </c>
      <c r="AX357" s="13" t="s">
        <v>72</v>
      </c>
      <c r="AY357" s="242" t="s">
        <v>186</v>
      </c>
    </row>
    <row r="358" s="14" customFormat="1">
      <c r="A358" s="14"/>
      <c r="B358" s="243"/>
      <c r="C358" s="244"/>
      <c r="D358" s="234" t="s">
        <v>196</v>
      </c>
      <c r="E358" s="245" t="s">
        <v>19</v>
      </c>
      <c r="F358" s="246" t="s">
        <v>562</v>
      </c>
      <c r="G358" s="244"/>
      <c r="H358" s="247">
        <v>0.017000000000000001</v>
      </c>
      <c r="I358" s="248"/>
      <c r="J358" s="244"/>
      <c r="K358" s="244"/>
      <c r="L358" s="249"/>
      <c r="M358" s="250"/>
      <c r="N358" s="251"/>
      <c r="O358" s="251"/>
      <c r="P358" s="251"/>
      <c r="Q358" s="251"/>
      <c r="R358" s="251"/>
      <c r="S358" s="251"/>
      <c r="T358" s="252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3" t="s">
        <v>196</v>
      </c>
      <c r="AU358" s="253" t="s">
        <v>85</v>
      </c>
      <c r="AV358" s="14" t="s">
        <v>85</v>
      </c>
      <c r="AW358" s="14" t="s">
        <v>33</v>
      </c>
      <c r="AX358" s="14" t="s">
        <v>72</v>
      </c>
      <c r="AY358" s="253" t="s">
        <v>186</v>
      </c>
    </row>
    <row r="359" s="2" customFormat="1" ht="49.05" customHeight="1">
      <c r="A359" s="38"/>
      <c r="B359" s="39"/>
      <c r="C359" s="213" t="s">
        <v>563</v>
      </c>
      <c r="D359" s="213" t="s">
        <v>188</v>
      </c>
      <c r="E359" s="214" t="s">
        <v>564</v>
      </c>
      <c r="F359" s="215" t="s">
        <v>565</v>
      </c>
      <c r="G359" s="216" t="s">
        <v>566</v>
      </c>
      <c r="H359" s="217">
        <v>3.2120000000000002</v>
      </c>
      <c r="I359" s="218"/>
      <c r="J359" s="219">
        <f>ROUND(I359*H359,2)</f>
        <v>0</v>
      </c>
      <c r="K359" s="220"/>
      <c r="L359" s="44"/>
      <c r="M359" s="221" t="s">
        <v>19</v>
      </c>
      <c r="N359" s="222" t="s">
        <v>44</v>
      </c>
      <c r="O359" s="84"/>
      <c r="P359" s="223">
        <f>O359*H359</f>
        <v>0</v>
      </c>
      <c r="Q359" s="223">
        <v>0</v>
      </c>
      <c r="R359" s="223">
        <f>Q359*H359</f>
        <v>0</v>
      </c>
      <c r="S359" s="223">
        <v>0.042000000000000003</v>
      </c>
      <c r="T359" s="224">
        <f>S359*H359</f>
        <v>0.13490400000000002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25" t="s">
        <v>192</v>
      </c>
      <c r="AT359" s="225" t="s">
        <v>188</v>
      </c>
      <c r="AU359" s="225" t="s">
        <v>85</v>
      </c>
      <c r="AY359" s="17" t="s">
        <v>186</v>
      </c>
      <c r="BE359" s="226">
        <f>IF(N359="základní",J359,0)</f>
        <v>0</v>
      </c>
      <c r="BF359" s="226">
        <f>IF(N359="snížená",J359,0)</f>
        <v>0</v>
      </c>
      <c r="BG359" s="226">
        <f>IF(N359="zákl. přenesená",J359,0)</f>
        <v>0</v>
      </c>
      <c r="BH359" s="226">
        <f>IF(N359="sníž. přenesená",J359,0)</f>
        <v>0</v>
      </c>
      <c r="BI359" s="226">
        <f>IF(N359="nulová",J359,0)</f>
        <v>0</v>
      </c>
      <c r="BJ359" s="17" t="s">
        <v>85</v>
      </c>
      <c r="BK359" s="226">
        <f>ROUND(I359*H359,2)</f>
        <v>0</v>
      </c>
      <c r="BL359" s="17" t="s">
        <v>192</v>
      </c>
      <c r="BM359" s="225" t="s">
        <v>567</v>
      </c>
    </row>
    <row r="360" s="2" customFormat="1">
      <c r="A360" s="38"/>
      <c r="B360" s="39"/>
      <c r="C360" s="40"/>
      <c r="D360" s="227" t="s">
        <v>194</v>
      </c>
      <c r="E360" s="40"/>
      <c r="F360" s="228" t="s">
        <v>568</v>
      </c>
      <c r="G360" s="40"/>
      <c r="H360" s="40"/>
      <c r="I360" s="229"/>
      <c r="J360" s="40"/>
      <c r="K360" s="40"/>
      <c r="L360" s="44"/>
      <c r="M360" s="230"/>
      <c r="N360" s="231"/>
      <c r="O360" s="84"/>
      <c r="P360" s="84"/>
      <c r="Q360" s="84"/>
      <c r="R360" s="84"/>
      <c r="S360" s="84"/>
      <c r="T360" s="85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7" t="s">
        <v>194</v>
      </c>
      <c r="AU360" s="17" t="s">
        <v>85</v>
      </c>
    </row>
    <row r="361" s="13" customFormat="1">
      <c r="A361" s="13"/>
      <c r="B361" s="232"/>
      <c r="C361" s="233"/>
      <c r="D361" s="234" t="s">
        <v>196</v>
      </c>
      <c r="E361" s="235" t="s">
        <v>19</v>
      </c>
      <c r="F361" s="236" t="s">
        <v>197</v>
      </c>
      <c r="G361" s="233"/>
      <c r="H361" s="235" t="s">
        <v>19</v>
      </c>
      <c r="I361" s="237"/>
      <c r="J361" s="233"/>
      <c r="K361" s="233"/>
      <c r="L361" s="238"/>
      <c r="M361" s="239"/>
      <c r="N361" s="240"/>
      <c r="O361" s="240"/>
      <c r="P361" s="240"/>
      <c r="Q361" s="240"/>
      <c r="R361" s="240"/>
      <c r="S361" s="240"/>
      <c r="T361" s="241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2" t="s">
        <v>196</v>
      </c>
      <c r="AU361" s="242" t="s">
        <v>85</v>
      </c>
      <c r="AV361" s="13" t="s">
        <v>79</v>
      </c>
      <c r="AW361" s="13" t="s">
        <v>33</v>
      </c>
      <c r="AX361" s="13" t="s">
        <v>72</v>
      </c>
      <c r="AY361" s="242" t="s">
        <v>186</v>
      </c>
    </row>
    <row r="362" s="13" customFormat="1">
      <c r="A362" s="13"/>
      <c r="B362" s="232"/>
      <c r="C362" s="233"/>
      <c r="D362" s="234" t="s">
        <v>196</v>
      </c>
      <c r="E362" s="235" t="s">
        <v>19</v>
      </c>
      <c r="F362" s="236" t="s">
        <v>569</v>
      </c>
      <c r="G362" s="233"/>
      <c r="H362" s="235" t="s">
        <v>19</v>
      </c>
      <c r="I362" s="237"/>
      <c r="J362" s="233"/>
      <c r="K362" s="233"/>
      <c r="L362" s="238"/>
      <c r="M362" s="239"/>
      <c r="N362" s="240"/>
      <c r="O362" s="240"/>
      <c r="P362" s="240"/>
      <c r="Q362" s="240"/>
      <c r="R362" s="240"/>
      <c r="S362" s="240"/>
      <c r="T362" s="241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2" t="s">
        <v>196</v>
      </c>
      <c r="AU362" s="242" t="s">
        <v>85</v>
      </c>
      <c r="AV362" s="13" t="s">
        <v>79</v>
      </c>
      <c r="AW362" s="13" t="s">
        <v>33</v>
      </c>
      <c r="AX362" s="13" t="s">
        <v>72</v>
      </c>
      <c r="AY362" s="242" t="s">
        <v>186</v>
      </c>
    </row>
    <row r="363" s="14" customFormat="1">
      <c r="A363" s="14"/>
      <c r="B363" s="243"/>
      <c r="C363" s="244"/>
      <c r="D363" s="234" t="s">
        <v>196</v>
      </c>
      <c r="E363" s="245" t="s">
        <v>19</v>
      </c>
      <c r="F363" s="246" t="s">
        <v>570</v>
      </c>
      <c r="G363" s="244"/>
      <c r="H363" s="247">
        <v>1.5</v>
      </c>
      <c r="I363" s="248"/>
      <c r="J363" s="244"/>
      <c r="K363" s="244"/>
      <c r="L363" s="249"/>
      <c r="M363" s="250"/>
      <c r="N363" s="251"/>
      <c r="O363" s="251"/>
      <c r="P363" s="251"/>
      <c r="Q363" s="251"/>
      <c r="R363" s="251"/>
      <c r="S363" s="251"/>
      <c r="T363" s="252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3" t="s">
        <v>196</v>
      </c>
      <c r="AU363" s="253" t="s">
        <v>85</v>
      </c>
      <c r="AV363" s="14" t="s">
        <v>85</v>
      </c>
      <c r="AW363" s="14" t="s">
        <v>33</v>
      </c>
      <c r="AX363" s="14" t="s">
        <v>72</v>
      </c>
      <c r="AY363" s="253" t="s">
        <v>186</v>
      </c>
    </row>
    <row r="364" s="13" customFormat="1">
      <c r="A364" s="13"/>
      <c r="B364" s="232"/>
      <c r="C364" s="233"/>
      <c r="D364" s="234" t="s">
        <v>196</v>
      </c>
      <c r="E364" s="235" t="s">
        <v>19</v>
      </c>
      <c r="F364" s="236" t="s">
        <v>199</v>
      </c>
      <c r="G364" s="233"/>
      <c r="H364" s="235" t="s">
        <v>19</v>
      </c>
      <c r="I364" s="237"/>
      <c r="J364" s="233"/>
      <c r="K364" s="233"/>
      <c r="L364" s="238"/>
      <c r="M364" s="239"/>
      <c r="N364" s="240"/>
      <c r="O364" s="240"/>
      <c r="P364" s="240"/>
      <c r="Q364" s="240"/>
      <c r="R364" s="240"/>
      <c r="S364" s="240"/>
      <c r="T364" s="241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2" t="s">
        <v>196</v>
      </c>
      <c r="AU364" s="242" t="s">
        <v>85</v>
      </c>
      <c r="AV364" s="13" t="s">
        <v>79</v>
      </c>
      <c r="AW364" s="13" t="s">
        <v>33</v>
      </c>
      <c r="AX364" s="13" t="s">
        <v>72</v>
      </c>
      <c r="AY364" s="242" t="s">
        <v>186</v>
      </c>
    </row>
    <row r="365" s="14" customFormat="1">
      <c r="A365" s="14"/>
      <c r="B365" s="243"/>
      <c r="C365" s="244"/>
      <c r="D365" s="234" t="s">
        <v>196</v>
      </c>
      <c r="E365" s="245" t="s">
        <v>19</v>
      </c>
      <c r="F365" s="246" t="s">
        <v>571</v>
      </c>
      <c r="G365" s="244"/>
      <c r="H365" s="247">
        <v>1.712</v>
      </c>
      <c r="I365" s="248"/>
      <c r="J365" s="244"/>
      <c r="K365" s="244"/>
      <c r="L365" s="249"/>
      <c r="M365" s="250"/>
      <c r="N365" s="251"/>
      <c r="O365" s="251"/>
      <c r="P365" s="251"/>
      <c r="Q365" s="251"/>
      <c r="R365" s="251"/>
      <c r="S365" s="251"/>
      <c r="T365" s="252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3" t="s">
        <v>196</v>
      </c>
      <c r="AU365" s="253" t="s">
        <v>85</v>
      </c>
      <c r="AV365" s="14" t="s">
        <v>85</v>
      </c>
      <c r="AW365" s="14" t="s">
        <v>33</v>
      </c>
      <c r="AX365" s="14" t="s">
        <v>72</v>
      </c>
      <c r="AY365" s="253" t="s">
        <v>186</v>
      </c>
    </row>
    <row r="366" s="2" customFormat="1" ht="44.25" customHeight="1">
      <c r="A366" s="38"/>
      <c r="B366" s="39"/>
      <c r="C366" s="213" t="s">
        <v>572</v>
      </c>
      <c r="D366" s="213" t="s">
        <v>188</v>
      </c>
      <c r="E366" s="214" t="s">
        <v>573</v>
      </c>
      <c r="F366" s="215" t="s">
        <v>574</v>
      </c>
      <c r="G366" s="216" t="s">
        <v>256</v>
      </c>
      <c r="H366" s="217">
        <v>23.760000000000002</v>
      </c>
      <c r="I366" s="218"/>
      <c r="J366" s="219">
        <f>ROUND(I366*H366,2)</f>
        <v>0</v>
      </c>
      <c r="K366" s="220"/>
      <c r="L366" s="44"/>
      <c r="M366" s="221" t="s">
        <v>19</v>
      </c>
      <c r="N366" s="222" t="s">
        <v>44</v>
      </c>
      <c r="O366" s="84"/>
      <c r="P366" s="223">
        <f>O366*H366</f>
        <v>0</v>
      </c>
      <c r="Q366" s="223">
        <v>0</v>
      </c>
      <c r="R366" s="223">
        <f>Q366*H366</f>
        <v>0</v>
      </c>
      <c r="S366" s="223">
        <v>0.058999999999999997</v>
      </c>
      <c r="T366" s="224">
        <f>S366*H366</f>
        <v>1.40184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25" t="s">
        <v>192</v>
      </c>
      <c r="AT366" s="225" t="s">
        <v>188</v>
      </c>
      <c r="AU366" s="225" t="s">
        <v>85</v>
      </c>
      <c r="AY366" s="17" t="s">
        <v>186</v>
      </c>
      <c r="BE366" s="226">
        <f>IF(N366="základní",J366,0)</f>
        <v>0</v>
      </c>
      <c r="BF366" s="226">
        <f>IF(N366="snížená",J366,0)</f>
        <v>0</v>
      </c>
      <c r="BG366" s="226">
        <f>IF(N366="zákl. přenesená",J366,0)</f>
        <v>0</v>
      </c>
      <c r="BH366" s="226">
        <f>IF(N366="sníž. přenesená",J366,0)</f>
        <v>0</v>
      </c>
      <c r="BI366" s="226">
        <f>IF(N366="nulová",J366,0)</f>
        <v>0</v>
      </c>
      <c r="BJ366" s="17" t="s">
        <v>85</v>
      </c>
      <c r="BK366" s="226">
        <f>ROUND(I366*H366,2)</f>
        <v>0</v>
      </c>
      <c r="BL366" s="17" t="s">
        <v>192</v>
      </c>
      <c r="BM366" s="225" t="s">
        <v>575</v>
      </c>
    </row>
    <row r="367" s="2" customFormat="1">
      <c r="A367" s="38"/>
      <c r="B367" s="39"/>
      <c r="C367" s="40"/>
      <c r="D367" s="227" t="s">
        <v>194</v>
      </c>
      <c r="E367" s="40"/>
      <c r="F367" s="228" t="s">
        <v>576</v>
      </c>
      <c r="G367" s="40"/>
      <c r="H367" s="40"/>
      <c r="I367" s="229"/>
      <c r="J367" s="40"/>
      <c r="K367" s="40"/>
      <c r="L367" s="44"/>
      <c r="M367" s="230"/>
      <c r="N367" s="231"/>
      <c r="O367" s="84"/>
      <c r="P367" s="84"/>
      <c r="Q367" s="84"/>
      <c r="R367" s="84"/>
      <c r="S367" s="84"/>
      <c r="T367" s="85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7" t="s">
        <v>194</v>
      </c>
      <c r="AU367" s="17" t="s">
        <v>85</v>
      </c>
    </row>
    <row r="368" s="13" customFormat="1">
      <c r="A368" s="13"/>
      <c r="B368" s="232"/>
      <c r="C368" s="233"/>
      <c r="D368" s="234" t="s">
        <v>196</v>
      </c>
      <c r="E368" s="235" t="s">
        <v>19</v>
      </c>
      <c r="F368" s="236" t="s">
        <v>217</v>
      </c>
      <c r="G368" s="233"/>
      <c r="H368" s="235" t="s">
        <v>19</v>
      </c>
      <c r="I368" s="237"/>
      <c r="J368" s="233"/>
      <c r="K368" s="233"/>
      <c r="L368" s="238"/>
      <c r="M368" s="239"/>
      <c r="N368" s="240"/>
      <c r="O368" s="240"/>
      <c r="P368" s="240"/>
      <c r="Q368" s="240"/>
      <c r="R368" s="240"/>
      <c r="S368" s="240"/>
      <c r="T368" s="241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2" t="s">
        <v>196</v>
      </c>
      <c r="AU368" s="242" t="s">
        <v>85</v>
      </c>
      <c r="AV368" s="13" t="s">
        <v>79</v>
      </c>
      <c r="AW368" s="13" t="s">
        <v>33</v>
      </c>
      <c r="AX368" s="13" t="s">
        <v>72</v>
      </c>
      <c r="AY368" s="242" t="s">
        <v>186</v>
      </c>
    </row>
    <row r="369" s="14" customFormat="1">
      <c r="A369" s="14"/>
      <c r="B369" s="243"/>
      <c r="C369" s="244"/>
      <c r="D369" s="234" t="s">
        <v>196</v>
      </c>
      <c r="E369" s="245" t="s">
        <v>19</v>
      </c>
      <c r="F369" s="246" t="s">
        <v>577</v>
      </c>
      <c r="G369" s="244"/>
      <c r="H369" s="247">
        <v>23.760000000000002</v>
      </c>
      <c r="I369" s="248"/>
      <c r="J369" s="244"/>
      <c r="K369" s="244"/>
      <c r="L369" s="249"/>
      <c r="M369" s="250"/>
      <c r="N369" s="251"/>
      <c r="O369" s="251"/>
      <c r="P369" s="251"/>
      <c r="Q369" s="251"/>
      <c r="R369" s="251"/>
      <c r="S369" s="251"/>
      <c r="T369" s="252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3" t="s">
        <v>196</v>
      </c>
      <c r="AU369" s="253" t="s">
        <v>85</v>
      </c>
      <c r="AV369" s="14" t="s">
        <v>85</v>
      </c>
      <c r="AW369" s="14" t="s">
        <v>33</v>
      </c>
      <c r="AX369" s="14" t="s">
        <v>72</v>
      </c>
      <c r="AY369" s="253" t="s">
        <v>186</v>
      </c>
    </row>
    <row r="370" s="2" customFormat="1" ht="24.15" customHeight="1">
      <c r="A370" s="38"/>
      <c r="B370" s="39"/>
      <c r="C370" s="213" t="s">
        <v>578</v>
      </c>
      <c r="D370" s="213" t="s">
        <v>188</v>
      </c>
      <c r="E370" s="214" t="s">
        <v>579</v>
      </c>
      <c r="F370" s="215" t="s">
        <v>580</v>
      </c>
      <c r="G370" s="216" t="s">
        <v>256</v>
      </c>
      <c r="H370" s="217">
        <v>1.8879999999999999</v>
      </c>
      <c r="I370" s="218"/>
      <c r="J370" s="219">
        <f>ROUND(I370*H370,2)</f>
        <v>0</v>
      </c>
      <c r="K370" s="220"/>
      <c r="L370" s="44"/>
      <c r="M370" s="221" t="s">
        <v>19</v>
      </c>
      <c r="N370" s="222" t="s">
        <v>44</v>
      </c>
      <c r="O370" s="84"/>
      <c r="P370" s="223">
        <f>O370*H370</f>
        <v>0</v>
      </c>
      <c r="Q370" s="223">
        <v>0</v>
      </c>
      <c r="R370" s="223">
        <f>Q370*H370</f>
        <v>0</v>
      </c>
      <c r="S370" s="223">
        <v>0.066000000000000003</v>
      </c>
      <c r="T370" s="224">
        <f>S370*H370</f>
        <v>0.124608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25" t="s">
        <v>192</v>
      </c>
      <c r="AT370" s="225" t="s">
        <v>188</v>
      </c>
      <c r="AU370" s="225" t="s">
        <v>85</v>
      </c>
      <c r="AY370" s="17" t="s">
        <v>186</v>
      </c>
      <c r="BE370" s="226">
        <f>IF(N370="základní",J370,0)</f>
        <v>0</v>
      </c>
      <c r="BF370" s="226">
        <f>IF(N370="snížená",J370,0)</f>
        <v>0</v>
      </c>
      <c r="BG370" s="226">
        <f>IF(N370="zákl. přenesená",J370,0)</f>
        <v>0</v>
      </c>
      <c r="BH370" s="226">
        <f>IF(N370="sníž. přenesená",J370,0)</f>
        <v>0</v>
      </c>
      <c r="BI370" s="226">
        <f>IF(N370="nulová",J370,0)</f>
        <v>0</v>
      </c>
      <c r="BJ370" s="17" t="s">
        <v>85</v>
      </c>
      <c r="BK370" s="226">
        <f>ROUND(I370*H370,2)</f>
        <v>0</v>
      </c>
      <c r="BL370" s="17" t="s">
        <v>192</v>
      </c>
      <c r="BM370" s="225" t="s">
        <v>581</v>
      </c>
    </row>
    <row r="371" s="2" customFormat="1">
      <c r="A371" s="38"/>
      <c r="B371" s="39"/>
      <c r="C371" s="40"/>
      <c r="D371" s="227" t="s">
        <v>194</v>
      </c>
      <c r="E371" s="40"/>
      <c r="F371" s="228" t="s">
        <v>582</v>
      </c>
      <c r="G371" s="40"/>
      <c r="H371" s="40"/>
      <c r="I371" s="229"/>
      <c r="J371" s="40"/>
      <c r="K371" s="40"/>
      <c r="L371" s="44"/>
      <c r="M371" s="230"/>
      <c r="N371" s="231"/>
      <c r="O371" s="84"/>
      <c r="P371" s="84"/>
      <c r="Q371" s="84"/>
      <c r="R371" s="84"/>
      <c r="S371" s="84"/>
      <c r="T371" s="85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7" t="s">
        <v>194</v>
      </c>
      <c r="AU371" s="17" t="s">
        <v>85</v>
      </c>
    </row>
    <row r="372" s="13" customFormat="1">
      <c r="A372" s="13"/>
      <c r="B372" s="232"/>
      <c r="C372" s="233"/>
      <c r="D372" s="234" t="s">
        <v>196</v>
      </c>
      <c r="E372" s="235" t="s">
        <v>19</v>
      </c>
      <c r="F372" s="236" t="s">
        <v>197</v>
      </c>
      <c r="G372" s="233"/>
      <c r="H372" s="235" t="s">
        <v>19</v>
      </c>
      <c r="I372" s="237"/>
      <c r="J372" s="233"/>
      <c r="K372" s="233"/>
      <c r="L372" s="238"/>
      <c r="M372" s="239"/>
      <c r="N372" s="240"/>
      <c r="O372" s="240"/>
      <c r="P372" s="240"/>
      <c r="Q372" s="240"/>
      <c r="R372" s="240"/>
      <c r="S372" s="240"/>
      <c r="T372" s="241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2" t="s">
        <v>196</v>
      </c>
      <c r="AU372" s="242" t="s">
        <v>85</v>
      </c>
      <c r="AV372" s="13" t="s">
        <v>79</v>
      </c>
      <c r="AW372" s="13" t="s">
        <v>33</v>
      </c>
      <c r="AX372" s="13" t="s">
        <v>72</v>
      </c>
      <c r="AY372" s="242" t="s">
        <v>186</v>
      </c>
    </row>
    <row r="373" s="14" customFormat="1">
      <c r="A373" s="14"/>
      <c r="B373" s="243"/>
      <c r="C373" s="244"/>
      <c r="D373" s="234" t="s">
        <v>196</v>
      </c>
      <c r="E373" s="245" t="s">
        <v>19</v>
      </c>
      <c r="F373" s="246" t="s">
        <v>583</v>
      </c>
      <c r="G373" s="244"/>
      <c r="H373" s="247">
        <v>1.8879999999999999</v>
      </c>
      <c r="I373" s="248"/>
      <c r="J373" s="244"/>
      <c r="K373" s="244"/>
      <c r="L373" s="249"/>
      <c r="M373" s="250"/>
      <c r="N373" s="251"/>
      <c r="O373" s="251"/>
      <c r="P373" s="251"/>
      <c r="Q373" s="251"/>
      <c r="R373" s="251"/>
      <c r="S373" s="251"/>
      <c r="T373" s="252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3" t="s">
        <v>196</v>
      </c>
      <c r="AU373" s="253" t="s">
        <v>85</v>
      </c>
      <c r="AV373" s="14" t="s">
        <v>85</v>
      </c>
      <c r="AW373" s="14" t="s">
        <v>33</v>
      </c>
      <c r="AX373" s="14" t="s">
        <v>72</v>
      </c>
      <c r="AY373" s="253" t="s">
        <v>186</v>
      </c>
    </row>
    <row r="374" s="2" customFormat="1" ht="24.15" customHeight="1">
      <c r="A374" s="38"/>
      <c r="B374" s="39"/>
      <c r="C374" s="213" t="s">
        <v>584</v>
      </c>
      <c r="D374" s="213" t="s">
        <v>188</v>
      </c>
      <c r="E374" s="214" t="s">
        <v>585</v>
      </c>
      <c r="F374" s="215" t="s">
        <v>586</v>
      </c>
      <c r="G374" s="216" t="s">
        <v>256</v>
      </c>
      <c r="H374" s="217">
        <v>1.8879999999999999</v>
      </c>
      <c r="I374" s="218"/>
      <c r="J374" s="219">
        <f>ROUND(I374*H374,2)</f>
        <v>0</v>
      </c>
      <c r="K374" s="220"/>
      <c r="L374" s="44"/>
      <c r="M374" s="221" t="s">
        <v>19</v>
      </c>
      <c r="N374" s="222" t="s">
        <v>44</v>
      </c>
      <c r="O374" s="84"/>
      <c r="P374" s="223">
        <f>O374*H374</f>
        <v>0</v>
      </c>
      <c r="Q374" s="223">
        <v>0</v>
      </c>
      <c r="R374" s="223">
        <f>Q374*H374</f>
        <v>0</v>
      </c>
      <c r="S374" s="223">
        <v>0</v>
      </c>
      <c r="T374" s="224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25" t="s">
        <v>192</v>
      </c>
      <c r="AT374" s="225" t="s">
        <v>188</v>
      </c>
      <c r="AU374" s="225" t="s">
        <v>85</v>
      </c>
      <c r="AY374" s="17" t="s">
        <v>186</v>
      </c>
      <c r="BE374" s="226">
        <f>IF(N374="základní",J374,0)</f>
        <v>0</v>
      </c>
      <c r="BF374" s="226">
        <f>IF(N374="snížená",J374,0)</f>
        <v>0</v>
      </c>
      <c r="BG374" s="226">
        <f>IF(N374="zákl. přenesená",J374,0)</f>
        <v>0</v>
      </c>
      <c r="BH374" s="226">
        <f>IF(N374="sníž. přenesená",J374,0)</f>
        <v>0</v>
      </c>
      <c r="BI374" s="226">
        <f>IF(N374="nulová",J374,0)</f>
        <v>0</v>
      </c>
      <c r="BJ374" s="17" t="s">
        <v>85</v>
      </c>
      <c r="BK374" s="226">
        <f>ROUND(I374*H374,2)</f>
        <v>0</v>
      </c>
      <c r="BL374" s="17" t="s">
        <v>192</v>
      </c>
      <c r="BM374" s="225" t="s">
        <v>587</v>
      </c>
    </row>
    <row r="375" s="2" customFormat="1">
      <c r="A375" s="38"/>
      <c r="B375" s="39"/>
      <c r="C375" s="40"/>
      <c r="D375" s="227" t="s">
        <v>194</v>
      </c>
      <c r="E375" s="40"/>
      <c r="F375" s="228" t="s">
        <v>588</v>
      </c>
      <c r="G375" s="40"/>
      <c r="H375" s="40"/>
      <c r="I375" s="229"/>
      <c r="J375" s="40"/>
      <c r="K375" s="40"/>
      <c r="L375" s="44"/>
      <c r="M375" s="230"/>
      <c r="N375" s="231"/>
      <c r="O375" s="84"/>
      <c r="P375" s="84"/>
      <c r="Q375" s="84"/>
      <c r="R375" s="84"/>
      <c r="S375" s="84"/>
      <c r="T375" s="85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T375" s="17" t="s">
        <v>194</v>
      </c>
      <c r="AU375" s="17" t="s">
        <v>85</v>
      </c>
    </row>
    <row r="376" s="2" customFormat="1" ht="24.15" customHeight="1">
      <c r="A376" s="38"/>
      <c r="B376" s="39"/>
      <c r="C376" s="213" t="s">
        <v>589</v>
      </c>
      <c r="D376" s="213" t="s">
        <v>188</v>
      </c>
      <c r="E376" s="214" t="s">
        <v>590</v>
      </c>
      <c r="F376" s="215" t="s">
        <v>591</v>
      </c>
      <c r="G376" s="216" t="s">
        <v>256</v>
      </c>
      <c r="H376" s="217">
        <v>1.8879999999999999</v>
      </c>
      <c r="I376" s="218"/>
      <c r="J376" s="219">
        <f>ROUND(I376*H376,2)</f>
        <v>0</v>
      </c>
      <c r="K376" s="220"/>
      <c r="L376" s="44"/>
      <c r="M376" s="221" t="s">
        <v>19</v>
      </c>
      <c r="N376" s="222" t="s">
        <v>44</v>
      </c>
      <c r="O376" s="84"/>
      <c r="P376" s="223">
        <f>O376*H376</f>
        <v>0</v>
      </c>
      <c r="Q376" s="223">
        <v>0.070999999999999994</v>
      </c>
      <c r="R376" s="223">
        <f>Q376*H376</f>
        <v>0.13404799999999997</v>
      </c>
      <c r="S376" s="223">
        <v>0.13600000000000001</v>
      </c>
      <c r="T376" s="224">
        <f>S376*H376</f>
        <v>0.256768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25" t="s">
        <v>192</v>
      </c>
      <c r="AT376" s="225" t="s">
        <v>188</v>
      </c>
      <c r="AU376" s="225" t="s">
        <v>85</v>
      </c>
      <c r="AY376" s="17" t="s">
        <v>186</v>
      </c>
      <c r="BE376" s="226">
        <f>IF(N376="základní",J376,0)</f>
        <v>0</v>
      </c>
      <c r="BF376" s="226">
        <f>IF(N376="snížená",J376,0)</f>
        <v>0</v>
      </c>
      <c r="BG376" s="226">
        <f>IF(N376="zákl. přenesená",J376,0)</f>
        <v>0</v>
      </c>
      <c r="BH376" s="226">
        <f>IF(N376="sníž. přenesená",J376,0)</f>
        <v>0</v>
      </c>
      <c r="BI376" s="226">
        <f>IF(N376="nulová",J376,0)</f>
        <v>0</v>
      </c>
      <c r="BJ376" s="17" t="s">
        <v>85</v>
      </c>
      <c r="BK376" s="226">
        <f>ROUND(I376*H376,2)</f>
        <v>0</v>
      </c>
      <c r="BL376" s="17" t="s">
        <v>192</v>
      </c>
      <c r="BM376" s="225" t="s">
        <v>592</v>
      </c>
    </row>
    <row r="377" s="2" customFormat="1">
      <c r="A377" s="38"/>
      <c r="B377" s="39"/>
      <c r="C377" s="40"/>
      <c r="D377" s="227" t="s">
        <v>194</v>
      </c>
      <c r="E377" s="40"/>
      <c r="F377" s="228" t="s">
        <v>593</v>
      </c>
      <c r="G377" s="40"/>
      <c r="H377" s="40"/>
      <c r="I377" s="229"/>
      <c r="J377" s="40"/>
      <c r="K377" s="40"/>
      <c r="L377" s="44"/>
      <c r="M377" s="230"/>
      <c r="N377" s="231"/>
      <c r="O377" s="84"/>
      <c r="P377" s="84"/>
      <c r="Q377" s="84"/>
      <c r="R377" s="84"/>
      <c r="S377" s="84"/>
      <c r="T377" s="85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7" t="s">
        <v>194</v>
      </c>
      <c r="AU377" s="17" t="s">
        <v>85</v>
      </c>
    </row>
    <row r="378" s="13" customFormat="1">
      <c r="A378" s="13"/>
      <c r="B378" s="232"/>
      <c r="C378" s="233"/>
      <c r="D378" s="234" t="s">
        <v>196</v>
      </c>
      <c r="E378" s="235" t="s">
        <v>19</v>
      </c>
      <c r="F378" s="236" t="s">
        <v>197</v>
      </c>
      <c r="G378" s="233"/>
      <c r="H378" s="235" t="s">
        <v>19</v>
      </c>
      <c r="I378" s="237"/>
      <c r="J378" s="233"/>
      <c r="K378" s="233"/>
      <c r="L378" s="238"/>
      <c r="M378" s="239"/>
      <c r="N378" s="240"/>
      <c r="O378" s="240"/>
      <c r="P378" s="240"/>
      <c r="Q378" s="240"/>
      <c r="R378" s="240"/>
      <c r="S378" s="240"/>
      <c r="T378" s="241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2" t="s">
        <v>196</v>
      </c>
      <c r="AU378" s="242" t="s">
        <v>85</v>
      </c>
      <c r="AV378" s="13" t="s">
        <v>79</v>
      </c>
      <c r="AW378" s="13" t="s">
        <v>33</v>
      </c>
      <c r="AX378" s="13" t="s">
        <v>72</v>
      </c>
      <c r="AY378" s="242" t="s">
        <v>186</v>
      </c>
    </row>
    <row r="379" s="14" customFormat="1">
      <c r="A379" s="14"/>
      <c r="B379" s="243"/>
      <c r="C379" s="244"/>
      <c r="D379" s="234" t="s">
        <v>196</v>
      </c>
      <c r="E379" s="245" t="s">
        <v>19</v>
      </c>
      <c r="F379" s="246" t="s">
        <v>583</v>
      </c>
      <c r="G379" s="244"/>
      <c r="H379" s="247">
        <v>1.8879999999999999</v>
      </c>
      <c r="I379" s="248"/>
      <c r="J379" s="244"/>
      <c r="K379" s="244"/>
      <c r="L379" s="249"/>
      <c r="M379" s="250"/>
      <c r="N379" s="251"/>
      <c r="O379" s="251"/>
      <c r="P379" s="251"/>
      <c r="Q379" s="251"/>
      <c r="R379" s="251"/>
      <c r="S379" s="251"/>
      <c r="T379" s="252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3" t="s">
        <v>196</v>
      </c>
      <c r="AU379" s="253" t="s">
        <v>85</v>
      </c>
      <c r="AV379" s="14" t="s">
        <v>85</v>
      </c>
      <c r="AW379" s="14" t="s">
        <v>33</v>
      </c>
      <c r="AX379" s="14" t="s">
        <v>72</v>
      </c>
      <c r="AY379" s="253" t="s">
        <v>186</v>
      </c>
    </row>
    <row r="380" s="2" customFormat="1" ht="24.15" customHeight="1">
      <c r="A380" s="38"/>
      <c r="B380" s="39"/>
      <c r="C380" s="213" t="s">
        <v>594</v>
      </c>
      <c r="D380" s="213" t="s">
        <v>188</v>
      </c>
      <c r="E380" s="214" t="s">
        <v>595</v>
      </c>
      <c r="F380" s="215" t="s">
        <v>596</v>
      </c>
      <c r="G380" s="216" t="s">
        <v>256</v>
      </c>
      <c r="H380" s="217">
        <v>1.8879999999999999</v>
      </c>
      <c r="I380" s="218"/>
      <c r="J380" s="219">
        <f>ROUND(I380*H380,2)</f>
        <v>0</v>
      </c>
      <c r="K380" s="220"/>
      <c r="L380" s="44"/>
      <c r="M380" s="221" t="s">
        <v>19</v>
      </c>
      <c r="N380" s="222" t="s">
        <v>44</v>
      </c>
      <c r="O380" s="84"/>
      <c r="P380" s="223">
        <f>O380*H380</f>
        <v>0</v>
      </c>
      <c r="Q380" s="223">
        <v>0</v>
      </c>
      <c r="R380" s="223">
        <f>Q380*H380</f>
        <v>0</v>
      </c>
      <c r="S380" s="223">
        <v>0</v>
      </c>
      <c r="T380" s="224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25" t="s">
        <v>192</v>
      </c>
      <c r="AT380" s="225" t="s">
        <v>188</v>
      </c>
      <c r="AU380" s="225" t="s">
        <v>85</v>
      </c>
      <c r="AY380" s="17" t="s">
        <v>186</v>
      </c>
      <c r="BE380" s="226">
        <f>IF(N380="základní",J380,0)</f>
        <v>0</v>
      </c>
      <c r="BF380" s="226">
        <f>IF(N380="snížená",J380,0)</f>
        <v>0</v>
      </c>
      <c r="BG380" s="226">
        <f>IF(N380="zákl. přenesená",J380,0)</f>
        <v>0</v>
      </c>
      <c r="BH380" s="226">
        <f>IF(N380="sníž. přenesená",J380,0)</f>
        <v>0</v>
      </c>
      <c r="BI380" s="226">
        <f>IF(N380="nulová",J380,0)</f>
        <v>0</v>
      </c>
      <c r="BJ380" s="17" t="s">
        <v>85</v>
      </c>
      <c r="BK380" s="226">
        <f>ROUND(I380*H380,2)</f>
        <v>0</v>
      </c>
      <c r="BL380" s="17" t="s">
        <v>192</v>
      </c>
      <c r="BM380" s="225" t="s">
        <v>597</v>
      </c>
    </row>
    <row r="381" s="2" customFormat="1">
      <c r="A381" s="38"/>
      <c r="B381" s="39"/>
      <c r="C381" s="40"/>
      <c r="D381" s="227" t="s">
        <v>194</v>
      </c>
      <c r="E381" s="40"/>
      <c r="F381" s="228" t="s">
        <v>598</v>
      </c>
      <c r="G381" s="40"/>
      <c r="H381" s="40"/>
      <c r="I381" s="229"/>
      <c r="J381" s="40"/>
      <c r="K381" s="40"/>
      <c r="L381" s="44"/>
      <c r="M381" s="230"/>
      <c r="N381" s="231"/>
      <c r="O381" s="84"/>
      <c r="P381" s="84"/>
      <c r="Q381" s="84"/>
      <c r="R381" s="84"/>
      <c r="S381" s="84"/>
      <c r="T381" s="85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7" t="s">
        <v>194</v>
      </c>
      <c r="AU381" s="17" t="s">
        <v>85</v>
      </c>
    </row>
    <row r="382" s="2" customFormat="1" ht="24.15" customHeight="1">
      <c r="A382" s="38"/>
      <c r="B382" s="39"/>
      <c r="C382" s="213" t="s">
        <v>599</v>
      </c>
      <c r="D382" s="213" t="s">
        <v>188</v>
      </c>
      <c r="E382" s="214" t="s">
        <v>600</v>
      </c>
      <c r="F382" s="215" t="s">
        <v>601</v>
      </c>
      <c r="G382" s="216" t="s">
        <v>256</v>
      </c>
      <c r="H382" s="217">
        <v>1.8879999999999999</v>
      </c>
      <c r="I382" s="218"/>
      <c r="J382" s="219">
        <f>ROUND(I382*H382,2)</f>
        <v>0</v>
      </c>
      <c r="K382" s="220"/>
      <c r="L382" s="44"/>
      <c r="M382" s="221" t="s">
        <v>19</v>
      </c>
      <c r="N382" s="222" t="s">
        <v>44</v>
      </c>
      <c r="O382" s="84"/>
      <c r="P382" s="223">
        <f>O382*H382</f>
        <v>0</v>
      </c>
      <c r="Q382" s="223">
        <v>0.0042700000000000004</v>
      </c>
      <c r="R382" s="223">
        <f>Q382*H382</f>
        <v>0.0080617599999999994</v>
      </c>
      <c r="S382" s="223">
        <v>0</v>
      </c>
      <c r="T382" s="224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25" t="s">
        <v>192</v>
      </c>
      <c r="AT382" s="225" t="s">
        <v>188</v>
      </c>
      <c r="AU382" s="225" t="s">
        <v>85</v>
      </c>
      <c r="AY382" s="17" t="s">
        <v>186</v>
      </c>
      <c r="BE382" s="226">
        <f>IF(N382="základní",J382,0)</f>
        <v>0</v>
      </c>
      <c r="BF382" s="226">
        <f>IF(N382="snížená",J382,0)</f>
        <v>0</v>
      </c>
      <c r="BG382" s="226">
        <f>IF(N382="zákl. přenesená",J382,0)</f>
        <v>0</v>
      </c>
      <c r="BH382" s="226">
        <f>IF(N382="sníž. přenesená",J382,0)</f>
        <v>0</v>
      </c>
      <c r="BI382" s="226">
        <f>IF(N382="nulová",J382,0)</f>
        <v>0</v>
      </c>
      <c r="BJ382" s="17" t="s">
        <v>85</v>
      </c>
      <c r="BK382" s="226">
        <f>ROUND(I382*H382,2)</f>
        <v>0</v>
      </c>
      <c r="BL382" s="17" t="s">
        <v>192</v>
      </c>
      <c r="BM382" s="225" t="s">
        <v>602</v>
      </c>
    </row>
    <row r="383" s="2" customFormat="1">
      <c r="A383" s="38"/>
      <c r="B383" s="39"/>
      <c r="C383" s="40"/>
      <c r="D383" s="227" t="s">
        <v>194</v>
      </c>
      <c r="E383" s="40"/>
      <c r="F383" s="228" t="s">
        <v>603</v>
      </c>
      <c r="G383" s="40"/>
      <c r="H383" s="40"/>
      <c r="I383" s="229"/>
      <c r="J383" s="40"/>
      <c r="K383" s="40"/>
      <c r="L383" s="44"/>
      <c r="M383" s="230"/>
      <c r="N383" s="231"/>
      <c r="O383" s="84"/>
      <c r="P383" s="84"/>
      <c r="Q383" s="84"/>
      <c r="R383" s="84"/>
      <c r="S383" s="84"/>
      <c r="T383" s="85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7" t="s">
        <v>194</v>
      </c>
      <c r="AU383" s="17" t="s">
        <v>85</v>
      </c>
    </row>
    <row r="384" s="13" customFormat="1">
      <c r="A384" s="13"/>
      <c r="B384" s="232"/>
      <c r="C384" s="233"/>
      <c r="D384" s="234" t="s">
        <v>196</v>
      </c>
      <c r="E384" s="235" t="s">
        <v>19</v>
      </c>
      <c r="F384" s="236" t="s">
        <v>197</v>
      </c>
      <c r="G384" s="233"/>
      <c r="H384" s="235" t="s">
        <v>19</v>
      </c>
      <c r="I384" s="237"/>
      <c r="J384" s="233"/>
      <c r="K384" s="233"/>
      <c r="L384" s="238"/>
      <c r="M384" s="239"/>
      <c r="N384" s="240"/>
      <c r="O384" s="240"/>
      <c r="P384" s="240"/>
      <c r="Q384" s="240"/>
      <c r="R384" s="240"/>
      <c r="S384" s="240"/>
      <c r="T384" s="241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2" t="s">
        <v>196</v>
      </c>
      <c r="AU384" s="242" t="s">
        <v>85</v>
      </c>
      <c r="AV384" s="13" t="s">
        <v>79</v>
      </c>
      <c r="AW384" s="13" t="s">
        <v>33</v>
      </c>
      <c r="AX384" s="13" t="s">
        <v>72</v>
      </c>
      <c r="AY384" s="242" t="s">
        <v>186</v>
      </c>
    </row>
    <row r="385" s="14" customFormat="1">
      <c r="A385" s="14"/>
      <c r="B385" s="243"/>
      <c r="C385" s="244"/>
      <c r="D385" s="234" t="s">
        <v>196</v>
      </c>
      <c r="E385" s="245" t="s">
        <v>19</v>
      </c>
      <c r="F385" s="246" t="s">
        <v>583</v>
      </c>
      <c r="G385" s="244"/>
      <c r="H385" s="247">
        <v>1.8879999999999999</v>
      </c>
      <c r="I385" s="248"/>
      <c r="J385" s="244"/>
      <c r="K385" s="244"/>
      <c r="L385" s="249"/>
      <c r="M385" s="250"/>
      <c r="N385" s="251"/>
      <c r="O385" s="251"/>
      <c r="P385" s="251"/>
      <c r="Q385" s="251"/>
      <c r="R385" s="251"/>
      <c r="S385" s="251"/>
      <c r="T385" s="252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3" t="s">
        <v>196</v>
      </c>
      <c r="AU385" s="253" t="s">
        <v>85</v>
      </c>
      <c r="AV385" s="14" t="s">
        <v>85</v>
      </c>
      <c r="AW385" s="14" t="s">
        <v>33</v>
      </c>
      <c r="AX385" s="14" t="s">
        <v>72</v>
      </c>
      <c r="AY385" s="253" t="s">
        <v>186</v>
      </c>
    </row>
    <row r="386" s="2" customFormat="1" ht="33" customHeight="1">
      <c r="A386" s="38"/>
      <c r="B386" s="39"/>
      <c r="C386" s="213" t="s">
        <v>604</v>
      </c>
      <c r="D386" s="213" t="s">
        <v>188</v>
      </c>
      <c r="E386" s="214" t="s">
        <v>605</v>
      </c>
      <c r="F386" s="215" t="s">
        <v>606</v>
      </c>
      <c r="G386" s="216" t="s">
        <v>256</v>
      </c>
      <c r="H386" s="217">
        <v>1.8879999999999999</v>
      </c>
      <c r="I386" s="218"/>
      <c r="J386" s="219">
        <f>ROUND(I386*H386,2)</f>
        <v>0</v>
      </c>
      <c r="K386" s="220"/>
      <c r="L386" s="44"/>
      <c r="M386" s="221" t="s">
        <v>19</v>
      </c>
      <c r="N386" s="222" t="s">
        <v>44</v>
      </c>
      <c r="O386" s="84"/>
      <c r="P386" s="223">
        <f>O386*H386</f>
        <v>0</v>
      </c>
      <c r="Q386" s="223">
        <v>0</v>
      </c>
      <c r="R386" s="223">
        <f>Q386*H386</f>
        <v>0</v>
      </c>
      <c r="S386" s="223">
        <v>0</v>
      </c>
      <c r="T386" s="224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225" t="s">
        <v>192</v>
      </c>
      <c r="AT386" s="225" t="s">
        <v>188</v>
      </c>
      <c r="AU386" s="225" t="s">
        <v>85</v>
      </c>
      <c r="AY386" s="17" t="s">
        <v>186</v>
      </c>
      <c r="BE386" s="226">
        <f>IF(N386="základní",J386,0)</f>
        <v>0</v>
      </c>
      <c r="BF386" s="226">
        <f>IF(N386="snížená",J386,0)</f>
        <v>0</v>
      </c>
      <c r="BG386" s="226">
        <f>IF(N386="zákl. přenesená",J386,0)</f>
        <v>0</v>
      </c>
      <c r="BH386" s="226">
        <f>IF(N386="sníž. přenesená",J386,0)</f>
        <v>0</v>
      </c>
      <c r="BI386" s="226">
        <f>IF(N386="nulová",J386,0)</f>
        <v>0</v>
      </c>
      <c r="BJ386" s="17" t="s">
        <v>85</v>
      </c>
      <c r="BK386" s="226">
        <f>ROUND(I386*H386,2)</f>
        <v>0</v>
      </c>
      <c r="BL386" s="17" t="s">
        <v>192</v>
      </c>
      <c r="BM386" s="225" t="s">
        <v>607</v>
      </c>
    </row>
    <row r="387" s="2" customFormat="1">
      <c r="A387" s="38"/>
      <c r="B387" s="39"/>
      <c r="C387" s="40"/>
      <c r="D387" s="227" t="s">
        <v>194</v>
      </c>
      <c r="E387" s="40"/>
      <c r="F387" s="228" t="s">
        <v>608</v>
      </c>
      <c r="G387" s="40"/>
      <c r="H387" s="40"/>
      <c r="I387" s="229"/>
      <c r="J387" s="40"/>
      <c r="K387" s="40"/>
      <c r="L387" s="44"/>
      <c r="M387" s="230"/>
      <c r="N387" s="231"/>
      <c r="O387" s="84"/>
      <c r="P387" s="84"/>
      <c r="Q387" s="84"/>
      <c r="R387" s="84"/>
      <c r="S387" s="84"/>
      <c r="T387" s="85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T387" s="17" t="s">
        <v>194</v>
      </c>
      <c r="AU387" s="17" t="s">
        <v>85</v>
      </c>
    </row>
    <row r="388" s="2" customFormat="1" ht="24.15" customHeight="1">
      <c r="A388" s="38"/>
      <c r="B388" s="39"/>
      <c r="C388" s="213" t="s">
        <v>609</v>
      </c>
      <c r="D388" s="213" t="s">
        <v>188</v>
      </c>
      <c r="E388" s="214" t="s">
        <v>610</v>
      </c>
      <c r="F388" s="215" t="s">
        <v>611</v>
      </c>
      <c r="G388" s="216" t="s">
        <v>256</v>
      </c>
      <c r="H388" s="217">
        <v>1.8879999999999999</v>
      </c>
      <c r="I388" s="218"/>
      <c r="J388" s="219">
        <f>ROUND(I388*H388,2)</f>
        <v>0</v>
      </c>
      <c r="K388" s="220"/>
      <c r="L388" s="44"/>
      <c r="M388" s="221" t="s">
        <v>19</v>
      </c>
      <c r="N388" s="222" t="s">
        <v>44</v>
      </c>
      <c r="O388" s="84"/>
      <c r="P388" s="223">
        <f>O388*H388</f>
        <v>0</v>
      </c>
      <c r="Q388" s="223">
        <v>0.0020999999999999999</v>
      </c>
      <c r="R388" s="223">
        <f>Q388*H388</f>
        <v>0.0039647999999999992</v>
      </c>
      <c r="S388" s="223">
        <v>0</v>
      </c>
      <c r="T388" s="224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25" t="s">
        <v>192</v>
      </c>
      <c r="AT388" s="225" t="s">
        <v>188</v>
      </c>
      <c r="AU388" s="225" t="s">
        <v>85</v>
      </c>
      <c r="AY388" s="17" t="s">
        <v>186</v>
      </c>
      <c r="BE388" s="226">
        <f>IF(N388="základní",J388,0)</f>
        <v>0</v>
      </c>
      <c r="BF388" s="226">
        <f>IF(N388="snížená",J388,0)</f>
        <v>0</v>
      </c>
      <c r="BG388" s="226">
        <f>IF(N388="zákl. přenesená",J388,0)</f>
        <v>0</v>
      </c>
      <c r="BH388" s="226">
        <f>IF(N388="sníž. přenesená",J388,0)</f>
        <v>0</v>
      </c>
      <c r="BI388" s="226">
        <f>IF(N388="nulová",J388,0)</f>
        <v>0</v>
      </c>
      <c r="BJ388" s="17" t="s">
        <v>85</v>
      </c>
      <c r="BK388" s="226">
        <f>ROUND(I388*H388,2)</f>
        <v>0</v>
      </c>
      <c r="BL388" s="17" t="s">
        <v>192</v>
      </c>
      <c r="BM388" s="225" t="s">
        <v>612</v>
      </c>
    </row>
    <row r="389" s="2" customFormat="1">
      <c r="A389" s="38"/>
      <c r="B389" s="39"/>
      <c r="C389" s="40"/>
      <c r="D389" s="227" t="s">
        <v>194</v>
      </c>
      <c r="E389" s="40"/>
      <c r="F389" s="228" t="s">
        <v>613</v>
      </c>
      <c r="G389" s="40"/>
      <c r="H389" s="40"/>
      <c r="I389" s="229"/>
      <c r="J389" s="40"/>
      <c r="K389" s="40"/>
      <c r="L389" s="44"/>
      <c r="M389" s="230"/>
      <c r="N389" s="231"/>
      <c r="O389" s="84"/>
      <c r="P389" s="84"/>
      <c r="Q389" s="84"/>
      <c r="R389" s="84"/>
      <c r="S389" s="84"/>
      <c r="T389" s="85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7" t="s">
        <v>194</v>
      </c>
      <c r="AU389" s="17" t="s">
        <v>85</v>
      </c>
    </row>
    <row r="390" s="13" customFormat="1">
      <c r="A390" s="13"/>
      <c r="B390" s="232"/>
      <c r="C390" s="233"/>
      <c r="D390" s="234" t="s">
        <v>196</v>
      </c>
      <c r="E390" s="235" t="s">
        <v>19</v>
      </c>
      <c r="F390" s="236" t="s">
        <v>197</v>
      </c>
      <c r="G390" s="233"/>
      <c r="H390" s="235" t="s">
        <v>19</v>
      </c>
      <c r="I390" s="237"/>
      <c r="J390" s="233"/>
      <c r="K390" s="233"/>
      <c r="L390" s="238"/>
      <c r="M390" s="239"/>
      <c r="N390" s="240"/>
      <c r="O390" s="240"/>
      <c r="P390" s="240"/>
      <c r="Q390" s="240"/>
      <c r="R390" s="240"/>
      <c r="S390" s="240"/>
      <c r="T390" s="241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2" t="s">
        <v>196</v>
      </c>
      <c r="AU390" s="242" t="s">
        <v>85</v>
      </c>
      <c r="AV390" s="13" t="s">
        <v>79</v>
      </c>
      <c r="AW390" s="13" t="s">
        <v>33</v>
      </c>
      <c r="AX390" s="13" t="s">
        <v>72</v>
      </c>
      <c r="AY390" s="242" t="s">
        <v>186</v>
      </c>
    </row>
    <row r="391" s="14" customFormat="1">
      <c r="A391" s="14"/>
      <c r="B391" s="243"/>
      <c r="C391" s="244"/>
      <c r="D391" s="234" t="s">
        <v>196</v>
      </c>
      <c r="E391" s="245" t="s">
        <v>19</v>
      </c>
      <c r="F391" s="246" t="s">
        <v>583</v>
      </c>
      <c r="G391" s="244"/>
      <c r="H391" s="247">
        <v>1.8879999999999999</v>
      </c>
      <c r="I391" s="248"/>
      <c r="J391" s="244"/>
      <c r="K391" s="244"/>
      <c r="L391" s="249"/>
      <c r="M391" s="250"/>
      <c r="N391" s="251"/>
      <c r="O391" s="251"/>
      <c r="P391" s="251"/>
      <c r="Q391" s="251"/>
      <c r="R391" s="251"/>
      <c r="S391" s="251"/>
      <c r="T391" s="252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3" t="s">
        <v>196</v>
      </c>
      <c r="AU391" s="253" t="s">
        <v>85</v>
      </c>
      <c r="AV391" s="14" t="s">
        <v>85</v>
      </c>
      <c r="AW391" s="14" t="s">
        <v>33</v>
      </c>
      <c r="AX391" s="14" t="s">
        <v>72</v>
      </c>
      <c r="AY391" s="253" t="s">
        <v>186</v>
      </c>
    </row>
    <row r="392" s="2" customFormat="1" ht="33" customHeight="1">
      <c r="A392" s="38"/>
      <c r="B392" s="39"/>
      <c r="C392" s="213" t="s">
        <v>614</v>
      </c>
      <c r="D392" s="213" t="s">
        <v>188</v>
      </c>
      <c r="E392" s="214" t="s">
        <v>615</v>
      </c>
      <c r="F392" s="215" t="s">
        <v>616</v>
      </c>
      <c r="G392" s="216" t="s">
        <v>256</v>
      </c>
      <c r="H392" s="217">
        <v>1.8879999999999999</v>
      </c>
      <c r="I392" s="218"/>
      <c r="J392" s="219">
        <f>ROUND(I392*H392,2)</f>
        <v>0</v>
      </c>
      <c r="K392" s="220"/>
      <c r="L392" s="44"/>
      <c r="M392" s="221" t="s">
        <v>19</v>
      </c>
      <c r="N392" s="222" t="s">
        <v>44</v>
      </c>
      <c r="O392" s="84"/>
      <c r="P392" s="223">
        <f>O392*H392</f>
        <v>0</v>
      </c>
      <c r="Q392" s="223">
        <v>0</v>
      </c>
      <c r="R392" s="223">
        <f>Q392*H392</f>
        <v>0</v>
      </c>
      <c r="S392" s="223">
        <v>0</v>
      </c>
      <c r="T392" s="224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25" t="s">
        <v>192</v>
      </c>
      <c r="AT392" s="225" t="s">
        <v>188</v>
      </c>
      <c r="AU392" s="225" t="s">
        <v>85</v>
      </c>
      <c r="AY392" s="17" t="s">
        <v>186</v>
      </c>
      <c r="BE392" s="226">
        <f>IF(N392="základní",J392,0)</f>
        <v>0</v>
      </c>
      <c r="BF392" s="226">
        <f>IF(N392="snížená",J392,0)</f>
        <v>0</v>
      </c>
      <c r="BG392" s="226">
        <f>IF(N392="zákl. přenesená",J392,0)</f>
        <v>0</v>
      </c>
      <c r="BH392" s="226">
        <f>IF(N392="sníž. přenesená",J392,0)</f>
        <v>0</v>
      </c>
      <c r="BI392" s="226">
        <f>IF(N392="nulová",J392,0)</f>
        <v>0</v>
      </c>
      <c r="BJ392" s="17" t="s">
        <v>85</v>
      </c>
      <c r="BK392" s="226">
        <f>ROUND(I392*H392,2)</f>
        <v>0</v>
      </c>
      <c r="BL392" s="17" t="s">
        <v>192</v>
      </c>
      <c r="BM392" s="225" t="s">
        <v>617</v>
      </c>
    </row>
    <row r="393" s="2" customFormat="1">
      <c r="A393" s="38"/>
      <c r="B393" s="39"/>
      <c r="C393" s="40"/>
      <c r="D393" s="227" t="s">
        <v>194</v>
      </c>
      <c r="E393" s="40"/>
      <c r="F393" s="228" t="s">
        <v>618</v>
      </c>
      <c r="G393" s="40"/>
      <c r="H393" s="40"/>
      <c r="I393" s="229"/>
      <c r="J393" s="40"/>
      <c r="K393" s="40"/>
      <c r="L393" s="44"/>
      <c r="M393" s="230"/>
      <c r="N393" s="231"/>
      <c r="O393" s="84"/>
      <c r="P393" s="84"/>
      <c r="Q393" s="84"/>
      <c r="R393" s="84"/>
      <c r="S393" s="84"/>
      <c r="T393" s="85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7" t="s">
        <v>194</v>
      </c>
      <c r="AU393" s="17" t="s">
        <v>85</v>
      </c>
    </row>
    <row r="394" s="2" customFormat="1" ht="24.15" customHeight="1">
      <c r="A394" s="38"/>
      <c r="B394" s="39"/>
      <c r="C394" s="213" t="s">
        <v>619</v>
      </c>
      <c r="D394" s="213" t="s">
        <v>188</v>
      </c>
      <c r="E394" s="214" t="s">
        <v>620</v>
      </c>
      <c r="F394" s="215" t="s">
        <v>621</v>
      </c>
      <c r="G394" s="216" t="s">
        <v>191</v>
      </c>
      <c r="H394" s="217">
        <v>270</v>
      </c>
      <c r="I394" s="218"/>
      <c r="J394" s="219">
        <f>ROUND(I394*H394,2)</f>
        <v>0</v>
      </c>
      <c r="K394" s="220"/>
      <c r="L394" s="44"/>
      <c r="M394" s="221" t="s">
        <v>19</v>
      </c>
      <c r="N394" s="222" t="s">
        <v>44</v>
      </c>
      <c r="O394" s="84"/>
      <c r="P394" s="223">
        <f>O394*H394</f>
        <v>0</v>
      </c>
      <c r="Q394" s="223">
        <v>0</v>
      </c>
      <c r="R394" s="223">
        <f>Q394*H394</f>
        <v>0</v>
      </c>
      <c r="S394" s="223">
        <v>0</v>
      </c>
      <c r="T394" s="224">
        <f>S394*H394</f>
        <v>0</v>
      </c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R394" s="225" t="s">
        <v>192</v>
      </c>
      <c r="AT394" s="225" t="s">
        <v>188</v>
      </c>
      <c r="AU394" s="225" t="s">
        <v>85</v>
      </c>
      <c r="AY394" s="17" t="s">
        <v>186</v>
      </c>
      <c r="BE394" s="226">
        <f>IF(N394="základní",J394,0)</f>
        <v>0</v>
      </c>
      <c r="BF394" s="226">
        <f>IF(N394="snížená",J394,0)</f>
        <v>0</v>
      </c>
      <c r="BG394" s="226">
        <f>IF(N394="zákl. přenesená",J394,0)</f>
        <v>0</v>
      </c>
      <c r="BH394" s="226">
        <f>IF(N394="sníž. přenesená",J394,0)</f>
        <v>0</v>
      </c>
      <c r="BI394" s="226">
        <f>IF(N394="nulová",J394,0)</f>
        <v>0</v>
      </c>
      <c r="BJ394" s="17" t="s">
        <v>85</v>
      </c>
      <c r="BK394" s="226">
        <f>ROUND(I394*H394,2)</f>
        <v>0</v>
      </c>
      <c r="BL394" s="17" t="s">
        <v>192</v>
      </c>
      <c r="BM394" s="225" t="s">
        <v>622</v>
      </c>
    </row>
    <row r="395" s="2" customFormat="1">
      <c r="A395" s="38"/>
      <c r="B395" s="39"/>
      <c r="C395" s="40"/>
      <c r="D395" s="227" t="s">
        <v>194</v>
      </c>
      <c r="E395" s="40"/>
      <c r="F395" s="228" t="s">
        <v>623</v>
      </c>
      <c r="G395" s="40"/>
      <c r="H395" s="40"/>
      <c r="I395" s="229"/>
      <c r="J395" s="40"/>
      <c r="K395" s="40"/>
      <c r="L395" s="44"/>
      <c r="M395" s="230"/>
      <c r="N395" s="231"/>
      <c r="O395" s="84"/>
      <c r="P395" s="84"/>
      <c r="Q395" s="84"/>
      <c r="R395" s="84"/>
      <c r="S395" s="84"/>
      <c r="T395" s="85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T395" s="17" t="s">
        <v>194</v>
      </c>
      <c r="AU395" s="17" t="s">
        <v>85</v>
      </c>
    </row>
    <row r="396" s="2" customFormat="1" ht="44.25" customHeight="1">
      <c r="A396" s="38"/>
      <c r="B396" s="39"/>
      <c r="C396" s="213" t="s">
        <v>624</v>
      </c>
      <c r="D396" s="213" t="s">
        <v>188</v>
      </c>
      <c r="E396" s="214" t="s">
        <v>625</v>
      </c>
      <c r="F396" s="215" t="s">
        <v>626</v>
      </c>
      <c r="G396" s="216" t="s">
        <v>191</v>
      </c>
      <c r="H396" s="217">
        <v>270</v>
      </c>
      <c r="I396" s="218"/>
      <c r="J396" s="219">
        <f>ROUND(I396*H396,2)</f>
        <v>0</v>
      </c>
      <c r="K396" s="220"/>
      <c r="L396" s="44"/>
      <c r="M396" s="221" t="s">
        <v>19</v>
      </c>
      <c r="N396" s="222" t="s">
        <v>44</v>
      </c>
      <c r="O396" s="84"/>
      <c r="P396" s="223">
        <f>O396*H396</f>
        <v>0</v>
      </c>
      <c r="Q396" s="223">
        <v>0</v>
      </c>
      <c r="R396" s="223">
        <f>Q396*H396</f>
        <v>0</v>
      </c>
      <c r="S396" s="223">
        <v>0</v>
      </c>
      <c r="T396" s="224">
        <f>S396*H396</f>
        <v>0</v>
      </c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R396" s="225" t="s">
        <v>192</v>
      </c>
      <c r="AT396" s="225" t="s">
        <v>188</v>
      </c>
      <c r="AU396" s="225" t="s">
        <v>85</v>
      </c>
      <c r="AY396" s="17" t="s">
        <v>186</v>
      </c>
      <c r="BE396" s="226">
        <f>IF(N396="základní",J396,0)</f>
        <v>0</v>
      </c>
      <c r="BF396" s="226">
        <f>IF(N396="snížená",J396,0)</f>
        <v>0</v>
      </c>
      <c r="BG396" s="226">
        <f>IF(N396="zákl. přenesená",J396,0)</f>
        <v>0</v>
      </c>
      <c r="BH396" s="226">
        <f>IF(N396="sníž. přenesená",J396,0)</f>
        <v>0</v>
      </c>
      <c r="BI396" s="226">
        <f>IF(N396="nulová",J396,0)</f>
        <v>0</v>
      </c>
      <c r="BJ396" s="17" t="s">
        <v>85</v>
      </c>
      <c r="BK396" s="226">
        <f>ROUND(I396*H396,2)</f>
        <v>0</v>
      </c>
      <c r="BL396" s="17" t="s">
        <v>192</v>
      </c>
      <c r="BM396" s="225" t="s">
        <v>627</v>
      </c>
    </row>
    <row r="397" s="2" customFormat="1">
      <c r="A397" s="38"/>
      <c r="B397" s="39"/>
      <c r="C397" s="40"/>
      <c r="D397" s="227" t="s">
        <v>194</v>
      </c>
      <c r="E397" s="40"/>
      <c r="F397" s="228" t="s">
        <v>628</v>
      </c>
      <c r="G397" s="40"/>
      <c r="H397" s="40"/>
      <c r="I397" s="229"/>
      <c r="J397" s="40"/>
      <c r="K397" s="40"/>
      <c r="L397" s="44"/>
      <c r="M397" s="230"/>
      <c r="N397" s="231"/>
      <c r="O397" s="84"/>
      <c r="P397" s="84"/>
      <c r="Q397" s="84"/>
      <c r="R397" s="84"/>
      <c r="S397" s="84"/>
      <c r="T397" s="85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T397" s="17" t="s">
        <v>194</v>
      </c>
      <c r="AU397" s="17" t="s">
        <v>85</v>
      </c>
    </row>
    <row r="398" s="12" customFormat="1" ht="22.8" customHeight="1">
      <c r="A398" s="12"/>
      <c r="B398" s="197"/>
      <c r="C398" s="198"/>
      <c r="D398" s="199" t="s">
        <v>71</v>
      </c>
      <c r="E398" s="211" t="s">
        <v>629</v>
      </c>
      <c r="F398" s="211" t="s">
        <v>630</v>
      </c>
      <c r="G398" s="198"/>
      <c r="H398" s="198"/>
      <c r="I398" s="201"/>
      <c r="J398" s="212">
        <f>BK398</f>
        <v>0</v>
      </c>
      <c r="K398" s="198"/>
      <c r="L398" s="203"/>
      <c r="M398" s="204"/>
      <c r="N398" s="205"/>
      <c r="O398" s="205"/>
      <c r="P398" s="206">
        <f>SUM(P399:P415)</f>
        <v>0</v>
      </c>
      <c r="Q398" s="205"/>
      <c r="R398" s="206">
        <f>SUM(R399:R415)</f>
        <v>0</v>
      </c>
      <c r="S398" s="205"/>
      <c r="T398" s="207">
        <f>SUM(T399:T415)</f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208" t="s">
        <v>79</v>
      </c>
      <c r="AT398" s="209" t="s">
        <v>71</v>
      </c>
      <c r="AU398" s="209" t="s">
        <v>79</v>
      </c>
      <c r="AY398" s="208" t="s">
        <v>186</v>
      </c>
      <c r="BK398" s="210">
        <f>SUM(BK399:BK415)</f>
        <v>0</v>
      </c>
    </row>
    <row r="399" s="2" customFormat="1" ht="37.8" customHeight="1">
      <c r="A399" s="38"/>
      <c r="B399" s="39"/>
      <c r="C399" s="213" t="s">
        <v>631</v>
      </c>
      <c r="D399" s="213" t="s">
        <v>188</v>
      </c>
      <c r="E399" s="214" t="s">
        <v>632</v>
      </c>
      <c r="F399" s="215" t="s">
        <v>633</v>
      </c>
      <c r="G399" s="216" t="s">
        <v>230</v>
      </c>
      <c r="H399" s="217">
        <v>17.516999999999999</v>
      </c>
      <c r="I399" s="218"/>
      <c r="J399" s="219">
        <f>ROUND(I399*H399,2)</f>
        <v>0</v>
      </c>
      <c r="K399" s="220"/>
      <c r="L399" s="44"/>
      <c r="M399" s="221" t="s">
        <v>19</v>
      </c>
      <c r="N399" s="222" t="s">
        <v>44</v>
      </c>
      <c r="O399" s="84"/>
      <c r="P399" s="223">
        <f>O399*H399</f>
        <v>0</v>
      </c>
      <c r="Q399" s="223">
        <v>0</v>
      </c>
      <c r="R399" s="223">
        <f>Q399*H399</f>
        <v>0</v>
      </c>
      <c r="S399" s="223">
        <v>0</v>
      </c>
      <c r="T399" s="224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25" t="s">
        <v>192</v>
      </c>
      <c r="AT399" s="225" t="s">
        <v>188</v>
      </c>
      <c r="AU399" s="225" t="s">
        <v>85</v>
      </c>
      <c r="AY399" s="17" t="s">
        <v>186</v>
      </c>
      <c r="BE399" s="226">
        <f>IF(N399="základní",J399,0)</f>
        <v>0</v>
      </c>
      <c r="BF399" s="226">
        <f>IF(N399="snížená",J399,0)</f>
        <v>0</v>
      </c>
      <c r="BG399" s="226">
        <f>IF(N399="zákl. přenesená",J399,0)</f>
        <v>0</v>
      </c>
      <c r="BH399" s="226">
        <f>IF(N399="sníž. přenesená",J399,0)</f>
        <v>0</v>
      </c>
      <c r="BI399" s="226">
        <f>IF(N399="nulová",J399,0)</f>
        <v>0</v>
      </c>
      <c r="BJ399" s="17" t="s">
        <v>85</v>
      </c>
      <c r="BK399" s="226">
        <f>ROUND(I399*H399,2)</f>
        <v>0</v>
      </c>
      <c r="BL399" s="17" t="s">
        <v>192</v>
      </c>
      <c r="BM399" s="225" t="s">
        <v>634</v>
      </c>
    </row>
    <row r="400" s="2" customFormat="1">
      <c r="A400" s="38"/>
      <c r="B400" s="39"/>
      <c r="C400" s="40"/>
      <c r="D400" s="227" t="s">
        <v>194</v>
      </c>
      <c r="E400" s="40"/>
      <c r="F400" s="228" t="s">
        <v>635</v>
      </c>
      <c r="G400" s="40"/>
      <c r="H400" s="40"/>
      <c r="I400" s="229"/>
      <c r="J400" s="40"/>
      <c r="K400" s="40"/>
      <c r="L400" s="44"/>
      <c r="M400" s="230"/>
      <c r="N400" s="231"/>
      <c r="O400" s="84"/>
      <c r="P400" s="84"/>
      <c r="Q400" s="84"/>
      <c r="R400" s="84"/>
      <c r="S400" s="84"/>
      <c r="T400" s="85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T400" s="17" t="s">
        <v>194</v>
      </c>
      <c r="AU400" s="17" t="s">
        <v>85</v>
      </c>
    </row>
    <row r="401" s="2" customFormat="1" ht="33" customHeight="1">
      <c r="A401" s="38"/>
      <c r="B401" s="39"/>
      <c r="C401" s="213" t="s">
        <v>636</v>
      </c>
      <c r="D401" s="213" t="s">
        <v>188</v>
      </c>
      <c r="E401" s="214" t="s">
        <v>637</v>
      </c>
      <c r="F401" s="215" t="s">
        <v>638</v>
      </c>
      <c r="G401" s="216" t="s">
        <v>230</v>
      </c>
      <c r="H401" s="217">
        <v>17.516999999999999</v>
      </c>
      <c r="I401" s="218"/>
      <c r="J401" s="219">
        <f>ROUND(I401*H401,2)</f>
        <v>0</v>
      </c>
      <c r="K401" s="220"/>
      <c r="L401" s="44"/>
      <c r="M401" s="221" t="s">
        <v>19</v>
      </c>
      <c r="N401" s="222" t="s">
        <v>44</v>
      </c>
      <c r="O401" s="84"/>
      <c r="P401" s="223">
        <f>O401*H401</f>
        <v>0</v>
      </c>
      <c r="Q401" s="223">
        <v>0</v>
      </c>
      <c r="R401" s="223">
        <f>Q401*H401</f>
        <v>0</v>
      </c>
      <c r="S401" s="223">
        <v>0</v>
      </c>
      <c r="T401" s="224">
        <f>S401*H401</f>
        <v>0</v>
      </c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R401" s="225" t="s">
        <v>192</v>
      </c>
      <c r="AT401" s="225" t="s">
        <v>188</v>
      </c>
      <c r="AU401" s="225" t="s">
        <v>85</v>
      </c>
      <c r="AY401" s="17" t="s">
        <v>186</v>
      </c>
      <c r="BE401" s="226">
        <f>IF(N401="základní",J401,0)</f>
        <v>0</v>
      </c>
      <c r="BF401" s="226">
        <f>IF(N401="snížená",J401,0)</f>
        <v>0</v>
      </c>
      <c r="BG401" s="226">
        <f>IF(N401="zákl. přenesená",J401,0)</f>
        <v>0</v>
      </c>
      <c r="BH401" s="226">
        <f>IF(N401="sníž. přenesená",J401,0)</f>
        <v>0</v>
      </c>
      <c r="BI401" s="226">
        <f>IF(N401="nulová",J401,0)</f>
        <v>0</v>
      </c>
      <c r="BJ401" s="17" t="s">
        <v>85</v>
      </c>
      <c r="BK401" s="226">
        <f>ROUND(I401*H401,2)</f>
        <v>0</v>
      </c>
      <c r="BL401" s="17" t="s">
        <v>192</v>
      </c>
      <c r="BM401" s="225" t="s">
        <v>639</v>
      </c>
    </row>
    <row r="402" s="2" customFormat="1">
      <c r="A402" s="38"/>
      <c r="B402" s="39"/>
      <c r="C402" s="40"/>
      <c r="D402" s="227" t="s">
        <v>194</v>
      </c>
      <c r="E402" s="40"/>
      <c r="F402" s="228" t="s">
        <v>640</v>
      </c>
      <c r="G402" s="40"/>
      <c r="H402" s="40"/>
      <c r="I402" s="229"/>
      <c r="J402" s="40"/>
      <c r="K402" s="40"/>
      <c r="L402" s="44"/>
      <c r="M402" s="230"/>
      <c r="N402" s="231"/>
      <c r="O402" s="84"/>
      <c r="P402" s="84"/>
      <c r="Q402" s="84"/>
      <c r="R402" s="84"/>
      <c r="S402" s="84"/>
      <c r="T402" s="85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T402" s="17" t="s">
        <v>194</v>
      </c>
      <c r="AU402" s="17" t="s">
        <v>85</v>
      </c>
    </row>
    <row r="403" s="2" customFormat="1" ht="44.25" customHeight="1">
      <c r="A403" s="38"/>
      <c r="B403" s="39"/>
      <c r="C403" s="213" t="s">
        <v>641</v>
      </c>
      <c r="D403" s="213" t="s">
        <v>188</v>
      </c>
      <c r="E403" s="214" t="s">
        <v>642</v>
      </c>
      <c r="F403" s="215" t="s">
        <v>643</v>
      </c>
      <c r="G403" s="216" t="s">
        <v>230</v>
      </c>
      <c r="H403" s="217">
        <v>350.33999999999997</v>
      </c>
      <c r="I403" s="218"/>
      <c r="J403" s="219">
        <f>ROUND(I403*H403,2)</f>
        <v>0</v>
      </c>
      <c r="K403" s="220"/>
      <c r="L403" s="44"/>
      <c r="M403" s="221" t="s">
        <v>19</v>
      </c>
      <c r="N403" s="222" t="s">
        <v>44</v>
      </c>
      <c r="O403" s="84"/>
      <c r="P403" s="223">
        <f>O403*H403</f>
        <v>0</v>
      </c>
      <c r="Q403" s="223">
        <v>0</v>
      </c>
      <c r="R403" s="223">
        <f>Q403*H403</f>
        <v>0</v>
      </c>
      <c r="S403" s="223">
        <v>0</v>
      </c>
      <c r="T403" s="224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25" t="s">
        <v>192</v>
      </c>
      <c r="AT403" s="225" t="s">
        <v>188</v>
      </c>
      <c r="AU403" s="225" t="s">
        <v>85</v>
      </c>
      <c r="AY403" s="17" t="s">
        <v>186</v>
      </c>
      <c r="BE403" s="226">
        <f>IF(N403="základní",J403,0)</f>
        <v>0</v>
      </c>
      <c r="BF403" s="226">
        <f>IF(N403="snížená",J403,0)</f>
        <v>0</v>
      </c>
      <c r="BG403" s="226">
        <f>IF(N403="zákl. přenesená",J403,0)</f>
        <v>0</v>
      </c>
      <c r="BH403" s="226">
        <f>IF(N403="sníž. přenesená",J403,0)</f>
        <v>0</v>
      </c>
      <c r="BI403" s="226">
        <f>IF(N403="nulová",J403,0)</f>
        <v>0</v>
      </c>
      <c r="BJ403" s="17" t="s">
        <v>85</v>
      </c>
      <c r="BK403" s="226">
        <f>ROUND(I403*H403,2)</f>
        <v>0</v>
      </c>
      <c r="BL403" s="17" t="s">
        <v>192</v>
      </c>
      <c r="BM403" s="225" t="s">
        <v>644</v>
      </c>
    </row>
    <row r="404" s="2" customFormat="1">
      <c r="A404" s="38"/>
      <c r="B404" s="39"/>
      <c r="C404" s="40"/>
      <c r="D404" s="227" t="s">
        <v>194</v>
      </c>
      <c r="E404" s="40"/>
      <c r="F404" s="228" t="s">
        <v>645</v>
      </c>
      <c r="G404" s="40"/>
      <c r="H404" s="40"/>
      <c r="I404" s="229"/>
      <c r="J404" s="40"/>
      <c r="K404" s="40"/>
      <c r="L404" s="44"/>
      <c r="M404" s="230"/>
      <c r="N404" s="231"/>
      <c r="O404" s="84"/>
      <c r="P404" s="84"/>
      <c r="Q404" s="84"/>
      <c r="R404" s="84"/>
      <c r="S404" s="84"/>
      <c r="T404" s="85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T404" s="17" t="s">
        <v>194</v>
      </c>
      <c r="AU404" s="17" t="s">
        <v>85</v>
      </c>
    </row>
    <row r="405" s="14" customFormat="1">
      <c r="A405" s="14"/>
      <c r="B405" s="243"/>
      <c r="C405" s="244"/>
      <c r="D405" s="234" t="s">
        <v>196</v>
      </c>
      <c r="E405" s="244"/>
      <c r="F405" s="246" t="s">
        <v>646</v>
      </c>
      <c r="G405" s="244"/>
      <c r="H405" s="247">
        <v>350.33999999999997</v>
      </c>
      <c r="I405" s="248"/>
      <c r="J405" s="244"/>
      <c r="K405" s="244"/>
      <c r="L405" s="249"/>
      <c r="M405" s="250"/>
      <c r="N405" s="251"/>
      <c r="O405" s="251"/>
      <c r="P405" s="251"/>
      <c r="Q405" s="251"/>
      <c r="R405" s="251"/>
      <c r="S405" s="251"/>
      <c r="T405" s="252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3" t="s">
        <v>196</v>
      </c>
      <c r="AU405" s="253" t="s">
        <v>85</v>
      </c>
      <c r="AV405" s="14" t="s">
        <v>85</v>
      </c>
      <c r="AW405" s="14" t="s">
        <v>4</v>
      </c>
      <c r="AX405" s="14" t="s">
        <v>79</v>
      </c>
      <c r="AY405" s="253" t="s">
        <v>186</v>
      </c>
    </row>
    <row r="406" s="2" customFormat="1" ht="44.25" customHeight="1">
      <c r="A406" s="38"/>
      <c r="B406" s="39"/>
      <c r="C406" s="213" t="s">
        <v>647</v>
      </c>
      <c r="D406" s="213" t="s">
        <v>188</v>
      </c>
      <c r="E406" s="214" t="s">
        <v>648</v>
      </c>
      <c r="F406" s="215" t="s">
        <v>649</v>
      </c>
      <c r="G406" s="216" t="s">
        <v>230</v>
      </c>
      <c r="H406" s="217">
        <v>16.073</v>
      </c>
      <c r="I406" s="218"/>
      <c r="J406" s="219">
        <f>ROUND(I406*H406,2)</f>
        <v>0</v>
      </c>
      <c r="K406" s="220"/>
      <c r="L406" s="44"/>
      <c r="M406" s="221" t="s">
        <v>19</v>
      </c>
      <c r="N406" s="222" t="s">
        <v>44</v>
      </c>
      <c r="O406" s="84"/>
      <c r="P406" s="223">
        <f>O406*H406</f>
        <v>0</v>
      </c>
      <c r="Q406" s="223">
        <v>0</v>
      </c>
      <c r="R406" s="223">
        <f>Q406*H406</f>
        <v>0</v>
      </c>
      <c r="S406" s="223">
        <v>0</v>
      </c>
      <c r="T406" s="224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225" t="s">
        <v>192</v>
      </c>
      <c r="AT406" s="225" t="s">
        <v>188</v>
      </c>
      <c r="AU406" s="225" t="s">
        <v>85</v>
      </c>
      <c r="AY406" s="17" t="s">
        <v>186</v>
      </c>
      <c r="BE406" s="226">
        <f>IF(N406="základní",J406,0)</f>
        <v>0</v>
      </c>
      <c r="BF406" s="226">
        <f>IF(N406="snížená",J406,0)</f>
        <v>0</v>
      </c>
      <c r="BG406" s="226">
        <f>IF(N406="zákl. přenesená",J406,0)</f>
        <v>0</v>
      </c>
      <c r="BH406" s="226">
        <f>IF(N406="sníž. přenesená",J406,0)</f>
        <v>0</v>
      </c>
      <c r="BI406" s="226">
        <f>IF(N406="nulová",J406,0)</f>
        <v>0</v>
      </c>
      <c r="BJ406" s="17" t="s">
        <v>85</v>
      </c>
      <c r="BK406" s="226">
        <f>ROUND(I406*H406,2)</f>
        <v>0</v>
      </c>
      <c r="BL406" s="17" t="s">
        <v>192</v>
      </c>
      <c r="BM406" s="225" t="s">
        <v>650</v>
      </c>
    </row>
    <row r="407" s="2" customFormat="1">
      <c r="A407" s="38"/>
      <c r="B407" s="39"/>
      <c r="C407" s="40"/>
      <c r="D407" s="227" t="s">
        <v>194</v>
      </c>
      <c r="E407" s="40"/>
      <c r="F407" s="228" t="s">
        <v>651</v>
      </c>
      <c r="G407" s="40"/>
      <c r="H407" s="40"/>
      <c r="I407" s="229"/>
      <c r="J407" s="40"/>
      <c r="K407" s="40"/>
      <c r="L407" s="44"/>
      <c r="M407" s="230"/>
      <c r="N407" s="231"/>
      <c r="O407" s="84"/>
      <c r="P407" s="84"/>
      <c r="Q407" s="84"/>
      <c r="R407" s="84"/>
      <c r="S407" s="84"/>
      <c r="T407" s="85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T407" s="17" t="s">
        <v>194</v>
      </c>
      <c r="AU407" s="17" t="s">
        <v>85</v>
      </c>
    </row>
    <row r="408" s="14" customFormat="1">
      <c r="A408" s="14"/>
      <c r="B408" s="243"/>
      <c r="C408" s="244"/>
      <c r="D408" s="234" t="s">
        <v>196</v>
      </c>
      <c r="E408" s="245" t="s">
        <v>19</v>
      </c>
      <c r="F408" s="246" t="s">
        <v>652</v>
      </c>
      <c r="G408" s="244"/>
      <c r="H408" s="247">
        <v>16.073</v>
      </c>
      <c r="I408" s="248"/>
      <c r="J408" s="244"/>
      <c r="K408" s="244"/>
      <c r="L408" s="249"/>
      <c r="M408" s="250"/>
      <c r="N408" s="251"/>
      <c r="O408" s="251"/>
      <c r="P408" s="251"/>
      <c r="Q408" s="251"/>
      <c r="R408" s="251"/>
      <c r="S408" s="251"/>
      <c r="T408" s="252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53" t="s">
        <v>196</v>
      </c>
      <c r="AU408" s="253" t="s">
        <v>85</v>
      </c>
      <c r="AV408" s="14" t="s">
        <v>85</v>
      </c>
      <c r="AW408" s="14" t="s">
        <v>33</v>
      </c>
      <c r="AX408" s="14" t="s">
        <v>72</v>
      </c>
      <c r="AY408" s="253" t="s">
        <v>186</v>
      </c>
    </row>
    <row r="409" s="2" customFormat="1" ht="37.8" customHeight="1">
      <c r="A409" s="38"/>
      <c r="B409" s="39"/>
      <c r="C409" s="213" t="s">
        <v>653</v>
      </c>
      <c r="D409" s="213" t="s">
        <v>188</v>
      </c>
      <c r="E409" s="214" t="s">
        <v>654</v>
      </c>
      <c r="F409" s="215" t="s">
        <v>655</v>
      </c>
      <c r="G409" s="216" t="s">
        <v>230</v>
      </c>
      <c r="H409" s="217">
        <v>0.109</v>
      </c>
      <c r="I409" s="218"/>
      <c r="J409" s="219">
        <f>ROUND(I409*H409,2)</f>
        <v>0</v>
      </c>
      <c r="K409" s="220"/>
      <c r="L409" s="44"/>
      <c r="M409" s="221" t="s">
        <v>19</v>
      </c>
      <c r="N409" s="222" t="s">
        <v>44</v>
      </c>
      <c r="O409" s="84"/>
      <c r="P409" s="223">
        <f>O409*H409</f>
        <v>0</v>
      </c>
      <c r="Q409" s="223">
        <v>0</v>
      </c>
      <c r="R409" s="223">
        <f>Q409*H409</f>
        <v>0</v>
      </c>
      <c r="S409" s="223">
        <v>0</v>
      </c>
      <c r="T409" s="224">
        <f>S409*H409</f>
        <v>0</v>
      </c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R409" s="225" t="s">
        <v>192</v>
      </c>
      <c r="AT409" s="225" t="s">
        <v>188</v>
      </c>
      <c r="AU409" s="225" t="s">
        <v>85</v>
      </c>
      <c r="AY409" s="17" t="s">
        <v>186</v>
      </c>
      <c r="BE409" s="226">
        <f>IF(N409="základní",J409,0)</f>
        <v>0</v>
      </c>
      <c r="BF409" s="226">
        <f>IF(N409="snížená",J409,0)</f>
        <v>0</v>
      </c>
      <c r="BG409" s="226">
        <f>IF(N409="zákl. přenesená",J409,0)</f>
        <v>0</v>
      </c>
      <c r="BH409" s="226">
        <f>IF(N409="sníž. přenesená",J409,0)</f>
        <v>0</v>
      </c>
      <c r="BI409" s="226">
        <f>IF(N409="nulová",J409,0)</f>
        <v>0</v>
      </c>
      <c r="BJ409" s="17" t="s">
        <v>85</v>
      </c>
      <c r="BK409" s="226">
        <f>ROUND(I409*H409,2)</f>
        <v>0</v>
      </c>
      <c r="BL409" s="17" t="s">
        <v>192</v>
      </c>
      <c r="BM409" s="225" t="s">
        <v>656</v>
      </c>
    </row>
    <row r="410" s="2" customFormat="1">
      <c r="A410" s="38"/>
      <c r="B410" s="39"/>
      <c r="C410" s="40"/>
      <c r="D410" s="227" t="s">
        <v>194</v>
      </c>
      <c r="E410" s="40"/>
      <c r="F410" s="228" t="s">
        <v>657</v>
      </c>
      <c r="G410" s="40"/>
      <c r="H410" s="40"/>
      <c r="I410" s="229"/>
      <c r="J410" s="40"/>
      <c r="K410" s="40"/>
      <c r="L410" s="44"/>
      <c r="M410" s="230"/>
      <c r="N410" s="231"/>
      <c r="O410" s="84"/>
      <c r="P410" s="84"/>
      <c r="Q410" s="84"/>
      <c r="R410" s="84"/>
      <c r="S410" s="84"/>
      <c r="T410" s="85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T410" s="17" t="s">
        <v>194</v>
      </c>
      <c r="AU410" s="17" t="s">
        <v>85</v>
      </c>
    </row>
    <row r="411" s="2" customFormat="1" ht="37.8" customHeight="1">
      <c r="A411" s="38"/>
      <c r="B411" s="39"/>
      <c r="C411" s="213" t="s">
        <v>658</v>
      </c>
      <c r="D411" s="213" t="s">
        <v>188</v>
      </c>
      <c r="E411" s="214" t="s">
        <v>659</v>
      </c>
      <c r="F411" s="215" t="s">
        <v>660</v>
      </c>
      <c r="G411" s="216" t="s">
        <v>230</v>
      </c>
      <c r="H411" s="217">
        <v>1.321</v>
      </c>
      <c r="I411" s="218"/>
      <c r="J411" s="219">
        <f>ROUND(I411*H411,2)</f>
        <v>0</v>
      </c>
      <c r="K411" s="220"/>
      <c r="L411" s="44"/>
      <c r="M411" s="221" t="s">
        <v>19</v>
      </c>
      <c r="N411" s="222" t="s">
        <v>44</v>
      </c>
      <c r="O411" s="84"/>
      <c r="P411" s="223">
        <f>O411*H411</f>
        <v>0</v>
      </c>
      <c r="Q411" s="223">
        <v>0</v>
      </c>
      <c r="R411" s="223">
        <f>Q411*H411</f>
        <v>0</v>
      </c>
      <c r="S411" s="223">
        <v>0</v>
      </c>
      <c r="T411" s="224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225" t="s">
        <v>192</v>
      </c>
      <c r="AT411" s="225" t="s">
        <v>188</v>
      </c>
      <c r="AU411" s="225" t="s">
        <v>85</v>
      </c>
      <c r="AY411" s="17" t="s">
        <v>186</v>
      </c>
      <c r="BE411" s="226">
        <f>IF(N411="základní",J411,0)</f>
        <v>0</v>
      </c>
      <c r="BF411" s="226">
        <f>IF(N411="snížená",J411,0)</f>
        <v>0</v>
      </c>
      <c r="BG411" s="226">
        <f>IF(N411="zákl. přenesená",J411,0)</f>
        <v>0</v>
      </c>
      <c r="BH411" s="226">
        <f>IF(N411="sníž. přenesená",J411,0)</f>
        <v>0</v>
      </c>
      <c r="BI411" s="226">
        <f>IF(N411="nulová",J411,0)</f>
        <v>0</v>
      </c>
      <c r="BJ411" s="17" t="s">
        <v>85</v>
      </c>
      <c r="BK411" s="226">
        <f>ROUND(I411*H411,2)</f>
        <v>0</v>
      </c>
      <c r="BL411" s="17" t="s">
        <v>192</v>
      </c>
      <c r="BM411" s="225" t="s">
        <v>661</v>
      </c>
    </row>
    <row r="412" s="2" customFormat="1">
      <c r="A412" s="38"/>
      <c r="B412" s="39"/>
      <c r="C412" s="40"/>
      <c r="D412" s="227" t="s">
        <v>194</v>
      </c>
      <c r="E412" s="40"/>
      <c r="F412" s="228" t="s">
        <v>662</v>
      </c>
      <c r="G412" s="40"/>
      <c r="H412" s="40"/>
      <c r="I412" s="229"/>
      <c r="J412" s="40"/>
      <c r="K412" s="40"/>
      <c r="L412" s="44"/>
      <c r="M412" s="230"/>
      <c r="N412" s="231"/>
      <c r="O412" s="84"/>
      <c r="P412" s="84"/>
      <c r="Q412" s="84"/>
      <c r="R412" s="84"/>
      <c r="S412" s="84"/>
      <c r="T412" s="85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T412" s="17" t="s">
        <v>194</v>
      </c>
      <c r="AU412" s="17" t="s">
        <v>85</v>
      </c>
    </row>
    <row r="413" s="2" customFormat="1" ht="44.25" customHeight="1">
      <c r="A413" s="38"/>
      <c r="B413" s="39"/>
      <c r="C413" s="213" t="s">
        <v>663</v>
      </c>
      <c r="D413" s="213" t="s">
        <v>188</v>
      </c>
      <c r="E413" s="214" t="s">
        <v>664</v>
      </c>
      <c r="F413" s="215" t="s">
        <v>665</v>
      </c>
      <c r="G413" s="216" t="s">
        <v>230</v>
      </c>
      <c r="H413" s="217">
        <v>2.754</v>
      </c>
      <c r="I413" s="218"/>
      <c r="J413" s="219">
        <f>ROUND(I413*H413,2)</f>
        <v>0</v>
      </c>
      <c r="K413" s="220"/>
      <c r="L413" s="44"/>
      <c r="M413" s="221" t="s">
        <v>19</v>
      </c>
      <c r="N413" s="222" t="s">
        <v>44</v>
      </c>
      <c r="O413" s="84"/>
      <c r="P413" s="223">
        <f>O413*H413</f>
        <v>0</v>
      </c>
      <c r="Q413" s="223">
        <v>0</v>
      </c>
      <c r="R413" s="223">
        <f>Q413*H413</f>
        <v>0</v>
      </c>
      <c r="S413" s="223">
        <v>0</v>
      </c>
      <c r="T413" s="224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225" t="s">
        <v>192</v>
      </c>
      <c r="AT413" s="225" t="s">
        <v>188</v>
      </c>
      <c r="AU413" s="225" t="s">
        <v>85</v>
      </c>
      <c r="AY413" s="17" t="s">
        <v>186</v>
      </c>
      <c r="BE413" s="226">
        <f>IF(N413="základní",J413,0)</f>
        <v>0</v>
      </c>
      <c r="BF413" s="226">
        <f>IF(N413="snížená",J413,0)</f>
        <v>0</v>
      </c>
      <c r="BG413" s="226">
        <f>IF(N413="zákl. přenesená",J413,0)</f>
        <v>0</v>
      </c>
      <c r="BH413" s="226">
        <f>IF(N413="sníž. přenesená",J413,0)</f>
        <v>0</v>
      </c>
      <c r="BI413" s="226">
        <f>IF(N413="nulová",J413,0)</f>
        <v>0</v>
      </c>
      <c r="BJ413" s="17" t="s">
        <v>85</v>
      </c>
      <c r="BK413" s="226">
        <f>ROUND(I413*H413,2)</f>
        <v>0</v>
      </c>
      <c r="BL413" s="17" t="s">
        <v>192</v>
      </c>
      <c r="BM413" s="225" t="s">
        <v>666</v>
      </c>
    </row>
    <row r="414" s="2" customFormat="1">
      <c r="A414" s="38"/>
      <c r="B414" s="39"/>
      <c r="C414" s="40"/>
      <c r="D414" s="227" t="s">
        <v>194</v>
      </c>
      <c r="E414" s="40"/>
      <c r="F414" s="228" t="s">
        <v>667</v>
      </c>
      <c r="G414" s="40"/>
      <c r="H414" s="40"/>
      <c r="I414" s="229"/>
      <c r="J414" s="40"/>
      <c r="K414" s="40"/>
      <c r="L414" s="44"/>
      <c r="M414" s="230"/>
      <c r="N414" s="231"/>
      <c r="O414" s="84"/>
      <c r="P414" s="84"/>
      <c r="Q414" s="84"/>
      <c r="R414" s="84"/>
      <c r="S414" s="84"/>
      <c r="T414" s="85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T414" s="17" t="s">
        <v>194</v>
      </c>
      <c r="AU414" s="17" t="s">
        <v>85</v>
      </c>
    </row>
    <row r="415" s="2" customFormat="1" ht="37.8" customHeight="1">
      <c r="A415" s="38"/>
      <c r="B415" s="39"/>
      <c r="C415" s="213" t="s">
        <v>668</v>
      </c>
      <c r="D415" s="213" t="s">
        <v>188</v>
      </c>
      <c r="E415" s="214" t="s">
        <v>669</v>
      </c>
      <c r="F415" s="215" t="s">
        <v>670</v>
      </c>
      <c r="G415" s="216" t="s">
        <v>230</v>
      </c>
      <c r="H415" s="217">
        <v>0.27000000000000002</v>
      </c>
      <c r="I415" s="218"/>
      <c r="J415" s="219">
        <f>ROUND(I415*H415,2)</f>
        <v>0</v>
      </c>
      <c r="K415" s="220"/>
      <c r="L415" s="44"/>
      <c r="M415" s="221" t="s">
        <v>19</v>
      </c>
      <c r="N415" s="222" t="s">
        <v>44</v>
      </c>
      <c r="O415" s="84"/>
      <c r="P415" s="223">
        <f>O415*H415</f>
        <v>0</v>
      </c>
      <c r="Q415" s="223">
        <v>0</v>
      </c>
      <c r="R415" s="223">
        <f>Q415*H415</f>
        <v>0</v>
      </c>
      <c r="S415" s="223">
        <v>0</v>
      </c>
      <c r="T415" s="224">
        <f>S415*H415</f>
        <v>0</v>
      </c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R415" s="225" t="s">
        <v>192</v>
      </c>
      <c r="AT415" s="225" t="s">
        <v>188</v>
      </c>
      <c r="AU415" s="225" t="s">
        <v>85</v>
      </c>
      <c r="AY415" s="17" t="s">
        <v>186</v>
      </c>
      <c r="BE415" s="226">
        <f>IF(N415="základní",J415,0)</f>
        <v>0</v>
      </c>
      <c r="BF415" s="226">
        <f>IF(N415="snížená",J415,0)</f>
        <v>0</v>
      </c>
      <c r="BG415" s="226">
        <f>IF(N415="zákl. přenesená",J415,0)</f>
        <v>0</v>
      </c>
      <c r="BH415" s="226">
        <f>IF(N415="sníž. přenesená",J415,0)</f>
        <v>0</v>
      </c>
      <c r="BI415" s="226">
        <f>IF(N415="nulová",J415,0)</f>
        <v>0</v>
      </c>
      <c r="BJ415" s="17" t="s">
        <v>85</v>
      </c>
      <c r="BK415" s="226">
        <f>ROUND(I415*H415,2)</f>
        <v>0</v>
      </c>
      <c r="BL415" s="17" t="s">
        <v>192</v>
      </c>
      <c r="BM415" s="225" t="s">
        <v>671</v>
      </c>
    </row>
    <row r="416" s="12" customFormat="1" ht="22.8" customHeight="1">
      <c r="A416" s="12"/>
      <c r="B416" s="197"/>
      <c r="C416" s="198"/>
      <c r="D416" s="199" t="s">
        <v>71</v>
      </c>
      <c r="E416" s="211" t="s">
        <v>672</v>
      </c>
      <c r="F416" s="211" t="s">
        <v>673</v>
      </c>
      <c r="G416" s="198"/>
      <c r="H416" s="198"/>
      <c r="I416" s="201"/>
      <c r="J416" s="212">
        <f>BK416</f>
        <v>0</v>
      </c>
      <c r="K416" s="198"/>
      <c r="L416" s="203"/>
      <c r="M416" s="204"/>
      <c r="N416" s="205"/>
      <c r="O416" s="205"/>
      <c r="P416" s="206">
        <f>SUM(P417:P418)</f>
        <v>0</v>
      </c>
      <c r="Q416" s="205"/>
      <c r="R416" s="206">
        <f>SUM(R417:R418)</f>
        <v>0</v>
      </c>
      <c r="S416" s="205"/>
      <c r="T416" s="207">
        <f>SUM(T417:T418)</f>
        <v>0</v>
      </c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R416" s="208" t="s">
        <v>79</v>
      </c>
      <c r="AT416" s="209" t="s">
        <v>71</v>
      </c>
      <c r="AU416" s="209" t="s">
        <v>79</v>
      </c>
      <c r="AY416" s="208" t="s">
        <v>186</v>
      </c>
      <c r="BK416" s="210">
        <f>SUM(BK417:BK418)</f>
        <v>0</v>
      </c>
    </row>
    <row r="417" s="2" customFormat="1" ht="55.5" customHeight="1">
      <c r="A417" s="38"/>
      <c r="B417" s="39"/>
      <c r="C417" s="213" t="s">
        <v>674</v>
      </c>
      <c r="D417" s="213" t="s">
        <v>188</v>
      </c>
      <c r="E417" s="214" t="s">
        <v>675</v>
      </c>
      <c r="F417" s="215" t="s">
        <v>676</v>
      </c>
      <c r="G417" s="216" t="s">
        <v>230</v>
      </c>
      <c r="H417" s="217">
        <v>22.337</v>
      </c>
      <c r="I417" s="218"/>
      <c r="J417" s="219">
        <f>ROUND(I417*H417,2)</f>
        <v>0</v>
      </c>
      <c r="K417" s="220"/>
      <c r="L417" s="44"/>
      <c r="M417" s="221" t="s">
        <v>19</v>
      </c>
      <c r="N417" s="222" t="s">
        <v>44</v>
      </c>
      <c r="O417" s="84"/>
      <c r="P417" s="223">
        <f>O417*H417</f>
        <v>0</v>
      </c>
      <c r="Q417" s="223">
        <v>0</v>
      </c>
      <c r="R417" s="223">
        <f>Q417*H417</f>
        <v>0</v>
      </c>
      <c r="S417" s="223">
        <v>0</v>
      </c>
      <c r="T417" s="224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225" t="s">
        <v>192</v>
      </c>
      <c r="AT417" s="225" t="s">
        <v>188</v>
      </c>
      <c r="AU417" s="225" t="s">
        <v>85</v>
      </c>
      <c r="AY417" s="17" t="s">
        <v>186</v>
      </c>
      <c r="BE417" s="226">
        <f>IF(N417="základní",J417,0)</f>
        <v>0</v>
      </c>
      <c r="BF417" s="226">
        <f>IF(N417="snížená",J417,0)</f>
        <v>0</v>
      </c>
      <c r="BG417" s="226">
        <f>IF(N417="zákl. přenesená",J417,0)</f>
        <v>0</v>
      </c>
      <c r="BH417" s="226">
        <f>IF(N417="sníž. přenesená",J417,0)</f>
        <v>0</v>
      </c>
      <c r="BI417" s="226">
        <f>IF(N417="nulová",J417,0)</f>
        <v>0</v>
      </c>
      <c r="BJ417" s="17" t="s">
        <v>85</v>
      </c>
      <c r="BK417" s="226">
        <f>ROUND(I417*H417,2)</f>
        <v>0</v>
      </c>
      <c r="BL417" s="17" t="s">
        <v>192</v>
      </c>
      <c r="BM417" s="225" t="s">
        <v>677</v>
      </c>
    </row>
    <row r="418" s="2" customFormat="1">
      <c r="A418" s="38"/>
      <c r="B418" s="39"/>
      <c r="C418" s="40"/>
      <c r="D418" s="227" t="s">
        <v>194</v>
      </c>
      <c r="E418" s="40"/>
      <c r="F418" s="228" t="s">
        <v>678</v>
      </c>
      <c r="G418" s="40"/>
      <c r="H418" s="40"/>
      <c r="I418" s="229"/>
      <c r="J418" s="40"/>
      <c r="K418" s="40"/>
      <c r="L418" s="44"/>
      <c r="M418" s="230"/>
      <c r="N418" s="231"/>
      <c r="O418" s="84"/>
      <c r="P418" s="84"/>
      <c r="Q418" s="84"/>
      <c r="R418" s="84"/>
      <c r="S418" s="84"/>
      <c r="T418" s="85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T418" s="17" t="s">
        <v>194</v>
      </c>
      <c r="AU418" s="17" t="s">
        <v>85</v>
      </c>
    </row>
    <row r="419" s="12" customFormat="1" ht="25.92" customHeight="1">
      <c r="A419" s="12"/>
      <c r="B419" s="197"/>
      <c r="C419" s="198"/>
      <c r="D419" s="199" t="s">
        <v>71</v>
      </c>
      <c r="E419" s="200" t="s">
        <v>679</v>
      </c>
      <c r="F419" s="200" t="s">
        <v>680</v>
      </c>
      <c r="G419" s="198"/>
      <c r="H419" s="198"/>
      <c r="I419" s="201"/>
      <c r="J419" s="202">
        <f>BK419</f>
        <v>0</v>
      </c>
      <c r="K419" s="198"/>
      <c r="L419" s="203"/>
      <c r="M419" s="204"/>
      <c r="N419" s="205"/>
      <c r="O419" s="205"/>
      <c r="P419" s="206">
        <f>P420+P452+P466+P498+P526+P539+P561+P611+P644+P701+P718</f>
        <v>0</v>
      </c>
      <c r="Q419" s="205"/>
      <c r="R419" s="206">
        <f>R420+R452+R466+R498+R526+R539+R561+R611+R644+R701+R718</f>
        <v>2.3723927958050002</v>
      </c>
      <c r="S419" s="205"/>
      <c r="T419" s="207">
        <f>T420+T452+T466+T498+T526+T539+T561+T611+T644+T701+T718</f>
        <v>1.7304100999999998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208" t="s">
        <v>85</v>
      </c>
      <c r="AT419" s="209" t="s">
        <v>71</v>
      </c>
      <c r="AU419" s="209" t="s">
        <v>72</v>
      </c>
      <c r="AY419" s="208" t="s">
        <v>186</v>
      </c>
      <c r="BK419" s="210">
        <f>BK420+BK452+BK466+BK498+BK526+BK539+BK561+BK611+BK644+BK701+BK718</f>
        <v>0</v>
      </c>
    </row>
    <row r="420" s="12" customFormat="1" ht="22.8" customHeight="1">
      <c r="A420" s="12"/>
      <c r="B420" s="197"/>
      <c r="C420" s="198"/>
      <c r="D420" s="199" t="s">
        <v>71</v>
      </c>
      <c r="E420" s="211" t="s">
        <v>681</v>
      </c>
      <c r="F420" s="211" t="s">
        <v>682</v>
      </c>
      <c r="G420" s="198"/>
      <c r="H420" s="198"/>
      <c r="I420" s="201"/>
      <c r="J420" s="212">
        <f>BK420</f>
        <v>0</v>
      </c>
      <c r="K420" s="198"/>
      <c r="L420" s="203"/>
      <c r="M420" s="204"/>
      <c r="N420" s="205"/>
      <c r="O420" s="205"/>
      <c r="P420" s="206">
        <f>SUM(P421:P451)</f>
        <v>0</v>
      </c>
      <c r="Q420" s="205"/>
      <c r="R420" s="206">
        <f>SUM(R421:R451)</f>
        <v>0.045606540000000001</v>
      </c>
      <c r="S420" s="205"/>
      <c r="T420" s="207">
        <f>SUM(T421:T451)</f>
        <v>0.020196000000000002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08" t="s">
        <v>85</v>
      </c>
      <c r="AT420" s="209" t="s">
        <v>71</v>
      </c>
      <c r="AU420" s="209" t="s">
        <v>79</v>
      </c>
      <c r="AY420" s="208" t="s">
        <v>186</v>
      </c>
      <c r="BK420" s="210">
        <f>SUM(BK421:BK451)</f>
        <v>0</v>
      </c>
    </row>
    <row r="421" s="2" customFormat="1" ht="37.8" customHeight="1">
      <c r="A421" s="38"/>
      <c r="B421" s="39"/>
      <c r="C421" s="213" t="s">
        <v>683</v>
      </c>
      <c r="D421" s="213" t="s">
        <v>188</v>
      </c>
      <c r="E421" s="214" t="s">
        <v>684</v>
      </c>
      <c r="F421" s="215" t="s">
        <v>685</v>
      </c>
      <c r="G421" s="216" t="s">
        <v>256</v>
      </c>
      <c r="H421" s="217">
        <v>11.220000000000001</v>
      </c>
      <c r="I421" s="218"/>
      <c r="J421" s="219">
        <f>ROUND(I421*H421,2)</f>
        <v>0</v>
      </c>
      <c r="K421" s="220"/>
      <c r="L421" s="44"/>
      <c r="M421" s="221" t="s">
        <v>19</v>
      </c>
      <c r="N421" s="222" t="s">
        <v>44</v>
      </c>
      <c r="O421" s="84"/>
      <c r="P421" s="223">
        <f>O421*H421</f>
        <v>0</v>
      </c>
      <c r="Q421" s="223">
        <v>0</v>
      </c>
      <c r="R421" s="223">
        <f>Q421*H421</f>
        <v>0</v>
      </c>
      <c r="S421" s="223">
        <v>0</v>
      </c>
      <c r="T421" s="224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25" t="s">
        <v>306</v>
      </c>
      <c r="AT421" s="225" t="s">
        <v>188</v>
      </c>
      <c r="AU421" s="225" t="s">
        <v>85</v>
      </c>
      <c r="AY421" s="17" t="s">
        <v>186</v>
      </c>
      <c r="BE421" s="226">
        <f>IF(N421="základní",J421,0)</f>
        <v>0</v>
      </c>
      <c r="BF421" s="226">
        <f>IF(N421="snížená",J421,0)</f>
        <v>0</v>
      </c>
      <c r="BG421" s="226">
        <f>IF(N421="zákl. přenesená",J421,0)</f>
        <v>0</v>
      </c>
      <c r="BH421" s="226">
        <f>IF(N421="sníž. přenesená",J421,0)</f>
        <v>0</v>
      </c>
      <c r="BI421" s="226">
        <f>IF(N421="nulová",J421,0)</f>
        <v>0</v>
      </c>
      <c r="BJ421" s="17" t="s">
        <v>85</v>
      </c>
      <c r="BK421" s="226">
        <f>ROUND(I421*H421,2)</f>
        <v>0</v>
      </c>
      <c r="BL421" s="17" t="s">
        <v>306</v>
      </c>
      <c r="BM421" s="225" t="s">
        <v>686</v>
      </c>
    </row>
    <row r="422" s="2" customFormat="1">
      <c r="A422" s="38"/>
      <c r="B422" s="39"/>
      <c r="C422" s="40"/>
      <c r="D422" s="227" t="s">
        <v>194</v>
      </c>
      <c r="E422" s="40"/>
      <c r="F422" s="228" t="s">
        <v>687</v>
      </c>
      <c r="G422" s="40"/>
      <c r="H422" s="40"/>
      <c r="I422" s="229"/>
      <c r="J422" s="40"/>
      <c r="K422" s="40"/>
      <c r="L422" s="44"/>
      <c r="M422" s="230"/>
      <c r="N422" s="231"/>
      <c r="O422" s="84"/>
      <c r="P422" s="84"/>
      <c r="Q422" s="84"/>
      <c r="R422" s="84"/>
      <c r="S422" s="84"/>
      <c r="T422" s="85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T422" s="17" t="s">
        <v>194</v>
      </c>
      <c r="AU422" s="17" t="s">
        <v>85</v>
      </c>
    </row>
    <row r="423" s="13" customFormat="1">
      <c r="A423" s="13"/>
      <c r="B423" s="232"/>
      <c r="C423" s="233"/>
      <c r="D423" s="234" t="s">
        <v>196</v>
      </c>
      <c r="E423" s="235" t="s">
        <v>19</v>
      </c>
      <c r="F423" s="236" t="s">
        <v>334</v>
      </c>
      <c r="G423" s="233"/>
      <c r="H423" s="235" t="s">
        <v>19</v>
      </c>
      <c r="I423" s="237"/>
      <c r="J423" s="233"/>
      <c r="K423" s="233"/>
      <c r="L423" s="238"/>
      <c r="M423" s="239"/>
      <c r="N423" s="240"/>
      <c r="O423" s="240"/>
      <c r="P423" s="240"/>
      <c r="Q423" s="240"/>
      <c r="R423" s="240"/>
      <c r="S423" s="240"/>
      <c r="T423" s="241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42" t="s">
        <v>196</v>
      </c>
      <c r="AU423" s="242" t="s">
        <v>85</v>
      </c>
      <c r="AV423" s="13" t="s">
        <v>79</v>
      </c>
      <c r="AW423" s="13" t="s">
        <v>33</v>
      </c>
      <c r="AX423" s="13" t="s">
        <v>72</v>
      </c>
      <c r="AY423" s="242" t="s">
        <v>186</v>
      </c>
    </row>
    <row r="424" s="14" customFormat="1">
      <c r="A424" s="14"/>
      <c r="B424" s="243"/>
      <c r="C424" s="244"/>
      <c r="D424" s="234" t="s">
        <v>196</v>
      </c>
      <c r="E424" s="245" t="s">
        <v>19</v>
      </c>
      <c r="F424" s="246" t="s">
        <v>688</v>
      </c>
      <c r="G424" s="244"/>
      <c r="H424" s="247">
        <v>11.220000000000001</v>
      </c>
      <c r="I424" s="248"/>
      <c r="J424" s="244"/>
      <c r="K424" s="244"/>
      <c r="L424" s="249"/>
      <c r="M424" s="250"/>
      <c r="N424" s="251"/>
      <c r="O424" s="251"/>
      <c r="P424" s="251"/>
      <c r="Q424" s="251"/>
      <c r="R424" s="251"/>
      <c r="S424" s="251"/>
      <c r="T424" s="252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3" t="s">
        <v>196</v>
      </c>
      <c r="AU424" s="253" t="s">
        <v>85</v>
      </c>
      <c r="AV424" s="14" t="s">
        <v>85</v>
      </c>
      <c r="AW424" s="14" t="s">
        <v>33</v>
      </c>
      <c r="AX424" s="14" t="s">
        <v>72</v>
      </c>
      <c r="AY424" s="253" t="s">
        <v>186</v>
      </c>
    </row>
    <row r="425" s="2" customFormat="1" ht="16.5" customHeight="1">
      <c r="A425" s="38"/>
      <c r="B425" s="39"/>
      <c r="C425" s="254" t="s">
        <v>689</v>
      </c>
      <c r="D425" s="254" t="s">
        <v>236</v>
      </c>
      <c r="E425" s="255" t="s">
        <v>690</v>
      </c>
      <c r="F425" s="256" t="s">
        <v>691</v>
      </c>
      <c r="G425" s="257" t="s">
        <v>230</v>
      </c>
      <c r="H425" s="258">
        <v>0.0040000000000000001</v>
      </c>
      <c r="I425" s="259"/>
      <c r="J425" s="260">
        <f>ROUND(I425*H425,2)</f>
        <v>0</v>
      </c>
      <c r="K425" s="261"/>
      <c r="L425" s="262"/>
      <c r="M425" s="263" t="s">
        <v>19</v>
      </c>
      <c r="N425" s="264" t="s">
        <v>44</v>
      </c>
      <c r="O425" s="84"/>
      <c r="P425" s="223">
        <f>O425*H425</f>
        <v>0</v>
      </c>
      <c r="Q425" s="223">
        <v>1</v>
      </c>
      <c r="R425" s="223">
        <f>Q425*H425</f>
        <v>0.0040000000000000001</v>
      </c>
      <c r="S425" s="223">
        <v>0</v>
      </c>
      <c r="T425" s="224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25" t="s">
        <v>406</v>
      </c>
      <c r="AT425" s="225" t="s">
        <v>236</v>
      </c>
      <c r="AU425" s="225" t="s">
        <v>85</v>
      </c>
      <c r="AY425" s="17" t="s">
        <v>186</v>
      </c>
      <c r="BE425" s="226">
        <f>IF(N425="základní",J425,0)</f>
        <v>0</v>
      </c>
      <c r="BF425" s="226">
        <f>IF(N425="snížená",J425,0)</f>
        <v>0</v>
      </c>
      <c r="BG425" s="226">
        <f>IF(N425="zákl. přenesená",J425,0)</f>
        <v>0</v>
      </c>
      <c r="BH425" s="226">
        <f>IF(N425="sníž. přenesená",J425,0)</f>
        <v>0</v>
      </c>
      <c r="BI425" s="226">
        <f>IF(N425="nulová",J425,0)</f>
        <v>0</v>
      </c>
      <c r="BJ425" s="17" t="s">
        <v>85</v>
      </c>
      <c r="BK425" s="226">
        <f>ROUND(I425*H425,2)</f>
        <v>0</v>
      </c>
      <c r="BL425" s="17" t="s">
        <v>306</v>
      </c>
      <c r="BM425" s="225" t="s">
        <v>692</v>
      </c>
    </row>
    <row r="426" s="14" customFormat="1">
      <c r="A426" s="14"/>
      <c r="B426" s="243"/>
      <c r="C426" s="244"/>
      <c r="D426" s="234" t="s">
        <v>196</v>
      </c>
      <c r="E426" s="244"/>
      <c r="F426" s="246" t="s">
        <v>693</v>
      </c>
      <c r="G426" s="244"/>
      <c r="H426" s="247">
        <v>0.0040000000000000001</v>
      </c>
      <c r="I426" s="248"/>
      <c r="J426" s="244"/>
      <c r="K426" s="244"/>
      <c r="L426" s="249"/>
      <c r="M426" s="250"/>
      <c r="N426" s="251"/>
      <c r="O426" s="251"/>
      <c r="P426" s="251"/>
      <c r="Q426" s="251"/>
      <c r="R426" s="251"/>
      <c r="S426" s="251"/>
      <c r="T426" s="252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53" t="s">
        <v>196</v>
      </c>
      <c r="AU426" s="253" t="s">
        <v>85</v>
      </c>
      <c r="AV426" s="14" t="s">
        <v>85</v>
      </c>
      <c r="AW426" s="14" t="s">
        <v>4</v>
      </c>
      <c r="AX426" s="14" t="s">
        <v>79</v>
      </c>
      <c r="AY426" s="253" t="s">
        <v>186</v>
      </c>
    </row>
    <row r="427" s="2" customFormat="1" ht="33" customHeight="1">
      <c r="A427" s="38"/>
      <c r="B427" s="39"/>
      <c r="C427" s="213" t="s">
        <v>694</v>
      </c>
      <c r="D427" s="213" t="s">
        <v>188</v>
      </c>
      <c r="E427" s="214" t="s">
        <v>695</v>
      </c>
      <c r="F427" s="215" t="s">
        <v>696</v>
      </c>
      <c r="G427" s="216" t="s">
        <v>256</v>
      </c>
      <c r="H427" s="217">
        <v>5.6100000000000003</v>
      </c>
      <c r="I427" s="218"/>
      <c r="J427" s="219">
        <f>ROUND(I427*H427,2)</f>
        <v>0</v>
      </c>
      <c r="K427" s="220"/>
      <c r="L427" s="44"/>
      <c r="M427" s="221" t="s">
        <v>19</v>
      </c>
      <c r="N427" s="222" t="s">
        <v>44</v>
      </c>
      <c r="O427" s="84"/>
      <c r="P427" s="223">
        <f>O427*H427</f>
        <v>0</v>
      </c>
      <c r="Q427" s="223">
        <v>0</v>
      </c>
      <c r="R427" s="223">
        <f>Q427*H427</f>
        <v>0</v>
      </c>
      <c r="S427" s="223">
        <v>0</v>
      </c>
      <c r="T427" s="224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25" t="s">
        <v>306</v>
      </c>
      <c r="AT427" s="225" t="s">
        <v>188</v>
      </c>
      <c r="AU427" s="225" t="s">
        <v>85</v>
      </c>
      <c r="AY427" s="17" t="s">
        <v>186</v>
      </c>
      <c r="BE427" s="226">
        <f>IF(N427="základní",J427,0)</f>
        <v>0</v>
      </c>
      <c r="BF427" s="226">
        <f>IF(N427="snížená",J427,0)</f>
        <v>0</v>
      </c>
      <c r="BG427" s="226">
        <f>IF(N427="zákl. přenesená",J427,0)</f>
        <v>0</v>
      </c>
      <c r="BH427" s="226">
        <f>IF(N427="sníž. přenesená",J427,0)</f>
        <v>0</v>
      </c>
      <c r="BI427" s="226">
        <f>IF(N427="nulová",J427,0)</f>
        <v>0</v>
      </c>
      <c r="BJ427" s="17" t="s">
        <v>85</v>
      </c>
      <c r="BK427" s="226">
        <f>ROUND(I427*H427,2)</f>
        <v>0</v>
      </c>
      <c r="BL427" s="17" t="s">
        <v>306</v>
      </c>
      <c r="BM427" s="225" t="s">
        <v>697</v>
      </c>
    </row>
    <row r="428" s="2" customFormat="1">
      <c r="A428" s="38"/>
      <c r="B428" s="39"/>
      <c r="C428" s="40"/>
      <c r="D428" s="227" t="s">
        <v>194</v>
      </c>
      <c r="E428" s="40"/>
      <c r="F428" s="228" t="s">
        <v>698</v>
      </c>
      <c r="G428" s="40"/>
      <c r="H428" s="40"/>
      <c r="I428" s="229"/>
      <c r="J428" s="40"/>
      <c r="K428" s="40"/>
      <c r="L428" s="44"/>
      <c r="M428" s="230"/>
      <c r="N428" s="231"/>
      <c r="O428" s="84"/>
      <c r="P428" s="84"/>
      <c r="Q428" s="84"/>
      <c r="R428" s="84"/>
      <c r="S428" s="84"/>
      <c r="T428" s="85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T428" s="17" t="s">
        <v>194</v>
      </c>
      <c r="AU428" s="17" t="s">
        <v>85</v>
      </c>
    </row>
    <row r="429" s="13" customFormat="1">
      <c r="A429" s="13"/>
      <c r="B429" s="232"/>
      <c r="C429" s="233"/>
      <c r="D429" s="234" t="s">
        <v>196</v>
      </c>
      <c r="E429" s="235" t="s">
        <v>19</v>
      </c>
      <c r="F429" s="236" t="s">
        <v>334</v>
      </c>
      <c r="G429" s="233"/>
      <c r="H429" s="235" t="s">
        <v>19</v>
      </c>
      <c r="I429" s="237"/>
      <c r="J429" s="233"/>
      <c r="K429" s="233"/>
      <c r="L429" s="238"/>
      <c r="M429" s="239"/>
      <c r="N429" s="240"/>
      <c r="O429" s="240"/>
      <c r="P429" s="240"/>
      <c r="Q429" s="240"/>
      <c r="R429" s="240"/>
      <c r="S429" s="240"/>
      <c r="T429" s="241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42" t="s">
        <v>196</v>
      </c>
      <c r="AU429" s="242" t="s">
        <v>85</v>
      </c>
      <c r="AV429" s="13" t="s">
        <v>79</v>
      </c>
      <c r="AW429" s="13" t="s">
        <v>33</v>
      </c>
      <c r="AX429" s="13" t="s">
        <v>72</v>
      </c>
      <c r="AY429" s="242" t="s">
        <v>186</v>
      </c>
    </row>
    <row r="430" s="14" customFormat="1">
      <c r="A430" s="14"/>
      <c r="B430" s="243"/>
      <c r="C430" s="244"/>
      <c r="D430" s="234" t="s">
        <v>196</v>
      </c>
      <c r="E430" s="245" t="s">
        <v>19</v>
      </c>
      <c r="F430" s="246" t="s">
        <v>340</v>
      </c>
      <c r="G430" s="244"/>
      <c r="H430" s="247">
        <v>5.6100000000000003</v>
      </c>
      <c r="I430" s="248"/>
      <c r="J430" s="244"/>
      <c r="K430" s="244"/>
      <c r="L430" s="249"/>
      <c r="M430" s="250"/>
      <c r="N430" s="251"/>
      <c r="O430" s="251"/>
      <c r="P430" s="251"/>
      <c r="Q430" s="251"/>
      <c r="R430" s="251"/>
      <c r="S430" s="251"/>
      <c r="T430" s="252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3" t="s">
        <v>196</v>
      </c>
      <c r="AU430" s="253" t="s">
        <v>85</v>
      </c>
      <c r="AV430" s="14" t="s">
        <v>85</v>
      </c>
      <c r="AW430" s="14" t="s">
        <v>33</v>
      </c>
      <c r="AX430" s="14" t="s">
        <v>72</v>
      </c>
      <c r="AY430" s="253" t="s">
        <v>186</v>
      </c>
    </row>
    <row r="431" s="2" customFormat="1" ht="49.05" customHeight="1">
      <c r="A431" s="38"/>
      <c r="B431" s="39"/>
      <c r="C431" s="254" t="s">
        <v>699</v>
      </c>
      <c r="D431" s="254" t="s">
        <v>236</v>
      </c>
      <c r="E431" s="255" t="s">
        <v>700</v>
      </c>
      <c r="F431" s="256" t="s">
        <v>701</v>
      </c>
      <c r="G431" s="257" t="s">
        <v>256</v>
      </c>
      <c r="H431" s="258">
        <v>6.5380000000000003</v>
      </c>
      <c r="I431" s="259"/>
      <c r="J431" s="260">
        <f>ROUND(I431*H431,2)</f>
        <v>0</v>
      </c>
      <c r="K431" s="261"/>
      <c r="L431" s="262"/>
      <c r="M431" s="263" t="s">
        <v>19</v>
      </c>
      <c r="N431" s="264" t="s">
        <v>44</v>
      </c>
      <c r="O431" s="84"/>
      <c r="P431" s="223">
        <f>O431*H431</f>
        <v>0</v>
      </c>
      <c r="Q431" s="223">
        <v>0.0040000000000000001</v>
      </c>
      <c r="R431" s="223">
        <f>Q431*H431</f>
        <v>0.026152000000000002</v>
      </c>
      <c r="S431" s="223">
        <v>0</v>
      </c>
      <c r="T431" s="224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25" t="s">
        <v>406</v>
      </c>
      <c r="AT431" s="225" t="s">
        <v>236</v>
      </c>
      <c r="AU431" s="225" t="s">
        <v>85</v>
      </c>
      <c r="AY431" s="17" t="s">
        <v>186</v>
      </c>
      <c r="BE431" s="226">
        <f>IF(N431="základní",J431,0)</f>
        <v>0</v>
      </c>
      <c r="BF431" s="226">
        <f>IF(N431="snížená",J431,0)</f>
        <v>0</v>
      </c>
      <c r="BG431" s="226">
        <f>IF(N431="zákl. přenesená",J431,0)</f>
        <v>0</v>
      </c>
      <c r="BH431" s="226">
        <f>IF(N431="sníž. přenesená",J431,0)</f>
        <v>0</v>
      </c>
      <c r="BI431" s="226">
        <f>IF(N431="nulová",J431,0)</f>
        <v>0</v>
      </c>
      <c r="BJ431" s="17" t="s">
        <v>85</v>
      </c>
      <c r="BK431" s="226">
        <f>ROUND(I431*H431,2)</f>
        <v>0</v>
      </c>
      <c r="BL431" s="17" t="s">
        <v>306</v>
      </c>
      <c r="BM431" s="225" t="s">
        <v>702</v>
      </c>
    </row>
    <row r="432" s="14" customFormat="1">
      <c r="A432" s="14"/>
      <c r="B432" s="243"/>
      <c r="C432" s="244"/>
      <c r="D432" s="234" t="s">
        <v>196</v>
      </c>
      <c r="E432" s="244"/>
      <c r="F432" s="246" t="s">
        <v>703</v>
      </c>
      <c r="G432" s="244"/>
      <c r="H432" s="247">
        <v>6.5380000000000003</v>
      </c>
      <c r="I432" s="248"/>
      <c r="J432" s="244"/>
      <c r="K432" s="244"/>
      <c r="L432" s="249"/>
      <c r="M432" s="250"/>
      <c r="N432" s="251"/>
      <c r="O432" s="251"/>
      <c r="P432" s="251"/>
      <c r="Q432" s="251"/>
      <c r="R432" s="251"/>
      <c r="S432" s="251"/>
      <c r="T432" s="252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3" t="s">
        <v>196</v>
      </c>
      <c r="AU432" s="253" t="s">
        <v>85</v>
      </c>
      <c r="AV432" s="14" t="s">
        <v>85</v>
      </c>
      <c r="AW432" s="14" t="s">
        <v>4</v>
      </c>
      <c r="AX432" s="14" t="s">
        <v>79</v>
      </c>
      <c r="AY432" s="253" t="s">
        <v>186</v>
      </c>
    </row>
    <row r="433" s="2" customFormat="1" ht="24.15" customHeight="1">
      <c r="A433" s="38"/>
      <c r="B433" s="39"/>
      <c r="C433" s="213" t="s">
        <v>704</v>
      </c>
      <c r="D433" s="213" t="s">
        <v>188</v>
      </c>
      <c r="E433" s="214" t="s">
        <v>705</v>
      </c>
      <c r="F433" s="215" t="s">
        <v>706</v>
      </c>
      <c r="G433" s="216" t="s">
        <v>256</v>
      </c>
      <c r="H433" s="217">
        <v>5.6100000000000003</v>
      </c>
      <c r="I433" s="218"/>
      <c r="J433" s="219">
        <f>ROUND(I433*H433,2)</f>
        <v>0</v>
      </c>
      <c r="K433" s="220"/>
      <c r="L433" s="44"/>
      <c r="M433" s="221" t="s">
        <v>19</v>
      </c>
      <c r="N433" s="222" t="s">
        <v>44</v>
      </c>
      <c r="O433" s="84"/>
      <c r="P433" s="223">
        <f>O433*H433</f>
        <v>0</v>
      </c>
      <c r="Q433" s="223">
        <v>0.000194</v>
      </c>
      <c r="R433" s="223">
        <f>Q433*H433</f>
        <v>0.0010883400000000001</v>
      </c>
      <c r="S433" s="223">
        <v>0</v>
      </c>
      <c r="T433" s="224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225" t="s">
        <v>306</v>
      </c>
      <c r="AT433" s="225" t="s">
        <v>188</v>
      </c>
      <c r="AU433" s="225" t="s">
        <v>85</v>
      </c>
      <c r="AY433" s="17" t="s">
        <v>186</v>
      </c>
      <c r="BE433" s="226">
        <f>IF(N433="základní",J433,0)</f>
        <v>0</v>
      </c>
      <c r="BF433" s="226">
        <f>IF(N433="snížená",J433,0)</f>
        <v>0</v>
      </c>
      <c r="BG433" s="226">
        <f>IF(N433="zákl. přenesená",J433,0)</f>
        <v>0</v>
      </c>
      <c r="BH433" s="226">
        <f>IF(N433="sníž. přenesená",J433,0)</f>
        <v>0</v>
      </c>
      <c r="BI433" s="226">
        <f>IF(N433="nulová",J433,0)</f>
        <v>0</v>
      </c>
      <c r="BJ433" s="17" t="s">
        <v>85</v>
      </c>
      <c r="BK433" s="226">
        <f>ROUND(I433*H433,2)</f>
        <v>0</v>
      </c>
      <c r="BL433" s="17" t="s">
        <v>306</v>
      </c>
      <c r="BM433" s="225" t="s">
        <v>707</v>
      </c>
    </row>
    <row r="434" s="2" customFormat="1">
      <c r="A434" s="38"/>
      <c r="B434" s="39"/>
      <c r="C434" s="40"/>
      <c r="D434" s="227" t="s">
        <v>194</v>
      </c>
      <c r="E434" s="40"/>
      <c r="F434" s="228" t="s">
        <v>708</v>
      </c>
      <c r="G434" s="40"/>
      <c r="H434" s="40"/>
      <c r="I434" s="229"/>
      <c r="J434" s="40"/>
      <c r="K434" s="40"/>
      <c r="L434" s="44"/>
      <c r="M434" s="230"/>
      <c r="N434" s="231"/>
      <c r="O434" s="84"/>
      <c r="P434" s="84"/>
      <c r="Q434" s="84"/>
      <c r="R434" s="84"/>
      <c r="S434" s="84"/>
      <c r="T434" s="85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T434" s="17" t="s">
        <v>194</v>
      </c>
      <c r="AU434" s="17" t="s">
        <v>85</v>
      </c>
    </row>
    <row r="435" s="13" customFormat="1">
      <c r="A435" s="13"/>
      <c r="B435" s="232"/>
      <c r="C435" s="233"/>
      <c r="D435" s="234" t="s">
        <v>196</v>
      </c>
      <c r="E435" s="235" t="s">
        <v>19</v>
      </c>
      <c r="F435" s="236" t="s">
        <v>334</v>
      </c>
      <c r="G435" s="233"/>
      <c r="H435" s="235" t="s">
        <v>19</v>
      </c>
      <c r="I435" s="237"/>
      <c r="J435" s="233"/>
      <c r="K435" s="233"/>
      <c r="L435" s="238"/>
      <c r="M435" s="239"/>
      <c r="N435" s="240"/>
      <c r="O435" s="240"/>
      <c r="P435" s="240"/>
      <c r="Q435" s="240"/>
      <c r="R435" s="240"/>
      <c r="S435" s="240"/>
      <c r="T435" s="241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2" t="s">
        <v>196</v>
      </c>
      <c r="AU435" s="242" t="s">
        <v>85</v>
      </c>
      <c r="AV435" s="13" t="s">
        <v>79</v>
      </c>
      <c r="AW435" s="13" t="s">
        <v>33</v>
      </c>
      <c r="AX435" s="13" t="s">
        <v>72</v>
      </c>
      <c r="AY435" s="242" t="s">
        <v>186</v>
      </c>
    </row>
    <row r="436" s="14" customFormat="1">
      <c r="A436" s="14"/>
      <c r="B436" s="243"/>
      <c r="C436" s="244"/>
      <c r="D436" s="234" t="s">
        <v>196</v>
      </c>
      <c r="E436" s="245" t="s">
        <v>19</v>
      </c>
      <c r="F436" s="246" t="s">
        <v>340</v>
      </c>
      <c r="G436" s="244"/>
      <c r="H436" s="247">
        <v>5.6100000000000003</v>
      </c>
      <c r="I436" s="248"/>
      <c r="J436" s="244"/>
      <c r="K436" s="244"/>
      <c r="L436" s="249"/>
      <c r="M436" s="250"/>
      <c r="N436" s="251"/>
      <c r="O436" s="251"/>
      <c r="P436" s="251"/>
      <c r="Q436" s="251"/>
      <c r="R436" s="251"/>
      <c r="S436" s="251"/>
      <c r="T436" s="252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3" t="s">
        <v>196</v>
      </c>
      <c r="AU436" s="253" t="s">
        <v>85</v>
      </c>
      <c r="AV436" s="14" t="s">
        <v>85</v>
      </c>
      <c r="AW436" s="14" t="s">
        <v>33</v>
      </c>
      <c r="AX436" s="14" t="s">
        <v>72</v>
      </c>
      <c r="AY436" s="253" t="s">
        <v>186</v>
      </c>
    </row>
    <row r="437" s="2" customFormat="1" ht="33" customHeight="1">
      <c r="A437" s="38"/>
      <c r="B437" s="39"/>
      <c r="C437" s="254" t="s">
        <v>709</v>
      </c>
      <c r="D437" s="254" t="s">
        <v>236</v>
      </c>
      <c r="E437" s="255" t="s">
        <v>710</v>
      </c>
      <c r="F437" s="256" t="s">
        <v>711</v>
      </c>
      <c r="G437" s="257" t="s">
        <v>256</v>
      </c>
      <c r="H437" s="258">
        <v>6.5380000000000003</v>
      </c>
      <c r="I437" s="259"/>
      <c r="J437" s="260">
        <f>ROUND(I437*H437,2)</f>
        <v>0</v>
      </c>
      <c r="K437" s="261"/>
      <c r="L437" s="262"/>
      <c r="M437" s="263" t="s">
        <v>19</v>
      </c>
      <c r="N437" s="264" t="s">
        <v>44</v>
      </c>
      <c r="O437" s="84"/>
      <c r="P437" s="223">
        <f>O437*H437</f>
        <v>0</v>
      </c>
      <c r="Q437" s="223">
        <v>0.0019</v>
      </c>
      <c r="R437" s="223">
        <f>Q437*H437</f>
        <v>0.012422200000000001</v>
      </c>
      <c r="S437" s="223">
        <v>0</v>
      </c>
      <c r="T437" s="224">
        <f>S437*H437</f>
        <v>0</v>
      </c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R437" s="225" t="s">
        <v>406</v>
      </c>
      <c r="AT437" s="225" t="s">
        <v>236</v>
      </c>
      <c r="AU437" s="225" t="s">
        <v>85</v>
      </c>
      <c r="AY437" s="17" t="s">
        <v>186</v>
      </c>
      <c r="BE437" s="226">
        <f>IF(N437="základní",J437,0)</f>
        <v>0</v>
      </c>
      <c r="BF437" s="226">
        <f>IF(N437="snížená",J437,0)</f>
        <v>0</v>
      </c>
      <c r="BG437" s="226">
        <f>IF(N437="zákl. přenesená",J437,0)</f>
        <v>0</v>
      </c>
      <c r="BH437" s="226">
        <f>IF(N437="sníž. přenesená",J437,0)</f>
        <v>0</v>
      </c>
      <c r="BI437" s="226">
        <f>IF(N437="nulová",J437,0)</f>
        <v>0</v>
      </c>
      <c r="BJ437" s="17" t="s">
        <v>85</v>
      </c>
      <c r="BK437" s="226">
        <f>ROUND(I437*H437,2)</f>
        <v>0</v>
      </c>
      <c r="BL437" s="17" t="s">
        <v>306</v>
      </c>
      <c r="BM437" s="225" t="s">
        <v>712</v>
      </c>
    </row>
    <row r="438" s="14" customFormat="1">
      <c r="A438" s="14"/>
      <c r="B438" s="243"/>
      <c r="C438" s="244"/>
      <c r="D438" s="234" t="s">
        <v>196</v>
      </c>
      <c r="E438" s="244"/>
      <c r="F438" s="246" t="s">
        <v>703</v>
      </c>
      <c r="G438" s="244"/>
      <c r="H438" s="247">
        <v>6.5380000000000003</v>
      </c>
      <c r="I438" s="248"/>
      <c r="J438" s="244"/>
      <c r="K438" s="244"/>
      <c r="L438" s="249"/>
      <c r="M438" s="250"/>
      <c r="N438" s="251"/>
      <c r="O438" s="251"/>
      <c r="P438" s="251"/>
      <c r="Q438" s="251"/>
      <c r="R438" s="251"/>
      <c r="S438" s="251"/>
      <c r="T438" s="252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3" t="s">
        <v>196</v>
      </c>
      <c r="AU438" s="253" t="s">
        <v>85</v>
      </c>
      <c r="AV438" s="14" t="s">
        <v>85</v>
      </c>
      <c r="AW438" s="14" t="s">
        <v>4</v>
      </c>
      <c r="AX438" s="14" t="s">
        <v>79</v>
      </c>
      <c r="AY438" s="253" t="s">
        <v>186</v>
      </c>
    </row>
    <row r="439" s="2" customFormat="1" ht="44.25" customHeight="1">
      <c r="A439" s="38"/>
      <c r="B439" s="39"/>
      <c r="C439" s="213" t="s">
        <v>713</v>
      </c>
      <c r="D439" s="213" t="s">
        <v>188</v>
      </c>
      <c r="E439" s="214" t="s">
        <v>714</v>
      </c>
      <c r="F439" s="215" t="s">
        <v>715</v>
      </c>
      <c r="G439" s="216" t="s">
        <v>256</v>
      </c>
      <c r="H439" s="217">
        <v>5.6100000000000003</v>
      </c>
      <c r="I439" s="218"/>
      <c r="J439" s="219">
        <f>ROUND(I439*H439,2)</f>
        <v>0</v>
      </c>
      <c r="K439" s="220"/>
      <c r="L439" s="44"/>
      <c r="M439" s="221" t="s">
        <v>19</v>
      </c>
      <c r="N439" s="222" t="s">
        <v>44</v>
      </c>
      <c r="O439" s="84"/>
      <c r="P439" s="223">
        <f>O439*H439</f>
        <v>0</v>
      </c>
      <c r="Q439" s="223">
        <v>0</v>
      </c>
      <c r="R439" s="223">
        <f>Q439*H439</f>
        <v>0</v>
      </c>
      <c r="S439" s="223">
        <v>0.0035999999999999999</v>
      </c>
      <c r="T439" s="224">
        <f>S439*H439</f>
        <v>0.020196000000000002</v>
      </c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R439" s="225" t="s">
        <v>306</v>
      </c>
      <c r="AT439" s="225" t="s">
        <v>188</v>
      </c>
      <c r="AU439" s="225" t="s">
        <v>85</v>
      </c>
      <c r="AY439" s="17" t="s">
        <v>186</v>
      </c>
      <c r="BE439" s="226">
        <f>IF(N439="základní",J439,0)</f>
        <v>0</v>
      </c>
      <c r="BF439" s="226">
        <f>IF(N439="snížená",J439,0)</f>
        <v>0</v>
      </c>
      <c r="BG439" s="226">
        <f>IF(N439="zákl. přenesená",J439,0)</f>
        <v>0</v>
      </c>
      <c r="BH439" s="226">
        <f>IF(N439="sníž. přenesená",J439,0)</f>
        <v>0</v>
      </c>
      <c r="BI439" s="226">
        <f>IF(N439="nulová",J439,0)</f>
        <v>0</v>
      </c>
      <c r="BJ439" s="17" t="s">
        <v>85</v>
      </c>
      <c r="BK439" s="226">
        <f>ROUND(I439*H439,2)</f>
        <v>0</v>
      </c>
      <c r="BL439" s="17" t="s">
        <v>306</v>
      </c>
      <c r="BM439" s="225" t="s">
        <v>716</v>
      </c>
    </row>
    <row r="440" s="2" customFormat="1">
      <c r="A440" s="38"/>
      <c r="B440" s="39"/>
      <c r="C440" s="40"/>
      <c r="D440" s="227" t="s">
        <v>194</v>
      </c>
      <c r="E440" s="40"/>
      <c r="F440" s="228" t="s">
        <v>717</v>
      </c>
      <c r="G440" s="40"/>
      <c r="H440" s="40"/>
      <c r="I440" s="229"/>
      <c r="J440" s="40"/>
      <c r="K440" s="40"/>
      <c r="L440" s="44"/>
      <c r="M440" s="230"/>
      <c r="N440" s="231"/>
      <c r="O440" s="84"/>
      <c r="P440" s="84"/>
      <c r="Q440" s="84"/>
      <c r="R440" s="84"/>
      <c r="S440" s="84"/>
      <c r="T440" s="85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T440" s="17" t="s">
        <v>194</v>
      </c>
      <c r="AU440" s="17" t="s">
        <v>85</v>
      </c>
    </row>
    <row r="441" s="14" customFormat="1">
      <c r="A441" s="14"/>
      <c r="B441" s="243"/>
      <c r="C441" s="244"/>
      <c r="D441" s="234" t="s">
        <v>196</v>
      </c>
      <c r="E441" s="245" t="s">
        <v>19</v>
      </c>
      <c r="F441" s="246" t="s">
        <v>718</v>
      </c>
      <c r="G441" s="244"/>
      <c r="H441" s="247">
        <v>5.6100000000000003</v>
      </c>
      <c r="I441" s="248"/>
      <c r="J441" s="244"/>
      <c r="K441" s="244"/>
      <c r="L441" s="249"/>
      <c r="M441" s="250"/>
      <c r="N441" s="251"/>
      <c r="O441" s="251"/>
      <c r="P441" s="251"/>
      <c r="Q441" s="251"/>
      <c r="R441" s="251"/>
      <c r="S441" s="251"/>
      <c r="T441" s="252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53" t="s">
        <v>196</v>
      </c>
      <c r="AU441" s="253" t="s">
        <v>85</v>
      </c>
      <c r="AV441" s="14" t="s">
        <v>85</v>
      </c>
      <c r="AW441" s="14" t="s">
        <v>33</v>
      </c>
      <c r="AX441" s="14" t="s">
        <v>72</v>
      </c>
      <c r="AY441" s="253" t="s">
        <v>186</v>
      </c>
    </row>
    <row r="442" s="2" customFormat="1" ht="33" customHeight="1">
      <c r="A442" s="38"/>
      <c r="B442" s="39"/>
      <c r="C442" s="213" t="s">
        <v>719</v>
      </c>
      <c r="D442" s="213" t="s">
        <v>188</v>
      </c>
      <c r="E442" s="214" t="s">
        <v>720</v>
      </c>
      <c r="F442" s="215" t="s">
        <v>721</v>
      </c>
      <c r="G442" s="216" t="s">
        <v>256</v>
      </c>
      <c r="H442" s="217">
        <v>5.6100000000000003</v>
      </c>
      <c r="I442" s="218"/>
      <c r="J442" s="219">
        <f>ROUND(I442*H442,2)</f>
        <v>0</v>
      </c>
      <c r="K442" s="220"/>
      <c r="L442" s="44"/>
      <c r="M442" s="221" t="s">
        <v>19</v>
      </c>
      <c r="N442" s="222" t="s">
        <v>44</v>
      </c>
      <c r="O442" s="84"/>
      <c r="P442" s="223">
        <f>O442*H442</f>
        <v>0</v>
      </c>
      <c r="Q442" s="223">
        <v>0</v>
      </c>
      <c r="R442" s="223">
        <f>Q442*H442</f>
        <v>0</v>
      </c>
      <c r="S442" s="223">
        <v>0</v>
      </c>
      <c r="T442" s="224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225" t="s">
        <v>306</v>
      </c>
      <c r="AT442" s="225" t="s">
        <v>188</v>
      </c>
      <c r="AU442" s="225" t="s">
        <v>85</v>
      </c>
      <c r="AY442" s="17" t="s">
        <v>186</v>
      </c>
      <c r="BE442" s="226">
        <f>IF(N442="základní",J442,0)</f>
        <v>0</v>
      </c>
      <c r="BF442" s="226">
        <f>IF(N442="snížená",J442,0)</f>
        <v>0</v>
      </c>
      <c r="BG442" s="226">
        <f>IF(N442="zákl. přenesená",J442,0)</f>
        <v>0</v>
      </c>
      <c r="BH442" s="226">
        <f>IF(N442="sníž. přenesená",J442,0)</f>
        <v>0</v>
      </c>
      <c r="BI442" s="226">
        <f>IF(N442="nulová",J442,0)</f>
        <v>0</v>
      </c>
      <c r="BJ442" s="17" t="s">
        <v>85</v>
      </c>
      <c r="BK442" s="226">
        <f>ROUND(I442*H442,2)</f>
        <v>0</v>
      </c>
      <c r="BL442" s="17" t="s">
        <v>306</v>
      </c>
      <c r="BM442" s="225" t="s">
        <v>722</v>
      </c>
    </row>
    <row r="443" s="2" customFormat="1">
      <c r="A443" s="38"/>
      <c r="B443" s="39"/>
      <c r="C443" s="40"/>
      <c r="D443" s="227" t="s">
        <v>194</v>
      </c>
      <c r="E443" s="40"/>
      <c r="F443" s="228" t="s">
        <v>723</v>
      </c>
      <c r="G443" s="40"/>
      <c r="H443" s="40"/>
      <c r="I443" s="229"/>
      <c r="J443" s="40"/>
      <c r="K443" s="40"/>
      <c r="L443" s="44"/>
      <c r="M443" s="230"/>
      <c r="N443" s="231"/>
      <c r="O443" s="84"/>
      <c r="P443" s="84"/>
      <c r="Q443" s="84"/>
      <c r="R443" s="84"/>
      <c r="S443" s="84"/>
      <c r="T443" s="85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T443" s="17" t="s">
        <v>194</v>
      </c>
      <c r="AU443" s="17" t="s">
        <v>85</v>
      </c>
    </row>
    <row r="444" s="13" customFormat="1">
      <c r="A444" s="13"/>
      <c r="B444" s="232"/>
      <c r="C444" s="233"/>
      <c r="D444" s="234" t="s">
        <v>196</v>
      </c>
      <c r="E444" s="235" t="s">
        <v>19</v>
      </c>
      <c r="F444" s="236" t="s">
        <v>334</v>
      </c>
      <c r="G444" s="233"/>
      <c r="H444" s="235" t="s">
        <v>19</v>
      </c>
      <c r="I444" s="237"/>
      <c r="J444" s="233"/>
      <c r="K444" s="233"/>
      <c r="L444" s="238"/>
      <c r="M444" s="239"/>
      <c r="N444" s="240"/>
      <c r="O444" s="240"/>
      <c r="P444" s="240"/>
      <c r="Q444" s="240"/>
      <c r="R444" s="240"/>
      <c r="S444" s="240"/>
      <c r="T444" s="241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42" t="s">
        <v>196</v>
      </c>
      <c r="AU444" s="242" t="s">
        <v>85</v>
      </c>
      <c r="AV444" s="13" t="s">
        <v>79</v>
      </c>
      <c r="AW444" s="13" t="s">
        <v>33</v>
      </c>
      <c r="AX444" s="13" t="s">
        <v>72</v>
      </c>
      <c r="AY444" s="242" t="s">
        <v>186</v>
      </c>
    </row>
    <row r="445" s="14" customFormat="1">
      <c r="A445" s="14"/>
      <c r="B445" s="243"/>
      <c r="C445" s="244"/>
      <c r="D445" s="234" t="s">
        <v>196</v>
      </c>
      <c r="E445" s="245" t="s">
        <v>19</v>
      </c>
      <c r="F445" s="246" t="s">
        <v>340</v>
      </c>
      <c r="G445" s="244"/>
      <c r="H445" s="247">
        <v>5.6100000000000003</v>
      </c>
      <c r="I445" s="248"/>
      <c r="J445" s="244"/>
      <c r="K445" s="244"/>
      <c r="L445" s="249"/>
      <c r="M445" s="250"/>
      <c r="N445" s="251"/>
      <c r="O445" s="251"/>
      <c r="P445" s="251"/>
      <c r="Q445" s="251"/>
      <c r="R445" s="251"/>
      <c r="S445" s="251"/>
      <c r="T445" s="252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3" t="s">
        <v>196</v>
      </c>
      <c r="AU445" s="253" t="s">
        <v>85</v>
      </c>
      <c r="AV445" s="14" t="s">
        <v>85</v>
      </c>
      <c r="AW445" s="14" t="s">
        <v>33</v>
      </c>
      <c r="AX445" s="14" t="s">
        <v>72</v>
      </c>
      <c r="AY445" s="253" t="s">
        <v>186</v>
      </c>
    </row>
    <row r="446" s="2" customFormat="1" ht="16.5" customHeight="1">
      <c r="A446" s="38"/>
      <c r="B446" s="39"/>
      <c r="C446" s="254" t="s">
        <v>724</v>
      </c>
      <c r="D446" s="254" t="s">
        <v>236</v>
      </c>
      <c r="E446" s="255" t="s">
        <v>725</v>
      </c>
      <c r="F446" s="256" t="s">
        <v>726</v>
      </c>
      <c r="G446" s="257" t="s">
        <v>256</v>
      </c>
      <c r="H446" s="258">
        <v>6.4800000000000004</v>
      </c>
      <c r="I446" s="259"/>
      <c r="J446" s="260">
        <f>ROUND(I446*H446,2)</f>
        <v>0</v>
      </c>
      <c r="K446" s="261"/>
      <c r="L446" s="262"/>
      <c r="M446" s="263" t="s">
        <v>19</v>
      </c>
      <c r="N446" s="264" t="s">
        <v>44</v>
      </c>
      <c r="O446" s="84"/>
      <c r="P446" s="223">
        <f>O446*H446</f>
        <v>0</v>
      </c>
      <c r="Q446" s="223">
        <v>0.00029999999999999997</v>
      </c>
      <c r="R446" s="223">
        <f>Q446*H446</f>
        <v>0.001944</v>
      </c>
      <c r="S446" s="223">
        <v>0</v>
      </c>
      <c r="T446" s="224">
        <f>S446*H446</f>
        <v>0</v>
      </c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R446" s="225" t="s">
        <v>406</v>
      </c>
      <c r="AT446" s="225" t="s">
        <v>236</v>
      </c>
      <c r="AU446" s="225" t="s">
        <v>85</v>
      </c>
      <c r="AY446" s="17" t="s">
        <v>186</v>
      </c>
      <c r="BE446" s="226">
        <f>IF(N446="základní",J446,0)</f>
        <v>0</v>
      </c>
      <c r="BF446" s="226">
        <f>IF(N446="snížená",J446,0)</f>
        <v>0</v>
      </c>
      <c r="BG446" s="226">
        <f>IF(N446="zákl. přenesená",J446,0)</f>
        <v>0</v>
      </c>
      <c r="BH446" s="226">
        <f>IF(N446="sníž. přenesená",J446,0)</f>
        <v>0</v>
      </c>
      <c r="BI446" s="226">
        <f>IF(N446="nulová",J446,0)</f>
        <v>0</v>
      </c>
      <c r="BJ446" s="17" t="s">
        <v>85</v>
      </c>
      <c r="BK446" s="226">
        <f>ROUND(I446*H446,2)</f>
        <v>0</v>
      </c>
      <c r="BL446" s="17" t="s">
        <v>306</v>
      </c>
      <c r="BM446" s="225" t="s">
        <v>727</v>
      </c>
    </row>
    <row r="447" s="14" customFormat="1">
      <c r="A447" s="14"/>
      <c r="B447" s="243"/>
      <c r="C447" s="244"/>
      <c r="D447" s="234" t="s">
        <v>196</v>
      </c>
      <c r="E447" s="244"/>
      <c r="F447" s="246" t="s">
        <v>728</v>
      </c>
      <c r="G447" s="244"/>
      <c r="H447" s="247">
        <v>6.4800000000000004</v>
      </c>
      <c r="I447" s="248"/>
      <c r="J447" s="244"/>
      <c r="K447" s="244"/>
      <c r="L447" s="249"/>
      <c r="M447" s="250"/>
      <c r="N447" s="251"/>
      <c r="O447" s="251"/>
      <c r="P447" s="251"/>
      <c r="Q447" s="251"/>
      <c r="R447" s="251"/>
      <c r="S447" s="251"/>
      <c r="T447" s="252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3" t="s">
        <v>196</v>
      </c>
      <c r="AU447" s="253" t="s">
        <v>85</v>
      </c>
      <c r="AV447" s="14" t="s">
        <v>85</v>
      </c>
      <c r="AW447" s="14" t="s">
        <v>4</v>
      </c>
      <c r="AX447" s="14" t="s">
        <v>79</v>
      </c>
      <c r="AY447" s="253" t="s">
        <v>186</v>
      </c>
    </row>
    <row r="448" s="2" customFormat="1" ht="49.05" customHeight="1">
      <c r="A448" s="38"/>
      <c r="B448" s="39"/>
      <c r="C448" s="213" t="s">
        <v>729</v>
      </c>
      <c r="D448" s="213" t="s">
        <v>188</v>
      </c>
      <c r="E448" s="214" t="s">
        <v>730</v>
      </c>
      <c r="F448" s="215" t="s">
        <v>731</v>
      </c>
      <c r="G448" s="216" t="s">
        <v>230</v>
      </c>
      <c r="H448" s="217">
        <v>0.045999999999999999</v>
      </c>
      <c r="I448" s="218"/>
      <c r="J448" s="219">
        <f>ROUND(I448*H448,2)</f>
        <v>0</v>
      </c>
      <c r="K448" s="220"/>
      <c r="L448" s="44"/>
      <c r="M448" s="221" t="s">
        <v>19</v>
      </c>
      <c r="N448" s="222" t="s">
        <v>44</v>
      </c>
      <c r="O448" s="84"/>
      <c r="P448" s="223">
        <f>O448*H448</f>
        <v>0</v>
      </c>
      <c r="Q448" s="223">
        <v>0</v>
      </c>
      <c r="R448" s="223">
        <f>Q448*H448</f>
        <v>0</v>
      </c>
      <c r="S448" s="223">
        <v>0</v>
      </c>
      <c r="T448" s="224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25" t="s">
        <v>306</v>
      </c>
      <c r="AT448" s="225" t="s">
        <v>188</v>
      </c>
      <c r="AU448" s="225" t="s">
        <v>85</v>
      </c>
      <c r="AY448" s="17" t="s">
        <v>186</v>
      </c>
      <c r="BE448" s="226">
        <f>IF(N448="základní",J448,0)</f>
        <v>0</v>
      </c>
      <c r="BF448" s="226">
        <f>IF(N448="snížená",J448,0)</f>
        <v>0</v>
      </c>
      <c r="BG448" s="226">
        <f>IF(N448="zákl. přenesená",J448,0)</f>
        <v>0</v>
      </c>
      <c r="BH448" s="226">
        <f>IF(N448="sníž. přenesená",J448,0)</f>
        <v>0</v>
      </c>
      <c r="BI448" s="226">
        <f>IF(N448="nulová",J448,0)</f>
        <v>0</v>
      </c>
      <c r="BJ448" s="17" t="s">
        <v>85</v>
      </c>
      <c r="BK448" s="226">
        <f>ROUND(I448*H448,2)</f>
        <v>0</v>
      </c>
      <c r="BL448" s="17" t="s">
        <v>306</v>
      </c>
      <c r="BM448" s="225" t="s">
        <v>732</v>
      </c>
    </row>
    <row r="449" s="2" customFormat="1">
      <c r="A449" s="38"/>
      <c r="B449" s="39"/>
      <c r="C449" s="40"/>
      <c r="D449" s="227" t="s">
        <v>194</v>
      </c>
      <c r="E449" s="40"/>
      <c r="F449" s="228" t="s">
        <v>733</v>
      </c>
      <c r="G449" s="40"/>
      <c r="H449" s="40"/>
      <c r="I449" s="229"/>
      <c r="J449" s="40"/>
      <c r="K449" s="40"/>
      <c r="L449" s="44"/>
      <c r="M449" s="230"/>
      <c r="N449" s="231"/>
      <c r="O449" s="84"/>
      <c r="P449" s="84"/>
      <c r="Q449" s="84"/>
      <c r="R449" s="84"/>
      <c r="S449" s="84"/>
      <c r="T449" s="85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T449" s="17" t="s">
        <v>194</v>
      </c>
      <c r="AU449" s="17" t="s">
        <v>85</v>
      </c>
    </row>
    <row r="450" s="2" customFormat="1" ht="49.05" customHeight="1">
      <c r="A450" s="38"/>
      <c r="B450" s="39"/>
      <c r="C450" s="213" t="s">
        <v>734</v>
      </c>
      <c r="D450" s="213" t="s">
        <v>188</v>
      </c>
      <c r="E450" s="214" t="s">
        <v>735</v>
      </c>
      <c r="F450" s="215" t="s">
        <v>736</v>
      </c>
      <c r="G450" s="216" t="s">
        <v>230</v>
      </c>
      <c r="H450" s="217">
        <v>0.045999999999999999</v>
      </c>
      <c r="I450" s="218"/>
      <c r="J450" s="219">
        <f>ROUND(I450*H450,2)</f>
        <v>0</v>
      </c>
      <c r="K450" s="220"/>
      <c r="L450" s="44"/>
      <c r="M450" s="221" t="s">
        <v>19</v>
      </c>
      <c r="N450" s="222" t="s">
        <v>44</v>
      </c>
      <c r="O450" s="84"/>
      <c r="P450" s="223">
        <f>O450*H450</f>
        <v>0</v>
      </c>
      <c r="Q450" s="223">
        <v>0</v>
      </c>
      <c r="R450" s="223">
        <f>Q450*H450</f>
        <v>0</v>
      </c>
      <c r="S450" s="223">
        <v>0</v>
      </c>
      <c r="T450" s="224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25" t="s">
        <v>306</v>
      </c>
      <c r="AT450" s="225" t="s">
        <v>188</v>
      </c>
      <c r="AU450" s="225" t="s">
        <v>85</v>
      </c>
      <c r="AY450" s="17" t="s">
        <v>186</v>
      </c>
      <c r="BE450" s="226">
        <f>IF(N450="základní",J450,0)</f>
        <v>0</v>
      </c>
      <c r="BF450" s="226">
        <f>IF(N450="snížená",J450,0)</f>
        <v>0</v>
      </c>
      <c r="BG450" s="226">
        <f>IF(N450="zákl. přenesená",J450,0)</f>
        <v>0</v>
      </c>
      <c r="BH450" s="226">
        <f>IF(N450="sníž. přenesená",J450,0)</f>
        <v>0</v>
      </c>
      <c r="BI450" s="226">
        <f>IF(N450="nulová",J450,0)</f>
        <v>0</v>
      </c>
      <c r="BJ450" s="17" t="s">
        <v>85</v>
      </c>
      <c r="BK450" s="226">
        <f>ROUND(I450*H450,2)</f>
        <v>0</v>
      </c>
      <c r="BL450" s="17" t="s">
        <v>306</v>
      </c>
      <c r="BM450" s="225" t="s">
        <v>737</v>
      </c>
    </row>
    <row r="451" s="2" customFormat="1">
      <c r="A451" s="38"/>
      <c r="B451" s="39"/>
      <c r="C451" s="40"/>
      <c r="D451" s="227" t="s">
        <v>194</v>
      </c>
      <c r="E451" s="40"/>
      <c r="F451" s="228" t="s">
        <v>738</v>
      </c>
      <c r="G451" s="40"/>
      <c r="H451" s="40"/>
      <c r="I451" s="229"/>
      <c r="J451" s="40"/>
      <c r="K451" s="40"/>
      <c r="L451" s="44"/>
      <c r="M451" s="230"/>
      <c r="N451" s="231"/>
      <c r="O451" s="84"/>
      <c r="P451" s="84"/>
      <c r="Q451" s="84"/>
      <c r="R451" s="84"/>
      <c r="S451" s="84"/>
      <c r="T451" s="85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T451" s="17" t="s">
        <v>194</v>
      </c>
      <c r="AU451" s="17" t="s">
        <v>85</v>
      </c>
    </row>
    <row r="452" s="12" customFormat="1" ht="22.8" customHeight="1">
      <c r="A452" s="12"/>
      <c r="B452" s="197"/>
      <c r="C452" s="198"/>
      <c r="D452" s="199" t="s">
        <v>71</v>
      </c>
      <c r="E452" s="211" t="s">
        <v>739</v>
      </c>
      <c r="F452" s="211" t="s">
        <v>740</v>
      </c>
      <c r="G452" s="198"/>
      <c r="H452" s="198"/>
      <c r="I452" s="201"/>
      <c r="J452" s="212">
        <f>BK452</f>
        <v>0</v>
      </c>
      <c r="K452" s="198"/>
      <c r="L452" s="203"/>
      <c r="M452" s="204"/>
      <c r="N452" s="205"/>
      <c r="O452" s="205"/>
      <c r="P452" s="206">
        <f>SUM(P453:P465)</f>
        <v>0</v>
      </c>
      <c r="Q452" s="205"/>
      <c r="R452" s="206">
        <f>SUM(R453:R465)</f>
        <v>0.014817209999999999</v>
      </c>
      <c r="S452" s="205"/>
      <c r="T452" s="207">
        <f>SUM(T453:T465)</f>
        <v>0.0056100000000000004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208" t="s">
        <v>85</v>
      </c>
      <c r="AT452" s="209" t="s">
        <v>71</v>
      </c>
      <c r="AU452" s="209" t="s">
        <v>79</v>
      </c>
      <c r="AY452" s="208" t="s">
        <v>186</v>
      </c>
      <c r="BK452" s="210">
        <f>SUM(BK453:BK465)</f>
        <v>0</v>
      </c>
    </row>
    <row r="453" s="2" customFormat="1" ht="44.25" customHeight="1">
      <c r="A453" s="38"/>
      <c r="B453" s="39"/>
      <c r="C453" s="213" t="s">
        <v>741</v>
      </c>
      <c r="D453" s="213" t="s">
        <v>188</v>
      </c>
      <c r="E453" s="214" t="s">
        <v>742</v>
      </c>
      <c r="F453" s="215" t="s">
        <v>743</v>
      </c>
      <c r="G453" s="216" t="s">
        <v>256</v>
      </c>
      <c r="H453" s="217">
        <v>5.6100000000000003</v>
      </c>
      <c r="I453" s="218"/>
      <c r="J453" s="219">
        <f>ROUND(I453*H453,2)</f>
        <v>0</v>
      </c>
      <c r="K453" s="220"/>
      <c r="L453" s="44"/>
      <c r="M453" s="221" t="s">
        <v>19</v>
      </c>
      <c r="N453" s="222" t="s">
        <v>44</v>
      </c>
      <c r="O453" s="84"/>
      <c r="P453" s="223">
        <f>O453*H453</f>
        <v>0</v>
      </c>
      <c r="Q453" s="223">
        <v>0</v>
      </c>
      <c r="R453" s="223">
        <f>Q453*H453</f>
        <v>0</v>
      </c>
      <c r="S453" s="223">
        <v>0.001</v>
      </c>
      <c r="T453" s="224">
        <f>S453*H453</f>
        <v>0.0056100000000000004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225" t="s">
        <v>306</v>
      </c>
      <c r="AT453" s="225" t="s">
        <v>188</v>
      </c>
      <c r="AU453" s="225" t="s">
        <v>85</v>
      </c>
      <c r="AY453" s="17" t="s">
        <v>186</v>
      </c>
      <c r="BE453" s="226">
        <f>IF(N453="základní",J453,0)</f>
        <v>0</v>
      </c>
      <c r="BF453" s="226">
        <f>IF(N453="snížená",J453,0)</f>
        <v>0</v>
      </c>
      <c r="BG453" s="226">
        <f>IF(N453="zákl. přenesená",J453,0)</f>
        <v>0</v>
      </c>
      <c r="BH453" s="226">
        <f>IF(N453="sníž. přenesená",J453,0)</f>
        <v>0</v>
      </c>
      <c r="BI453" s="226">
        <f>IF(N453="nulová",J453,0)</f>
        <v>0</v>
      </c>
      <c r="BJ453" s="17" t="s">
        <v>85</v>
      </c>
      <c r="BK453" s="226">
        <f>ROUND(I453*H453,2)</f>
        <v>0</v>
      </c>
      <c r="BL453" s="17" t="s">
        <v>306</v>
      </c>
      <c r="BM453" s="225" t="s">
        <v>744</v>
      </c>
    </row>
    <row r="454" s="2" customFormat="1">
      <c r="A454" s="38"/>
      <c r="B454" s="39"/>
      <c r="C454" s="40"/>
      <c r="D454" s="227" t="s">
        <v>194</v>
      </c>
      <c r="E454" s="40"/>
      <c r="F454" s="228" t="s">
        <v>745</v>
      </c>
      <c r="G454" s="40"/>
      <c r="H454" s="40"/>
      <c r="I454" s="229"/>
      <c r="J454" s="40"/>
      <c r="K454" s="40"/>
      <c r="L454" s="44"/>
      <c r="M454" s="230"/>
      <c r="N454" s="231"/>
      <c r="O454" s="84"/>
      <c r="P454" s="84"/>
      <c r="Q454" s="84"/>
      <c r="R454" s="84"/>
      <c r="S454" s="84"/>
      <c r="T454" s="85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T454" s="17" t="s">
        <v>194</v>
      </c>
      <c r="AU454" s="17" t="s">
        <v>85</v>
      </c>
    </row>
    <row r="455" s="14" customFormat="1">
      <c r="A455" s="14"/>
      <c r="B455" s="243"/>
      <c r="C455" s="244"/>
      <c r="D455" s="234" t="s">
        <v>196</v>
      </c>
      <c r="E455" s="245" t="s">
        <v>19</v>
      </c>
      <c r="F455" s="246" t="s">
        <v>718</v>
      </c>
      <c r="G455" s="244"/>
      <c r="H455" s="247">
        <v>5.6100000000000003</v>
      </c>
      <c r="I455" s="248"/>
      <c r="J455" s="244"/>
      <c r="K455" s="244"/>
      <c r="L455" s="249"/>
      <c r="M455" s="250"/>
      <c r="N455" s="251"/>
      <c r="O455" s="251"/>
      <c r="P455" s="251"/>
      <c r="Q455" s="251"/>
      <c r="R455" s="251"/>
      <c r="S455" s="251"/>
      <c r="T455" s="252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3" t="s">
        <v>196</v>
      </c>
      <c r="AU455" s="253" t="s">
        <v>85</v>
      </c>
      <c r="AV455" s="14" t="s">
        <v>85</v>
      </c>
      <c r="AW455" s="14" t="s">
        <v>33</v>
      </c>
      <c r="AX455" s="14" t="s">
        <v>72</v>
      </c>
      <c r="AY455" s="253" t="s">
        <v>186</v>
      </c>
    </row>
    <row r="456" s="2" customFormat="1" ht="44.25" customHeight="1">
      <c r="A456" s="38"/>
      <c r="B456" s="39"/>
      <c r="C456" s="213" t="s">
        <v>746</v>
      </c>
      <c r="D456" s="213" t="s">
        <v>188</v>
      </c>
      <c r="E456" s="214" t="s">
        <v>747</v>
      </c>
      <c r="F456" s="215" t="s">
        <v>748</v>
      </c>
      <c r="G456" s="216" t="s">
        <v>256</v>
      </c>
      <c r="H456" s="217">
        <v>5.6100000000000003</v>
      </c>
      <c r="I456" s="218"/>
      <c r="J456" s="219">
        <f>ROUND(I456*H456,2)</f>
        <v>0</v>
      </c>
      <c r="K456" s="220"/>
      <c r="L456" s="44"/>
      <c r="M456" s="221" t="s">
        <v>19</v>
      </c>
      <c r="N456" s="222" t="s">
        <v>44</v>
      </c>
      <c r="O456" s="84"/>
      <c r="P456" s="223">
        <f>O456*H456</f>
        <v>0</v>
      </c>
      <c r="Q456" s="223">
        <v>0.000121</v>
      </c>
      <c r="R456" s="223">
        <f>Q456*H456</f>
        <v>0.00067881000000000007</v>
      </c>
      <c r="S456" s="223">
        <v>0</v>
      </c>
      <c r="T456" s="224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25" t="s">
        <v>306</v>
      </c>
      <c r="AT456" s="225" t="s">
        <v>188</v>
      </c>
      <c r="AU456" s="225" t="s">
        <v>85</v>
      </c>
      <c r="AY456" s="17" t="s">
        <v>186</v>
      </c>
      <c r="BE456" s="226">
        <f>IF(N456="základní",J456,0)</f>
        <v>0</v>
      </c>
      <c r="BF456" s="226">
        <f>IF(N456="snížená",J456,0)</f>
        <v>0</v>
      </c>
      <c r="BG456" s="226">
        <f>IF(N456="zákl. přenesená",J456,0)</f>
        <v>0</v>
      </c>
      <c r="BH456" s="226">
        <f>IF(N456="sníž. přenesená",J456,0)</f>
        <v>0</v>
      </c>
      <c r="BI456" s="226">
        <f>IF(N456="nulová",J456,0)</f>
        <v>0</v>
      </c>
      <c r="BJ456" s="17" t="s">
        <v>85</v>
      </c>
      <c r="BK456" s="226">
        <f>ROUND(I456*H456,2)</f>
        <v>0</v>
      </c>
      <c r="BL456" s="17" t="s">
        <v>306</v>
      </c>
      <c r="BM456" s="225" t="s">
        <v>749</v>
      </c>
    </row>
    <row r="457" s="2" customFormat="1">
      <c r="A457" s="38"/>
      <c r="B457" s="39"/>
      <c r="C457" s="40"/>
      <c r="D457" s="227" t="s">
        <v>194</v>
      </c>
      <c r="E457" s="40"/>
      <c r="F457" s="228" t="s">
        <v>750</v>
      </c>
      <c r="G457" s="40"/>
      <c r="H457" s="40"/>
      <c r="I457" s="229"/>
      <c r="J457" s="40"/>
      <c r="K457" s="40"/>
      <c r="L457" s="44"/>
      <c r="M457" s="230"/>
      <c r="N457" s="231"/>
      <c r="O457" s="84"/>
      <c r="P457" s="84"/>
      <c r="Q457" s="84"/>
      <c r="R457" s="84"/>
      <c r="S457" s="84"/>
      <c r="T457" s="85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T457" s="17" t="s">
        <v>194</v>
      </c>
      <c r="AU457" s="17" t="s">
        <v>85</v>
      </c>
    </row>
    <row r="458" s="13" customFormat="1">
      <c r="A458" s="13"/>
      <c r="B458" s="232"/>
      <c r="C458" s="233"/>
      <c r="D458" s="234" t="s">
        <v>196</v>
      </c>
      <c r="E458" s="235" t="s">
        <v>19</v>
      </c>
      <c r="F458" s="236" t="s">
        <v>334</v>
      </c>
      <c r="G458" s="233"/>
      <c r="H458" s="235" t="s">
        <v>19</v>
      </c>
      <c r="I458" s="237"/>
      <c r="J458" s="233"/>
      <c r="K458" s="233"/>
      <c r="L458" s="238"/>
      <c r="M458" s="239"/>
      <c r="N458" s="240"/>
      <c r="O458" s="240"/>
      <c r="P458" s="240"/>
      <c r="Q458" s="240"/>
      <c r="R458" s="240"/>
      <c r="S458" s="240"/>
      <c r="T458" s="241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42" t="s">
        <v>196</v>
      </c>
      <c r="AU458" s="242" t="s">
        <v>85</v>
      </c>
      <c r="AV458" s="13" t="s">
        <v>79</v>
      </c>
      <c r="AW458" s="13" t="s">
        <v>33</v>
      </c>
      <c r="AX458" s="13" t="s">
        <v>72</v>
      </c>
      <c r="AY458" s="242" t="s">
        <v>186</v>
      </c>
    </row>
    <row r="459" s="14" customFormat="1">
      <c r="A459" s="14"/>
      <c r="B459" s="243"/>
      <c r="C459" s="244"/>
      <c r="D459" s="234" t="s">
        <v>196</v>
      </c>
      <c r="E459" s="245" t="s">
        <v>19</v>
      </c>
      <c r="F459" s="246" t="s">
        <v>340</v>
      </c>
      <c r="G459" s="244"/>
      <c r="H459" s="247">
        <v>5.6100000000000003</v>
      </c>
      <c r="I459" s="248"/>
      <c r="J459" s="244"/>
      <c r="K459" s="244"/>
      <c r="L459" s="249"/>
      <c r="M459" s="250"/>
      <c r="N459" s="251"/>
      <c r="O459" s="251"/>
      <c r="P459" s="251"/>
      <c r="Q459" s="251"/>
      <c r="R459" s="251"/>
      <c r="S459" s="251"/>
      <c r="T459" s="252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53" t="s">
        <v>196</v>
      </c>
      <c r="AU459" s="253" t="s">
        <v>85</v>
      </c>
      <c r="AV459" s="14" t="s">
        <v>85</v>
      </c>
      <c r="AW459" s="14" t="s">
        <v>33</v>
      </c>
      <c r="AX459" s="14" t="s">
        <v>72</v>
      </c>
      <c r="AY459" s="253" t="s">
        <v>186</v>
      </c>
    </row>
    <row r="460" s="2" customFormat="1" ht="24.15" customHeight="1">
      <c r="A460" s="38"/>
      <c r="B460" s="39"/>
      <c r="C460" s="254" t="s">
        <v>751</v>
      </c>
      <c r="D460" s="254" t="s">
        <v>236</v>
      </c>
      <c r="E460" s="255" t="s">
        <v>752</v>
      </c>
      <c r="F460" s="256" t="s">
        <v>753</v>
      </c>
      <c r="G460" s="257" t="s">
        <v>256</v>
      </c>
      <c r="H460" s="258">
        <v>5.891</v>
      </c>
      <c r="I460" s="259"/>
      <c r="J460" s="260">
        <f>ROUND(I460*H460,2)</f>
        <v>0</v>
      </c>
      <c r="K460" s="261"/>
      <c r="L460" s="262"/>
      <c r="M460" s="263" t="s">
        <v>19</v>
      </c>
      <c r="N460" s="264" t="s">
        <v>44</v>
      </c>
      <c r="O460" s="84"/>
      <c r="P460" s="223">
        <f>O460*H460</f>
        <v>0</v>
      </c>
      <c r="Q460" s="223">
        <v>0.0023999999999999998</v>
      </c>
      <c r="R460" s="223">
        <f>Q460*H460</f>
        <v>0.014138399999999999</v>
      </c>
      <c r="S460" s="223">
        <v>0</v>
      </c>
      <c r="T460" s="224">
        <f>S460*H460</f>
        <v>0</v>
      </c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R460" s="225" t="s">
        <v>406</v>
      </c>
      <c r="AT460" s="225" t="s">
        <v>236</v>
      </c>
      <c r="AU460" s="225" t="s">
        <v>85</v>
      </c>
      <c r="AY460" s="17" t="s">
        <v>186</v>
      </c>
      <c r="BE460" s="226">
        <f>IF(N460="základní",J460,0)</f>
        <v>0</v>
      </c>
      <c r="BF460" s="226">
        <f>IF(N460="snížená",J460,0)</f>
        <v>0</v>
      </c>
      <c r="BG460" s="226">
        <f>IF(N460="zákl. přenesená",J460,0)</f>
        <v>0</v>
      </c>
      <c r="BH460" s="226">
        <f>IF(N460="sníž. přenesená",J460,0)</f>
        <v>0</v>
      </c>
      <c r="BI460" s="226">
        <f>IF(N460="nulová",J460,0)</f>
        <v>0</v>
      </c>
      <c r="BJ460" s="17" t="s">
        <v>85</v>
      </c>
      <c r="BK460" s="226">
        <f>ROUND(I460*H460,2)</f>
        <v>0</v>
      </c>
      <c r="BL460" s="17" t="s">
        <v>306</v>
      </c>
      <c r="BM460" s="225" t="s">
        <v>754</v>
      </c>
    </row>
    <row r="461" s="14" customFormat="1">
      <c r="A461" s="14"/>
      <c r="B461" s="243"/>
      <c r="C461" s="244"/>
      <c r="D461" s="234" t="s">
        <v>196</v>
      </c>
      <c r="E461" s="244"/>
      <c r="F461" s="246" t="s">
        <v>755</v>
      </c>
      <c r="G461" s="244"/>
      <c r="H461" s="247">
        <v>5.891</v>
      </c>
      <c r="I461" s="248"/>
      <c r="J461" s="244"/>
      <c r="K461" s="244"/>
      <c r="L461" s="249"/>
      <c r="M461" s="250"/>
      <c r="N461" s="251"/>
      <c r="O461" s="251"/>
      <c r="P461" s="251"/>
      <c r="Q461" s="251"/>
      <c r="R461" s="251"/>
      <c r="S461" s="251"/>
      <c r="T461" s="252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3" t="s">
        <v>196</v>
      </c>
      <c r="AU461" s="253" t="s">
        <v>85</v>
      </c>
      <c r="AV461" s="14" t="s">
        <v>85</v>
      </c>
      <c r="AW461" s="14" t="s">
        <v>4</v>
      </c>
      <c r="AX461" s="14" t="s">
        <v>79</v>
      </c>
      <c r="AY461" s="253" t="s">
        <v>186</v>
      </c>
    </row>
    <row r="462" s="2" customFormat="1" ht="49.05" customHeight="1">
      <c r="A462" s="38"/>
      <c r="B462" s="39"/>
      <c r="C462" s="213" t="s">
        <v>756</v>
      </c>
      <c r="D462" s="213" t="s">
        <v>188</v>
      </c>
      <c r="E462" s="214" t="s">
        <v>757</v>
      </c>
      <c r="F462" s="215" t="s">
        <v>758</v>
      </c>
      <c r="G462" s="216" t="s">
        <v>230</v>
      </c>
      <c r="H462" s="217">
        <v>0.014999999999999999</v>
      </c>
      <c r="I462" s="218"/>
      <c r="J462" s="219">
        <f>ROUND(I462*H462,2)</f>
        <v>0</v>
      </c>
      <c r="K462" s="220"/>
      <c r="L462" s="44"/>
      <c r="M462" s="221" t="s">
        <v>19</v>
      </c>
      <c r="N462" s="222" t="s">
        <v>44</v>
      </c>
      <c r="O462" s="84"/>
      <c r="P462" s="223">
        <f>O462*H462</f>
        <v>0</v>
      </c>
      <c r="Q462" s="223">
        <v>0</v>
      </c>
      <c r="R462" s="223">
        <f>Q462*H462</f>
        <v>0</v>
      </c>
      <c r="S462" s="223">
        <v>0</v>
      </c>
      <c r="T462" s="224">
        <f>S462*H462</f>
        <v>0</v>
      </c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R462" s="225" t="s">
        <v>306</v>
      </c>
      <c r="AT462" s="225" t="s">
        <v>188</v>
      </c>
      <c r="AU462" s="225" t="s">
        <v>85</v>
      </c>
      <c r="AY462" s="17" t="s">
        <v>186</v>
      </c>
      <c r="BE462" s="226">
        <f>IF(N462="základní",J462,0)</f>
        <v>0</v>
      </c>
      <c r="BF462" s="226">
        <f>IF(N462="snížená",J462,0)</f>
        <v>0</v>
      </c>
      <c r="BG462" s="226">
        <f>IF(N462="zákl. přenesená",J462,0)</f>
        <v>0</v>
      </c>
      <c r="BH462" s="226">
        <f>IF(N462="sníž. přenesená",J462,0)</f>
        <v>0</v>
      </c>
      <c r="BI462" s="226">
        <f>IF(N462="nulová",J462,0)</f>
        <v>0</v>
      </c>
      <c r="BJ462" s="17" t="s">
        <v>85</v>
      </c>
      <c r="BK462" s="226">
        <f>ROUND(I462*H462,2)</f>
        <v>0</v>
      </c>
      <c r="BL462" s="17" t="s">
        <v>306</v>
      </c>
      <c r="BM462" s="225" t="s">
        <v>759</v>
      </c>
    </row>
    <row r="463" s="2" customFormat="1">
      <c r="A463" s="38"/>
      <c r="B463" s="39"/>
      <c r="C463" s="40"/>
      <c r="D463" s="227" t="s">
        <v>194</v>
      </c>
      <c r="E463" s="40"/>
      <c r="F463" s="228" t="s">
        <v>760</v>
      </c>
      <c r="G463" s="40"/>
      <c r="H463" s="40"/>
      <c r="I463" s="229"/>
      <c r="J463" s="40"/>
      <c r="K463" s="40"/>
      <c r="L463" s="44"/>
      <c r="M463" s="230"/>
      <c r="N463" s="231"/>
      <c r="O463" s="84"/>
      <c r="P463" s="84"/>
      <c r="Q463" s="84"/>
      <c r="R463" s="84"/>
      <c r="S463" s="84"/>
      <c r="T463" s="85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T463" s="17" t="s">
        <v>194</v>
      </c>
      <c r="AU463" s="17" t="s">
        <v>85</v>
      </c>
    </row>
    <row r="464" s="2" customFormat="1" ht="49.05" customHeight="1">
      <c r="A464" s="38"/>
      <c r="B464" s="39"/>
      <c r="C464" s="213" t="s">
        <v>761</v>
      </c>
      <c r="D464" s="213" t="s">
        <v>188</v>
      </c>
      <c r="E464" s="214" t="s">
        <v>762</v>
      </c>
      <c r="F464" s="215" t="s">
        <v>763</v>
      </c>
      <c r="G464" s="216" t="s">
        <v>230</v>
      </c>
      <c r="H464" s="217">
        <v>0.014999999999999999</v>
      </c>
      <c r="I464" s="218"/>
      <c r="J464" s="219">
        <f>ROUND(I464*H464,2)</f>
        <v>0</v>
      </c>
      <c r="K464" s="220"/>
      <c r="L464" s="44"/>
      <c r="M464" s="221" t="s">
        <v>19</v>
      </c>
      <c r="N464" s="222" t="s">
        <v>44</v>
      </c>
      <c r="O464" s="84"/>
      <c r="P464" s="223">
        <f>O464*H464</f>
        <v>0</v>
      </c>
      <c r="Q464" s="223">
        <v>0</v>
      </c>
      <c r="R464" s="223">
        <f>Q464*H464</f>
        <v>0</v>
      </c>
      <c r="S464" s="223">
        <v>0</v>
      </c>
      <c r="T464" s="224">
        <f>S464*H464</f>
        <v>0</v>
      </c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R464" s="225" t="s">
        <v>306</v>
      </c>
      <c r="AT464" s="225" t="s">
        <v>188</v>
      </c>
      <c r="AU464" s="225" t="s">
        <v>85</v>
      </c>
      <c r="AY464" s="17" t="s">
        <v>186</v>
      </c>
      <c r="BE464" s="226">
        <f>IF(N464="základní",J464,0)</f>
        <v>0</v>
      </c>
      <c r="BF464" s="226">
        <f>IF(N464="snížená",J464,0)</f>
        <v>0</v>
      </c>
      <c r="BG464" s="226">
        <f>IF(N464="zákl. přenesená",J464,0)</f>
        <v>0</v>
      </c>
      <c r="BH464" s="226">
        <f>IF(N464="sníž. přenesená",J464,0)</f>
        <v>0</v>
      </c>
      <c r="BI464" s="226">
        <f>IF(N464="nulová",J464,0)</f>
        <v>0</v>
      </c>
      <c r="BJ464" s="17" t="s">
        <v>85</v>
      </c>
      <c r="BK464" s="226">
        <f>ROUND(I464*H464,2)</f>
        <v>0</v>
      </c>
      <c r="BL464" s="17" t="s">
        <v>306</v>
      </c>
      <c r="BM464" s="225" t="s">
        <v>764</v>
      </c>
    </row>
    <row r="465" s="2" customFormat="1">
      <c r="A465" s="38"/>
      <c r="B465" s="39"/>
      <c r="C465" s="40"/>
      <c r="D465" s="227" t="s">
        <v>194</v>
      </c>
      <c r="E465" s="40"/>
      <c r="F465" s="228" t="s">
        <v>765</v>
      </c>
      <c r="G465" s="40"/>
      <c r="H465" s="40"/>
      <c r="I465" s="229"/>
      <c r="J465" s="40"/>
      <c r="K465" s="40"/>
      <c r="L465" s="44"/>
      <c r="M465" s="230"/>
      <c r="N465" s="231"/>
      <c r="O465" s="84"/>
      <c r="P465" s="84"/>
      <c r="Q465" s="84"/>
      <c r="R465" s="84"/>
      <c r="S465" s="84"/>
      <c r="T465" s="85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T465" s="17" t="s">
        <v>194</v>
      </c>
      <c r="AU465" s="17" t="s">
        <v>85</v>
      </c>
    </row>
    <row r="466" s="12" customFormat="1" ht="22.8" customHeight="1">
      <c r="A466" s="12"/>
      <c r="B466" s="197"/>
      <c r="C466" s="198"/>
      <c r="D466" s="199" t="s">
        <v>71</v>
      </c>
      <c r="E466" s="211" t="s">
        <v>766</v>
      </c>
      <c r="F466" s="211" t="s">
        <v>767</v>
      </c>
      <c r="G466" s="198"/>
      <c r="H466" s="198"/>
      <c r="I466" s="201"/>
      <c r="J466" s="212">
        <f>BK466</f>
        <v>0</v>
      </c>
      <c r="K466" s="198"/>
      <c r="L466" s="203"/>
      <c r="M466" s="204"/>
      <c r="N466" s="205"/>
      <c r="O466" s="205"/>
      <c r="P466" s="206">
        <f>SUM(P467:P497)</f>
        <v>0</v>
      </c>
      <c r="Q466" s="205"/>
      <c r="R466" s="206">
        <f>SUM(R467:R497)</f>
        <v>0</v>
      </c>
      <c r="S466" s="205"/>
      <c r="T466" s="207">
        <f>SUM(T467:T497)</f>
        <v>1.3213254999999999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08" t="s">
        <v>85</v>
      </c>
      <c r="AT466" s="209" t="s">
        <v>71</v>
      </c>
      <c r="AU466" s="209" t="s">
        <v>79</v>
      </c>
      <c r="AY466" s="208" t="s">
        <v>186</v>
      </c>
      <c r="BK466" s="210">
        <f>SUM(BK467:BK497)</f>
        <v>0</v>
      </c>
    </row>
    <row r="467" s="2" customFormat="1" ht="44.25" customHeight="1">
      <c r="A467" s="38"/>
      <c r="B467" s="39"/>
      <c r="C467" s="213" t="s">
        <v>768</v>
      </c>
      <c r="D467" s="213" t="s">
        <v>188</v>
      </c>
      <c r="E467" s="214" t="s">
        <v>769</v>
      </c>
      <c r="F467" s="215" t="s">
        <v>770</v>
      </c>
      <c r="G467" s="216" t="s">
        <v>566</v>
      </c>
      <c r="H467" s="217">
        <v>39.789999999999999</v>
      </c>
      <c r="I467" s="218"/>
      <c r="J467" s="219">
        <f>ROUND(I467*H467,2)</f>
        <v>0</v>
      </c>
      <c r="K467" s="220"/>
      <c r="L467" s="44"/>
      <c r="M467" s="221" t="s">
        <v>19</v>
      </c>
      <c r="N467" s="222" t="s">
        <v>44</v>
      </c>
      <c r="O467" s="84"/>
      <c r="P467" s="223">
        <f>O467*H467</f>
        <v>0</v>
      </c>
      <c r="Q467" s="223">
        <v>0</v>
      </c>
      <c r="R467" s="223">
        <f>Q467*H467</f>
        <v>0</v>
      </c>
      <c r="S467" s="223">
        <v>0.0082500000000000004</v>
      </c>
      <c r="T467" s="224">
        <f>S467*H467</f>
        <v>0.32826749999999999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25" t="s">
        <v>306</v>
      </c>
      <c r="AT467" s="225" t="s">
        <v>188</v>
      </c>
      <c r="AU467" s="225" t="s">
        <v>85</v>
      </c>
      <c r="AY467" s="17" t="s">
        <v>186</v>
      </c>
      <c r="BE467" s="226">
        <f>IF(N467="základní",J467,0)</f>
        <v>0</v>
      </c>
      <c r="BF467" s="226">
        <f>IF(N467="snížená",J467,0)</f>
        <v>0</v>
      </c>
      <c r="BG467" s="226">
        <f>IF(N467="zákl. přenesená",J467,0)</f>
        <v>0</v>
      </c>
      <c r="BH467" s="226">
        <f>IF(N467="sníž. přenesená",J467,0)</f>
        <v>0</v>
      </c>
      <c r="BI467" s="226">
        <f>IF(N467="nulová",J467,0)</f>
        <v>0</v>
      </c>
      <c r="BJ467" s="17" t="s">
        <v>85</v>
      </c>
      <c r="BK467" s="226">
        <f>ROUND(I467*H467,2)</f>
        <v>0</v>
      </c>
      <c r="BL467" s="17" t="s">
        <v>306</v>
      </c>
      <c r="BM467" s="225" t="s">
        <v>771</v>
      </c>
    </row>
    <row r="468" s="2" customFormat="1">
      <c r="A468" s="38"/>
      <c r="B468" s="39"/>
      <c r="C468" s="40"/>
      <c r="D468" s="227" t="s">
        <v>194</v>
      </c>
      <c r="E468" s="40"/>
      <c r="F468" s="228" t="s">
        <v>772</v>
      </c>
      <c r="G468" s="40"/>
      <c r="H468" s="40"/>
      <c r="I468" s="229"/>
      <c r="J468" s="40"/>
      <c r="K468" s="40"/>
      <c r="L468" s="44"/>
      <c r="M468" s="230"/>
      <c r="N468" s="231"/>
      <c r="O468" s="84"/>
      <c r="P468" s="84"/>
      <c r="Q468" s="84"/>
      <c r="R468" s="84"/>
      <c r="S468" s="84"/>
      <c r="T468" s="85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7" t="s">
        <v>194</v>
      </c>
      <c r="AU468" s="17" t="s">
        <v>85</v>
      </c>
    </row>
    <row r="469" s="13" customFormat="1">
      <c r="A469" s="13"/>
      <c r="B469" s="232"/>
      <c r="C469" s="233"/>
      <c r="D469" s="234" t="s">
        <v>196</v>
      </c>
      <c r="E469" s="235" t="s">
        <v>19</v>
      </c>
      <c r="F469" s="236" t="s">
        <v>773</v>
      </c>
      <c r="G469" s="233"/>
      <c r="H469" s="235" t="s">
        <v>19</v>
      </c>
      <c r="I469" s="237"/>
      <c r="J469" s="233"/>
      <c r="K469" s="233"/>
      <c r="L469" s="238"/>
      <c r="M469" s="239"/>
      <c r="N469" s="240"/>
      <c r="O469" s="240"/>
      <c r="P469" s="240"/>
      <c r="Q469" s="240"/>
      <c r="R469" s="240"/>
      <c r="S469" s="240"/>
      <c r="T469" s="241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42" t="s">
        <v>196</v>
      </c>
      <c r="AU469" s="242" t="s">
        <v>85</v>
      </c>
      <c r="AV469" s="13" t="s">
        <v>79</v>
      </c>
      <c r="AW469" s="13" t="s">
        <v>33</v>
      </c>
      <c r="AX469" s="13" t="s">
        <v>72</v>
      </c>
      <c r="AY469" s="242" t="s">
        <v>186</v>
      </c>
    </row>
    <row r="470" s="14" customFormat="1">
      <c r="A470" s="14"/>
      <c r="B470" s="243"/>
      <c r="C470" s="244"/>
      <c r="D470" s="234" t="s">
        <v>196</v>
      </c>
      <c r="E470" s="245" t="s">
        <v>19</v>
      </c>
      <c r="F470" s="246" t="s">
        <v>774</v>
      </c>
      <c r="G470" s="244"/>
      <c r="H470" s="247">
        <v>0.90000000000000002</v>
      </c>
      <c r="I470" s="248"/>
      <c r="J470" s="244"/>
      <c r="K470" s="244"/>
      <c r="L470" s="249"/>
      <c r="M470" s="250"/>
      <c r="N470" s="251"/>
      <c r="O470" s="251"/>
      <c r="P470" s="251"/>
      <c r="Q470" s="251"/>
      <c r="R470" s="251"/>
      <c r="S470" s="251"/>
      <c r="T470" s="252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3" t="s">
        <v>196</v>
      </c>
      <c r="AU470" s="253" t="s">
        <v>85</v>
      </c>
      <c r="AV470" s="14" t="s">
        <v>85</v>
      </c>
      <c r="AW470" s="14" t="s">
        <v>33</v>
      </c>
      <c r="AX470" s="14" t="s">
        <v>72</v>
      </c>
      <c r="AY470" s="253" t="s">
        <v>186</v>
      </c>
    </row>
    <row r="471" s="14" customFormat="1">
      <c r="A471" s="14"/>
      <c r="B471" s="243"/>
      <c r="C471" s="244"/>
      <c r="D471" s="234" t="s">
        <v>196</v>
      </c>
      <c r="E471" s="245" t="s">
        <v>19</v>
      </c>
      <c r="F471" s="246" t="s">
        <v>775</v>
      </c>
      <c r="G471" s="244"/>
      <c r="H471" s="247">
        <v>0.90000000000000002</v>
      </c>
      <c r="I471" s="248"/>
      <c r="J471" s="244"/>
      <c r="K471" s="244"/>
      <c r="L471" s="249"/>
      <c r="M471" s="250"/>
      <c r="N471" s="251"/>
      <c r="O471" s="251"/>
      <c r="P471" s="251"/>
      <c r="Q471" s="251"/>
      <c r="R471" s="251"/>
      <c r="S471" s="251"/>
      <c r="T471" s="252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3" t="s">
        <v>196</v>
      </c>
      <c r="AU471" s="253" t="s">
        <v>85</v>
      </c>
      <c r="AV471" s="14" t="s">
        <v>85</v>
      </c>
      <c r="AW471" s="14" t="s">
        <v>33</v>
      </c>
      <c r="AX471" s="14" t="s">
        <v>72</v>
      </c>
      <c r="AY471" s="253" t="s">
        <v>186</v>
      </c>
    </row>
    <row r="472" s="14" customFormat="1">
      <c r="A472" s="14"/>
      <c r="B472" s="243"/>
      <c r="C472" s="244"/>
      <c r="D472" s="234" t="s">
        <v>196</v>
      </c>
      <c r="E472" s="245" t="s">
        <v>19</v>
      </c>
      <c r="F472" s="246" t="s">
        <v>776</v>
      </c>
      <c r="G472" s="244"/>
      <c r="H472" s="247">
        <v>0.90000000000000002</v>
      </c>
      <c r="I472" s="248"/>
      <c r="J472" s="244"/>
      <c r="K472" s="244"/>
      <c r="L472" s="249"/>
      <c r="M472" s="250"/>
      <c r="N472" s="251"/>
      <c r="O472" s="251"/>
      <c r="P472" s="251"/>
      <c r="Q472" s="251"/>
      <c r="R472" s="251"/>
      <c r="S472" s="251"/>
      <c r="T472" s="252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53" t="s">
        <v>196</v>
      </c>
      <c r="AU472" s="253" t="s">
        <v>85</v>
      </c>
      <c r="AV472" s="14" t="s">
        <v>85</v>
      </c>
      <c r="AW472" s="14" t="s">
        <v>33</v>
      </c>
      <c r="AX472" s="14" t="s">
        <v>72</v>
      </c>
      <c r="AY472" s="253" t="s">
        <v>186</v>
      </c>
    </row>
    <row r="473" s="14" customFormat="1">
      <c r="A473" s="14"/>
      <c r="B473" s="243"/>
      <c r="C473" s="244"/>
      <c r="D473" s="234" t="s">
        <v>196</v>
      </c>
      <c r="E473" s="245" t="s">
        <v>19</v>
      </c>
      <c r="F473" s="246" t="s">
        <v>777</v>
      </c>
      <c r="G473" s="244"/>
      <c r="H473" s="247">
        <v>1.6000000000000001</v>
      </c>
      <c r="I473" s="248"/>
      <c r="J473" s="244"/>
      <c r="K473" s="244"/>
      <c r="L473" s="249"/>
      <c r="M473" s="250"/>
      <c r="N473" s="251"/>
      <c r="O473" s="251"/>
      <c r="P473" s="251"/>
      <c r="Q473" s="251"/>
      <c r="R473" s="251"/>
      <c r="S473" s="251"/>
      <c r="T473" s="252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3" t="s">
        <v>196</v>
      </c>
      <c r="AU473" s="253" t="s">
        <v>85</v>
      </c>
      <c r="AV473" s="14" t="s">
        <v>85</v>
      </c>
      <c r="AW473" s="14" t="s">
        <v>33</v>
      </c>
      <c r="AX473" s="14" t="s">
        <v>72</v>
      </c>
      <c r="AY473" s="253" t="s">
        <v>186</v>
      </c>
    </row>
    <row r="474" s="14" customFormat="1">
      <c r="A474" s="14"/>
      <c r="B474" s="243"/>
      <c r="C474" s="244"/>
      <c r="D474" s="234" t="s">
        <v>196</v>
      </c>
      <c r="E474" s="245" t="s">
        <v>19</v>
      </c>
      <c r="F474" s="246" t="s">
        <v>778</v>
      </c>
      <c r="G474" s="244"/>
      <c r="H474" s="247">
        <v>0.90000000000000002</v>
      </c>
      <c r="I474" s="248"/>
      <c r="J474" s="244"/>
      <c r="K474" s="244"/>
      <c r="L474" s="249"/>
      <c r="M474" s="250"/>
      <c r="N474" s="251"/>
      <c r="O474" s="251"/>
      <c r="P474" s="251"/>
      <c r="Q474" s="251"/>
      <c r="R474" s="251"/>
      <c r="S474" s="251"/>
      <c r="T474" s="252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3" t="s">
        <v>196</v>
      </c>
      <c r="AU474" s="253" t="s">
        <v>85</v>
      </c>
      <c r="AV474" s="14" t="s">
        <v>85</v>
      </c>
      <c r="AW474" s="14" t="s">
        <v>33</v>
      </c>
      <c r="AX474" s="14" t="s">
        <v>72</v>
      </c>
      <c r="AY474" s="253" t="s">
        <v>186</v>
      </c>
    </row>
    <row r="475" s="14" customFormat="1">
      <c r="A475" s="14"/>
      <c r="B475" s="243"/>
      <c r="C475" s="244"/>
      <c r="D475" s="234" t="s">
        <v>196</v>
      </c>
      <c r="E475" s="245" t="s">
        <v>19</v>
      </c>
      <c r="F475" s="246" t="s">
        <v>779</v>
      </c>
      <c r="G475" s="244"/>
      <c r="H475" s="247">
        <v>0.90000000000000002</v>
      </c>
      <c r="I475" s="248"/>
      <c r="J475" s="244"/>
      <c r="K475" s="244"/>
      <c r="L475" s="249"/>
      <c r="M475" s="250"/>
      <c r="N475" s="251"/>
      <c r="O475" s="251"/>
      <c r="P475" s="251"/>
      <c r="Q475" s="251"/>
      <c r="R475" s="251"/>
      <c r="S475" s="251"/>
      <c r="T475" s="252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3" t="s">
        <v>196</v>
      </c>
      <c r="AU475" s="253" t="s">
        <v>85</v>
      </c>
      <c r="AV475" s="14" t="s">
        <v>85</v>
      </c>
      <c r="AW475" s="14" t="s">
        <v>33</v>
      </c>
      <c r="AX475" s="14" t="s">
        <v>72</v>
      </c>
      <c r="AY475" s="253" t="s">
        <v>186</v>
      </c>
    </row>
    <row r="476" s="14" customFormat="1">
      <c r="A476" s="14"/>
      <c r="B476" s="243"/>
      <c r="C476" s="244"/>
      <c r="D476" s="234" t="s">
        <v>196</v>
      </c>
      <c r="E476" s="245" t="s">
        <v>19</v>
      </c>
      <c r="F476" s="246" t="s">
        <v>780</v>
      </c>
      <c r="G476" s="244"/>
      <c r="H476" s="247">
        <v>1.24</v>
      </c>
      <c r="I476" s="248"/>
      <c r="J476" s="244"/>
      <c r="K476" s="244"/>
      <c r="L476" s="249"/>
      <c r="M476" s="250"/>
      <c r="N476" s="251"/>
      <c r="O476" s="251"/>
      <c r="P476" s="251"/>
      <c r="Q476" s="251"/>
      <c r="R476" s="251"/>
      <c r="S476" s="251"/>
      <c r="T476" s="252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3" t="s">
        <v>196</v>
      </c>
      <c r="AU476" s="253" t="s">
        <v>85</v>
      </c>
      <c r="AV476" s="14" t="s">
        <v>85</v>
      </c>
      <c r="AW476" s="14" t="s">
        <v>33</v>
      </c>
      <c r="AX476" s="14" t="s">
        <v>72</v>
      </c>
      <c r="AY476" s="253" t="s">
        <v>186</v>
      </c>
    </row>
    <row r="477" s="14" customFormat="1">
      <c r="A477" s="14"/>
      <c r="B477" s="243"/>
      <c r="C477" s="244"/>
      <c r="D477" s="234" t="s">
        <v>196</v>
      </c>
      <c r="E477" s="245" t="s">
        <v>19</v>
      </c>
      <c r="F477" s="246" t="s">
        <v>781</v>
      </c>
      <c r="G477" s="244"/>
      <c r="H477" s="247">
        <v>2.0499999999999998</v>
      </c>
      <c r="I477" s="248"/>
      <c r="J477" s="244"/>
      <c r="K477" s="244"/>
      <c r="L477" s="249"/>
      <c r="M477" s="250"/>
      <c r="N477" s="251"/>
      <c r="O477" s="251"/>
      <c r="P477" s="251"/>
      <c r="Q477" s="251"/>
      <c r="R477" s="251"/>
      <c r="S477" s="251"/>
      <c r="T477" s="252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3" t="s">
        <v>196</v>
      </c>
      <c r="AU477" s="253" t="s">
        <v>85</v>
      </c>
      <c r="AV477" s="14" t="s">
        <v>85</v>
      </c>
      <c r="AW477" s="14" t="s">
        <v>33</v>
      </c>
      <c r="AX477" s="14" t="s">
        <v>72</v>
      </c>
      <c r="AY477" s="253" t="s">
        <v>186</v>
      </c>
    </row>
    <row r="478" s="14" customFormat="1">
      <c r="A478" s="14"/>
      <c r="B478" s="243"/>
      <c r="C478" s="244"/>
      <c r="D478" s="234" t="s">
        <v>196</v>
      </c>
      <c r="E478" s="245" t="s">
        <v>19</v>
      </c>
      <c r="F478" s="246" t="s">
        <v>782</v>
      </c>
      <c r="G478" s="244"/>
      <c r="H478" s="247">
        <v>2.0499999999999998</v>
      </c>
      <c r="I478" s="248"/>
      <c r="J478" s="244"/>
      <c r="K478" s="244"/>
      <c r="L478" s="249"/>
      <c r="M478" s="250"/>
      <c r="N478" s="251"/>
      <c r="O478" s="251"/>
      <c r="P478" s="251"/>
      <c r="Q478" s="251"/>
      <c r="R478" s="251"/>
      <c r="S478" s="251"/>
      <c r="T478" s="252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53" t="s">
        <v>196</v>
      </c>
      <c r="AU478" s="253" t="s">
        <v>85</v>
      </c>
      <c r="AV478" s="14" t="s">
        <v>85</v>
      </c>
      <c r="AW478" s="14" t="s">
        <v>33</v>
      </c>
      <c r="AX478" s="14" t="s">
        <v>72</v>
      </c>
      <c r="AY478" s="253" t="s">
        <v>186</v>
      </c>
    </row>
    <row r="479" s="14" customFormat="1">
      <c r="A479" s="14"/>
      <c r="B479" s="243"/>
      <c r="C479" s="244"/>
      <c r="D479" s="234" t="s">
        <v>196</v>
      </c>
      <c r="E479" s="245" t="s">
        <v>19</v>
      </c>
      <c r="F479" s="246" t="s">
        <v>783</v>
      </c>
      <c r="G479" s="244"/>
      <c r="H479" s="247">
        <v>2.3500000000000001</v>
      </c>
      <c r="I479" s="248"/>
      <c r="J479" s="244"/>
      <c r="K479" s="244"/>
      <c r="L479" s="249"/>
      <c r="M479" s="250"/>
      <c r="N479" s="251"/>
      <c r="O479" s="251"/>
      <c r="P479" s="251"/>
      <c r="Q479" s="251"/>
      <c r="R479" s="251"/>
      <c r="S479" s="251"/>
      <c r="T479" s="252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3" t="s">
        <v>196</v>
      </c>
      <c r="AU479" s="253" t="s">
        <v>85</v>
      </c>
      <c r="AV479" s="14" t="s">
        <v>85</v>
      </c>
      <c r="AW479" s="14" t="s">
        <v>33</v>
      </c>
      <c r="AX479" s="14" t="s">
        <v>72</v>
      </c>
      <c r="AY479" s="253" t="s">
        <v>186</v>
      </c>
    </row>
    <row r="480" s="14" customFormat="1">
      <c r="A480" s="14"/>
      <c r="B480" s="243"/>
      <c r="C480" s="244"/>
      <c r="D480" s="234" t="s">
        <v>196</v>
      </c>
      <c r="E480" s="245" t="s">
        <v>19</v>
      </c>
      <c r="F480" s="246" t="s">
        <v>784</v>
      </c>
      <c r="G480" s="244"/>
      <c r="H480" s="247">
        <v>2.6000000000000001</v>
      </c>
      <c r="I480" s="248"/>
      <c r="J480" s="244"/>
      <c r="K480" s="244"/>
      <c r="L480" s="249"/>
      <c r="M480" s="250"/>
      <c r="N480" s="251"/>
      <c r="O480" s="251"/>
      <c r="P480" s="251"/>
      <c r="Q480" s="251"/>
      <c r="R480" s="251"/>
      <c r="S480" s="251"/>
      <c r="T480" s="252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53" t="s">
        <v>196</v>
      </c>
      <c r="AU480" s="253" t="s">
        <v>85</v>
      </c>
      <c r="AV480" s="14" t="s">
        <v>85</v>
      </c>
      <c r="AW480" s="14" t="s">
        <v>33</v>
      </c>
      <c r="AX480" s="14" t="s">
        <v>72</v>
      </c>
      <c r="AY480" s="253" t="s">
        <v>186</v>
      </c>
    </row>
    <row r="481" s="14" customFormat="1">
      <c r="A481" s="14"/>
      <c r="B481" s="243"/>
      <c r="C481" s="244"/>
      <c r="D481" s="234" t="s">
        <v>196</v>
      </c>
      <c r="E481" s="245" t="s">
        <v>19</v>
      </c>
      <c r="F481" s="246" t="s">
        <v>785</v>
      </c>
      <c r="G481" s="244"/>
      <c r="H481" s="247">
        <v>2.6000000000000001</v>
      </c>
      <c r="I481" s="248"/>
      <c r="J481" s="244"/>
      <c r="K481" s="244"/>
      <c r="L481" s="249"/>
      <c r="M481" s="250"/>
      <c r="N481" s="251"/>
      <c r="O481" s="251"/>
      <c r="P481" s="251"/>
      <c r="Q481" s="251"/>
      <c r="R481" s="251"/>
      <c r="S481" s="251"/>
      <c r="T481" s="252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53" t="s">
        <v>196</v>
      </c>
      <c r="AU481" s="253" t="s">
        <v>85</v>
      </c>
      <c r="AV481" s="14" t="s">
        <v>85</v>
      </c>
      <c r="AW481" s="14" t="s">
        <v>33</v>
      </c>
      <c r="AX481" s="14" t="s">
        <v>72</v>
      </c>
      <c r="AY481" s="253" t="s">
        <v>186</v>
      </c>
    </row>
    <row r="482" s="14" customFormat="1">
      <c r="A482" s="14"/>
      <c r="B482" s="243"/>
      <c r="C482" s="244"/>
      <c r="D482" s="234" t="s">
        <v>196</v>
      </c>
      <c r="E482" s="245" t="s">
        <v>19</v>
      </c>
      <c r="F482" s="246" t="s">
        <v>786</v>
      </c>
      <c r="G482" s="244"/>
      <c r="H482" s="247">
        <v>2.6000000000000001</v>
      </c>
      <c r="I482" s="248"/>
      <c r="J482" s="244"/>
      <c r="K482" s="244"/>
      <c r="L482" s="249"/>
      <c r="M482" s="250"/>
      <c r="N482" s="251"/>
      <c r="O482" s="251"/>
      <c r="P482" s="251"/>
      <c r="Q482" s="251"/>
      <c r="R482" s="251"/>
      <c r="S482" s="251"/>
      <c r="T482" s="252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53" t="s">
        <v>196</v>
      </c>
      <c r="AU482" s="253" t="s">
        <v>85</v>
      </c>
      <c r="AV482" s="14" t="s">
        <v>85</v>
      </c>
      <c r="AW482" s="14" t="s">
        <v>33</v>
      </c>
      <c r="AX482" s="14" t="s">
        <v>72</v>
      </c>
      <c r="AY482" s="253" t="s">
        <v>186</v>
      </c>
    </row>
    <row r="483" s="14" customFormat="1">
      <c r="A483" s="14"/>
      <c r="B483" s="243"/>
      <c r="C483" s="244"/>
      <c r="D483" s="234" t="s">
        <v>196</v>
      </c>
      <c r="E483" s="245" t="s">
        <v>19</v>
      </c>
      <c r="F483" s="246" t="s">
        <v>787</v>
      </c>
      <c r="G483" s="244"/>
      <c r="H483" s="247">
        <v>2.6000000000000001</v>
      </c>
      <c r="I483" s="248"/>
      <c r="J483" s="244"/>
      <c r="K483" s="244"/>
      <c r="L483" s="249"/>
      <c r="M483" s="250"/>
      <c r="N483" s="251"/>
      <c r="O483" s="251"/>
      <c r="P483" s="251"/>
      <c r="Q483" s="251"/>
      <c r="R483" s="251"/>
      <c r="S483" s="251"/>
      <c r="T483" s="252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53" t="s">
        <v>196</v>
      </c>
      <c r="AU483" s="253" t="s">
        <v>85</v>
      </c>
      <c r="AV483" s="14" t="s">
        <v>85</v>
      </c>
      <c r="AW483" s="14" t="s">
        <v>33</v>
      </c>
      <c r="AX483" s="14" t="s">
        <v>72</v>
      </c>
      <c r="AY483" s="253" t="s">
        <v>186</v>
      </c>
    </row>
    <row r="484" s="14" customFormat="1">
      <c r="A484" s="14"/>
      <c r="B484" s="243"/>
      <c r="C484" s="244"/>
      <c r="D484" s="234" t="s">
        <v>196</v>
      </c>
      <c r="E484" s="245" t="s">
        <v>19</v>
      </c>
      <c r="F484" s="246" t="s">
        <v>788</v>
      </c>
      <c r="G484" s="244"/>
      <c r="H484" s="247">
        <v>2.6000000000000001</v>
      </c>
      <c r="I484" s="248"/>
      <c r="J484" s="244"/>
      <c r="K484" s="244"/>
      <c r="L484" s="249"/>
      <c r="M484" s="250"/>
      <c r="N484" s="251"/>
      <c r="O484" s="251"/>
      <c r="P484" s="251"/>
      <c r="Q484" s="251"/>
      <c r="R484" s="251"/>
      <c r="S484" s="251"/>
      <c r="T484" s="252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53" t="s">
        <v>196</v>
      </c>
      <c r="AU484" s="253" t="s">
        <v>85</v>
      </c>
      <c r="AV484" s="14" t="s">
        <v>85</v>
      </c>
      <c r="AW484" s="14" t="s">
        <v>33</v>
      </c>
      <c r="AX484" s="14" t="s">
        <v>72</v>
      </c>
      <c r="AY484" s="253" t="s">
        <v>186</v>
      </c>
    </row>
    <row r="485" s="14" customFormat="1">
      <c r="A485" s="14"/>
      <c r="B485" s="243"/>
      <c r="C485" s="244"/>
      <c r="D485" s="234" t="s">
        <v>196</v>
      </c>
      <c r="E485" s="245" t="s">
        <v>19</v>
      </c>
      <c r="F485" s="246" t="s">
        <v>789</v>
      </c>
      <c r="G485" s="244"/>
      <c r="H485" s="247">
        <v>2.6000000000000001</v>
      </c>
      <c r="I485" s="248"/>
      <c r="J485" s="244"/>
      <c r="K485" s="244"/>
      <c r="L485" s="249"/>
      <c r="M485" s="250"/>
      <c r="N485" s="251"/>
      <c r="O485" s="251"/>
      <c r="P485" s="251"/>
      <c r="Q485" s="251"/>
      <c r="R485" s="251"/>
      <c r="S485" s="251"/>
      <c r="T485" s="252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3" t="s">
        <v>196</v>
      </c>
      <c r="AU485" s="253" t="s">
        <v>85</v>
      </c>
      <c r="AV485" s="14" t="s">
        <v>85</v>
      </c>
      <c r="AW485" s="14" t="s">
        <v>33</v>
      </c>
      <c r="AX485" s="14" t="s">
        <v>72</v>
      </c>
      <c r="AY485" s="253" t="s">
        <v>186</v>
      </c>
    </row>
    <row r="486" s="14" customFormat="1">
      <c r="A486" s="14"/>
      <c r="B486" s="243"/>
      <c r="C486" s="244"/>
      <c r="D486" s="234" t="s">
        <v>196</v>
      </c>
      <c r="E486" s="245" t="s">
        <v>19</v>
      </c>
      <c r="F486" s="246" t="s">
        <v>790</v>
      </c>
      <c r="G486" s="244"/>
      <c r="H486" s="247">
        <v>2.6000000000000001</v>
      </c>
      <c r="I486" s="248"/>
      <c r="J486" s="244"/>
      <c r="K486" s="244"/>
      <c r="L486" s="249"/>
      <c r="M486" s="250"/>
      <c r="N486" s="251"/>
      <c r="O486" s="251"/>
      <c r="P486" s="251"/>
      <c r="Q486" s="251"/>
      <c r="R486" s="251"/>
      <c r="S486" s="251"/>
      <c r="T486" s="252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3" t="s">
        <v>196</v>
      </c>
      <c r="AU486" s="253" t="s">
        <v>85</v>
      </c>
      <c r="AV486" s="14" t="s">
        <v>85</v>
      </c>
      <c r="AW486" s="14" t="s">
        <v>33</v>
      </c>
      <c r="AX486" s="14" t="s">
        <v>72</v>
      </c>
      <c r="AY486" s="253" t="s">
        <v>186</v>
      </c>
    </row>
    <row r="487" s="14" customFormat="1">
      <c r="A487" s="14"/>
      <c r="B487" s="243"/>
      <c r="C487" s="244"/>
      <c r="D487" s="234" t="s">
        <v>196</v>
      </c>
      <c r="E487" s="245" t="s">
        <v>19</v>
      </c>
      <c r="F487" s="246" t="s">
        <v>791</v>
      </c>
      <c r="G487" s="244"/>
      <c r="H487" s="247">
        <v>2.3999999999999999</v>
      </c>
      <c r="I487" s="248"/>
      <c r="J487" s="244"/>
      <c r="K487" s="244"/>
      <c r="L487" s="249"/>
      <c r="M487" s="250"/>
      <c r="N487" s="251"/>
      <c r="O487" s="251"/>
      <c r="P487" s="251"/>
      <c r="Q487" s="251"/>
      <c r="R487" s="251"/>
      <c r="S487" s="251"/>
      <c r="T487" s="252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3" t="s">
        <v>196</v>
      </c>
      <c r="AU487" s="253" t="s">
        <v>85</v>
      </c>
      <c r="AV487" s="14" t="s">
        <v>85</v>
      </c>
      <c r="AW487" s="14" t="s">
        <v>33</v>
      </c>
      <c r="AX487" s="14" t="s">
        <v>72</v>
      </c>
      <c r="AY487" s="253" t="s">
        <v>186</v>
      </c>
    </row>
    <row r="488" s="14" customFormat="1">
      <c r="A488" s="14"/>
      <c r="B488" s="243"/>
      <c r="C488" s="244"/>
      <c r="D488" s="234" t="s">
        <v>196</v>
      </c>
      <c r="E488" s="245" t="s">
        <v>19</v>
      </c>
      <c r="F488" s="246" t="s">
        <v>792</v>
      </c>
      <c r="G488" s="244"/>
      <c r="H488" s="247">
        <v>1.7</v>
      </c>
      <c r="I488" s="248"/>
      <c r="J488" s="244"/>
      <c r="K488" s="244"/>
      <c r="L488" s="249"/>
      <c r="M488" s="250"/>
      <c r="N488" s="251"/>
      <c r="O488" s="251"/>
      <c r="P488" s="251"/>
      <c r="Q488" s="251"/>
      <c r="R488" s="251"/>
      <c r="S488" s="251"/>
      <c r="T488" s="252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3" t="s">
        <v>196</v>
      </c>
      <c r="AU488" s="253" t="s">
        <v>85</v>
      </c>
      <c r="AV488" s="14" t="s">
        <v>85</v>
      </c>
      <c r="AW488" s="14" t="s">
        <v>33</v>
      </c>
      <c r="AX488" s="14" t="s">
        <v>72</v>
      </c>
      <c r="AY488" s="253" t="s">
        <v>186</v>
      </c>
    </row>
    <row r="489" s="14" customFormat="1">
      <c r="A489" s="14"/>
      <c r="B489" s="243"/>
      <c r="C489" s="244"/>
      <c r="D489" s="234" t="s">
        <v>196</v>
      </c>
      <c r="E489" s="245" t="s">
        <v>19</v>
      </c>
      <c r="F489" s="246" t="s">
        <v>793</v>
      </c>
      <c r="G489" s="244"/>
      <c r="H489" s="247">
        <v>1.3999999999999999</v>
      </c>
      <c r="I489" s="248"/>
      <c r="J489" s="244"/>
      <c r="K489" s="244"/>
      <c r="L489" s="249"/>
      <c r="M489" s="250"/>
      <c r="N489" s="251"/>
      <c r="O489" s="251"/>
      <c r="P489" s="251"/>
      <c r="Q489" s="251"/>
      <c r="R489" s="251"/>
      <c r="S489" s="251"/>
      <c r="T489" s="252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3" t="s">
        <v>196</v>
      </c>
      <c r="AU489" s="253" t="s">
        <v>85</v>
      </c>
      <c r="AV489" s="14" t="s">
        <v>85</v>
      </c>
      <c r="AW489" s="14" t="s">
        <v>33</v>
      </c>
      <c r="AX489" s="14" t="s">
        <v>72</v>
      </c>
      <c r="AY489" s="253" t="s">
        <v>186</v>
      </c>
    </row>
    <row r="490" s="14" customFormat="1">
      <c r="A490" s="14"/>
      <c r="B490" s="243"/>
      <c r="C490" s="244"/>
      <c r="D490" s="234" t="s">
        <v>196</v>
      </c>
      <c r="E490" s="245" t="s">
        <v>19</v>
      </c>
      <c r="F490" s="246" t="s">
        <v>794</v>
      </c>
      <c r="G490" s="244"/>
      <c r="H490" s="247">
        <v>0.5</v>
      </c>
      <c r="I490" s="248"/>
      <c r="J490" s="244"/>
      <c r="K490" s="244"/>
      <c r="L490" s="249"/>
      <c r="M490" s="250"/>
      <c r="N490" s="251"/>
      <c r="O490" s="251"/>
      <c r="P490" s="251"/>
      <c r="Q490" s="251"/>
      <c r="R490" s="251"/>
      <c r="S490" s="251"/>
      <c r="T490" s="252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3" t="s">
        <v>196</v>
      </c>
      <c r="AU490" s="253" t="s">
        <v>85</v>
      </c>
      <c r="AV490" s="14" t="s">
        <v>85</v>
      </c>
      <c r="AW490" s="14" t="s">
        <v>33</v>
      </c>
      <c r="AX490" s="14" t="s">
        <v>72</v>
      </c>
      <c r="AY490" s="253" t="s">
        <v>186</v>
      </c>
    </row>
    <row r="491" s="14" customFormat="1">
      <c r="A491" s="14"/>
      <c r="B491" s="243"/>
      <c r="C491" s="244"/>
      <c r="D491" s="234" t="s">
        <v>196</v>
      </c>
      <c r="E491" s="245" t="s">
        <v>19</v>
      </c>
      <c r="F491" s="246" t="s">
        <v>795</v>
      </c>
      <c r="G491" s="244"/>
      <c r="H491" s="247">
        <v>0.5</v>
      </c>
      <c r="I491" s="248"/>
      <c r="J491" s="244"/>
      <c r="K491" s="244"/>
      <c r="L491" s="249"/>
      <c r="M491" s="250"/>
      <c r="N491" s="251"/>
      <c r="O491" s="251"/>
      <c r="P491" s="251"/>
      <c r="Q491" s="251"/>
      <c r="R491" s="251"/>
      <c r="S491" s="251"/>
      <c r="T491" s="252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3" t="s">
        <v>196</v>
      </c>
      <c r="AU491" s="253" t="s">
        <v>85</v>
      </c>
      <c r="AV491" s="14" t="s">
        <v>85</v>
      </c>
      <c r="AW491" s="14" t="s">
        <v>33</v>
      </c>
      <c r="AX491" s="14" t="s">
        <v>72</v>
      </c>
      <c r="AY491" s="253" t="s">
        <v>186</v>
      </c>
    </row>
    <row r="492" s="14" customFormat="1">
      <c r="A492" s="14"/>
      <c r="B492" s="243"/>
      <c r="C492" s="244"/>
      <c r="D492" s="234" t="s">
        <v>196</v>
      </c>
      <c r="E492" s="245" t="s">
        <v>19</v>
      </c>
      <c r="F492" s="246" t="s">
        <v>796</v>
      </c>
      <c r="G492" s="244"/>
      <c r="H492" s="247">
        <v>0.59999999999999998</v>
      </c>
      <c r="I492" s="248"/>
      <c r="J492" s="244"/>
      <c r="K492" s="244"/>
      <c r="L492" s="249"/>
      <c r="M492" s="250"/>
      <c r="N492" s="251"/>
      <c r="O492" s="251"/>
      <c r="P492" s="251"/>
      <c r="Q492" s="251"/>
      <c r="R492" s="251"/>
      <c r="S492" s="251"/>
      <c r="T492" s="252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53" t="s">
        <v>196</v>
      </c>
      <c r="AU492" s="253" t="s">
        <v>85</v>
      </c>
      <c r="AV492" s="14" t="s">
        <v>85</v>
      </c>
      <c r="AW492" s="14" t="s">
        <v>33</v>
      </c>
      <c r="AX492" s="14" t="s">
        <v>72</v>
      </c>
      <c r="AY492" s="253" t="s">
        <v>186</v>
      </c>
    </row>
    <row r="493" s="14" customFormat="1">
      <c r="A493" s="14"/>
      <c r="B493" s="243"/>
      <c r="C493" s="244"/>
      <c r="D493" s="234" t="s">
        <v>196</v>
      </c>
      <c r="E493" s="245" t="s">
        <v>19</v>
      </c>
      <c r="F493" s="246" t="s">
        <v>797</v>
      </c>
      <c r="G493" s="244"/>
      <c r="H493" s="247">
        <v>0.69999999999999996</v>
      </c>
      <c r="I493" s="248"/>
      <c r="J493" s="244"/>
      <c r="K493" s="244"/>
      <c r="L493" s="249"/>
      <c r="M493" s="250"/>
      <c r="N493" s="251"/>
      <c r="O493" s="251"/>
      <c r="P493" s="251"/>
      <c r="Q493" s="251"/>
      <c r="R493" s="251"/>
      <c r="S493" s="251"/>
      <c r="T493" s="252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3" t="s">
        <v>196</v>
      </c>
      <c r="AU493" s="253" t="s">
        <v>85</v>
      </c>
      <c r="AV493" s="14" t="s">
        <v>85</v>
      </c>
      <c r="AW493" s="14" t="s">
        <v>33</v>
      </c>
      <c r="AX493" s="14" t="s">
        <v>72</v>
      </c>
      <c r="AY493" s="253" t="s">
        <v>186</v>
      </c>
    </row>
    <row r="494" s="2" customFormat="1" ht="21.75" customHeight="1">
      <c r="A494" s="38"/>
      <c r="B494" s="39"/>
      <c r="C494" s="213" t="s">
        <v>798</v>
      </c>
      <c r="D494" s="213" t="s">
        <v>188</v>
      </c>
      <c r="E494" s="214" t="s">
        <v>799</v>
      </c>
      <c r="F494" s="215" t="s">
        <v>800</v>
      </c>
      <c r="G494" s="216" t="s">
        <v>256</v>
      </c>
      <c r="H494" s="217">
        <v>45.139000000000003</v>
      </c>
      <c r="I494" s="218"/>
      <c r="J494" s="219">
        <f>ROUND(I494*H494,2)</f>
        <v>0</v>
      </c>
      <c r="K494" s="220"/>
      <c r="L494" s="44"/>
      <c r="M494" s="221" t="s">
        <v>19</v>
      </c>
      <c r="N494" s="222" t="s">
        <v>44</v>
      </c>
      <c r="O494" s="84"/>
      <c r="P494" s="223">
        <f>O494*H494</f>
        <v>0</v>
      </c>
      <c r="Q494" s="223">
        <v>0</v>
      </c>
      <c r="R494" s="223">
        <f>Q494*H494</f>
        <v>0</v>
      </c>
      <c r="S494" s="223">
        <v>0.021999999999999999</v>
      </c>
      <c r="T494" s="224">
        <f>S494*H494</f>
        <v>0.993058</v>
      </c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R494" s="225" t="s">
        <v>306</v>
      </c>
      <c r="AT494" s="225" t="s">
        <v>188</v>
      </c>
      <c r="AU494" s="225" t="s">
        <v>85</v>
      </c>
      <c r="AY494" s="17" t="s">
        <v>186</v>
      </c>
      <c r="BE494" s="226">
        <f>IF(N494="základní",J494,0)</f>
        <v>0</v>
      </c>
      <c r="BF494" s="226">
        <f>IF(N494="snížená",J494,0)</f>
        <v>0</v>
      </c>
      <c r="BG494" s="226">
        <f>IF(N494="zákl. přenesená",J494,0)</f>
        <v>0</v>
      </c>
      <c r="BH494" s="226">
        <f>IF(N494="sníž. přenesená",J494,0)</f>
        <v>0</v>
      </c>
      <c r="BI494" s="226">
        <f>IF(N494="nulová",J494,0)</f>
        <v>0</v>
      </c>
      <c r="BJ494" s="17" t="s">
        <v>85</v>
      </c>
      <c r="BK494" s="226">
        <f>ROUND(I494*H494,2)</f>
        <v>0</v>
      </c>
      <c r="BL494" s="17" t="s">
        <v>306</v>
      </c>
      <c r="BM494" s="225" t="s">
        <v>801</v>
      </c>
    </row>
    <row r="495" s="2" customFormat="1">
      <c r="A495" s="38"/>
      <c r="B495" s="39"/>
      <c r="C495" s="40"/>
      <c r="D495" s="227" t="s">
        <v>194</v>
      </c>
      <c r="E495" s="40"/>
      <c r="F495" s="228" t="s">
        <v>802</v>
      </c>
      <c r="G495" s="40"/>
      <c r="H495" s="40"/>
      <c r="I495" s="229"/>
      <c r="J495" s="40"/>
      <c r="K495" s="40"/>
      <c r="L495" s="44"/>
      <c r="M495" s="230"/>
      <c r="N495" s="231"/>
      <c r="O495" s="84"/>
      <c r="P495" s="84"/>
      <c r="Q495" s="84"/>
      <c r="R495" s="84"/>
      <c r="S495" s="84"/>
      <c r="T495" s="85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T495" s="17" t="s">
        <v>194</v>
      </c>
      <c r="AU495" s="17" t="s">
        <v>85</v>
      </c>
    </row>
    <row r="496" s="13" customFormat="1">
      <c r="A496" s="13"/>
      <c r="B496" s="232"/>
      <c r="C496" s="233"/>
      <c r="D496" s="234" t="s">
        <v>196</v>
      </c>
      <c r="E496" s="235" t="s">
        <v>19</v>
      </c>
      <c r="F496" s="236" t="s">
        <v>199</v>
      </c>
      <c r="G496" s="233"/>
      <c r="H496" s="235" t="s">
        <v>19</v>
      </c>
      <c r="I496" s="237"/>
      <c r="J496" s="233"/>
      <c r="K496" s="233"/>
      <c r="L496" s="238"/>
      <c r="M496" s="239"/>
      <c r="N496" s="240"/>
      <c r="O496" s="240"/>
      <c r="P496" s="240"/>
      <c r="Q496" s="240"/>
      <c r="R496" s="240"/>
      <c r="S496" s="240"/>
      <c r="T496" s="241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42" t="s">
        <v>196</v>
      </c>
      <c r="AU496" s="242" t="s">
        <v>85</v>
      </c>
      <c r="AV496" s="13" t="s">
        <v>79</v>
      </c>
      <c r="AW496" s="13" t="s">
        <v>33</v>
      </c>
      <c r="AX496" s="13" t="s">
        <v>72</v>
      </c>
      <c r="AY496" s="242" t="s">
        <v>186</v>
      </c>
    </row>
    <row r="497" s="14" customFormat="1">
      <c r="A497" s="14"/>
      <c r="B497" s="243"/>
      <c r="C497" s="244"/>
      <c r="D497" s="234" t="s">
        <v>196</v>
      </c>
      <c r="E497" s="245" t="s">
        <v>19</v>
      </c>
      <c r="F497" s="246" t="s">
        <v>803</v>
      </c>
      <c r="G497" s="244"/>
      <c r="H497" s="247">
        <v>45.139000000000003</v>
      </c>
      <c r="I497" s="248"/>
      <c r="J497" s="244"/>
      <c r="K497" s="244"/>
      <c r="L497" s="249"/>
      <c r="M497" s="250"/>
      <c r="N497" s="251"/>
      <c r="O497" s="251"/>
      <c r="P497" s="251"/>
      <c r="Q497" s="251"/>
      <c r="R497" s="251"/>
      <c r="S497" s="251"/>
      <c r="T497" s="252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3" t="s">
        <v>196</v>
      </c>
      <c r="AU497" s="253" t="s">
        <v>85</v>
      </c>
      <c r="AV497" s="14" t="s">
        <v>85</v>
      </c>
      <c r="AW497" s="14" t="s">
        <v>33</v>
      </c>
      <c r="AX497" s="14" t="s">
        <v>72</v>
      </c>
      <c r="AY497" s="253" t="s">
        <v>186</v>
      </c>
    </row>
    <row r="498" s="12" customFormat="1" ht="22.8" customHeight="1">
      <c r="A498" s="12"/>
      <c r="B498" s="197"/>
      <c r="C498" s="198"/>
      <c r="D498" s="199" t="s">
        <v>71</v>
      </c>
      <c r="E498" s="211" t="s">
        <v>804</v>
      </c>
      <c r="F498" s="211" t="s">
        <v>805</v>
      </c>
      <c r="G498" s="198"/>
      <c r="H498" s="198"/>
      <c r="I498" s="201"/>
      <c r="J498" s="212">
        <f>BK498</f>
        <v>0</v>
      </c>
      <c r="K498" s="198"/>
      <c r="L498" s="203"/>
      <c r="M498" s="204"/>
      <c r="N498" s="205"/>
      <c r="O498" s="205"/>
      <c r="P498" s="206">
        <f>SUM(P499:P525)</f>
        <v>0</v>
      </c>
      <c r="Q498" s="205"/>
      <c r="R498" s="206">
        <f>SUM(R499:R525)</f>
        <v>1.5435781252</v>
      </c>
      <c r="S498" s="205"/>
      <c r="T498" s="207">
        <f>SUM(T499:T525)</f>
        <v>0</v>
      </c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R498" s="208" t="s">
        <v>85</v>
      </c>
      <c r="AT498" s="209" t="s">
        <v>71</v>
      </c>
      <c r="AU498" s="209" t="s">
        <v>79</v>
      </c>
      <c r="AY498" s="208" t="s">
        <v>186</v>
      </c>
      <c r="BK498" s="210">
        <f>SUM(BK499:BK525)</f>
        <v>0</v>
      </c>
    </row>
    <row r="499" s="2" customFormat="1" ht="55.5" customHeight="1">
      <c r="A499" s="38"/>
      <c r="B499" s="39"/>
      <c r="C499" s="213" t="s">
        <v>806</v>
      </c>
      <c r="D499" s="213" t="s">
        <v>188</v>
      </c>
      <c r="E499" s="214" t="s">
        <v>807</v>
      </c>
      <c r="F499" s="215" t="s">
        <v>808</v>
      </c>
      <c r="G499" s="216" t="s">
        <v>256</v>
      </c>
      <c r="H499" s="217">
        <v>31.134</v>
      </c>
      <c r="I499" s="218"/>
      <c r="J499" s="219">
        <f>ROUND(I499*H499,2)</f>
        <v>0</v>
      </c>
      <c r="K499" s="220"/>
      <c r="L499" s="44"/>
      <c r="M499" s="221" t="s">
        <v>19</v>
      </c>
      <c r="N499" s="222" t="s">
        <v>44</v>
      </c>
      <c r="O499" s="84"/>
      <c r="P499" s="223">
        <f>O499*H499</f>
        <v>0</v>
      </c>
      <c r="Q499" s="223">
        <v>0.045030000000000001</v>
      </c>
      <c r="R499" s="223">
        <f>Q499*H499</f>
        <v>1.4019640200000001</v>
      </c>
      <c r="S499" s="223">
        <v>0</v>
      </c>
      <c r="T499" s="224">
        <f>S499*H499</f>
        <v>0</v>
      </c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R499" s="225" t="s">
        <v>306</v>
      </c>
      <c r="AT499" s="225" t="s">
        <v>188</v>
      </c>
      <c r="AU499" s="225" t="s">
        <v>85</v>
      </c>
      <c r="AY499" s="17" t="s">
        <v>186</v>
      </c>
      <c r="BE499" s="226">
        <f>IF(N499="základní",J499,0)</f>
        <v>0</v>
      </c>
      <c r="BF499" s="226">
        <f>IF(N499="snížená",J499,0)</f>
        <v>0</v>
      </c>
      <c r="BG499" s="226">
        <f>IF(N499="zákl. přenesená",J499,0)</f>
        <v>0</v>
      </c>
      <c r="BH499" s="226">
        <f>IF(N499="sníž. přenesená",J499,0)</f>
        <v>0</v>
      </c>
      <c r="BI499" s="226">
        <f>IF(N499="nulová",J499,0)</f>
        <v>0</v>
      </c>
      <c r="BJ499" s="17" t="s">
        <v>85</v>
      </c>
      <c r="BK499" s="226">
        <f>ROUND(I499*H499,2)</f>
        <v>0</v>
      </c>
      <c r="BL499" s="17" t="s">
        <v>306</v>
      </c>
      <c r="BM499" s="225" t="s">
        <v>809</v>
      </c>
    </row>
    <row r="500" s="2" customFormat="1">
      <c r="A500" s="38"/>
      <c r="B500" s="39"/>
      <c r="C500" s="40"/>
      <c r="D500" s="227" t="s">
        <v>194</v>
      </c>
      <c r="E500" s="40"/>
      <c r="F500" s="228" t="s">
        <v>810</v>
      </c>
      <c r="G500" s="40"/>
      <c r="H500" s="40"/>
      <c r="I500" s="229"/>
      <c r="J500" s="40"/>
      <c r="K500" s="40"/>
      <c r="L500" s="44"/>
      <c r="M500" s="230"/>
      <c r="N500" s="231"/>
      <c r="O500" s="84"/>
      <c r="P500" s="84"/>
      <c r="Q500" s="84"/>
      <c r="R500" s="84"/>
      <c r="S500" s="84"/>
      <c r="T500" s="85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T500" s="17" t="s">
        <v>194</v>
      </c>
      <c r="AU500" s="17" t="s">
        <v>85</v>
      </c>
    </row>
    <row r="501" s="13" customFormat="1">
      <c r="A501" s="13"/>
      <c r="B501" s="232"/>
      <c r="C501" s="233"/>
      <c r="D501" s="234" t="s">
        <v>196</v>
      </c>
      <c r="E501" s="235" t="s">
        <v>19</v>
      </c>
      <c r="F501" s="236" t="s">
        <v>199</v>
      </c>
      <c r="G501" s="233"/>
      <c r="H501" s="235" t="s">
        <v>19</v>
      </c>
      <c r="I501" s="237"/>
      <c r="J501" s="233"/>
      <c r="K501" s="233"/>
      <c r="L501" s="238"/>
      <c r="M501" s="239"/>
      <c r="N501" s="240"/>
      <c r="O501" s="240"/>
      <c r="P501" s="240"/>
      <c r="Q501" s="240"/>
      <c r="R501" s="240"/>
      <c r="S501" s="240"/>
      <c r="T501" s="241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2" t="s">
        <v>196</v>
      </c>
      <c r="AU501" s="242" t="s">
        <v>85</v>
      </c>
      <c r="AV501" s="13" t="s">
        <v>79</v>
      </c>
      <c r="AW501" s="13" t="s">
        <v>33</v>
      </c>
      <c r="AX501" s="13" t="s">
        <v>72</v>
      </c>
      <c r="AY501" s="242" t="s">
        <v>186</v>
      </c>
    </row>
    <row r="502" s="14" customFormat="1">
      <c r="A502" s="14"/>
      <c r="B502" s="243"/>
      <c r="C502" s="244"/>
      <c r="D502" s="234" t="s">
        <v>196</v>
      </c>
      <c r="E502" s="245" t="s">
        <v>19</v>
      </c>
      <c r="F502" s="246" t="s">
        <v>811</v>
      </c>
      <c r="G502" s="244"/>
      <c r="H502" s="247">
        <v>33.024000000000001</v>
      </c>
      <c r="I502" s="248"/>
      <c r="J502" s="244"/>
      <c r="K502" s="244"/>
      <c r="L502" s="249"/>
      <c r="M502" s="250"/>
      <c r="N502" s="251"/>
      <c r="O502" s="251"/>
      <c r="P502" s="251"/>
      <c r="Q502" s="251"/>
      <c r="R502" s="251"/>
      <c r="S502" s="251"/>
      <c r="T502" s="252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3" t="s">
        <v>196</v>
      </c>
      <c r="AU502" s="253" t="s">
        <v>85</v>
      </c>
      <c r="AV502" s="14" t="s">
        <v>85</v>
      </c>
      <c r="AW502" s="14" t="s">
        <v>33</v>
      </c>
      <c r="AX502" s="14" t="s">
        <v>72</v>
      </c>
      <c r="AY502" s="253" t="s">
        <v>186</v>
      </c>
    </row>
    <row r="503" s="14" customFormat="1">
      <c r="A503" s="14"/>
      <c r="B503" s="243"/>
      <c r="C503" s="244"/>
      <c r="D503" s="234" t="s">
        <v>196</v>
      </c>
      <c r="E503" s="245" t="s">
        <v>19</v>
      </c>
      <c r="F503" s="246" t="s">
        <v>812</v>
      </c>
      <c r="G503" s="244"/>
      <c r="H503" s="247">
        <v>-1.8899999999999999</v>
      </c>
      <c r="I503" s="248"/>
      <c r="J503" s="244"/>
      <c r="K503" s="244"/>
      <c r="L503" s="249"/>
      <c r="M503" s="250"/>
      <c r="N503" s="251"/>
      <c r="O503" s="251"/>
      <c r="P503" s="251"/>
      <c r="Q503" s="251"/>
      <c r="R503" s="251"/>
      <c r="S503" s="251"/>
      <c r="T503" s="252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3" t="s">
        <v>196</v>
      </c>
      <c r="AU503" s="253" t="s">
        <v>85</v>
      </c>
      <c r="AV503" s="14" t="s">
        <v>85</v>
      </c>
      <c r="AW503" s="14" t="s">
        <v>33</v>
      </c>
      <c r="AX503" s="14" t="s">
        <v>72</v>
      </c>
      <c r="AY503" s="253" t="s">
        <v>186</v>
      </c>
    </row>
    <row r="504" s="2" customFormat="1" ht="37.8" customHeight="1">
      <c r="A504" s="38"/>
      <c r="B504" s="39"/>
      <c r="C504" s="213" t="s">
        <v>813</v>
      </c>
      <c r="D504" s="213" t="s">
        <v>188</v>
      </c>
      <c r="E504" s="214" t="s">
        <v>814</v>
      </c>
      <c r="F504" s="215" t="s">
        <v>815</v>
      </c>
      <c r="G504" s="216" t="s">
        <v>566</v>
      </c>
      <c r="H504" s="217">
        <v>6.4000000000000004</v>
      </c>
      <c r="I504" s="218"/>
      <c r="J504" s="219">
        <f>ROUND(I504*H504,2)</f>
        <v>0</v>
      </c>
      <c r="K504" s="220"/>
      <c r="L504" s="44"/>
      <c r="M504" s="221" t="s">
        <v>19</v>
      </c>
      <c r="N504" s="222" t="s">
        <v>44</v>
      </c>
      <c r="O504" s="84"/>
      <c r="P504" s="223">
        <f>O504*H504</f>
        <v>0</v>
      </c>
      <c r="Q504" s="223">
        <v>0.00090600000000000001</v>
      </c>
      <c r="R504" s="223">
        <f>Q504*H504</f>
        <v>0.0057984000000000004</v>
      </c>
      <c r="S504" s="223">
        <v>0</v>
      </c>
      <c r="T504" s="224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225" t="s">
        <v>306</v>
      </c>
      <c r="AT504" s="225" t="s">
        <v>188</v>
      </c>
      <c r="AU504" s="225" t="s">
        <v>85</v>
      </c>
      <c r="AY504" s="17" t="s">
        <v>186</v>
      </c>
      <c r="BE504" s="226">
        <f>IF(N504="základní",J504,0)</f>
        <v>0</v>
      </c>
      <c r="BF504" s="226">
        <f>IF(N504="snížená",J504,0)</f>
        <v>0</v>
      </c>
      <c r="BG504" s="226">
        <f>IF(N504="zákl. přenesená",J504,0)</f>
        <v>0</v>
      </c>
      <c r="BH504" s="226">
        <f>IF(N504="sníž. přenesená",J504,0)</f>
        <v>0</v>
      </c>
      <c r="BI504" s="226">
        <f>IF(N504="nulová",J504,0)</f>
        <v>0</v>
      </c>
      <c r="BJ504" s="17" t="s">
        <v>85</v>
      </c>
      <c r="BK504" s="226">
        <f>ROUND(I504*H504,2)</f>
        <v>0</v>
      </c>
      <c r="BL504" s="17" t="s">
        <v>306</v>
      </c>
      <c r="BM504" s="225" t="s">
        <v>816</v>
      </c>
    </row>
    <row r="505" s="2" customFormat="1">
      <c r="A505" s="38"/>
      <c r="B505" s="39"/>
      <c r="C505" s="40"/>
      <c r="D505" s="227" t="s">
        <v>194</v>
      </c>
      <c r="E505" s="40"/>
      <c r="F505" s="228" t="s">
        <v>817</v>
      </c>
      <c r="G505" s="40"/>
      <c r="H505" s="40"/>
      <c r="I505" s="229"/>
      <c r="J505" s="40"/>
      <c r="K505" s="40"/>
      <c r="L505" s="44"/>
      <c r="M505" s="230"/>
      <c r="N505" s="231"/>
      <c r="O505" s="84"/>
      <c r="P505" s="84"/>
      <c r="Q505" s="84"/>
      <c r="R505" s="84"/>
      <c r="S505" s="84"/>
      <c r="T505" s="85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T505" s="17" t="s">
        <v>194</v>
      </c>
      <c r="AU505" s="17" t="s">
        <v>85</v>
      </c>
    </row>
    <row r="506" s="14" customFormat="1">
      <c r="A506" s="14"/>
      <c r="B506" s="243"/>
      <c r="C506" s="244"/>
      <c r="D506" s="234" t="s">
        <v>196</v>
      </c>
      <c r="E506" s="245" t="s">
        <v>19</v>
      </c>
      <c r="F506" s="246" t="s">
        <v>818</v>
      </c>
      <c r="G506" s="244"/>
      <c r="H506" s="247">
        <v>6.4000000000000004</v>
      </c>
      <c r="I506" s="248"/>
      <c r="J506" s="244"/>
      <c r="K506" s="244"/>
      <c r="L506" s="249"/>
      <c r="M506" s="250"/>
      <c r="N506" s="251"/>
      <c r="O506" s="251"/>
      <c r="P506" s="251"/>
      <c r="Q506" s="251"/>
      <c r="R506" s="251"/>
      <c r="S506" s="251"/>
      <c r="T506" s="252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3" t="s">
        <v>196</v>
      </c>
      <c r="AU506" s="253" t="s">
        <v>85</v>
      </c>
      <c r="AV506" s="14" t="s">
        <v>85</v>
      </c>
      <c r="AW506" s="14" t="s">
        <v>33</v>
      </c>
      <c r="AX506" s="14" t="s">
        <v>72</v>
      </c>
      <c r="AY506" s="253" t="s">
        <v>186</v>
      </c>
    </row>
    <row r="507" s="2" customFormat="1" ht="44.25" customHeight="1">
      <c r="A507" s="38"/>
      <c r="B507" s="39"/>
      <c r="C507" s="213" t="s">
        <v>819</v>
      </c>
      <c r="D507" s="213" t="s">
        <v>188</v>
      </c>
      <c r="E507" s="214" t="s">
        <v>820</v>
      </c>
      <c r="F507" s="215" t="s">
        <v>821</v>
      </c>
      <c r="G507" s="216" t="s">
        <v>256</v>
      </c>
      <c r="H507" s="217">
        <v>31.134</v>
      </c>
      <c r="I507" s="218"/>
      <c r="J507" s="219">
        <f>ROUND(I507*H507,2)</f>
        <v>0</v>
      </c>
      <c r="K507" s="220"/>
      <c r="L507" s="44"/>
      <c r="M507" s="221" t="s">
        <v>19</v>
      </c>
      <c r="N507" s="222" t="s">
        <v>44</v>
      </c>
      <c r="O507" s="84"/>
      <c r="P507" s="223">
        <f>O507*H507</f>
        <v>0</v>
      </c>
      <c r="Q507" s="223">
        <v>0.00020000000000000001</v>
      </c>
      <c r="R507" s="223">
        <f>Q507*H507</f>
        <v>0.0062268000000000002</v>
      </c>
      <c r="S507" s="223">
        <v>0</v>
      </c>
      <c r="T507" s="224">
        <f>S507*H507</f>
        <v>0</v>
      </c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R507" s="225" t="s">
        <v>306</v>
      </c>
      <c r="AT507" s="225" t="s">
        <v>188</v>
      </c>
      <c r="AU507" s="225" t="s">
        <v>85</v>
      </c>
      <c r="AY507" s="17" t="s">
        <v>186</v>
      </c>
      <c r="BE507" s="226">
        <f>IF(N507="základní",J507,0)</f>
        <v>0</v>
      </c>
      <c r="BF507" s="226">
        <f>IF(N507="snížená",J507,0)</f>
        <v>0</v>
      </c>
      <c r="BG507" s="226">
        <f>IF(N507="zákl. přenesená",J507,0)</f>
        <v>0</v>
      </c>
      <c r="BH507" s="226">
        <f>IF(N507="sníž. přenesená",J507,0)</f>
        <v>0</v>
      </c>
      <c r="BI507" s="226">
        <f>IF(N507="nulová",J507,0)</f>
        <v>0</v>
      </c>
      <c r="BJ507" s="17" t="s">
        <v>85</v>
      </c>
      <c r="BK507" s="226">
        <f>ROUND(I507*H507,2)</f>
        <v>0</v>
      </c>
      <c r="BL507" s="17" t="s">
        <v>306</v>
      </c>
      <c r="BM507" s="225" t="s">
        <v>822</v>
      </c>
    </row>
    <row r="508" s="2" customFormat="1">
      <c r="A508" s="38"/>
      <c r="B508" s="39"/>
      <c r="C508" s="40"/>
      <c r="D508" s="227" t="s">
        <v>194</v>
      </c>
      <c r="E508" s="40"/>
      <c r="F508" s="228" t="s">
        <v>823</v>
      </c>
      <c r="G508" s="40"/>
      <c r="H508" s="40"/>
      <c r="I508" s="229"/>
      <c r="J508" s="40"/>
      <c r="K508" s="40"/>
      <c r="L508" s="44"/>
      <c r="M508" s="230"/>
      <c r="N508" s="231"/>
      <c r="O508" s="84"/>
      <c r="P508" s="84"/>
      <c r="Q508" s="84"/>
      <c r="R508" s="84"/>
      <c r="S508" s="84"/>
      <c r="T508" s="85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T508" s="17" t="s">
        <v>194</v>
      </c>
      <c r="AU508" s="17" t="s">
        <v>85</v>
      </c>
    </row>
    <row r="509" s="13" customFormat="1">
      <c r="A509" s="13"/>
      <c r="B509" s="232"/>
      <c r="C509" s="233"/>
      <c r="D509" s="234" t="s">
        <v>196</v>
      </c>
      <c r="E509" s="235" t="s">
        <v>19</v>
      </c>
      <c r="F509" s="236" t="s">
        <v>199</v>
      </c>
      <c r="G509" s="233"/>
      <c r="H509" s="235" t="s">
        <v>19</v>
      </c>
      <c r="I509" s="237"/>
      <c r="J509" s="233"/>
      <c r="K509" s="233"/>
      <c r="L509" s="238"/>
      <c r="M509" s="239"/>
      <c r="N509" s="240"/>
      <c r="O509" s="240"/>
      <c r="P509" s="240"/>
      <c r="Q509" s="240"/>
      <c r="R509" s="240"/>
      <c r="S509" s="240"/>
      <c r="T509" s="241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42" t="s">
        <v>196</v>
      </c>
      <c r="AU509" s="242" t="s">
        <v>85</v>
      </c>
      <c r="AV509" s="13" t="s">
        <v>79</v>
      </c>
      <c r="AW509" s="13" t="s">
        <v>33</v>
      </c>
      <c r="AX509" s="13" t="s">
        <v>72</v>
      </c>
      <c r="AY509" s="242" t="s">
        <v>186</v>
      </c>
    </row>
    <row r="510" s="14" customFormat="1">
      <c r="A510" s="14"/>
      <c r="B510" s="243"/>
      <c r="C510" s="244"/>
      <c r="D510" s="234" t="s">
        <v>196</v>
      </c>
      <c r="E510" s="245" t="s">
        <v>19</v>
      </c>
      <c r="F510" s="246" t="s">
        <v>811</v>
      </c>
      <c r="G510" s="244"/>
      <c r="H510" s="247">
        <v>33.024000000000001</v>
      </c>
      <c r="I510" s="248"/>
      <c r="J510" s="244"/>
      <c r="K510" s="244"/>
      <c r="L510" s="249"/>
      <c r="M510" s="250"/>
      <c r="N510" s="251"/>
      <c r="O510" s="251"/>
      <c r="P510" s="251"/>
      <c r="Q510" s="251"/>
      <c r="R510" s="251"/>
      <c r="S510" s="251"/>
      <c r="T510" s="252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53" t="s">
        <v>196</v>
      </c>
      <c r="AU510" s="253" t="s">
        <v>85</v>
      </c>
      <c r="AV510" s="14" t="s">
        <v>85</v>
      </c>
      <c r="AW510" s="14" t="s">
        <v>33</v>
      </c>
      <c r="AX510" s="14" t="s">
        <v>72</v>
      </c>
      <c r="AY510" s="253" t="s">
        <v>186</v>
      </c>
    </row>
    <row r="511" s="14" customFormat="1">
      <c r="A511" s="14"/>
      <c r="B511" s="243"/>
      <c r="C511" s="244"/>
      <c r="D511" s="234" t="s">
        <v>196</v>
      </c>
      <c r="E511" s="245" t="s">
        <v>19</v>
      </c>
      <c r="F511" s="246" t="s">
        <v>812</v>
      </c>
      <c r="G511" s="244"/>
      <c r="H511" s="247">
        <v>-1.8899999999999999</v>
      </c>
      <c r="I511" s="248"/>
      <c r="J511" s="244"/>
      <c r="K511" s="244"/>
      <c r="L511" s="249"/>
      <c r="M511" s="250"/>
      <c r="N511" s="251"/>
      <c r="O511" s="251"/>
      <c r="P511" s="251"/>
      <c r="Q511" s="251"/>
      <c r="R511" s="251"/>
      <c r="S511" s="251"/>
      <c r="T511" s="252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53" t="s">
        <v>196</v>
      </c>
      <c r="AU511" s="253" t="s">
        <v>85</v>
      </c>
      <c r="AV511" s="14" t="s">
        <v>85</v>
      </c>
      <c r="AW511" s="14" t="s">
        <v>33</v>
      </c>
      <c r="AX511" s="14" t="s">
        <v>72</v>
      </c>
      <c r="AY511" s="253" t="s">
        <v>186</v>
      </c>
    </row>
    <row r="512" s="2" customFormat="1" ht="44.25" customHeight="1">
      <c r="A512" s="38"/>
      <c r="B512" s="39"/>
      <c r="C512" s="213" t="s">
        <v>824</v>
      </c>
      <c r="D512" s="213" t="s">
        <v>188</v>
      </c>
      <c r="E512" s="214" t="s">
        <v>825</v>
      </c>
      <c r="F512" s="215" t="s">
        <v>826</v>
      </c>
      <c r="G512" s="216" t="s">
        <v>566</v>
      </c>
      <c r="H512" s="217">
        <v>6.7939999999999996</v>
      </c>
      <c r="I512" s="218"/>
      <c r="J512" s="219">
        <f>ROUND(I512*H512,2)</f>
        <v>0</v>
      </c>
      <c r="K512" s="220"/>
      <c r="L512" s="44"/>
      <c r="M512" s="221" t="s">
        <v>19</v>
      </c>
      <c r="N512" s="222" t="s">
        <v>44</v>
      </c>
      <c r="O512" s="84"/>
      <c r="P512" s="223">
        <f>O512*H512</f>
        <v>0</v>
      </c>
      <c r="Q512" s="223">
        <v>0.016755800000000001</v>
      </c>
      <c r="R512" s="223">
        <f>Q512*H512</f>
        <v>0.11383890520000001</v>
      </c>
      <c r="S512" s="223">
        <v>0</v>
      </c>
      <c r="T512" s="224">
        <f>S512*H512</f>
        <v>0</v>
      </c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R512" s="225" t="s">
        <v>306</v>
      </c>
      <c r="AT512" s="225" t="s">
        <v>188</v>
      </c>
      <c r="AU512" s="225" t="s">
        <v>85</v>
      </c>
      <c r="AY512" s="17" t="s">
        <v>186</v>
      </c>
      <c r="BE512" s="226">
        <f>IF(N512="základní",J512,0)</f>
        <v>0</v>
      </c>
      <c r="BF512" s="226">
        <f>IF(N512="snížená",J512,0)</f>
        <v>0</v>
      </c>
      <c r="BG512" s="226">
        <f>IF(N512="zákl. přenesená",J512,0)</f>
        <v>0</v>
      </c>
      <c r="BH512" s="226">
        <f>IF(N512="sníž. přenesená",J512,0)</f>
        <v>0</v>
      </c>
      <c r="BI512" s="226">
        <f>IF(N512="nulová",J512,0)</f>
        <v>0</v>
      </c>
      <c r="BJ512" s="17" t="s">
        <v>85</v>
      </c>
      <c r="BK512" s="226">
        <f>ROUND(I512*H512,2)</f>
        <v>0</v>
      </c>
      <c r="BL512" s="17" t="s">
        <v>306</v>
      </c>
      <c r="BM512" s="225" t="s">
        <v>827</v>
      </c>
    </row>
    <row r="513" s="13" customFormat="1">
      <c r="A513" s="13"/>
      <c r="B513" s="232"/>
      <c r="C513" s="233"/>
      <c r="D513" s="234" t="s">
        <v>196</v>
      </c>
      <c r="E513" s="235" t="s">
        <v>19</v>
      </c>
      <c r="F513" s="236" t="s">
        <v>197</v>
      </c>
      <c r="G513" s="233"/>
      <c r="H513" s="235" t="s">
        <v>19</v>
      </c>
      <c r="I513" s="237"/>
      <c r="J513" s="233"/>
      <c r="K513" s="233"/>
      <c r="L513" s="238"/>
      <c r="M513" s="239"/>
      <c r="N513" s="240"/>
      <c r="O513" s="240"/>
      <c r="P513" s="240"/>
      <c r="Q513" s="240"/>
      <c r="R513" s="240"/>
      <c r="S513" s="240"/>
      <c r="T513" s="241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2" t="s">
        <v>196</v>
      </c>
      <c r="AU513" s="242" t="s">
        <v>85</v>
      </c>
      <c r="AV513" s="13" t="s">
        <v>79</v>
      </c>
      <c r="AW513" s="13" t="s">
        <v>33</v>
      </c>
      <c r="AX513" s="13" t="s">
        <v>72</v>
      </c>
      <c r="AY513" s="242" t="s">
        <v>186</v>
      </c>
    </row>
    <row r="514" s="14" customFormat="1">
      <c r="A514" s="14"/>
      <c r="B514" s="243"/>
      <c r="C514" s="244"/>
      <c r="D514" s="234" t="s">
        <v>196</v>
      </c>
      <c r="E514" s="245" t="s">
        <v>19</v>
      </c>
      <c r="F514" s="246" t="s">
        <v>828</v>
      </c>
      <c r="G514" s="244"/>
      <c r="H514" s="247">
        <v>4.3680000000000003</v>
      </c>
      <c r="I514" s="248"/>
      <c r="J514" s="244"/>
      <c r="K514" s="244"/>
      <c r="L514" s="249"/>
      <c r="M514" s="250"/>
      <c r="N514" s="251"/>
      <c r="O514" s="251"/>
      <c r="P514" s="251"/>
      <c r="Q514" s="251"/>
      <c r="R514" s="251"/>
      <c r="S514" s="251"/>
      <c r="T514" s="252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53" t="s">
        <v>196</v>
      </c>
      <c r="AU514" s="253" t="s">
        <v>85</v>
      </c>
      <c r="AV514" s="14" t="s">
        <v>85</v>
      </c>
      <c r="AW514" s="14" t="s">
        <v>33</v>
      </c>
      <c r="AX514" s="14" t="s">
        <v>72</v>
      </c>
      <c r="AY514" s="253" t="s">
        <v>186</v>
      </c>
    </row>
    <row r="515" s="14" customFormat="1">
      <c r="A515" s="14"/>
      <c r="B515" s="243"/>
      <c r="C515" s="244"/>
      <c r="D515" s="234" t="s">
        <v>196</v>
      </c>
      <c r="E515" s="245" t="s">
        <v>19</v>
      </c>
      <c r="F515" s="246" t="s">
        <v>829</v>
      </c>
      <c r="G515" s="244"/>
      <c r="H515" s="247">
        <v>1.071</v>
      </c>
      <c r="I515" s="248"/>
      <c r="J515" s="244"/>
      <c r="K515" s="244"/>
      <c r="L515" s="249"/>
      <c r="M515" s="250"/>
      <c r="N515" s="251"/>
      <c r="O515" s="251"/>
      <c r="P515" s="251"/>
      <c r="Q515" s="251"/>
      <c r="R515" s="251"/>
      <c r="S515" s="251"/>
      <c r="T515" s="252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53" t="s">
        <v>196</v>
      </c>
      <c r="AU515" s="253" t="s">
        <v>85</v>
      </c>
      <c r="AV515" s="14" t="s">
        <v>85</v>
      </c>
      <c r="AW515" s="14" t="s">
        <v>33</v>
      </c>
      <c r="AX515" s="14" t="s">
        <v>72</v>
      </c>
      <c r="AY515" s="253" t="s">
        <v>186</v>
      </c>
    </row>
    <row r="516" s="14" customFormat="1">
      <c r="A516" s="14"/>
      <c r="B516" s="243"/>
      <c r="C516" s="244"/>
      <c r="D516" s="234" t="s">
        <v>196</v>
      </c>
      <c r="E516" s="245" t="s">
        <v>19</v>
      </c>
      <c r="F516" s="246" t="s">
        <v>830</v>
      </c>
      <c r="G516" s="244"/>
      <c r="H516" s="247">
        <v>1.355</v>
      </c>
      <c r="I516" s="248"/>
      <c r="J516" s="244"/>
      <c r="K516" s="244"/>
      <c r="L516" s="249"/>
      <c r="M516" s="250"/>
      <c r="N516" s="251"/>
      <c r="O516" s="251"/>
      <c r="P516" s="251"/>
      <c r="Q516" s="251"/>
      <c r="R516" s="251"/>
      <c r="S516" s="251"/>
      <c r="T516" s="252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3" t="s">
        <v>196</v>
      </c>
      <c r="AU516" s="253" t="s">
        <v>85</v>
      </c>
      <c r="AV516" s="14" t="s">
        <v>85</v>
      </c>
      <c r="AW516" s="14" t="s">
        <v>33</v>
      </c>
      <c r="AX516" s="14" t="s">
        <v>72</v>
      </c>
      <c r="AY516" s="253" t="s">
        <v>186</v>
      </c>
    </row>
    <row r="517" s="2" customFormat="1" ht="33" customHeight="1">
      <c r="A517" s="38"/>
      <c r="B517" s="39"/>
      <c r="C517" s="213" t="s">
        <v>831</v>
      </c>
      <c r="D517" s="213" t="s">
        <v>188</v>
      </c>
      <c r="E517" s="214" t="s">
        <v>832</v>
      </c>
      <c r="F517" s="215" t="s">
        <v>833</v>
      </c>
      <c r="G517" s="216" t="s">
        <v>283</v>
      </c>
      <c r="H517" s="217">
        <v>1</v>
      </c>
      <c r="I517" s="218"/>
      <c r="J517" s="219">
        <f>ROUND(I517*H517,2)</f>
        <v>0</v>
      </c>
      <c r="K517" s="220"/>
      <c r="L517" s="44"/>
      <c r="M517" s="221" t="s">
        <v>19</v>
      </c>
      <c r="N517" s="222" t="s">
        <v>44</v>
      </c>
      <c r="O517" s="84"/>
      <c r="P517" s="223">
        <f>O517*H517</f>
        <v>0</v>
      </c>
      <c r="Q517" s="223">
        <v>0.00022000000000000001</v>
      </c>
      <c r="R517" s="223">
        <f>Q517*H517</f>
        <v>0.00022000000000000001</v>
      </c>
      <c r="S517" s="223">
        <v>0</v>
      </c>
      <c r="T517" s="224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25" t="s">
        <v>306</v>
      </c>
      <c r="AT517" s="225" t="s">
        <v>188</v>
      </c>
      <c r="AU517" s="225" t="s">
        <v>85</v>
      </c>
      <c r="AY517" s="17" t="s">
        <v>186</v>
      </c>
      <c r="BE517" s="226">
        <f>IF(N517="základní",J517,0)</f>
        <v>0</v>
      </c>
      <c r="BF517" s="226">
        <f>IF(N517="snížená",J517,0)</f>
        <v>0</v>
      </c>
      <c r="BG517" s="226">
        <f>IF(N517="zákl. přenesená",J517,0)</f>
        <v>0</v>
      </c>
      <c r="BH517" s="226">
        <f>IF(N517="sníž. přenesená",J517,0)</f>
        <v>0</v>
      </c>
      <c r="BI517" s="226">
        <f>IF(N517="nulová",J517,0)</f>
        <v>0</v>
      </c>
      <c r="BJ517" s="17" t="s">
        <v>85</v>
      </c>
      <c r="BK517" s="226">
        <f>ROUND(I517*H517,2)</f>
        <v>0</v>
      </c>
      <c r="BL517" s="17" t="s">
        <v>306</v>
      </c>
      <c r="BM517" s="225" t="s">
        <v>834</v>
      </c>
    </row>
    <row r="518" s="2" customFormat="1">
      <c r="A518" s="38"/>
      <c r="B518" s="39"/>
      <c r="C518" s="40"/>
      <c r="D518" s="227" t="s">
        <v>194</v>
      </c>
      <c r="E518" s="40"/>
      <c r="F518" s="228" t="s">
        <v>835</v>
      </c>
      <c r="G518" s="40"/>
      <c r="H518" s="40"/>
      <c r="I518" s="229"/>
      <c r="J518" s="40"/>
      <c r="K518" s="40"/>
      <c r="L518" s="44"/>
      <c r="M518" s="230"/>
      <c r="N518" s="231"/>
      <c r="O518" s="84"/>
      <c r="P518" s="84"/>
      <c r="Q518" s="84"/>
      <c r="R518" s="84"/>
      <c r="S518" s="84"/>
      <c r="T518" s="85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T518" s="17" t="s">
        <v>194</v>
      </c>
      <c r="AU518" s="17" t="s">
        <v>85</v>
      </c>
    </row>
    <row r="519" s="14" customFormat="1">
      <c r="A519" s="14"/>
      <c r="B519" s="243"/>
      <c r="C519" s="244"/>
      <c r="D519" s="234" t="s">
        <v>196</v>
      </c>
      <c r="E519" s="245" t="s">
        <v>19</v>
      </c>
      <c r="F519" s="246" t="s">
        <v>836</v>
      </c>
      <c r="G519" s="244"/>
      <c r="H519" s="247">
        <v>1</v>
      </c>
      <c r="I519" s="248"/>
      <c r="J519" s="244"/>
      <c r="K519" s="244"/>
      <c r="L519" s="249"/>
      <c r="M519" s="250"/>
      <c r="N519" s="251"/>
      <c r="O519" s="251"/>
      <c r="P519" s="251"/>
      <c r="Q519" s="251"/>
      <c r="R519" s="251"/>
      <c r="S519" s="251"/>
      <c r="T519" s="252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53" t="s">
        <v>196</v>
      </c>
      <c r="AU519" s="253" t="s">
        <v>85</v>
      </c>
      <c r="AV519" s="14" t="s">
        <v>85</v>
      </c>
      <c r="AW519" s="14" t="s">
        <v>33</v>
      </c>
      <c r="AX519" s="14" t="s">
        <v>72</v>
      </c>
      <c r="AY519" s="253" t="s">
        <v>186</v>
      </c>
    </row>
    <row r="520" s="2" customFormat="1" ht="37.8" customHeight="1">
      <c r="A520" s="38"/>
      <c r="B520" s="39"/>
      <c r="C520" s="254" t="s">
        <v>837</v>
      </c>
      <c r="D520" s="254" t="s">
        <v>236</v>
      </c>
      <c r="E520" s="255" t="s">
        <v>838</v>
      </c>
      <c r="F520" s="256" t="s">
        <v>839</v>
      </c>
      <c r="G520" s="257" t="s">
        <v>283</v>
      </c>
      <c r="H520" s="258">
        <v>1</v>
      </c>
      <c r="I520" s="259"/>
      <c r="J520" s="260">
        <f>ROUND(I520*H520,2)</f>
        <v>0</v>
      </c>
      <c r="K520" s="261"/>
      <c r="L520" s="262"/>
      <c r="M520" s="263" t="s">
        <v>19</v>
      </c>
      <c r="N520" s="264" t="s">
        <v>44</v>
      </c>
      <c r="O520" s="84"/>
      <c r="P520" s="223">
        <f>O520*H520</f>
        <v>0</v>
      </c>
      <c r="Q520" s="223">
        <v>0.01553</v>
      </c>
      <c r="R520" s="223">
        <f>Q520*H520</f>
        <v>0.01553</v>
      </c>
      <c r="S520" s="223">
        <v>0</v>
      </c>
      <c r="T520" s="224">
        <f>S520*H520</f>
        <v>0</v>
      </c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R520" s="225" t="s">
        <v>406</v>
      </c>
      <c r="AT520" s="225" t="s">
        <v>236</v>
      </c>
      <c r="AU520" s="225" t="s">
        <v>85</v>
      </c>
      <c r="AY520" s="17" t="s">
        <v>186</v>
      </c>
      <c r="BE520" s="226">
        <f>IF(N520="základní",J520,0)</f>
        <v>0</v>
      </c>
      <c r="BF520" s="226">
        <f>IF(N520="snížená",J520,0)</f>
        <v>0</v>
      </c>
      <c r="BG520" s="226">
        <f>IF(N520="zákl. přenesená",J520,0)</f>
        <v>0</v>
      </c>
      <c r="BH520" s="226">
        <f>IF(N520="sníž. přenesená",J520,0)</f>
        <v>0</v>
      </c>
      <c r="BI520" s="226">
        <f>IF(N520="nulová",J520,0)</f>
        <v>0</v>
      </c>
      <c r="BJ520" s="17" t="s">
        <v>85</v>
      </c>
      <c r="BK520" s="226">
        <f>ROUND(I520*H520,2)</f>
        <v>0</v>
      </c>
      <c r="BL520" s="17" t="s">
        <v>306</v>
      </c>
      <c r="BM520" s="225" t="s">
        <v>840</v>
      </c>
    </row>
    <row r="521" s="14" customFormat="1">
      <c r="A521" s="14"/>
      <c r="B521" s="243"/>
      <c r="C521" s="244"/>
      <c r="D521" s="234" t="s">
        <v>196</v>
      </c>
      <c r="E521" s="245" t="s">
        <v>19</v>
      </c>
      <c r="F521" s="246" t="s">
        <v>836</v>
      </c>
      <c r="G521" s="244"/>
      <c r="H521" s="247">
        <v>1</v>
      </c>
      <c r="I521" s="248"/>
      <c r="J521" s="244"/>
      <c r="K521" s="244"/>
      <c r="L521" s="249"/>
      <c r="M521" s="250"/>
      <c r="N521" s="251"/>
      <c r="O521" s="251"/>
      <c r="P521" s="251"/>
      <c r="Q521" s="251"/>
      <c r="R521" s="251"/>
      <c r="S521" s="251"/>
      <c r="T521" s="252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3" t="s">
        <v>196</v>
      </c>
      <c r="AU521" s="253" t="s">
        <v>85</v>
      </c>
      <c r="AV521" s="14" t="s">
        <v>85</v>
      </c>
      <c r="AW521" s="14" t="s">
        <v>33</v>
      </c>
      <c r="AX521" s="14" t="s">
        <v>72</v>
      </c>
      <c r="AY521" s="253" t="s">
        <v>186</v>
      </c>
    </row>
    <row r="522" s="2" customFormat="1" ht="66.75" customHeight="1">
      <c r="A522" s="38"/>
      <c r="B522" s="39"/>
      <c r="C522" s="213" t="s">
        <v>841</v>
      </c>
      <c r="D522" s="213" t="s">
        <v>188</v>
      </c>
      <c r="E522" s="214" t="s">
        <v>842</v>
      </c>
      <c r="F522" s="215" t="s">
        <v>843</v>
      </c>
      <c r="G522" s="216" t="s">
        <v>230</v>
      </c>
      <c r="H522" s="217">
        <v>1.544</v>
      </c>
      <c r="I522" s="218"/>
      <c r="J522" s="219">
        <f>ROUND(I522*H522,2)</f>
        <v>0</v>
      </c>
      <c r="K522" s="220"/>
      <c r="L522" s="44"/>
      <c r="M522" s="221" t="s">
        <v>19</v>
      </c>
      <c r="N522" s="222" t="s">
        <v>44</v>
      </c>
      <c r="O522" s="84"/>
      <c r="P522" s="223">
        <f>O522*H522</f>
        <v>0</v>
      </c>
      <c r="Q522" s="223">
        <v>0</v>
      </c>
      <c r="R522" s="223">
        <f>Q522*H522</f>
        <v>0</v>
      </c>
      <c r="S522" s="223">
        <v>0</v>
      </c>
      <c r="T522" s="224">
        <f>S522*H522</f>
        <v>0</v>
      </c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R522" s="225" t="s">
        <v>306</v>
      </c>
      <c r="AT522" s="225" t="s">
        <v>188</v>
      </c>
      <c r="AU522" s="225" t="s">
        <v>85</v>
      </c>
      <c r="AY522" s="17" t="s">
        <v>186</v>
      </c>
      <c r="BE522" s="226">
        <f>IF(N522="základní",J522,0)</f>
        <v>0</v>
      </c>
      <c r="BF522" s="226">
        <f>IF(N522="snížená",J522,0)</f>
        <v>0</v>
      </c>
      <c r="BG522" s="226">
        <f>IF(N522="zákl. přenesená",J522,0)</f>
        <v>0</v>
      </c>
      <c r="BH522" s="226">
        <f>IF(N522="sníž. přenesená",J522,0)</f>
        <v>0</v>
      </c>
      <c r="BI522" s="226">
        <f>IF(N522="nulová",J522,0)</f>
        <v>0</v>
      </c>
      <c r="BJ522" s="17" t="s">
        <v>85</v>
      </c>
      <c r="BK522" s="226">
        <f>ROUND(I522*H522,2)</f>
        <v>0</v>
      </c>
      <c r="BL522" s="17" t="s">
        <v>306</v>
      </c>
      <c r="BM522" s="225" t="s">
        <v>844</v>
      </c>
    </row>
    <row r="523" s="2" customFormat="1">
      <c r="A523" s="38"/>
      <c r="B523" s="39"/>
      <c r="C523" s="40"/>
      <c r="D523" s="227" t="s">
        <v>194</v>
      </c>
      <c r="E523" s="40"/>
      <c r="F523" s="228" t="s">
        <v>845</v>
      </c>
      <c r="G523" s="40"/>
      <c r="H523" s="40"/>
      <c r="I523" s="229"/>
      <c r="J523" s="40"/>
      <c r="K523" s="40"/>
      <c r="L523" s="44"/>
      <c r="M523" s="230"/>
      <c r="N523" s="231"/>
      <c r="O523" s="84"/>
      <c r="P523" s="84"/>
      <c r="Q523" s="84"/>
      <c r="R523" s="84"/>
      <c r="S523" s="84"/>
      <c r="T523" s="85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T523" s="17" t="s">
        <v>194</v>
      </c>
      <c r="AU523" s="17" t="s">
        <v>85</v>
      </c>
    </row>
    <row r="524" s="2" customFormat="1" ht="62.7" customHeight="1">
      <c r="A524" s="38"/>
      <c r="B524" s="39"/>
      <c r="C524" s="213" t="s">
        <v>846</v>
      </c>
      <c r="D524" s="213" t="s">
        <v>188</v>
      </c>
      <c r="E524" s="214" t="s">
        <v>847</v>
      </c>
      <c r="F524" s="215" t="s">
        <v>848</v>
      </c>
      <c r="G524" s="216" t="s">
        <v>230</v>
      </c>
      <c r="H524" s="217">
        <v>1.544</v>
      </c>
      <c r="I524" s="218"/>
      <c r="J524" s="219">
        <f>ROUND(I524*H524,2)</f>
        <v>0</v>
      </c>
      <c r="K524" s="220"/>
      <c r="L524" s="44"/>
      <c r="M524" s="221" t="s">
        <v>19</v>
      </c>
      <c r="N524" s="222" t="s">
        <v>44</v>
      </c>
      <c r="O524" s="84"/>
      <c r="P524" s="223">
        <f>O524*H524</f>
        <v>0</v>
      </c>
      <c r="Q524" s="223">
        <v>0</v>
      </c>
      <c r="R524" s="223">
        <f>Q524*H524</f>
        <v>0</v>
      </c>
      <c r="S524" s="223">
        <v>0</v>
      </c>
      <c r="T524" s="224">
        <f>S524*H524</f>
        <v>0</v>
      </c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R524" s="225" t="s">
        <v>306</v>
      </c>
      <c r="AT524" s="225" t="s">
        <v>188</v>
      </c>
      <c r="AU524" s="225" t="s">
        <v>85</v>
      </c>
      <c r="AY524" s="17" t="s">
        <v>186</v>
      </c>
      <c r="BE524" s="226">
        <f>IF(N524="základní",J524,0)</f>
        <v>0</v>
      </c>
      <c r="BF524" s="226">
        <f>IF(N524="snížená",J524,0)</f>
        <v>0</v>
      </c>
      <c r="BG524" s="226">
        <f>IF(N524="zákl. přenesená",J524,0)</f>
        <v>0</v>
      </c>
      <c r="BH524" s="226">
        <f>IF(N524="sníž. přenesená",J524,0)</f>
        <v>0</v>
      </c>
      <c r="BI524" s="226">
        <f>IF(N524="nulová",J524,0)</f>
        <v>0</v>
      </c>
      <c r="BJ524" s="17" t="s">
        <v>85</v>
      </c>
      <c r="BK524" s="226">
        <f>ROUND(I524*H524,2)</f>
        <v>0</v>
      </c>
      <c r="BL524" s="17" t="s">
        <v>306</v>
      </c>
      <c r="BM524" s="225" t="s">
        <v>849</v>
      </c>
    </row>
    <row r="525" s="2" customFormat="1">
      <c r="A525" s="38"/>
      <c r="B525" s="39"/>
      <c r="C525" s="40"/>
      <c r="D525" s="227" t="s">
        <v>194</v>
      </c>
      <c r="E525" s="40"/>
      <c r="F525" s="228" t="s">
        <v>850</v>
      </c>
      <c r="G525" s="40"/>
      <c r="H525" s="40"/>
      <c r="I525" s="229"/>
      <c r="J525" s="40"/>
      <c r="K525" s="40"/>
      <c r="L525" s="44"/>
      <c r="M525" s="230"/>
      <c r="N525" s="231"/>
      <c r="O525" s="84"/>
      <c r="P525" s="84"/>
      <c r="Q525" s="84"/>
      <c r="R525" s="84"/>
      <c r="S525" s="84"/>
      <c r="T525" s="85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T525" s="17" t="s">
        <v>194</v>
      </c>
      <c r="AU525" s="17" t="s">
        <v>85</v>
      </c>
    </row>
    <row r="526" s="12" customFormat="1" ht="22.8" customHeight="1">
      <c r="A526" s="12"/>
      <c r="B526" s="197"/>
      <c r="C526" s="198"/>
      <c r="D526" s="199" t="s">
        <v>71</v>
      </c>
      <c r="E526" s="211" t="s">
        <v>851</v>
      </c>
      <c r="F526" s="211" t="s">
        <v>852</v>
      </c>
      <c r="G526" s="198"/>
      <c r="H526" s="198"/>
      <c r="I526" s="201"/>
      <c r="J526" s="212">
        <f>BK526</f>
        <v>0</v>
      </c>
      <c r="K526" s="198"/>
      <c r="L526" s="203"/>
      <c r="M526" s="204"/>
      <c r="N526" s="205"/>
      <c r="O526" s="205"/>
      <c r="P526" s="206">
        <f>SUM(P527:P538)</f>
        <v>0</v>
      </c>
      <c r="Q526" s="205"/>
      <c r="R526" s="206">
        <f>SUM(R527:R538)</f>
        <v>0.029168160000000002</v>
      </c>
      <c r="S526" s="205"/>
      <c r="T526" s="207">
        <f>SUM(T527:T538)</f>
        <v>0</v>
      </c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R526" s="208" t="s">
        <v>85</v>
      </c>
      <c r="AT526" s="209" t="s">
        <v>71</v>
      </c>
      <c r="AU526" s="209" t="s">
        <v>79</v>
      </c>
      <c r="AY526" s="208" t="s">
        <v>186</v>
      </c>
      <c r="BK526" s="210">
        <f>SUM(BK527:BK538)</f>
        <v>0</v>
      </c>
    </row>
    <row r="527" s="2" customFormat="1" ht="21.75" customHeight="1">
      <c r="A527" s="38"/>
      <c r="B527" s="39"/>
      <c r="C527" s="213" t="s">
        <v>853</v>
      </c>
      <c r="D527" s="213" t="s">
        <v>188</v>
      </c>
      <c r="E527" s="214" t="s">
        <v>854</v>
      </c>
      <c r="F527" s="215" t="s">
        <v>855</v>
      </c>
      <c r="G527" s="216" t="s">
        <v>256</v>
      </c>
      <c r="H527" s="217">
        <v>4.2000000000000002</v>
      </c>
      <c r="I527" s="218"/>
      <c r="J527" s="219">
        <f>ROUND(I527*H527,2)</f>
        <v>0</v>
      </c>
      <c r="K527" s="220"/>
      <c r="L527" s="44"/>
      <c r="M527" s="221" t="s">
        <v>19</v>
      </c>
      <c r="N527" s="222" t="s">
        <v>44</v>
      </c>
      <c r="O527" s="84"/>
      <c r="P527" s="223">
        <f>O527*H527</f>
        <v>0</v>
      </c>
      <c r="Q527" s="223">
        <v>0</v>
      </c>
      <c r="R527" s="223">
        <f>Q527*H527</f>
        <v>0</v>
      </c>
      <c r="S527" s="223">
        <v>0</v>
      </c>
      <c r="T527" s="224">
        <f>S527*H527</f>
        <v>0</v>
      </c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R527" s="225" t="s">
        <v>306</v>
      </c>
      <c r="AT527" s="225" t="s">
        <v>188</v>
      </c>
      <c r="AU527" s="225" t="s">
        <v>85</v>
      </c>
      <c r="AY527" s="17" t="s">
        <v>186</v>
      </c>
      <c r="BE527" s="226">
        <f>IF(N527="základní",J527,0)</f>
        <v>0</v>
      </c>
      <c r="BF527" s="226">
        <f>IF(N527="snížená",J527,0)</f>
        <v>0</v>
      </c>
      <c r="BG527" s="226">
        <f>IF(N527="zákl. přenesená",J527,0)</f>
        <v>0</v>
      </c>
      <c r="BH527" s="226">
        <f>IF(N527="sníž. přenesená",J527,0)</f>
        <v>0</v>
      </c>
      <c r="BI527" s="226">
        <f>IF(N527="nulová",J527,0)</f>
        <v>0</v>
      </c>
      <c r="BJ527" s="17" t="s">
        <v>85</v>
      </c>
      <c r="BK527" s="226">
        <f>ROUND(I527*H527,2)</f>
        <v>0</v>
      </c>
      <c r="BL527" s="17" t="s">
        <v>306</v>
      </c>
      <c r="BM527" s="225" t="s">
        <v>856</v>
      </c>
    </row>
    <row r="528" s="2" customFormat="1">
      <c r="A528" s="38"/>
      <c r="B528" s="39"/>
      <c r="C528" s="40"/>
      <c r="D528" s="227" t="s">
        <v>194</v>
      </c>
      <c r="E528" s="40"/>
      <c r="F528" s="228" t="s">
        <v>857</v>
      </c>
      <c r="G528" s="40"/>
      <c r="H528" s="40"/>
      <c r="I528" s="229"/>
      <c r="J528" s="40"/>
      <c r="K528" s="40"/>
      <c r="L528" s="44"/>
      <c r="M528" s="230"/>
      <c r="N528" s="231"/>
      <c r="O528" s="84"/>
      <c r="P528" s="84"/>
      <c r="Q528" s="84"/>
      <c r="R528" s="84"/>
      <c r="S528" s="84"/>
      <c r="T528" s="85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T528" s="17" t="s">
        <v>194</v>
      </c>
      <c r="AU528" s="17" t="s">
        <v>85</v>
      </c>
    </row>
    <row r="529" s="14" customFormat="1">
      <c r="A529" s="14"/>
      <c r="B529" s="243"/>
      <c r="C529" s="244"/>
      <c r="D529" s="234" t="s">
        <v>196</v>
      </c>
      <c r="E529" s="245" t="s">
        <v>19</v>
      </c>
      <c r="F529" s="246" t="s">
        <v>858</v>
      </c>
      <c r="G529" s="244"/>
      <c r="H529" s="247">
        <v>4.2000000000000002</v>
      </c>
      <c r="I529" s="248"/>
      <c r="J529" s="244"/>
      <c r="K529" s="244"/>
      <c r="L529" s="249"/>
      <c r="M529" s="250"/>
      <c r="N529" s="251"/>
      <c r="O529" s="251"/>
      <c r="P529" s="251"/>
      <c r="Q529" s="251"/>
      <c r="R529" s="251"/>
      <c r="S529" s="251"/>
      <c r="T529" s="252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3" t="s">
        <v>196</v>
      </c>
      <c r="AU529" s="253" t="s">
        <v>85</v>
      </c>
      <c r="AV529" s="14" t="s">
        <v>85</v>
      </c>
      <c r="AW529" s="14" t="s">
        <v>33</v>
      </c>
      <c r="AX529" s="14" t="s">
        <v>72</v>
      </c>
      <c r="AY529" s="253" t="s">
        <v>186</v>
      </c>
    </row>
    <row r="530" s="2" customFormat="1" ht="33" customHeight="1">
      <c r="A530" s="38"/>
      <c r="B530" s="39"/>
      <c r="C530" s="254" t="s">
        <v>859</v>
      </c>
      <c r="D530" s="254" t="s">
        <v>236</v>
      </c>
      <c r="E530" s="255" t="s">
        <v>860</v>
      </c>
      <c r="F530" s="256" t="s">
        <v>861</v>
      </c>
      <c r="G530" s="257" t="s">
        <v>256</v>
      </c>
      <c r="H530" s="258">
        <v>4.8300000000000001</v>
      </c>
      <c r="I530" s="259"/>
      <c r="J530" s="260">
        <f>ROUND(I530*H530,2)</f>
        <v>0</v>
      </c>
      <c r="K530" s="261"/>
      <c r="L530" s="262"/>
      <c r="M530" s="263" t="s">
        <v>19</v>
      </c>
      <c r="N530" s="264" t="s">
        <v>44</v>
      </c>
      <c r="O530" s="84"/>
      <c r="P530" s="223">
        <f>O530*H530</f>
        <v>0</v>
      </c>
      <c r="Q530" s="223">
        <v>0.00050000000000000001</v>
      </c>
      <c r="R530" s="223">
        <f>Q530*H530</f>
        <v>0.002415</v>
      </c>
      <c r="S530" s="223">
        <v>0</v>
      </c>
      <c r="T530" s="224">
        <f>S530*H530</f>
        <v>0</v>
      </c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R530" s="225" t="s">
        <v>406</v>
      </c>
      <c r="AT530" s="225" t="s">
        <v>236</v>
      </c>
      <c r="AU530" s="225" t="s">
        <v>85</v>
      </c>
      <c r="AY530" s="17" t="s">
        <v>186</v>
      </c>
      <c r="BE530" s="226">
        <f>IF(N530="základní",J530,0)</f>
        <v>0</v>
      </c>
      <c r="BF530" s="226">
        <f>IF(N530="snížená",J530,0)</f>
        <v>0</v>
      </c>
      <c r="BG530" s="226">
        <f>IF(N530="zákl. přenesená",J530,0)</f>
        <v>0</v>
      </c>
      <c r="BH530" s="226">
        <f>IF(N530="sníž. přenesená",J530,0)</f>
        <v>0</v>
      </c>
      <c r="BI530" s="226">
        <f>IF(N530="nulová",J530,0)</f>
        <v>0</v>
      </c>
      <c r="BJ530" s="17" t="s">
        <v>85</v>
      </c>
      <c r="BK530" s="226">
        <f>ROUND(I530*H530,2)</f>
        <v>0</v>
      </c>
      <c r="BL530" s="17" t="s">
        <v>306</v>
      </c>
      <c r="BM530" s="225" t="s">
        <v>862</v>
      </c>
    </row>
    <row r="531" s="14" customFormat="1">
      <c r="A531" s="14"/>
      <c r="B531" s="243"/>
      <c r="C531" s="244"/>
      <c r="D531" s="234" t="s">
        <v>196</v>
      </c>
      <c r="E531" s="244"/>
      <c r="F531" s="246" t="s">
        <v>863</v>
      </c>
      <c r="G531" s="244"/>
      <c r="H531" s="247">
        <v>4.8300000000000001</v>
      </c>
      <c r="I531" s="248"/>
      <c r="J531" s="244"/>
      <c r="K531" s="244"/>
      <c r="L531" s="249"/>
      <c r="M531" s="250"/>
      <c r="N531" s="251"/>
      <c r="O531" s="251"/>
      <c r="P531" s="251"/>
      <c r="Q531" s="251"/>
      <c r="R531" s="251"/>
      <c r="S531" s="251"/>
      <c r="T531" s="252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53" t="s">
        <v>196</v>
      </c>
      <c r="AU531" s="253" t="s">
        <v>85</v>
      </c>
      <c r="AV531" s="14" t="s">
        <v>85</v>
      </c>
      <c r="AW531" s="14" t="s">
        <v>4</v>
      </c>
      <c r="AX531" s="14" t="s">
        <v>79</v>
      </c>
      <c r="AY531" s="253" t="s">
        <v>186</v>
      </c>
    </row>
    <row r="532" s="2" customFormat="1" ht="49.05" customHeight="1">
      <c r="A532" s="38"/>
      <c r="B532" s="39"/>
      <c r="C532" s="213" t="s">
        <v>864</v>
      </c>
      <c r="D532" s="213" t="s">
        <v>188</v>
      </c>
      <c r="E532" s="214" t="s">
        <v>865</v>
      </c>
      <c r="F532" s="215" t="s">
        <v>866</v>
      </c>
      <c r="G532" s="216" t="s">
        <v>256</v>
      </c>
      <c r="H532" s="217">
        <v>4.2000000000000002</v>
      </c>
      <c r="I532" s="218"/>
      <c r="J532" s="219">
        <f>ROUND(I532*H532,2)</f>
        <v>0</v>
      </c>
      <c r="K532" s="220"/>
      <c r="L532" s="44"/>
      <c r="M532" s="221" t="s">
        <v>19</v>
      </c>
      <c r="N532" s="222" t="s">
        <v>44</v>
      </c>
      <c r="O532" s="84"/>
      <c r="P532" s="223">
        <f>O532*H532</f>
        <v>0</v>
      </c>
      <c r="Q532" s="223">
        <v>0.0063698000000000001</v>
      </c>
      <c r="R532" s="223">
        <f>Q532*H532</f>
        <v>0.026753160000000002</v>
      </c>
      <c r="S532" s="223">
        <v>0</v>
      </c>
      <c r="T532" s="224">
        <f>S532*H532</f>
        <v>0</v>
      </c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R532" s="225" t="s">
        <v>306</v>
      </c>
      <c r="AT532" s="225" t="s">
        <v>188</v>
      </c>
      <c r="AU532" s="225" t="s">
        <v>85</v>
      </c>
      <c r="AY532" s="17" t="s">
        <v>186</v>
      </c>
      <c r="BE532" s="226">
        <f>IF(N532="základní",J532,0)</f>
        <v>0</v>
      </c>
      <c r="BF532" s="226">
        <f>IF(N532="snížená",J532,0)</f>
        <v>0</v>
      </c>
      <c r="BG532" s="226">
        <f>IF(N532="zákl. přenesená",J532,0)</f>
        <v>0</v>
      </c>
      <c r="BH532" s="226">
        <f>IF(N532="sníž. přenesená",J532,0)</f>
        <v>0</v>
      </c>
      <c r="BI532" s="226">
        <f>IF(N532="nulová",J532,0)</f>
        <v>0</v>
      </c>
      <c r="BJ532" s="17" t="s">
        <v>85</v>
      </c>
      <c r="BK532" s="226">
        <f>ROUND(I532*H532,2)</f>
        <v>0</v>
      </c>
      <c r="BL532" s="17" t="s">
        <v>306</v>
      </c>
      <c r="BM532" s="225" t="s">
        <v>867</v>
      </c>
    </row>
    <row r="533" s="2" customFormat="1">
      <c r="A533" s="38"/>
      <c r="B533" s="39"/>
      <c r="C533" s="40"/>
      <c r="D533" s="227" t="s">
        <v>194</v>
      </c>
      <c r="E533" s="40"/>
      <c r="F533" s="228" t="s">
        <v>868</v>
      </c>
      <c r="G533" s="40"/>
      <c r="H533" s="40"/>
      <c r="I533" s="229"/>
      <c r="J533" s="40"/>
      <c r="K533" s="40"/>
      <c r="L533" s="44"/>
      <c r="M533" s="230"/>
      <c r="N533" s="231"/>
      <c r="O533" s="84"/>
      <c r="P533" s="84"/>
      <c r="Q533" s="84"/>
      <c r="R533" s="84"/>
      <c r="S533" s="84"/>
      <c r="T533" s="85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T533" s="17" t="s">
        <v>194</v>
      </c>
      <c r="AU533" s="17" t="s">
        <v>85</v>
      </c>
    </row>
    <row r="534" s="14" customFormat="1">
      <c r="A534" s="14"/>
      <c r="B534" s="243"/>
      <c r="C534" s="244"/>
      <c r="D534" s="234" t="s">
        <v>196</v>
      </c>
      <c r="E534" s="245" t="s">
        <v>19</v>
      </c>
      <c r="F534" s="246" t="s">
        <v>858</v>
      </c>
      <c r="G534" s="244"/>
      <c r="H534" s="247">
        <v>4.2000000000000002</v>
      </c>
      <c r="I534" s="248"/>
      <c r="J534" s="244"/>
      <c r="K534" s="244"/>
      <c r="L534" s="249"/>
      <c r="M534" s="250"/>
      <c r="N534" s="251"/>
      <c r="O534" s="251"/>
      <c r="P534" s="251"/>
      <c r="Q534" s="251"/>
      <c r="R534" s="251"/>
      <c r="S534" s="251"/>
      <c r="T534" s="252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3" t="s">
        <v>196</v>
      </c>
      <c r="AU534" s="253" t="s">
        <v>85</v>
      </c>
      <c r="AV534" s="14" t="s">
        <v>85</v>
      </c>
      <c r="AW534" s="14" t="s">
        <v>33</v>
      </c>
      <c r="AX534" s="14" t="s">
        <v>72</v>
      </c>
      <c r="AY534" s="253" t="s">
        <v>186</v>
      </c>
    </row>
    <row r="535" s="2" customFormat="1" ht="49.05" customHeight="1">
      <c r="A535" s="38"/>
      <c r="B535" s="39"/>
      <c r="C535" s="213" t="s">
        <v>869</v>
      </c>
      <c r="D535" s="213" t="s">
        <v>188</v>
      </c>
      <c r="E535" s="214" t="s">
        <v>870</v>
      </c>
      <c r="F535" s="215" t="s">
        <v>871</v>
      </c>
      <c r="G535" s="216" t="s">
        <v>230</v>
      </c>
      <c r="H535" s="217">
        <v>0.029000000000000001</v>
      </c>
      <c r="I535" s="218"/>
      <c r="J535" s="219">
        <f>ROUND(I535*H535,2)</f>
        <v>0</v>
      </c>
      <c r="K535" s="220"/>
      <c r="L535" s="44"/>
      <c r="M535" s="221" t="s">
        <v>19</v>
      </c>
      <c r="N535" s="222" t="s">
        <v>44</v>
      </c>
      <c r="O535" s="84"/>
      <c r="P535" s="223">
        <f>O535*H535</f>
        <v>0</v>
      </c>
      <c r="Q535" s="223">
        <v>0</v>
      </c>
      <c r="R535" s="223">
        <f>Q535*H535</f>
        <v>0</v>
      </c>
      <c r="S535" s="223">
        <v>0</v>
      </c>
      <c r="T535" s="224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225" t="s">
        <v>306</v>
      </c>
      <c r="AT535" s="225" t="s">
        <v>188</v>
      </c>
      <c r="AU535" s="225" t="s">
        <v>85</v>
      </c>
      <c r="AY535" s="17" t="s">
        <v>186</v>
      </c>
      <c r="BE535" s="226">
        <f>IF(N535="základní",J535,0)</f>
        <v>0</v>
      </c>
      <c r="BF535" s="226">
        <f>IF(N535="snížená",J535,0)</f>
        <v>0</v>
      </c>
      <c r="BG535" s="226">
        <f>IF(N535="zákl. přenesená",J535,0)</f>
        <v>0</v>
      </c>
      <c r="BH535" s="226">
        <f>IF(N535="sníž. přenesená",J535,0)</f>
        <v>0</v>
      </c>
      <c r="BI535" s="226">
        <f>IF(N535="nulová",J535,0)</f>
        <v>0</v>
      </c>
      <c r="BJ535" s="17" t="s">
        <v>85</v>
      </c>
      <c r="BK535" s="226">
        <f>ROUND(I535*H535,2)</f>
        <v>0</v>
      </c>
      <c r="BL535" s="17" t="s">
        <v>306</v>
      </c>
      <c r="BM535" s="225" t="s">
        <v>872</v>
      </c>
    </row>
    <row r="536" s="2" customFormat="1">
      <c r="A536" s="38"/>
      <c r="B536" s="39"/>
      <c r="C536" s="40"/>
      <c r="D536" s="227" t="s">
        <v>194</v>
      </c>
      <c r="E536" s="40"/>
      <c r="F536" s="228" t="s">
        <v>873</v>
      </c>
      <c r="G536" s="40"/>
      <c r="H536" s="40"/>
      <c r="I536" s="229"/>
      <c r="J536" s="40"/>
      <c r="K536" s="40"/>
      <c r="L536" s="44"/>
      <c r="M536" s="230"/>
      <c r="N536" s="231"/>
      <c r="O536" s="84"/>
      <c r="P536" s="84"/>
      <c r="Q536" s="84"/>
      <c r="R536" s="84"/>
      <c r="S536" s="84"/>
      <c r="T536" s="85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T536" s="17" t="s">
        <v>194</v>
      </c>
      <c r="AU536" s="17" t="s">
        <v>85</v>
      </c>
    </row>
    <row r="537" s="2" customFormat="1" ht="49.05" customHeight="1">
      <c r="A537" s="38"/>
      <c r="B537" s="39"/>
      <c r="C537" s="213" t="s">
        <v>874</v>
      </c>
      <c r="D537" s="213" t="s">
        <v>188</v>
      </c>
      <c r="E537" s="214" t="s">
        <v>875</v>
      </c>
      <c r="F537" s="215" t="s">
        <v>876</v>
      </c>
      <c r="G537" s="216" t="s">
        <v>230</v>
      </c>
      <c r="H537" s="217">
        <v>0.029000000000000001</v>
      </c>
      <c r="I537" s="218"/>
      <c r="J537" s="219">
        <f>ROUND(I537*H537,2)</f>
        <v>0</v>
      </c>
      <c r="K537" s="220"/>
      <c r="L537" s="44"/>
      <c r="M537" s="221" t="s">
        <v>19</v>
      </c>
      <c r="N537" s="222" t="s">
        <v>44</v>
      </c>
      <c r="O537" s="84"/>
      <c r="P537" s="223">
        <f>O537*H537</f>
        <v>0</v>
      </c>
      <c r="Q537" s="223">
        <v>0</v>
      </c>
      <c r="R537" s="223">
        <f>Q537*H537</f>
        <v>0</v>
      </c>
      <c r="S537" s="223">
        <v>0</v>
      </c>
      <c r="T537" s="224">
        <f>S537*H537</f>
        <v>0</v>
      </c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R537" s="225" t="s">
        <v>306</v>
      </c>
      <c r="AT537" s="225" t="s">
        <v>188</v>
      </c>
      <c r="AU537" s="225" t="s">
        <v>85</v>
      </c>
      <c r="AY537" s="17" t="s">
        <v>186</v>
      </c>
      <c r="BE537" s="226">
        <f>IF(N537="základní",J537,0)</f>
        <v>0</v>
      </c>
      <c r="BF537" s="226">
        <f>IF(N537="snížená",J537,0)</f>
        <v>0</v>
      </c>
      <c r="BG537" s="226">
        <f>IF(N537="zákl. přenesená",J537,0)</f>
        <v>0</v>
      </c>
      <c r="BH537" s="226">
        <f>IF(N537="sníž. přenesená",J537,0)</f>
        <v>0</v>
      </c>
      <c r="BI537" s="226">
        <f>IF(N537="nulová",J537,0)</f>
        <v>0</v>
      </c>
      <c r="BJ537" s="17" t="s">
        <v>85</v>
      </c>
      <c r="BK537" s="226">
        <f>ROUND(I537*H537,2)</f>
        <v>0</v>
      </c>
      <c r="BL537" s="17" t="s">
        <v>306</v>
      </c>
      <c r="BM537" s="225" t="s">
        <v>877</v>
      </c>
    </row>
    <row r="538" s="2" customFormat="1">
      <c r="A538" s="38"/>
      <c r="B538" s="39"/>
      <c r="C538" s="40"/>
      <c r="D538" s="227" t="s">
        <v>194</v>
      </c>
      <c r="E538" s="40"/>
      <c r="F538" s="228" t="s">
        <v>878</v>
      </c>
      <c r="G538" s="40"/>
      <c r="H538" s="40"/>
      <c r="I538" s="229"/>
      <c r="J538" s="40"/>
      <c r="K538" s="40"/>
      <c r="L538" s="44"/>
      <c r="M538" s="230"/>
      <c r="N538" s="231"/>
      <c r="O538" s="84"/>
      <c r="P538" s="84"/>
      <c r="Q538" s="84"/>
      <c r="R538" s="84"/>
      <c r="S538" s="84"/>
      <c r="T538" s="85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T538" s="17" t="s">
        <v>194</v>
      </c>
      <c r="AU538" s="17" t="s">
        <v>85</v>
      </c>
    </row>
    <row r="539" s="12" customFormat="1" ht="22.8" customHeight="1">
      <c r="A539" s="12"/>
      <c r="B539" s="197"/>
      <c r="C539" s="198"/>
      <c r="D539" s="199" t="s">
        <v>71</v>
      </c>
      <c r="E539" s="211" t="s">
        <v>879</v>
      </c>
      <c r="F539" s="211" t="s">
        <v>880</v>
      </c>
      <c r="G539" s="198"/>
      <c r="H539" s="198"/>
      <c r="I539" s="201"/>
      <c r="J539" s="212">
        <f>BK539</f>
        <v>0</v>
      </c>
      <c r="K539" s="198"/>
      <c r="L539" s="203"/>
      <c r="M539" s="204"/>
      <c r="N539" s="205"/>
      <c r="O539" s="205"/>
      <c r="P539" s="206">
        <f>SUM(P540:P560)</f>
        <v>0</v>
      </c>
      <c r="Q539" s="205"/>
      <c r="R539" s="206">
        <f>SUM(R540:R560)</f>
        <v>0.013740000000000001</v>
      </c>
      <c r="S539" s="205"/>
      <c r="T539" s="207">
        <f>SUM(T540:T560)</f>
        <v>0</v>
      </c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R539" s="208" t="s">
        <v>85</v>
      </c>
      <c r="AT539" s="209" t="s">
        <v>71</v>
      </c>
      <c r="AU539" s="209" t="s">
        <v>79</v>
      </c>
      <c r="AY539" s="208" t="s">
        <v>186</v>
      </c>
      <c r="BK539" s="210">
        <f>SUM(BK540:BK560)</f>
        <v>0</v>
      </c>
    </row>
    <row r="540" s="2" customFormat="1" ht="24.15" customHeight="1">
      <c r="A540" s="38"/>
      <c r="B540" s="39"/>
      <c r="C540" s="213" t="s">
        <v>881</v>
      </c>
      <c r="D540" s="213" t="s">
        <v>188</v>
      </c>
      <c r="E540" s="214" t="s">
        <v>882</v>
      </c>
      <c r="F540" s="215" t="s">
        <v>883</v>
      </c>
      <c r="G540" s="216" t="s">
        <v>283</v>
      </c>
      <c r="H540" s="217">
        <v>3</v>
      </c>
      <c r="I540" s="218"/>
      <c r="J540" s="219">
        <f>ROUND(I540*H540,2)</f>
        <v>0</v>
      </c>
      <c r="K540" s="220"/>
      <c r="L540" s="44"/>
      <c r="M540" s="221" t="s">
        <v>19</v>
      </c>
      <c r="N540" s="222" t="s">
        <v>44</v>
      </c>
      <c r="O540" s="84"/>
      <c r="P540" s="223">
        <f>O540*H540</f>
        <v>0</v>
      </c>
      <c r="Q540" s="223">
        <v>0</v>
      </c>
      <c r="R540" s="223">
        <f>Q540*H540</f>
        <v>0</v>
      </c>
      <c r="S540" s="223">
        <v>0</v>
      </c>
      <c r="T540" s="224">
        <f>S540*H540</f>
        <v>0</v>
      </c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R540" s="225" t="s">
        <v>306</v>
      </c>
      <c r="AT540" s="225" t="s">
        <v>188</v>
      </c>
      <c r="AU540" s="225" t="s">
        <v>85</v>
      </c>
      <c r="AY540" s="17" t="s">
        <v>186</v>
      </c>
      <c r="BE540" s="226">
        <f>IF(N540="základní",J540,0)</f>
        <v>0</v>
      </c>
      <c r="BF540" s="226">
        <f>IF(N540="snížená",J540,0)</f>
        <v>0</v>
      </c>
      <c r="BG540" s="226">
        <f>IF(N540="zákl. přenesená",J540,0)</f>
        <v>0</v>
      </c>
      <c r="BH540" s="226">
        <f>IF(N540="sníž. přenesená",J540,0)</f>
        <v>0</v>
      </c>
      <c r="BI540" s="226">
        <f>IF(N540="nulová",J540,0)</f>
        <v>0</v>
      </c>
      <c r="BJ540" s="17" t="s">
        <v>85</v>
      </c>
      <c r="BK540" s="226">
        <f>ROUND(I540*H540,2)</f>
        <v>0</v>
      </c>
      <c r="BL540" s="17" t="s">
        <v>306</v>
      </c>
      <c r="BM540" s="225" t="s">
        <v>884</v>
      </c>
    </row>
    <row r="541" s="2" customFormat="1">
      <c r="A541" s="38"/>
      <c r="B541" s="39"/>
      <c r="C541" s="40"/>
      <c r="D541" s="227" t="s">
        <v>194</v>
      </c>
      <c r="E541" s="40"/>
      <c r="F541" s="228" t="s">
        <v>885</v>
      </c>
      <c r="G541" s="40"/>
      <c r="H541" s="40"/>
      <c r="I541" s="229"/>
      <c r="J541" s="40"/>
      <c r="K541" s="40"/>
      <c r="L541" s="44"/>
      <c r="M541" s="230"/>
      <c r="N541" s="231"/>
      <c r="O541" s="84"/>
      <c r="P541" s="84"/>
      <c r="Q541" s="84"/>
      <c r="R541" s="84"/>
      <c r="S541" s="84"/>
      <c r="T541" s="85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T541" s="17" t="s">
        <v>194</v>
      </c>
      <c r="AU541" s="17" t="s">
        <v>85</v>
      </c>
    </row>
    <row r="542" s="14" customFormat="1">
      <c r="A542" s="14"/>
      <c r="B542" s="243"/>
      <c r="C542" s="244"/>
      <c r="D542" s="234" t="s">
        <v>196</v>
      </c>
      <c r="E542" s="245" t="s">
        <v>19</v>
      </c>
      <c r="F542" s="246" t="s">
        <v>886</v>
      </c>
      <c r="G542" s="244"/>
      <c r="H542" s="247">
        <v>3</v>
      </c>
      <c r="I542" s="248"/>
      <c r="J542" s="244"/>
      <c r="K542" s="244"/>
      <c r="L542" s="249"/>
      <c r="M542" s="250"/>
      <c r="N542" s="251"/>
      <c r="O542" s="251"/>
      <c r="P542" s="251"/>
      <c r="Q542" s="251"/>
      <c r="R542" s="251"/>
      <c r="S542" s="251"/>
      <c r="T542" s="252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53" t="s">
        <v>196</v>
      </c>
      <c r="AU542" s="253" t="s">
        <v>85</v>
      </c>
      <c r="AV542" s="14" t="s">
        <v>85</v>
      </c>
      <c r="AW542" s="14" t="s">
        <v>33</v>
      </c>
      <c r="AX542" s="14" t="s">
        <v>72</v>
      </c>
      <c r="AY542" s="253" t="s">
        <v>186</v>
      </c>
    </row>
    <row r="543" s="2" customFormat="1" ht="24.15" customHeight="1">
      <c r="A543" s="38"/>
      <c r="B543" s="39"/>
      <c r="C543" s="254" t="s">
        <v>887</v>
      </c>
      <c r="D543" s="254" t="s">
        <v>236</v>
      </c>
      <c r="E543" s="255" t="s">
        <v>888</v>
      </c>
      <c r="F543" s="256" t="s">
        <v>889</v>
      </c>
      <c r="G543" s="257" t="s">
        <v>283</v>
      </c>
      <c r="H543" s="258">
        <v>3</v>
      </c>
      <c r="I543" s="259"/>
      <c r="J543" s="260">
        <f>ROUND(I543*H543,2)</f>
        <v>0</v>
      </c>
      <c r="K543" s="261"/>
      <c r="L543" s="262"/>
      <c r="M543" s="263" t="s">
        <v>19</v>
      </c>
      <c r="N543" s="264" t="s">
        <v>44</v>
      </c>
      <c r="O543" s="84"/>
      <c r="P543" s="223">
        <f>O543*H543</f>
        <v>0</v>
      </c>
      <c r="Q543" s="223">
        <v>0.00014999999999999999</v>
      </c>
      <c r="R543" s="223">
        <f>Q543*H543</f>
        <v>0.00044999999999999999</v>
      </c>
      <c r="S543" s="223">
        <v>0</v>
      </c>
      <c r="T543" s="224">
        <f>S543*H543</f>
        <v>0</v>
      </c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R543" s="225" t="s">
        <v>406</v>
      </c>
      <c r="AT543" s="225" t="s">
        <v>236</v>
      </c>
      <c r="AU543" s="225" t="s">
        <v>85</v>
      </c>
      <c r="AY543" s="17" t="s">
        <v>186</v>
      </c>
      <c r="BE543" s="226">
        <f>IF(N543="základní",J543,0)</f>
        <v>0</v>
      </c>
      <c r="BF543" s="226">
        <f>IF(N543="snížená",J543,0)</f>
        <v>0</v>
      </c>
      <c r="BG543" s="226">
        <f>IF(N543="zákl. přenesená",J543,0)</f>
        <v>0</v>
      </c>
      <c r="BH543" s="226">
        <f>IF(N543="sníž. přenesená",J543,0)</f>
        <v>0</v>
      </c>
      <c r="BI543" s="226">
        <f>IF(N543="nulová",J543,0)</f>
        <v>0</v>
      </c>
      <c r="BJ543" s="17" t="s">
        <v>85</v>
      </c>
      <c r="BK543" s="226">
        <f>ROUND(I543*H543,2)</f>
        <v>0</v>
      </c>
      <c r="BL543" s="17" t="s">
        <v>306</v>
      </c>
      <c r="BM543" s="225" t="s">
        <v>890</v>
      </c>
    </row>
    <row r="544" s="14" customFormat="1">
      <c r="A544" s="14"/>
      <c r="B544" s="243"/>
      <c r="C544" s="244"/>
      <c r="D544" s="234" t="s">
        <v>196</v>
      </c>
      <c r="E544" s="245" t="s">
        <v>19</v>
      </c>
      <c r="F544" s="246" t="s">
        <v>886</v>
      </c>
      <c r="G544" s="244"/>
      <c r="H544" s="247">
        <v>3</v>
      </c>
      <c r="I544" s="248"/>
      <c r="J544" s="244"/>
      <c r="K544" s="244"/>
      <c r="L544" s="249"/>
      <c r="M544" s="250"/>
      <c r="N544" s="251"/>
      <c r="O544" s="251"/>
      <c r="P544" s="251"/>
      <c r="Q544" s="251"/>
      <c r="R544" s="251"/>
      <c r="S544" s="251"/>
      <c r="T544" s="252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3" t="s">
        <v>196</v>
      </c>
      <c r="AU544" s="253" t="s">
        <v>85</v>
      </c>
      <c r="AV544" s="14" t="s">
        <v>85</v>
      </c>
      <c r="AW544" s="14" t="s">
        <v>33</v>
      </c>
      <c r="AX544" s="14" t="s">
        <v>72</v>
      </c>
      <c r="AY544" s="253" t="s">
        <v>186</v>
      </c>
    </row>
    <row r="545" s="2" customFormat="1" ht="16.5" customHeight="1">
      <c r="A545" s="38"/>
      <c r="B545" s="39"/>
      <c r="C545" s="254" t="s">
        <v>891</v>
      </c>
      <c r="D545" s="254" t="s">
        <v>236</v>
      </c>
      <c r="E545" s="255" t="s">
        <v>892</v>
      </c>
      <c r="F545" s="256" t="s">
        <v>893</v>
      </c>
      <c r="G545" s="257" t="s">
        <v>283</v>
      </c>
      <c r="H545" s="258">
        <v>3</v>
      </c>
      <c r="I545" s="259"/>
      <c r="J545" s="260">
        <f>ROUND(I545*H545,2)</f>
        <v>0</v>
      </c>
      <c r="K545" s="261"/>
      <c r="L545" s="262"/>
      <c r="M545" s="263" t="s">
        <v>19</v>
      </c>
      <c r="N545" s="264" t="s">
        <v>44</v>
      </c>
      <c r="O545" s="84"/>
      <c r="P545" s="223">
        <f>O545*H545</f>
        <v>0</v>
      </c>
      <c r="Q545" s="223">
        <v>0.00014999999999999999</v>
      </c>
      <c r="R545" s="223">
        <f>Q545*H545</f>
        <v>0.00044999999999999999</v>
      </c>
      <c r="S545" s="223">
        <v>0</v>
      </c>
      <c r="T545" s="224">
        <f>S545*H545</f>
        <v>0</v>
      </c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R545" s="225" t="s">
        <v>406</v>
      </c>
      <c r="AT545" s="225" t="s">
        <v>236</v>
      </c>
      <c r="AU545" s="225" t="s">
        <v>85</v>
      </c>
      <c r="AY545" s="17" t="s">
        <v>186</v>
      </c>
      <c r="BE545" s="226">
        <f>IF(N545="základní",J545,0)</f>
        <v>0</v>
      </c>
      <c r="BF545" s="226">
        <f>IF(N545="snížená",J545,0)</f>
        <v>0</v>
      </c>
      <c r="BG545" s="226">
        <f>IF(N545="zákl. přenesená",J545,0)</f>
        <v>0</v>
      </c>
      <c r="BH545" s="226">
        <f>IF(N545="sníž. přenesená",J545,0)</f>
        <v>0</v>
      </c>
      <c r="BI545" s="226">
        <f>IF(N545="nulová",J545,0)</f>
        <v>0</v>
      </c>
      <c r="BJ545" s="17" t="s">
        <v>85</v>
      </c>
      <c r="BK545" s="226">
        <f>ROUND(I545*H545,2)</f>
        <v>0</v>
      </c>
      <c r="BL545" s="17" t="s">
        <v>306</v>
      </c>
      <c r="BM545" s="225" t="s">
        <v>894</v>
      </c>
    </row>
    <row r="546" s="14" customFormat="1">
      <c r="A546" s="14"/>
      <c r="B546" s="243"/>
      <c r="C546" s="244"/>
      <c r="D546" s="234" t="s">
        <v>196</v>
      </c>
      <c r="E546" s="245" t="s">
        <v>19</v>
      </c>
      <c r="F546" s="246" t="s">
        <v>886</v>
      </c>
      <c r="G546" s="244"/>
      <c r="H546" s="247">
        <v>3</v>
      </c>
      <c r="I546" s="248"/>
      <c r="J546" s="244"/>
      <c r="K546" s="244"/>
      <c r="L546" s="249"/>
      <c r="M546" s="250"/>
      <c r="N546" s="251"/>
      <c r="O546" s="251"/>
      <c r="P546" s="251"/>
      <c r="Q546" s="251"/>
      <c r="R546" s="251"/>
      <c r="S546" s="251"/>
      <c r="T546" s="252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3" t="s">
        <v>196</v>
      </c>
      <c r="AU546" s="253" t="s">
        <v>85</v>
      </c>
      <c r="AV546" s="14" t="s">
        <v>85</v>
      </c>
      <c r="AW546" s="14" t="s">
        <v>33</v>
      </c>
      <c r="AX546" s="14" t="s">
        <v>72</v>
      </c>
      <c r="AY546" s="253" t="s">
        <v>186</v>
      </c>
    </row>
    <row r="547" s="2" customFormat="1" ht="24.15" customHeight="1">
      <c r="A547" s="38"/>
      <c r="B547" s="39"/>
      <c r="C547" s="213" t="s">
        <v>895</v>
      </c>
      <c r="D547" s="213" t="s">
        <v>188</v>
      </c>
      <c r="E547" s="214" t="s">
        <v>896</v>
      </c>
      <c r="F547" s="215" t="s">
        <v>897</v>
      </c>
      <c r="G547" s="216" t="s">
        <v>283</v>
      </c>
      <c r="H547" s="217">
        <v>3</v>
      </c>
      <c r="I547" s="218"/>
      <c r="J547" s="219">
        <f>ROUND(I547*H547,2)</f>
        <v>0</v>
      </c>
      <c r="K547" s="220"/>
      <c r="L547" s="44"/>
      <c r="M547" s="221" t="s">
        <v>19</v>
      </c>
      <c r="N547" s="222" t="s">
        <v>44</v>
      </c>
      <c r="O547" s="84"/>
      <c r="P547" s="223">
        <f>O547*H547</f>
        <v>0</v>
      </c>
      <c r="Q547" s="223">
        <v>0</v>
      </c>
      <c r="R547" s="223">
        <f>Q547*H547</f>
        <v>0</v>
      </c>
      <c r="S547" s="223">
        <v>0</v>
      </c>
      <c r="T547" s="224">
        <f>S547*H547</f>
        <v>0</v>
      </c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R547" s="225" t="s">
        <v>306</v>
      </c>
      <c r="AT547" s="225" t="s">
        <v>188</v>
      </c>
      <c r="AU547" s="225" t="s">
        <v>85</v>
      </c>
      <c r="AY547" s="17" t="s">
        <v>186</v>
      </c>
      <c r="BE547" s="226">
        <f>IF(N547="základní",J547,0)</f>
        <v>0</v>
      </c>
      <c r="BF547" s="226">
        <f>IF(N547="snížená",J547,0)</f>
        <v>0</v>
      </c>
      <c r="BG547" s="226">
        <f>IF(N547="zákl. přenesená",J547,0)</f>
        <v>0</v>
      </c>
      <c r="BH547" s="226">
        <f>IF(N547="sníž. přenesená",J547,0)</f>
        <v>0</v>
      </c>
      <c r="BI547" s="226">
        <f>IF(N547="nulová",J547,0)</f>
        <v>0</v>
      </c>
      <c r="BJ547" s="17" t="s">
        <v>85</v>
      </c>
      <c r="BK547" s="226">
        <f>ROUND(I547*H547,2)</f>
        <v>0</v>
      </c>
      <c r="BL547" s="17" t="s">
        <v>306</v>
      </c>
      <c r="BM547" s="225" t="s">
        <v>898</v>
      </c>
    </row>
    <row r="548" s="2" customFormat="1">
      <c r="A548" s="38"/>
      <c r="B548" s="39"/>
      <c r="C548" s="40"/>
      <c r="D548" s="227" t="s">
        <v>194</v>
      </c>
      <c r="E548" s="40"/>
      <c r="F548" s="228" t="s">
        <v>899</v>
      </c>
      <c r="G548" s="40"/>
      <c r="H548" s="40"/>
      <c r="I548" s="229"/>
      <c r="J548" s="40"/>
      <c r="K548" s="40"/>
      <c r="L548" s="44"/>
      <c r="M548" s="230"/>
      <c r="N548" s="231"/>
      <c r="O548" s="84"/>
      <c r="P548" s="84"/>
      <c r="Q548" s="84"/>
      <c r="R548" s="84"/>
      <c r="S548" s="84"/>
      <c r="T548" s="85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T548" s="17" t="s">
        <v>194</v>
      </c>
      <c r="AU548" s="17" t="s">
        <v>85</v>
      </c>
    </row>
    <row r="549" s="14" customFormat="1">
      <c r="A549" s="14"/>
      <c r="B549" s="243"/>
      <c r="C549" s="244"/>
      <c r="D549" s="234" t="s">
        <v>196</v>
      </c>
      <c r="E549" s="245" t="s">
        <v>19</v>
      </c>
      <c r="F549" s="246" t="s">
        <v>886</v>
      </c>
      <c r="G549" s="244"/>
      <c r="H549" s="247">
        <v>3</v>
      </c>
      <c r="I549" s="248"/>
      <c r="J549" s="244"/>
      <c r="K549" s="244"/>
      <c r="L549" s="249"/>
      <c r="M549" s="250"/>
      <c r="N549" s="251"/>
      <c r="O549" s="251"/>
      <c r="P549" s="251"/>
      <c r="Q549" s="251"/>
      <c r="R549" s="251"/>
      <c r="S549" s="251"/>
      <c r="T549" s="252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3" t="s">
        <v>196</v>
      </c>
      <c r="AU549" s="253" t="s">
        <v>85</v>
      </c>
      <c r="AV549" s="14" t="s">
        <v>85</v>
      </c>
      <c r="AW549" s="14" t="s">
        <v>33</v>
      </c>
      <c r="AX549" s="14" t="s">
        <v>72</v>
      </c>
      <c r="AY549" s="253" t="s">
        <v>186</v>
      </c>
    </row>
    <row r="550" s="2" customFormat="1" ht="16.5" customHeight="1">
      <c r="A550" s="38"/>
      <c r="B550" s="39"/>
      <c r="C550" s="254" t="s">
        <v>900</v>
      </c>
      <c r="D550" s="254" t="s">
        <v>236</v>
      </c>
      <c r="E550" s="255" t="s">
        <v>901</v>
      </c>
      <c r="F550" s="256" t="s">
        <v>902</v>
      </c>
      <c r="G550" s="257" t="s">
        <v>283</v>
      </c>
      <c r="H550" s="258">
        <v>3</v>
      </c>
      <c r="I550" s="259"/>
      <c r="J550" s="260">
        <f>ROUND(I550*H550,2)</f>
        <v>0</v>
      </c>
      <c r="K550" s="261"/>
      <c r="L550" s="262"/>
      <c r="M550" s="263" t="s">
        <v>19</v>
      </c>
      <c r="N550" s="264" t="s">
        <v>44</v>
      </c>
      <c r="O550" s="84"/>
      <c r="P550" s="223">
        <f>O550*H550</f>
        <v>0</v>
      </c>
      <c r="Q550" s="223">
        <v>0.0022000000000000001</v>
      </c>
      <c r="R550" s="223">
        <f>Q550*H550</f>
        <v>0.0066</v>
      </c>
      <c r="S550" s="223">
        <v>0</v>
      </c>
      <c r="T550" s="224">
        <f>S550*H550</f>
        <v>0</v>
      </c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R550" s="225" t="s">
        <v>406</v>
      </c>
      <c r="AT550" s="225" t="s">
        <v>236</v>
      </c>
      <c r="AU550" s="225" t="s">
        <v>85</v>
      </c>
      <c r="AY550" s="17" t="s">
        <v>186</v>
      </c>
      <c r="BE550" s="226">
        <f>IF(N550="základní",J550,0)</f>
        <v>0</v>
      </c>
      <c r="BF550" s="226">
        <f>IF(N550="snížená",J550,0)</f>
        <v>0</v>
      </c>
      <c r="BG550" s="226">
        <f>IF(N550="zákl. přenesená",J550,0)</f>
        <v>0</v>
      </c>
      <c r="BH550" s="226">
        <f>IF(N550="sníž. přenesená",J550,0)</f>
        <v>0</v>
      </c>
      <c r="BI550" s="226">
        <f>IF(N550="nulová",J550,0)</f>
        <v>0</v>
      </c>
      <c r="BJ550" s="17" t="s">
        <v>85</v>
      </c>
      <c r="BK550" s="226">
        <f>ROUND(I550*H550,2)</f>
        <v>0</v>
      </c>
      <c r="BL550" s="17" t="s">
        <v>306</v>
      </c>
      <c r="BM550" s="225" t="s">
        <v>903</v>
      </c>
    </row>
    <row r="551" s="14" customFormat="1">
      <c r="A551" s="14"/>
      <c r="B551" s="243"/>
      <c r="C551" s="244"/>
      <c r="D551" s="234" t="s">
        <v>196</v>
      </c>
      <c r="E551" s="245" t="s">
        <v>19</v>
      </c>
      <c r="F551" s="246" t="s">
        <v>886</v>
      </c>
      <c r="G551" s="244"/>
      <c r="H551" s="247">
        <v>3</v>
      </c>
      <c r="I551" s="248"/>
      <c r="J551" s="244"/>
      <c r="K551" s="244"/>
      <c r="L551" s="249"/>
      <c r="M551" s="250"/>
      <c r="N551" s="251"/>
      <c r="O551" s="251"/>
      <c r="P551" s="251"/>
      <c r="Q551" s="251"/>
      <c r="R551" s="251"/>
      <c r="S551" s="251"/>
      <c r="T551" s="252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53" t="s">
        <v>196</v>
      </c>
      <c r="AU551" s="253" t="s">
        <v>85</v>
      </c>
      <c r="AV551" s="14" t="s">
        <v>85</v>
      </c>
      <c r="AW551" s="14" t="s">
        <v>33</v>
      </c>
      <c r="AX551" s="14" t="s">
        <v>72</v>
      </c>
      <c r="AY551" s="253" t="s">
        <v>186</v>
      </c>
    </row>
    <row r="552" s="2" customFormat="1" ht="24.15" customHeight="1">
      <c r="A552" s="38"/>
      <c r="B552" s="39"/>
      <c r="C552" s="213" t="s">
        <v>904</v>
      </c>
      <c r="D552" s="213" t="s">
        <v>188</v>
      </c>
      <c r="E552" s="214" t="s">
        <v>905</v>
      </c>
      <c r="F552" s="215" t="s">
        <v>906</v>
      </c>
      <c r="G552" s="216" t="s">
        <v>283</v>
      </c>
      <c r="H552" s="217">
        <v>3</v>
      </c>
      <c r="I552" s="218"/>
      <c r="J552" s="219">
        <f>ROUND(I552*H552,2)</f>
        <v>0</v>
      </c>
      <c r="K552" s="220"/>
      <c r="L552" s="44"/>
      <c r="M552" s="221" t="s">
        <v>19</v>
      </c>
      <c r="N552" s="222" t="s">
        <v>44</v>
      </c>
      <c r="O552" s="84"/>
      <c r="P552" s="223">
        <f>O552*H552</f>
        <v>0</v>
      </c>
      <c r="Q552" s="223">
        <v>0</v>
      </c>
      <c r="R552" s="223">
        <f>Q552*H552</f>
        <v>0</v>
      </c>
      <c r="S552" s="223">
        <v>0</v>
      </c>
      <c r="T552" s="224">
        <f>S552*H552</f>
        <v>0</v>
      </c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R552" s="225" t="s">
        <v>306</v>
      </c>
      <c r="AT552" s="225" t="s">
        <v>188</v>
      </c>
      <c r="AU552" s="225" t="s">
        <v>85</v>
      </c>
      <c r="AY552" s="17" t="s">
        <v>186</v>
      </c>
      <c r="BE552" s="226">
        <f>IF(N552="základní",J552,0)</f>
        <v>0</v>
      </c>
      <c r="BF552" s="226">
        <f>IF(N552="snížená",J552,0)</f>
        <v>0</v>
      </c>
      <c r="BG552" s="226">
        <f>IF(N552="zákl. přenesená",J552,0)</f>
        <v>0</v>
      </c>
      <c r="BH552" s="226">
        <f>IF(N552="sníž. přenesená",J552,0)</f>
        <v>0</v>
      </c>
      <c r="BI552" s="226">
        <f>IF(N552="nulová",J552,0)</f>
        <v>0</v>
      </c>
      <c r="BJ552" s="17" t="s">
        <v>85</v>
      </c>
      <c r="BK552" s="226">
        <f>ROUND(I552*H552,2)</f>
        <v>0</v>
      </c>
      <c r="BL552" s="17" t="s">
        <v>306</v>
      </c>
      <c r="BM552" s="225" t="s">
        <v>907</v>
      </c>
    </row>
    <row r="553" s="2" customFormat="1">
      <c r="A553" s="38"/>
      <c r="B553" s="39"/>
      <c r="C553" s="40"/>
      <c r="D553" s="227" t="s">
        <v>194</v>
      </c>
      <c r="E553" s="40"/>
      <c r="F553" s="228" t="s">
        <v>908</v>
      </c>
      <c r="G553" s="40"/>
      <c r="H553" s="40"/>
      <c r="I553" s="229"/>
      <c r="J553" s="40"/>
      <c r="K553" s="40"/>
      <c r="L553" s="44"/>
      <c r="M553" s="230"/>
      <c r="N553" s="231"/>
      <c r="O553" s="84"/>
      <c r="P553" s="84"/>
      <c r="Q553" s="84"/>
      <c r="R553" s="84"/>
      <c r="S553" s="84"/>
      <c r="T553" s="85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T553" s="17" t="s">
        <v>194</v>
      </c>
      <c r="AU553" s="17" t="s">
        <v>85</v>
      </c>
    </row>
    <row r="554" s="14" customFormat="1">
      <c r="A554" s="14"/>
      <c r="B554" s="243"/>
      <c r="C554" s="244"/>
      <c r="D554" s="234" t="s">
        <v>196</v>
      </c>
      <c r="E554" s="245" t="s">
        <v>19</v>
      </c>
      <c r="F554" s="246" t="s">
        <v>886</v>
      </c>
      <c r="G554" s="244"/>
      <c r="H554" s="247">
        <v>3</v>
      </c>
      <c r="I554" s="248"/>
      <c r="J554" s="244"/>
      <c r="K554" s="244"/>
      <c r="L554" s="249"/>
      <c r="M554" s="250"/>
      <c r="N554" s="251"/>
      <c r="O554" s="251"/>
      <c r="P554" s="251"/>
      <c r="Q554" s="251"/>
      <c r="R554" s="251"/>
      <c r="S554" s="251"/>
      <c r="T554" s="252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3" t="s">
        <v>196</v>
      </c>
      <c r="AU554" s="253" t="s">
        <v>85</v>
      </c>
      <c r="AV554" s="14" t="s">
        <v>85</v>
      </c>
      <c r="AW554" s="14" t="s">
        <v>33</v>
      </c>
      <c r="AX554" s="14" t="s">
        <v>72</v>
      </c>
      <c r="AY554" s="253" t="s">
        <v>186</v>
      </c>
    </row>
    <row r="555" s="2" customFormat="1" ht="24.15" customHeight="1">
      <c r="A555" s="38"/>
      <c r="B555" s="39"/>
      <c r="C555" s="254" t="s">
        <v>909</v>
      </c>
      <c r="D555" s="254" t="s">
        <v>236</v>
      </c>
      <c r="E555" s="255" t="s">
        <v>910</v>
      </c>
      <c r="F555" s="256" t="s">
        <v>911</v>
      </c>
      <c r="G555" s="257" t="s">
        <v>283</v>
      </c>
      <c r="H555" s="258">
        <v>3</v>
      </c>
      <c r="I555" s="259"/>
      <c r="J555" s="260">
        <f>ROUND(I555*H555,2)</f>
        <v>0</v>
      </c>
      <c r="K555" s="261"/>
      <c r="L555" s="262"/>
      <c r="M555" s="263" t="s">
        <v>19</v>
      </c>
      <c r="N555" s="264" t="s">
        <v>44</v>
      </c>
      <c r="O555" s="84"/>
      <c r="P555" s="223">
        <f>O555*H555</f>
        <v>0</v>
      </c>
      <c r="Q555" s="223">
        <v>0.0020799999999999998</v>
      </c>
      <c r="R555" s="223">
        <f>Q555*H555</f>
        <v>0.006239999999999999</v>
      </c>
      <c r="S555" s="223">
        <v>0</v>
      </c>
      <c r="T555" s="224">
        <f>S555*H555</f>
        <v>0</v>
      </c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R555" s="225" t="s">
        <v>406</v>
      </c>
      <c r="AT555" s="225" t="s">
        <v>236</v>
      </c>
      <c r="AU555" s="225" t="s">
        <v>85</v>
      </c>
      <c r="AY555" s="17" t="s">
        <v>186</v>
      </c>
      <c r="BE555" s="226">
        <f>IF(N555="základní",J555,0)</f>
        <v>0</v>
      </c>
      <c r="BF555" s="226">
        <f>IF(N555="snížená",J555,0)</f>
        <v>0</v>
      </c>
      <c r="BG555" s="226">
        <f>IF(N555="zákl. přenesená",J555,0)</f>
        <v>0</v>
      </c>
      <c r="BH555" s="226">
        <f>IF(N555="sníž. přenesená",J555,0)</f>
        <v>0</v>
      </c>
      <c r="BI555" s="226">
        <f>IF(N555="nulová",J555,0)</f>
        <v>0</v>
      </c>
      <c r="BJ555" s="17" t="s">
        <v>85</v>
      </c>
      <c r="BK555" s="226">
        <f>ROUND(I555*H555,2)</f>
        <v>0</v>
      </c>
      <c r="BL555" s="17" t="s">
        <v>306</v>
      </c>
      <c r="BM555" s="225" t="s">
        <v>912</v>
      </c>
    </row>
    <row r="556" s="14" customFormat="1">
      <c r="A556" s="14"/>
      <c r="B556" s="243"/>
      <c r="C556" s="244"/>
      <c r="D556" s="234" t="s">
        <v>196</v>
      </c>
      <c r="E556" s="245" t="s">
        <v>19</v>
      </c>
      <c r="F556" s="246" t="s">
        <v>886</v>
      </c>
      <c r="G556" s="244"/>
      <c r="H556" s="247">
        <v>3</v>
      </c>
      <c r="I556" s="248"/>
      <c r="J556" s="244"/>
      <c r="K556" s="244"/>
      <c r="L556" s="249"/>
      <c r="M556" s="250"/>
      <c r="N556" s="251"/>
      <c r="O556" s="251"/>
      <c r="P556" s="251"/>
      <c r="Q556" s="251"/>
      <c r="R556" s="251"/>
      <c r="S556" s="251"/>
      <c r="T556" s="252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3" t="s">
        <v>196</v>
      </c>
      <c r="AU556" s="253" t="s">
        <v>85</v>
      </c>
      <c r="AV556" s="14" t="s">
        <v>85</v>
      </c>
      <c r="AW556" s="14" t="s">
        <v>33</v>
      </c>
      <c r="AX556" s="14" t="s">
        <v>72</v>
      </c>
      <c r="AY556" s="253" t="s">
        <v>186</v>
      </c>
    </row>
    <row r="557" s="2" customFormat="1" ht="49.05" customHeight="1">
      <c r="A557" s="38"/>
      <c r="B557" s="39"/>
      <c r="C557" s="213" t="s">
        <v>913</v>
      </c>
      <c r="D557" s="213" t="s">
        <v>188</v>
      </c>
      <c r="E557" s="214" t="s">
        <v>914</v>
      </c>
      <c r="F557" s="215" t="s">
        <v>915</v>
      </c>
      <c r="G557" s="216" t="s">
        <v>230</v>
      </c>
      <c r="H557" s="217">
        <v>0.014</v>
      </c>
      <c r="I557" s="218"/>
      <c r="J557" s="219">
        <f>ROUND(I557*H557,2)</f>
        <v>0</v>
      </c>
      <c r="K557" s="220"/>
      <c r="L557" s="44"/>
      <c r="M557" s="221" t="s">
        <v>19</v>
      </c>
      <c r="N557" s="222" t="s">
        <v>44</v>
      </c>
      <c r="O557" s="84"/>
      <c r="P557" s="223">
        <f>O557*H557</f>
        <v>0</v>
      </c>
      <c r="Q557" s="223">
        <v>0</v>
      </c>
      <c r="R557" s="223">
        <f>Q557*H557</f>
        <v>0</v>
      </c>
      <c r="S557" s="223">
        <v>0</v>
      </c>
      <c r="T557" s="224">
        <f>S557*H557</f>
        <v>0</v>
      </c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R557" s="225" t="s">
        <v>306</v>
      </c>
      <c r="AT557" s="225" t="s">
        <v>188</v>
      </c>
      <c r="AU557" s="225" t="s">
        <v>85</v>
      </c>
      <c r="AY557" s="17" t="s">
        <v>186</v>
      </c>
      <c r="BE557" s="226">
        <f>IF(N557="základní",J557,0)</f>
        <v>0</v>
      </c>
      <c r="BF557" s="226">
        <f>IF(N557="snížená",J557,0)</f>
        <v>0</v>
      </c>
      <c r="BG557" s="226">
        <f>IF(N557="zákl. přenesená",J557,0)</f>
        <v>0</v>
      </c>
      <c r="BH557" s="226">
        <f>IF(N557="sníž. přenesená",J557,0)</f>
        <v>0</v>
      </c>
      <c r="BI557" s="226">
        <f>IF(N557="nulová",J557,0)</f>
        <v>0</v>
      </c>
      <c r="BJ557" s="17" t="s">
        <v>85</v>
      </c>
      <c r="BK557" s="226">
        <f>ROUND(I557*H557,2)</f>
        <v>0</v>
      </c>
      <c r="BL557" s="17" t="s">
        <v>306</v>
      </c>
      <c r="BM557" s="225" t="s">
        <v>916</v>
      </c>
    </row>
    <row r="558" s="2" customFormat="1">
      <c r="A558" s="38"/>
      <c r="B558" s="39"/>
      <c r="C558" s="40"/>
      <c r="D558" s="227" t="s">
        <v>194</v>
      </c>
      <c r="E558" s="40"/>
      <c r="F558" s="228" t="s">
        <v>917</v>
      </c>
      <c r="G558" s="40"/>
      <c r="H558" s="40"/>
      <c r="I558" s="229"/>
      <c r="J558" s="40"/>
      <c r="K558" s="40"/>
      <c r="L558" s="44"/>
      <c r="M558" s="230"/>
      <c r="N558" s="231"/>
      <c r="O558" s="84"/>
      <c r="P558" s="84"/>
      <c r="Q558" s="84"/>
      <c r="R558" s="84"/>
      <c r="S558" s="84"/>
      <c r="T558" s="85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T558" s="17" t="s">
        <v>194</v>
      </c>
      <c r="AU558" s="17" t="s">
        <v>85</v>
      </c>
    </row>
    <row r="559" s="2" customFormat="1" ht="49.05" customHeight="1">
      <c r="A559" s="38"/>
      <c r="B559" s="39"/>
      <c r="C559" s="213" t="s">
        <v>918</v>
      </c>
      <c r="D559" s="213" t="s">
        <v>188</v>
      </c>
      <c r="E559" s="214" t="s">
        <v>919</v>
      </c>
      <c r="F559" s="215" t="s">
        <v>920</v>
      </c>
      <c r="G559" s="216" t="s">
        <v>230</v>
      </c>
      <c r="H559" s="217">
        <v>0.014</v>
      </c>
      <c r="I559" s="218"/>
      <c r="J559" s="219">
        <f>ROUND(I559*H559,2)</f>
        <v>0</v>
      </c>
      <c r="K559" s="220"/>
      <c r="L559" s="44"/>
      <c r="M559" s="221" t="s">
        <v>19</v>
      </c>
      <c r="N559" s="222" t="s">
        <v>44</v>
      </c>
      <c r="O559" s="84"/>
      <c r="P559" s="223">
        <f>O559*H559</f>
        <v>0</v>
      </c>
      <c r="Q559" s="223">
        <v>0</v>
      </c>
      <c r="R559" s="223">
        <f>Q559*H559</f>
        <v>0</v>
      </c>
      <c r="S559" s="223">
        <v>0</v>
      </c>
      <c r="T559" s="224">
        <f>S559*H559</f>
        <v>0</v>
      </c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R559" s="225" t="s">
        <v>306</v>
      </c>
      <c r="AT559" s="225" t="s">
        <v>188</v>
      </c>
      <c r="AU559" s="225" t="s">
        <v>85</v>
      </c>
      <c r="AY559" s="17" t="s">
        <v>186</v>
      </c>
      <c r="BE559" s="226">
        <f>IF(N559="základní",J559,0)</f>
        <v>0</v>
      </c>
      <c r="BF559" s="226">
        <f>IF(N559="snížená",J559,0)</f>
        <v>0</v>
      </c>
      <c r="BG559" s="226">
        <f>IF(N559="zákl. přenesená",J559,0)</f>
        <v>0</v>
      </c>
      <c r="BH559" s="226">
        <f>IF(N559="sníž. přenesená",J559,0)</f>
        <v>0</v>
      </c>
      <c r="BI559" s="226">
        <f>IF(N559="nulová",J559,0)</f>
        <v>0</v>
      </c>
      <c r="BJ559" s="17" t="s">
        <v>85</v>
      </c>
      <c r="BK559" s="226">
        <f>ROUND(I559*H559,2)</f>
        <v>0</v>
      </c>
      <c r="BL559" s="17" t="s">
        <v>306</v>
      </c>
      <c r="BM559" s="225" t="s">
        <v>921</v>
      </c>
    </row>
    <row r="560" s="2" customFormat="1">
      <c r="A560" s="38"/>
      <c r="B560" s="39"/>
      <c r="C560" s="40"/>
      <c r="D560" s="227" t="s">
        <v>194</v>
      </c>
      <c r="E560" s="40"/>
      <c r="F560" s="228" t="s">
        <v>922</v>
      </c>
      <c r="G560" s="40"/>
      <c r="H560" s="40"/>
      <c r="I560" s="229"/>
      <c r="J560" s="40"/>
      <c r="K560" s="40"/>
      <c r="L560" s="44"/>
      <c r="M560" s="230"/>
      <c r="N560" s="231"/>
      <c r="O560" s="84"/>
      <c r="P560" s="84"/>
      <c r="Q560" s="84"/>
      <c r="R560" s="84"/>
      <c r="S560" s="84"/>
      <c r="T560" s="85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T560" s="17" t="s">
        <v>194</v>
      </c>
      <c r="AU560" s="17" t="s">
        <v>85</v>
      </c>
    </row>
    <row r="561" s="12" customFormat="1" ht="22.8" customHeight="1">
      <c r="A561" s="12"/>
      <c r="B561" s="197"/>
      <c r="C561" s="198"/>
      <c r="D561" s="199" t="s">
        <v>71</v>
      </c>
      <c r="E561" s="211" t="s">
        <v>923</v>
      </c>
      <c r="F561" s="211" t="s">
        <v>924</v>
      </c>
      <c r="G561" s="198"/>
      <c r="H561" s="198"/>
      <c r="I561" s="201"/>
      <c r="J561" s="212">
        <f>BK561</f>
        <v>0</v>
      </c>
      <c r="K561" s="198"/>
      <c r="L561" s="203"/>
      <c r="M561" s="204"/>
      <c r="N561" s="205"/>
      <c r="O561" s="205"/>
      <c r="P561" s="206">
        <f>SUM(P562:P610)</f>
        <v>0</v>
      </c>
      <c r="Q561" s="205"/>
      <c r="R561" s="206">
        <f>SUM(R562:R610)</f>
        <v>0.37120761262500002</v>
      </c>
      <c r="S561" s="205"/>
      <c r="T561" s="207">
        <f>SUM(T562:T610)</f>
        <v>0.27000000000000002</v>
      </c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R561" s="208" t="s">
        <v>85</v>
      </c>
      <c r="AT561" s="209" t="s">
        <v>71</v>
      </c>
      <c r="AU561" s="209" t="s">
        <v>79</v>
      </c>
      <c r="AY561" s="208" t="s">
        <v>186</v>
      </c>
      <c r="BK561" s="210">
        <f>SUM(BK562:BK610)</f>
        <v>0</v>
      </c>
    </row>
    <row r="562" s="2" customFormat="1" ht="49.05" customHeight="1">
      <c r="A562" s="38"/>
      <c r="B562" s="39"/>
      <c r="C562" s="213" t="s">
        <v>925</v>
      </c>
      <c r="D562" s="213" t="s">
        <v>188</v>
      </c>
      <c r="E562" s="214" t="s">
        <v>926</v>
      </c>
      <c r="F562" s="215" t="s">
        <v>927</v>
      </c>
      <c r="G562" s="216" t="s">
        <v>256</v>
      </c>
      <c r="H562" s="217">
        <v>1.0740000000000001</v>
      </c>
      <c r="I562" s="218"/>
      <c r="J562" s="219">
        <f>ROUND(I562*H562,2)</f>
        <v>0</v>
      </c>
      <c r="K562" s="220"/>
      <c r="L562" s="44"/>
      <c r="M562" s="221" t="s">
        <v>19</v>
      </c>
      <c r="N562" s="222" t="s">
        <v>44</v>
      </c>
      <c r="O562" s="84"/>
      <c r="P562" s="223">
        <f>O562*H562</f>
        <v>0</v>
      </c>
      <c r="Q562" s="223">
        <v>0.00040125000000000002</v>
      </c>
      <c r="R562" s="223">
        <f>Q562*H562</f>
        <v>0.00043094250000000003</v>
      </c>
      <c r="S562" s="223">
        <v>0</v>
      </c>
      <c r="T562" s="224">
        <f>S562*H562</f>
        <v>0</v>
      </c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R562" s="225" t="s">
        <v>306</v>
      </c>
      <c r="AT562" s="225" t="s">
        <v>188</v>
      </c>
      <c r="AU562" s="225" t="s">
        <v>85</v>
      </c>
      <c r="AY562" s="17" t="s">
        <v>186</v>
      </c>
      <c r="BE562" s="226">
        <f>IF(N562="základní",J562,0)</f>
        <v>0</v>
      </c>
      <c r="BF562" s="226">
        <f>IF(N562="snížená",J562,0)</f>
        <v>0</v>
      </c>
      <c r="BG562" s="226">
        <f>IF(N562="zákl. přenesená",J562,0)</f>
        <v>0</v>
      </c>
      <c r="BH562" s="226">
        <f>IF(N562="sníž. přenesená",J562,0)</f>
        <v>0</v>
      </c>
      <c r="BI562" s="226">
        <f>IF(N562="nulová",J562,0)</f>
        <v>0</v>
      </c>
      <c r="BJ562" s="17" t="s">
        <v>85</v>
      </c>
      <c r="BK562" s="226">
        <f>ROUND(I562*H562,2)</f>
        <v>0</v>
      </c>
      <c r="BL562" s="17" t="s">
        <v>306</v>
      </c>
      <c r="BM562" s="225" t="s">
        <v>928</v>
      </c>
    </row>
    <row r="563" s="2" customFormat="1">
      <c r="A563" s="38"/>
      <c r="B563" s="39"/>
      <c r="C563" s="40"/>
      <c r="D563" s="227" t="s">
        <v>194</v>
      </c>
      <c r="E563" s="40"/>
      <c r="F563" s="228" t="s">
        <v>929</v>
      </c>
      <c r="G563" s="40"/>
      <c r="H563" s="40"/>
      <c r="I563" s="229"/>
      <c r="J563" s="40"/>
      <c r="K563" s="40"/>
      <c r="L563" s="44"/>
      <c r="M563" s="230"/>
      <c r="N563" s="231"/>
      <c r="O563" s="84"/>
      <c r="P563" s="84"/>
      <c r="Q563" s="84"/>
      <c r="R563" s="84"/>
      <c r="S563" s="84"/>
      <c r="T563" s="85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T563" s="17" t="s">
        <v>194</v>
      </c>
      <c r="AU563" s="17" t="s">
        <v>85</v>
      </c>
    </row>
    <row r="564" s="13" customFormat="1">
      <c r="A564" s="13"/>
      <c r="B564" s="232"/>
      <c r="C564" s="233"/>
      <c r="D564" s="234" t="s">
        <v>196</v>
      </c>
      <c r="E564" s="235" t="s">
        <v>19</v>
      </c>
      <c r="F564" s="236" t="s">
        <v>199</v>
      </c>
      <c r="G564" s="233"/>
      <c r="H564" s="235" t="s">
        <v>19</v>
      </c>
      <c r="I564" s="237"/>
      <c r="J564" s="233"/>
      <c r="K564" s="233"/>
      <c r="L564" s="238"/>
      <c r="M564" s="239"/>
      <c r="N564" s="240"/>
      <c r="O564" s="240"/>
      <c r="P564" s="240"/>
      <c r="Q564" s="240"/>
      <c r="R564" s="240"/>
      <c r="S564" s="240"/>
      <c r="T564" s="241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42" t="s">
        <v>196</v>
      </c>
      <c r="AU564" s="242" t="s">
        <v>85</v>
      </c>
      <c r="AV564" s="13" t="s">
        <v>79</v>
      </c>
      <c r="AW564" s="13" t="s">
        <v>33</v>
      </c>
      <c r="AX564" s="13" t="s">
        <v>72</v>
      </c>
      <c r="AY564" s="242" t="s">
        <v>186</v>
      </c>
    </row>
    <row r="565" s="14" customFormat="1">
      <c r="A565" s="14"/>
      <c r="B565" s="243"/>
      <c r="C565" s="244"/>
      <c r="D565" s="234" t="s">
        <v>196</v>
      </c>
      <c r="E565" s="245" t="s">
        <v>19</v>
      </c>
      <c r="F565" s="246" t="s">
        <v>930</v>
      </c>
      <c r="G565" s="244"/>
      <c r="H565" s="247">
        <v>1.0740000000000001</v>
      </c>
      <c r="I565" s="248"/>
      <c r="J565" s="244"/>
      <c r="K565" s="244"/>
      <c r="L565" s="249"/>
      <c r="M565" s="250"/>
      <c r="N565" s="251"/>
      <c r="O565" s="251"/>
      <c r="P565" s="251"/>
      <c r="Q565" s="251"/>
      <c r="R565" s="251"/>
      <c r="S565" s="251"/>
      <c r="T565" s="252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3" t="s">
        <v>196</v>
      </c>
      <c r="AU565" s="253" t="s">
        <v>85</v>
      </c>
      <c r="AV565" s="14" t="s">
        <v>85</v>
      </c>
      <c r="AW565" s="14" t="s">
        <v>33</v>
      </c>
      <c r="AX565" s="14" t="s">
        <v>72</v>
      </c>
      <c r="AY565" s="253" t="s">
        <v>186</v>
      </c>
    </row>
    <row r="566" s="2" customFormat="1" ht="16.5" customHeight="1">
      <c r="A566" s="38"/>
      <c r="B566" s="39"/>
      <c r="C566" s="213" t="s">
        <v>931</v>
      </c>
      <c r="D566" s="213" t="s">
        <v>188</v>
      </c>
      <c r="E566" s="214" t="s">
        <v>932</v>
      </c>
      <c r="F566" s="215" t="s">
        <v>933</v>
      </c>
      <c r="G566" s="216" t="s">
        <v>283</v>
      </c>
      <c r="H566" s="217">
        <v>4</v>
      </c>
      <c r="I566" s="218"/>
      <c r="J566" s="219">
        <f>ROUND(I566*H566,2)</f>
        <v>0</v>
      </c>
      <c r="K566" s="220"/>
      <c r="L566" s="44"/>
      <c r="M566" s="221" t="s">
        <v>19</v>
      </c>
      <c r="N566" s="222" t="s">
        <v>44</v>
      </c>
      <c r="O566" s="84"/>
      <c r="P566" s="223">
        <f>O566*H566</f>
        <v>0</v>
      </c>
      <c r="Q566" s="223">
        <v>0</v>
      </c>
      <c r="R566" s="223">
        <f>Q566*H566</f>
        <v>0</v>
      </c>
      <c r="S566" s="223">
        <v>0</v>
      </c>
      <c r="T566" s="224">
        <f>S566*H566</f>
        <v>0</v>
      </c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R566" s="225" t="s">
        <v>192</v>
      </c>
      <c r="AT566" s="225" t="s">
        <v>188</v>
      </c>
      <c r="AU566" s="225" t="s">
        <v>85</v>
      </c>
      <c r="AY566" s="17" t="s">
        <v>186</v>
      </c>
      <c r="BE566" s="226">
        <f>IF(N566="základní",J566,0)</f>
        <v>0</v>
      </c>
      <c r="BF566" s="226">
        <f>IF(N566="snížená",J566,0)</f>
        <v>0</v>
      </c>
      <c r="BG566" s="226">
        <f>IF(N566="zákl. přenesená",J566,0)</f>
        <v>0</v>
      </c>
      <c r="BH566" s="226">
        <f>IF(N566="sníž. přenesená",J566,0)</f>
        <v>0</v>
      </c>
      <c r="BI566" s="226">
        <f>IF(N566="nulová",J566,0)</f>
        <v>0</v>
      </c>
      <c r="BJ566" s="17" t="s">
        <v>85</v>
      </c>
      <c r="BK566" s="226">
        <f>ROUND(I566*H566,2)</f>
        <v>0</v>
      </c>
      <c r="BL566" s="17" t="s">
        <v>192</v>
      </c>
      <c r="BM566" s="225" t="s">
        <v>934</v>
      </c>
    </row>
    <row r="567" s="2" customFormat="1">
      <c r="A567" s="38"/>
      <c r="B567" s="39"/>
      <c r="C567" s="40"/>
      <c r="D567" s="227" t="s">
        <v>194</v>
      </c>
      <c r="E567" s="40"/>
      <c r="F567" s="228" t="s">
        <v>935</v>
      </c>
      <c r="G567" s="40"/>
      <c r="H567" s="40"/>
      <c r="I567" s="229"/>
      <c r="J567" s="40"/>
      <c r="K567" s="40"/>
      <c r="L567" s="44"/>
      <c r="M567" s="230"/>
      <c r="N567" s="231"/>
      <c r="O567" s="84"/>
      <c r="P567" s="84"/>
      <c r="Q567" s="84"/>
      <c r="R567" s="84"/>
      <c r="S567" s="84"/>
      <c r="T567" s="85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T567" s="17" t="s">
        <v>194</v>
      </c>
      <c r="AU567" s="17" t="s">
        <v>85</v>
      </c>
    </row>
    <row r="568" s="13" customFormat="1">
      <c r="A568" s="13"/>
      <c r="B568" s="232"/>
      <c r="C568" s="233"/>
      <c r="D568" s="234" t="s">
        <v>196</v>
      </c>
      <c r="E568" s="235" t="s">
        <v>19</v>
      </c>
      <c r="F568" s="236" t="s">
        <v>199</v>
      </c>
      <c r="G568" s="233"/>
      <c r="H568" s="235" t="s">
        <v>19</v>
      </c>
      <c r="I568" s="237"/>
      <c r="J568" s="233"/>
      <c r="K568" s="233"/>
      <c r="L568" s="238"/>
      <c r="M568" s="239"/>
      <c r="N568" s="240"/>
      <c r="O568" s="240"/>
      <c r="P568" s="240"/>
      <c r="Q568" s="240"/>
      <c r="R568" s="240"/>
      <c r="S568" s="240"/>
      <c r="T568" s="241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42" t="s">
        <v>196</v>
      </c>
      <c r="AU568" s="242" t="s">
        <v>85</v>
      </c>
      <c r="AV568" s="13" t="s">
        <v>79</v>
      </c>
      <c r="AW568" s="13" t="s">
        <v>33</v>
      </c>
      <c r="AX568" s="13" t="s">
        <v>72</v>
      </c>
      <c r="AY568" s="242" t="s">
        <v>186</v>
      </c>
    </row>
    <row r="569" s="14" customFormat="1">
      <c r="A569" s="14"/>
      <c r="B569" s="243"/>
      <c r="C569" s="244"/>
      <c r="D569" s="234" t="s">
        <v>196</v>
      </c>
      <c r="E569" s="245" t="s">
        <v>19</v>
      </c>
      <c r="F569" s="246" t="s">
        <v>936</v>
      </c>
      <c r="G569" s="244"/>
      <c r="H569" s="247">
        <v>4</v>
      </c>
      <c r="I569" s="248"/>
      <c r="J569" s="244"/>
      <c r="K569" s="244"/>
      <c r="L569" s="249"/>
      <c r="M569" s="250"/>
      <c r="N569" s="251"/>
      <c r="O569" s="251"/>
      <c r="P569" s="251"/>
      <c r="Q569" s="251"/>
      <c r="R569" s="251"/>
      <c r="S569" s="251"/>
      <c r="T569" s="252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3" t="s">
        <v>196</v>
      </c>
      <c r="AU569" s="253" t="s">
        <v>85</v>
      </c>
      <c r="AV569" s="14" t="s">
        <v>85</v>
      </c>
      <c r="AW569" s="14" t="s">
        <v>33</v>
      </c>
      <c r="AX569" s="14" t="s">
        <v>72</v>
      </c>
      <c r="AY569" s="253" t="s">
        <v>186</v>
      </c>
    </row>
    <row r="570" s="2" customFormat="1" ht="21.75" customHeight="1">
      <c r="A570" s="38"/>
      <c r="B570" s="39"/>
      <c r="C570" s="213" t="s">
        <v>937</v>
      </c>
      <c r="D570" s="213" t="s">
        <v>188</v>
      </c>
      <c r="E570" s="214" t="s">
        <v>938</v>
      </c>
      <c r="F570" s="215" t="s">
        <v>939</v>
      </c>
      <c r="G570" s="216" t="s">
        <v>283</v>
      </c>
      <c r="H570" s="217">
        <v>4</v>
      </c>
      <c r="I570" s="218"/>
      <c r="J570" s="219">
        <f>ROUND(I570*H570,2)</f>
        <v>0</v>
      </c>
      <c r="K570" s="220"/>
      <c r="L570" s="44"/>
      <c r="M570" s="221" t="s">
        <v>19</v>
      </c>
      <c r="N570" s="222" t="s">
        <v>44</v>
      </c>
      <c r="O570" s="84"/>
      <c r="P570" s="223">
        <f>O570*H570</f>
        <v>0</v>
      </c>
      <c r="Q570" s="223">
        <v>0</v>
      </c>
      <c r="R570" s="223">
        <f>Q570*H570</f>
        <v>0</v>
      </c>
      <c r="S570" s="223">
        <v>0</v>
      </c>
      <c r="T570" s="224">
        <f>S570*H570</f>
        <v>0</v>
      </c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R570" s="225" t="s">
        <v>306</v>
      </c>
      <c r="AT570" s="225" t="s">
        <v>188</v>
      </c>
      <c r="AU570" s="225" t="s">
        <v>85</v>
      </c>
      <c r="AY570" s="17" t="s">
        <v>186</v>
      </c>
      <c r="BE570" s="226">
        <f>IF(N570="základní",J570,0)</f>
        <v>0</v>
      </c>
      <c r="BF570" s="226">
        <f>IF(N570="snížená",J570,0)</f>
        <v>0</v>
      </c>
      <c r="BG570" s="226">
        <f>IF(N570="zákl. přenesená",J570,0)</f>
        <v>0</v>
      </c>
      <c r="BH570" s="226">
        <f>IF(N570="sníž. přenesená",J570,0)</f>
        <v>0</v>
      </c>
      <c r="BI570" s="226">
        <f>IF(N570="nulová",J570,0)</f>
        <v>0</v>
      </c>
      <c r="BJ570" s="17" t="s">
        <v>85</v>
      </c>
      <c r="BK570" s="226">
        <f>ROUND(I570*H570,2)</f>
        <v>0</v>
      </c>
      <c r="BL570" s="17" t="s">
        <v>306</v>
      </c>
      <c r="BM570" s="225" t="s">
        <v>940</v>
      </c>
    </row>
    <row r="571" s="2" customFormat="1">
      <c r="A571" s="38"/>
      <c r="B571" s="39"/>
      <c r="C571" s="40"/>
      <c r="D571" s="227" t="s">
        <v>194</v>
      </c>
      <c r="E571" s="40"/>
      <c r="F571" s="228" t="s">
        <v>941</v>
      </c>
      <c r="G571" s="40"/>
      <c r="H571" s="40"/>
      <c r="I571" s="229"/>
      <c r="J571" s="40"/>
      <c r="K571" s="40"/>
      <c r="L571" s="44"/>
      <c r="M571" s="230"/>
      <c r="N571" s="231"/>
      <c r="O571" s="84"/>
      <c r="P571" s="84"/>
      <c r="Q571" s="84"/>
      <c r="R571" s="84"/>
      <c r="S571" s="84"/>
      <c r="T571" s="85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T571" s="17" t="s">
        <v>194</v>
      </c>
      <c r="AU571" s="17" t="s">
        <v>85</v>
      </c>
    </row>
    <row r="572" s="13" customFormat="1">
      <c r="A572" s="13"/>
      <c r="B572" s="232"/>
      <c r="C572" s="233"/>
      <c r="D572" s="234" t="s">
        <v>196</v>
      </c>
      <c r="E572" s="235" t="s">
        <v>19</v>
      </c>
      <c r="F572" s="236" t="s">
        <v>199</v>
      </c>
      <c r="G572" s="233"/>
      <c r="H572" s="235" t="s">
        <v>19</v>
      </c>
      <c r="I572" s="237"/>
      <c r="J572" s="233"/>
      <c r="K572" s="233"/>
      <c r="L572" s="238"/>
      <c r="M572" s="239"/>
      <c r="N572" s="240"/>
      <c r="O572" s="240"/>
      <c r="P572" s="240"/>
      <c r="Q572" s="240"/>
      <c r="R572" s="240"/>
      <c r="S572" s="240"/>
      <c r="T572" s="241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42" t="s">
        <v>196</v>
      </c>
      <c r="AU572" s="242" t="s">
        <v>85</v>
      </c>
      <c r="AV572" s="13" t="s">
        <v>79</v>
      </c>
      <c r="AW572" s="13" t="s">
        <v>33</v>
      </c>
      <c r="AX572" s="13" t="s">
        <v>72</v>
      </c>
      <c r="AY572" s="242" t="s">
        <v>186</v>
      </c>
    </row>
    <row r="573" s="14" customFormat="1">
      <c r="A573" s="14"/>
      <c r="B573" s="243"/>
      <c r="C573" s="244"/>
      <c r="D573" s="234" t="s">
        <v>196</v>
      </c>
      <c r="E573" s="245" t="s">
        <v>19</v>
      </c>
      <c r="F573" s="246" t="s">
        <v>936</v>
      </c>
      <c r="G573" s="244"/>
      <c r="H573" s="247">
        <v>4</v>
      </c>
      <c r="I573" s="248"/>
      <c r="J573" s="244"/>
      <c r="K573" s="244"/>
      <c r="L573" s="249"/>
      <c r="M573" s="250"/>
      <c r="N573" s="251"/>
      <c r="O573" s="251"/>
      <c r="P573" s="251"/>
      <c r="Q573" s="251"/>
      <c r="R573" s="251"/>
      <c r="S573" s="251"/>
      <c r="T573" s="252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3" t="s">
        <v>196</v>
      </c>
      <c r="AU573" s="253" t="s">
        <v>85</v>
      </c>
      <c r="AV573" s="14" t="s">
        <v>85</v>
      </c>
      <c r="AW573" s="14" t="s">
        <v>33</v>
      </c>
      <c r="AX573" s="14" t="s">
        <v>72</v>
      </c>
      <c r="AY573" s="253" t="s">
        <v>186</v>
      </c>
    </row>
    <row r="574" s="2" customFormat="1" ht="21.75" customHeight="1">
      <c r="A574" s="38"/>
      <c r="B574" s="39"/>
      <c r="C574" s="213" t="s">
        <v>942</v>
      </c>
      <c r="D574" s="213" t="s">
        <v>188</v>
      </c>
      <c r="E574" s="214" t="s">
        <v>943</v>
      </c>
      <c r="F574" s="215" t="s">
        <v>944</v>
      </c>
      <c r="G574" s="216" t="s">
        <v>256</v>
      </c>
      <c r="H574" s="217">
        <v>4</v>
      </c>
      <c r="I574" s="218"/>
      <c r="J574" s="219">
        <f>ROUND(I574*H574,2)</f>
        <v>0</v>
      </c>
      <c r="K574" s="220"/>
      <c r="L574" s="44"/>
      <c r="M574" s="221" t="s">
        <v>19</v>
      </c>
      <c r="N574" s="222" t="s">
        <v>44</v>
      </c>
      <c r="O574" s="84"/>
      <c r="P574" s="223">
        <f>O574*H574</f>
        <v>0</v>
      </c>
      <c r="Q574" s="223">
        <v>0</v>
      </c>
      <c r="R574" s="223">
        <f>Q574*H574</f>
        <v>0</v>
      </c>
      <c r="S574" s="223">
        <v>0.065000000000000002</v>
      </c>
      <c r="T574" s="224">
        <f>S574*H574</f>
        <v>0.26000000000000001</v>
      </c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R574" s="225" t="s">
        <v>306</v>
      </c>
      <c r="AT574" s="225" t="s">
        <v>188</v>
      </c>
      <c r="AU574" s="225" t="s">
        <v>85</v>
      </c>
      <c r="AY574" s="17" t="s">
        <v>186</v>
      </c>
      <c r="BE574" s="226">
        <f>IF(N574="základní",J574,0)</f>
        <v>0</v>
      </c>
      <c r="BF574" s="226">
        <f>IF(N574="snížená",J574,0)</f>
        <v>0</v>
      </c>
      <c r="BG574" s="226">
        <f>IF(N574="zákl. přenesená",J574,0)</f>
        <v>0</v>
      </c>
      <c r="BH574" s="226">
        <f>IF(N574="sníž. přenesená",J574,0)</f>
        <v>0</v>
      </c>
      <c r="BI574" s="226">
        <f>IF(N574="nulová",J574,0)</f>
        <v>0</v>
      </c>
      <c r="BJ574" s="17" t="s">
        <v>85</v>
      </c>
      <c r="BK574" s="226">
        <f>ROUND(I574*H574,2)</f>
        <v>0</v>
      </c>
      <c r="BL574" s="17" t="s">
        <v>306</v>
      </c>
      <c r="BM574" s="225" t="s">
        <v>945</v>
      </c>
    </row>
    <row r="575" s="2" customFormat="1">
      <c r="A575" s="38"/>
      <c r="B575" s="39"/>
      <c r="C575" s="40"/>
      <c r="D575" s="227" t="s">
        <v>194</v>
      </c>
      <c r="E575" s="40"/>
      <c r="F575" s="228" t="s">
        <v>946</v>
      </c>
      <c r="G575" s="40"/>
      <c r="H575" s="40"/>
      <c r="I575" s="229"/>
      <c r="J575" s="40"/>
      <c r="K575" s="40"/>
      <c r="L575" s="44"/>
      <c r="M575" s="230"/>
      <c r="N575" s="231"/>
      <c r="O575" s="84"/>
      <c r="P575" s="84"/>
      <c r="Q575" s="84"/>
      <c r="R575" s="84"/>
      <c r="S575" s="84"/>
      <c r="T575" s="85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T575" s="17" t="s">
        <v>194</v>
      </c>
      <c r="AU575" s="17" t="s">
        <v>85</v>
      </c>
    </row>
    <row r="576" s="13" customFormat="1">
      <c r="A576" s="13"/>
      <c r="B576" s="232"/>
      <c r="C576" s="233"/>
      <c r="D576" s="234" t="s">
        <v>196</v>
      </c>
      <c r="E576" s="235" t="s">
        <v>19</v>
      </c>
      <c r="F576" s="236" t="s">
        <v>199</v>
      </c>
      <c r="G576" s="233"/>
      <c r="H576" s="235" t="s">
        <v>19</v>
      </c>
      <c r="I576" s="237"/>
      <c r="J576" s="233"/>
      <c r="K576" s="233"/>
      <c r="L576" s="238"/>
      <c r="M576" s="239"/>
      <c r="N576" s="240"/>
      <c r="O576" s="240"/>
      <c r="P576" s="240"/>
      <c r="Q576" s="240"/>
      <c r="R576" s="240"/>
      <c r="S576" s="240"/>
      <c r="T576" s="241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42" t="s">
        <v>196</v>
      </c>
      <c r="AU576" s="242" t="s">
        <v>85</v>
      </c>
      <c r="AV576" s="13" t="s">
        <v>79</v>
      </c>
      <c r="AW576" s="13" t="s">
        <v>33</v>
      </c>
      <c r="AX576" s="13" t="s">
        <v>72</v>
      </c>
      <c r="AY576" s="242" t="s">
        <v>186</v>
      </c>
    </row>
    <row r="577" s="14" customFormat="1">
      <c r="A577" s="14"/>
      <c r="B577" s="243"/>
      <c r="C577" s="244"/>
      <c r="D577" s="234" t="s">
        <v>196</v>
      </c>
      <c r="E577" s="245" t="s">
        <v>19</v>
      </c>
      <c r="F577" s="246" t="s">
        <v>936</v>
      </c>
      <c r="G577" s="244"/>
      <c r="H577" s="247">
        <v>4</v>
      </c>
      <c r="I577" s="248"/>
      <c r="J577" s="244"/>
      <c r="K577" s="244"/>
      <c r="L577" s="249"/>
      <c r="M577" s="250"/>
      <c r="N577" s="251"/>
      <c r="O577" s="251"/>
      <c r="P577" s="251"/>
      <c r="Q577" s="251"/>
      <c r="R577" s="251"/>
      <c r="S577" s="251"/>
      <c r="T577" s="252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3" t="s">
        <v>196</v>
      </c>
      <c r="AU577" s="253" t="s">
        <v>85</v>
      </c>
      <c r="AV577" s="14" t="s">
        <v>85</v>
      </c>
      <c r="AW577" s="14" t="s">
        <v>33</v>
      </c>
      <c r="AX577" s="14" t="s">
        <v>72</v>
      </c>
      <c r="AY577" s="253" t="s">
        <v>186</v>
      </c>
    </row>
    <row r="578" s="2" customFormat="1" ht="24.15" customHeight="1">
      <c r="A578" s="38"/>
      <c r="B578" s="39"/>
      <c r="C578" s="213" t="s">
        <v>947</v>
      </c>
      <c r="D578" s="213" t="s">
        <v>188</v>
      </c>
      <c r="E578" s="214" t="s">
        <v>948</v>
      </c>
      <c r="F578" s="215" t="s">
        <v>949</v>
      </c>
      <c r="G578" s="216" t="s">
        <v>283</v>
      </c>
      <c r="H578" s="217">
        <v>3</v>
      </c>
      <c r="I578" s="218"/>
      <c r="J578" s="219">
        <f>ROUND(I578*H578,2)</f>
        <v>0</v>
      </c>
      <c r="K578" s="220"/>
      <c r="L578" s="44"/>
      <c r="M578" s="221" t="s">
        <v>19</v>
      </c>
      <c r="N578" s="222" t="s">
        <v>44</v>
      </c>
      <c r="O578" s="84"/>
      <c r="P578" s="223">
        <f>O578*H578</f>
        <v>0</v>
      </c>
      <c r="Q578" s="223">
        <v>0.00032899999999999997</v>
      </c>
      <c r="R578" s="223">
        <f>Q578*H578</f>
        <v>0.00098700000000000003</v>
      </c>
      <c r="S578" s="223">
        <v>0</v>
      </c>
      <c r="T578" s="224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25" t="s">
        <v>306</v>
      </c>
      <c r="AT578" s="225" t="s">
        <v>188</v>
      </c>
      <c r="AU578" s="225" t="s">
        <v>85</v>
      </c>
      <c r="AY578" s="17" t="s">
        <v>186</v>
      </c>
      <c r="BE578" s="226">
        <f>IF(N578="základní",J578,0)</f>
        <v>0</v>
      </c>
      <c r="BF578" s="226">
        <f>IF(N578="snížená",J578,0)</f>
        <v>0</v>
      </c>
      <c r="BG578" s="226">
        <f>IF(N578="zákl. přenesená",J578,0)</f>
        <v>0</v>
      </c>
      <c r="BH578" s="226">
        <f>IF(N578="sníž. přenesená",J578,0)</f>
        <v>0</v>
      </c>
      <c r="BI578" s="226">
        <f>IF(N578="nulová",J578,0)</f>
        <v>0</v>
      </c>
      <c r="BJ578" s="17" t="s">
        <v>85</v>
      </c>
      <c r="BK578" s="226">
        <f>ROUND(I578*H578,2)</f>
        <v>0</v>
      </c>
      <c r="BL578" s="17" t="s">
        <v>306</v>
      </c>
      <c r="BM578" s="225" t="s">
        <v>950</v>
      </c>
    </row>
    <row r="579" s="2" customFormat="1">
      <c r="A579" s="38"/>
      <c r="B579" s="39"/>
      <c r="C579" s="40"/>
      <c r="D579" s="227" t="s">
        <v>194</v>
      </c>
      <c r="E579" s="40"/>
      <c r="F579" s="228" t="s">
        <v>951</v>
      </c>
      <c r="G579" s="40"/>
      <c r="H579" s="40"/>
      <c r="I579" s="229"/>
      <c r="J579" s="40"/>
      <c r="K579" s="40"/>
      <c r="L579" s="44"/>
      <c r="M579" s="230"/>
      <c r="N579" s="231"/>
      <c r="O579" s="84"/>
      <c r="P579" s="84"/>
      <c r="Q579" s="84"/>
      <c r="R579" s="84"/>
      <c r="S579" s="84"/>
      <c r="T579" s="85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T579" s="17" t="s">
        <v>194</v>
      </c>
      <c r="AU579" s="17" t="s">
        <v>85</v>
      </c>
    </row>
    <row r="580" s="14" customFormat="1">
      <c r="A580" s="14"/>
      <c r="B580" s="243"/>
      <c r="C580" s="244"/>
      <c r="D580" s="234" t="s">
        <v>196</v>
      </c>
      <c r="E580" s="245" t="s">
        <v>19</v>
      </c>
      <c r="F580" s="246" t="s">
        <v>886</v>
      </c>
      <c r="G580" s="244"/>
      <c r="H580" s="247">
        <v>3</v>
      </c>
      <c r="I580" s="248"/>
      <c r="J580" s="244"/>
      <c r="K580" s="244"/>
      <c r="L580" s="249"/>
      <c r="M580" s="250"/>
      <c r="N580" s="251"/>
      <c r="O580" s="251"/>
      <c r="P580" s="251"/>
      <c r="Q580" s="251"/>
      <c r="R580" s="251"/>
      <c r="S580" s="251"/>
      <c r="T580" s="252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3" t="s">
        <v>196</v>
      </c>
      <c r="AU580" s="253" t="s">
        <v>85</v>
      </c>
      <c r="AV580" s="14" t="s">
        <v>85</v>
      </c>
      <c r="AW580" s="14" t="s">
        <v>33</v>
      </c>
      <c r="AX580" s="14" t="s">
        <v>72</v>
      </c>
      <c r="AY580" s="253" t="s">
        <v>186</v>
      </c>
    </row>
    <row r="581" s="2" customFormat="1" ht="33" customHeight="1">
      <c r="A581" s="38"/>
      <c r="B581" s="39"/>
      <c r="C581" s="254" t="s">
        <v>952</v>
      </c>
      <c r="D581" s="254" t="s">
        <v>236</v>
      </c>
      <c r="E581" s="255" t="s">
        <v>953</v>
      </c>
      <c r="F581" s="256" t="s">
        <v>954</v>
      </c>
      <c r="G581" s="257" t="s">
        <v>283</v>
      </c>
      <c r="H581" s="258">
        <v>3</v>
      </c>
      <c r="I581" s="259"/>
      <c r="J581" s="260">
        <f>ROUND(I581*H581,2)</f>
        <v>0</v>
      </c>
      <c r="K581" s="261"/>
      <c r="L581" s="262"/>
      <c r="M581" s="263" t="s">
        <v>19</v>
      </c>
      <c r="N581" s="264" t="s">
        <v>44</v>
      </c>
      <c r="O581" s="84"/>
      <c r="P581" s="223">
        <f>O581*H581</f>
        <v>0</v>
      </c>
      <c r="Q581" s="223">
        <v>0.084000000000000005</v>
      </c>
      <c r="R581" s="223">
        <f>Q581*H581</f>
        <v>0.252</v>
      </c>
      <c r="S581" s="223">
        <v>0</v>
      </c>
      <c r="T581" s="224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25" t="s">
        <v>406</v>
      </c>
      <c r="AT581" s="225" t="s">
        <v>236</v>
      </c>
      <c r="AU581" s="225" t="s">
        <v>85</v>
      </c>
      <c r="AY581" s="17" t="s">
        <v>186</v>
      </c>
      <c r="BE581" s="226">
        <f>IF(N581="základní",J581,0)</f>
        <v>0</v>
      </c>
      <c r="BF581" s="226">
        <f>IF(N581="snížená",J581,0)</f>
        <v>0</v>
      </c>
      <c r="BG581" s="226">
        <f>IF(N581="zákl. přenesená",J581,0)</f>
        <v>0</v>
      </c>
      <c r="BH581" s="226">
        <f>IF(N581="sníž. přenesená",J581,0)</f>
        <v>0</v>
      </c>
      <c r="BI581" s="226">
        <f>IF(N581="nulová",J581,0)</f>
        <v>0</v>
      </c>
      <c r="BJ581" s="17" t="s">
        <v>85</v>
      </c>
      <c r="BK581" s="226">
        <f>ROUND(I581*H581,2)</f>
        <v>0</v>
      </c>
      <c r="BL581" s="17" t="s">
        <v>306</v>
      </c>
      <c r="BM581" s="225" t="s">
        <v>955</v>
      </c>
    </row>
    <row r="582" s="14" customFormat="1">
      <c r="A582" s="14"/>
      <c r="B582" s="243"/>
      <c r="C582" s="244"/>
      <c r="D582" s="234" t="s">
        <v>196</v>
      </c>
      <c r="E582" s="245" t="s">
        <v>19</v>
      </c>
      <c r="F582" s="246" t="s">
        <v>886</v>
      </c>
      <c r="G582" s="244"/>
      <c r="H582" s="247">
        <v>3</v>
      </c>
      <c r="I582" s="248"/>
      <c r="J582" s="244"/>
      <c r="K582" s="244"/>
      <c r="L582" s="249"/>
      <c r="M582" s="250"/>
      <c r="N582" s="251"/>
      <c r="O582" s="251"/>
      <c r="P582" s="251"/>
      <c r="Q582" s="251"/>
      <c r="R582" s="251"/>
      <c r="S582" s="251"/>
      <c r="T582" s="252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3" t="s">
        <v>196</v>
      </c>
      <c r="AU582" s="253" t="s">
        <v>85</v>
      </c>
      <c r="AV582" s="14" t="s">
        <v>85</v>
      </c>
      <c r="AW582" s="14" t="s">
        <v>33</v>
      </c>
      <c r="AX582" s="14" t="s">
        <v>72</v>
      </c>
      <c r="AY582" s="253" t="s">
        <v>186</v>
      </c>
    </row>
    <row r="583" s="2" customFormat="1" ht="24.15" customHeight="1">
      <c r="A583" s="38"/>
      <c r="B583" s="39"/>
      <c r="C583" s="213" t="s">
        <v>956</v>
      </c>
      <c r="D583" s="213" t="s">
        <v>188</v>
      </c>
      <c r="E583" s="214" t="s">
        <v>957</v>
      </c>
      <c r="F583" s="215" t="s">
        <v>958</v>
      </c>
      <c r="G583" s="216" t="s">
        <v>283</v>
      </c>
      <c r="H583" s="217">
        <v>3</v>
      </c>
      <c r="I583" s="218"/>
      <c r="J583" s="219">
        <f>ROUND(I583*H583,2)</f>
        <v>0</v>
      </c>
      <c r="K583" s="220"/>
      <c r="L583" s="44"/>
      <c r="M583" s="221" t="s">
        <v>19</v>
      </c>
      <c r="N583" s="222" t="s">
        <v>44</v>
      </c>
      <c r="O583" s="84"/>
      <c r="P583" s="223">
        <f>O583*H583</f>
        <v>0</v>
      </c>
      <c r="Q583" s="223">
        <v>1.24E-06</v>
      </c>
      <c r="R583" s="223">
        <f>Q583*H583</f>
        <v>3.72E-06</v>
      </c>
      <c r="S583" s="223">
        <v>0</v>
      </c>
      <c r="T583" s="224">
        <f>S583*H583</f>
        <v>0</v>
      </c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R583" s="225" t="s">
        <v>306</v>
      </c>
      <c r="AT583" s="225" t="s">
        <v>188</v>
      </c>
      <c r="AU583" s="225" t="s">
        <v>85</v>
      </c>
      <c r="AY583" s="17" t="s">
        <v>186</v>
      </c>
      <c r="BE583" s="226">
        <f>IF(N583="základní",J583,0)</f>
        <v>0</v>
      </c>
      <c r="BF583" s="226">
        <f>IF(N583="snížená",J583,0)</f>
        <v>0</v>
      </c>
      <c r="BG583" s="226">
        <f>IF(N583="zákl. přenesená",J583,0)</f>
        <v>0</v>
      </c>
      <c r="BH583" s="226">
        <f>IF(N583="sníž. přenesená",J583,0)</f>
        <v>0</v>
      </c>
      <c r="BI583" s="226">
        <f>IF(N583="nulová",J583,0)</f>
        <v>0</v>
      </c>
      <c r="BJ583" s="17" t="s">
        <v>85</v>
      </c>
      <c r="BK583" s="226">
        <f>ROUND(I583*H583,2)</f>
        <v>0</v>
      </c>
      <c r="BL583" s="17" t="s">
        <v>306</v>
      </c>
      <c r="BM583" s="225" t="s">
        <v>959</v>
      </c>
    </row>
    <row r="584" s="2" customFormat="1">
      <c r="A584" s="38"/>
      <c r="B584" s="39"/>
      <c r="C584" s="40"/>
      <c r="D584" s="227" t="s">
        <v>194</v>
      </c>
      <c r="E584" s="40"/>
      <c r="F584" s="228" t="s">
        <v>960</v>
      </c>
      <c r="G584" s="40"/>
      <c r="H584" s="40"/>
      <c r="I584" s="229"/>
      <c r="J584" s="40"/>
      <c r="K584" s="40"/>
      <c r="L584" s="44"/>
      <c r="M584" s="230"/>
      <c r="N584" s="231"/>
      <c r="O584" s="84"/>
      <c r="P584" s="84"/>
      <c r="Q584" s="84"/>
      <c r="R584" s="84"/>
      <c r="S584" s="84"/>
      <c r="T584" s="85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T584" s="17" t="s">
        <v>194</v>
      </c>
      <c r="AU584" s="17" t="s">
        <v>85</v>
      </c>
    </row>
    <row r="585" s="14" customFormat="1">
      <c r="A585" s="14"/>
      <c r="B585" s="243"/>
      <c r="C585" s="244"/>
      <c r="D585" s="234" t="s">
        <v>196</v>
      </c>
      <c r="E585" s="245" t="s">
        <v>19</v>
      </c>
      <c r="F585" s="246" t="s">
        <v>886</v>
      </c>
      <c r="G585" s="244"/>
      <c r="H585" s="247">
        <v>3</v>
      </c>
      <c r="I585" s="248"/>
      <c r="J585" s="244"/>
      <c r="K585" s="244"/>
      <c r="L585" s="249"/>
      <c r="M585" s="250"/>
      <c r="N585" s="251"/>
      <c r="O585" s="251"/>
      <c r="P585" s="251"/>
      <c r="Q585" s="251"/>
      <c r="R585" s="251"/>
      <c r="S585" s="251"/>
      <c r="T585" s="252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53" t="s">
        <v>196</v>
      </c>
      <c r="AU585" s="253" t="s">
        <v>85</v>
      </c>
      <c r="AV585" s="14" t="s">
        <v>85</v>
      </c>
      <c r="AW585" s="14" t="s">
        <v>33</v>
      </c>
      <c r="AX585" s="14" t="s">
        <v>72</v>
      </c>
      <c r="AY585" s="253" t="s">
        <v>186</v>
      </c>
    </row>
    <row r="586" s="2" customFormat="1" ht="16.5" customHeight="1">
      <c r="A586" s="38"/>
      <c r="B586" s="39"/>
      <c r="C586" s="254" t="s">
        <v>961</v>
      </c>
      <c r="D586" s="254" t="s">
        <v>236</v>
      </c>
      <c r="E586" s="255" t="s">
        <v>962</v>
      </c>
      <c r="F586" s="256" t="s">
        <v>963</v>
      </c>
      <c r="G586" s="257" t="s">
        <v>283</v>
      </c>
      <c r="H586" s="258">
        <v>3</v>
      </c>
      <c r="I586" s="259"/>
      <c r="J586" s="260">
        <f>ROUND(I586*H586,2)</f>
        <v>0</v>
      </c>
      <c r="K586" s="261"/>
      <c r="L586" s="262"/>
      <c r="M586" s="263" t="s">
        <v>19</v>
      </c>
      <c r="N586" s="264" t="s">
        <v>44</v>
      </c>
      <c r="O586" s="84"/>
      <c r="P586" s="223">
        <f>O586*H586</f>
        <v>0</v>
      </c>
      <c r="Q586" s="223">
        <v>0.0023999999999999998</v>
      </c>
      <c r="R586" s="223">
        <f>Q586*H586</f>
        <v>0.0071999999999999998</v>
      </c>
      <c r="S586" s="223">
        <v>0</v>
      </c>
      <c r="T586" s="224">
        <f>S586*H586</f>
        <v>0</v>
      </c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R586" s="225" t="s">
        <v>406</v>
      </c>
      <c r="AT586" s="225" t="s">
        <v>236</v>
      </c>
      <c r="AU586" s="225" t="s">
        <v>85</v>
      </c>
      <c r="AY586" s="17" t="s">
        <v>186</v>
      </c>
      <c r="BE586" s="226">
        <f>IF(N586="základní",J586,0)</f>
        <v>0</v>
      </c>
      <c r="BF586" s="226">
        <f>IF(N586="snížená",J586,0)</f>
        <v>0</v>
      </c>
      <c r="BG586" s="226">
        <f>IF(N586="zákl. přenesená",J586,0)</f>
        <v>0</v>
      </c>
      <c r="BH586" s="226">
        <f>IF(N586="sníž. přenesená",J586,0)</f>
        <v>0</v>
      </c>
      <c r="BI586" s="226">
        <f>IF(N586="nulová",J586,0)</f>
        <v>0</v>
      </c>
      <c r="BJ586" s="17" t="s">
        <v>85</v>
      </c>
      <c r="BK586" s="226">
        <f>ROUND(I586*H586,2)</f>
        <v>0</v>
      </c>
      <c r="BL586" s="17" t="s">
        <v>306</v>
      </c>
      <c r="BM586" s="225" t="s">
        <v>964</v>
      </c>
    </row>
    <row r="587" s="14" customFormat="1">
      <c r="A587" s="14"/>
      <c r="B587" s="243"/>
      <c r="C587" s="244"/>
      <c r="D587" s="234" t="s">
        <v>196</v>
      </c>
      <c r="E587" s="245" t="s">
        <v>19</v>
      </c>
      <c r="F587" s="246" t="s">
        <v>886</v>
      </c>
      <c r="G587" s="244"/>
      <c r="H587" s="247">
        <v>3</v>
      </c>
      <c r="I587" s="248"/>
      <c r="J587" s="244"/>
      <c r="K587" s="244"/>
      <c r="L587" s="249"/>
      <c r="M587" s="250"/>
      <c r="N587" s="251"/>
      <c r="O587" s="251"/>
      <c r="P587" s="251"/>
      <c r="Q587" s="251"/>
      <c r="R587" s="251"/>
      <c r="S587" s="251"/>
      <c r="T587" s="252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3" t="s">
        <v>196</v>
      </c>
      <c r="AU587" s="253" t="s">
        <v>85</v>
      </c>
      <c r="AV587" s="14" t="s">
        <v>85</v>
      </c>
      <c r="AW587" s="14" t="s">
        <v>33</v>
      </c>
      <c r="AX587" s="14" t="s">
        <v>72</v>
      </c>
      <c r="AY587" s="253" t="s">
        <v>186</v>
      </c>
    </row>
    <row r="588" s="2" customFormat="1" ht="24.15" customHeight="1">
      <c r="A588" s="38"/>
      <c r="B588" s="39"/>
      <c r="C588" s="213" t="s">
        <v>965</v>
      </c>
      <c r="D588" s="213" t="s">
        <v>188</v>
      </c>
      <c r="E588" s="214" t="s">
        <v>966</v>
      </c>
      <c r="F588" s="215" t="s">
        <v>967</v>
      </c>
      <c r="G588" s="216" t="s">
        <v>968</v>
      </c>
      <c r="H588" s="217">
        <v>95.855000000000004</v>
      </c>
      <c r="I588" s="218"/>
      <c r="J588" s="219">
        <f>ROUND(I588*H588,2)</f>
        <v>0</v>
      </c>
      <c r="K588" s="220"/>
      <c r="L588" s="44"/>
      <c r="M588" s="221" t="s">
        <v>19</v>
      </c>
      <c r="N588" s="222" t="s">
        <v>44</v>
      </c>
      <c r="O588" s="84"/>
      <c r="P588" s="223">
        <f>O588*H588</f>
        <v>0</v>
      </c>
      <c r="Q588" s="223">
        <v>5.8275E-05</v>
      </c>
      <c r="R588" s="223">
        <f>Q588*H588</f>
        <v>0.0055859501250000001</v>
      </c>
      <c r="S588" s="223">
        <v>0</v>
      </c>
      <c r="T588" s="224">
        <f>S588*H588</f>
        <v>0</v>
      </c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R588" s="225" t="s">
        <v>306</v>
      </c>
      <c r="AT588" s="225" t="s">
        <v>188</v>
      </c>
      <c r="AU588" s="225" t="s">
        <v>85</v>
      </c>
      <c r="AY588" s="17" t="s">
        <v>186</v>
      </c>
      <c r="BE588" s="226">
        <f>IF(N588="základní",J588,0)</f>
        <v>0</v>
      </c>
      <c r="BF588" s="226">
        <f>IF(N588="snížená",J588,0)</f>
        <v>0</v>
      </c>
      <c r="BG588" s="226">
        <f>IF(N588="zákl. přenesená",J588,0)</f>
        <v>0</v>
      </c>
      <c r="BH588" s="226">
        <f>IF(N588="sníž. přenesená",J588,0)</f>
        <v>0</v>
      </c>
      <c r="BI588" s="226">
        <f>IF(N588="nulová",J588,0)</f>
        <v>0</v>
      </c>
      <c r="BJ588" s="17" t="s">
        <v>85</v>
      </c>
      <c r="BK588" s="226">
        <f>ROUND(I588*H588,2)</f>
        <v>0</v>
      </c>
      <c r="BL588" s="17" t="s">
        <v>306</v>
      </c>
      <c r="BM588" s="225" t="s">
        <v>969</v>
      </c>
    </row>
    <row r="589" s="2" customFormat="1">
      <c r="A589" s="38"/>
      <c r="B589" s="39"/>
      <c r="C589" s="40"/>
      <c r="D589" s="227" t="s">
        <v>194</v>
      </c>
      <c r="E589" s="40"/>
      <c r="F589" s="228" t="s">
        <v>970</v>
      </c>
      <c r="G589" s="40"/>
      <c r="H589" s="40"/>
      <c r="I589" s="229"/>
      <c r="J589" s="40"/>
      <c r="K589" s="40"/>
      <c r="L589" s="44"/>
      <c r="M589" s="230"/>
      <c r="N589" s="231"/>
      <c r="O589" s="84"/>
      <c r="P589" s="84"/>
      <c r="Q589" s="84"/>
      <c r="R589" s="84"/>
      <c r="S589" s="84"/>
      <c r="T589" s="85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T589" s="17" t="s">
        <v>194</v>
      </c>
      <c r="AU589" s="17" t="s">
        <v>85</v>
      </c>
    </row>
    <row r="590" s="13" customFormat="1">
      <c r="A590" s="13"/>
      <c r="B590" s="232"/>
      <c r="C590" s="233"/>
      <c r="D590" s="234" t="s">
        <v>196</v>
      </c>
      <c r="E590" s="235" t="s">
        <v>19</v>
      </c>
      <c r="F590" s="236" t="s">
        <v>197</v>
      </c>
      <c r="G590" s="233"/>
      <c r="H590" s="235" t="s">
        <v>19</v>
      </c>
      <c r="I590" s="237"/>
      <c r="J590" s="233"/>
      <c r="K590" s="233"/>
      <c r="L590" s="238"/>
      <c r="M590" s="239"/>
      <c r="N590" s="240"/>
      <c r="O590" s="240"/>
      <c r="P590" s="240"/>
      <c r="Q590" s="240"/>
      <c r="R590" s="240"/>
      <c r="S590" s="240"/>
      <c r="T590" s="241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42" t="s">
        <v>196</v>
      </c>
      <c r="AU590" s="242" t="s">
        <v>85</v>
      </c>
      <c r="AV590" s="13" t="s">
        <v>79</v>
      </c>
      <c r="AW590" s="13" t="s">
        <v>33</v>
      </c>
      <c r="AX590" s="13" t="s">
        <v>72</v>
      </c>
      <c r="AY590" s="242" t="s">
        <v>186</v>
      </c>
    </row>
    <row r="591" s="14" customFormat="1">
      <c r="A591" s="14"/>
      <c r="B591" s="243"/>
      <c r="C591" s="244"/>
      <c r="D591" s="234" t="s">
        <v>196</v>
      </c>
      <c r="E591" s="245" t="s">
        <v>19</v>
      </c>
      <c r="F591" s="246" t="s">
        <v>971</v>
      </c>
      <c r="G591" s="244"/>
      <c r="H591" s="247">
        <v>58.240000000000002</v>
      </c>
      <c r="I591" s="248"/>
      <c r="J591" s="244"/>
      <c r="K591" s="244"/>
      <c r="L591" s="249"/>
      <c r="M591" s="250"/>
      <c r="N591" s="251"/>
      <c r="O591" s="251"/>
      <c r="P591" s="251"/>
      <c r="Q591" s="251"/>
      <c r="R591" s="251"/>
      <c r="S591" s="251"/>
      <c r="T591" s="252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3" t="s">
        <v>196</v>
      </c>
      <c r="AU591" s="253" t="s">
        <v>85</v>
      </c>
      <c r="AV591" s="14" t="s">
        <v>85</v>
      </c>
      <c r="AW591" s="14" t="s">
        <v>33</v>
      </c>
      <c r="AX591" s="14" t="s">
        <v>72</v>
      </c>
      <c r="AY591" s="253" t="s">
        <v>186</v>
      </c>
    </row>
    <row r="592" s="14" customFormat="1">
      <c r="A592" s="14"/>
      <c r="B592" s="243"/>
      <c r="C592" s="244"/>
      <c r="D592" s="234" t="s">
        <v>196</v>
      </c>
      <c r="E592" s="245" t="s">
        <v>19</v>
      </c>
      <c r="F592" s="246" t="s">
        <v>972</v>
      </c>
      <c r="G592" s="244"/>
      <c r="H592" s="247">
        <v>14.279999999999999</v>
      </c>
      <c r="I592" s="248"/>
      <c r="J592" s="244"/>
      <c r="K592" s="244"/>
      <c r="L592" s="249"/>
      <c r="M592" s="250"/>
      <c r="N592" s="251"/>
      <c r="O592" s="251"/>
      <c r="P592" s="251"/>
      <c r="Q592" s="251"/>
      <c r="R592" s="251"/>
      <c r="S592" s="251"/>
      <c r="T592" s="252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3" t="s">
        <v>196</v>
      </c>
      <c r="AU592" s="253" t="s">
        <v>85</v>
      </c>
      <c r="AV592" s="14" t="s">
        <v>85</v>
      </c>
      <c r="AW592" s="14" t="s">
        <v>33</v>
      </c>
      <c r="AX592" s="14" t="s">
        <v>72</v>
      </c>
      <c r="AY592" s="253" t="s">
        <v>186</v>
      </c>
    </row>
    <row r="593" s="14" customFormat="1">
      <c r="A593" s="14"/>
      <c r="B593" s="243"/>
      <c r="C593" s="244"/>
      <c r="D593" s="234" t="s">
        <v>196</v>
      </c>
      <c r="E593" s="245" t="s">
        <v>19</v>
      </c>
      <c r="F593" s="246" t="s">
        <v>973</v>
      </c>
      <c r="G593" s="244"/>
      <c r="H593" s="247">
        <v>18.059999999999999</v>
      </c>
      <c r="I593" s="248"/>
      <c r="J593" s="244"/>
      <c r="K593" s="244"/>
      <c r="L593" s="249"/>
      <c r="M593" s="250"/>
      <c r="N593" s="251"/>
      <c r="O593" s="251"/>
      <c r="P593" s="251"/>
      <c r="Q593" s="251"/>
      <c r="R593" s="251"/>
      <c r="S593" s="251"/>
      <c r="T593" s="252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3" t="s">
        <v>196</v>
      </c>
      <c r="AU593" s="253" t="s">
        <v>85</v>
      </c>
      <c r="AV593" s="14" t="s">
        <v>85</v>
      </c>
      <c r="AW593" s="14" t="s">
        <v>33</v>
      </c>
      <c r="AX593" s="14" t="s">
        <v>72</v>
      </c>
      <c r="AY593" s="253" t="s">
        <v>186</v>
      </c>
    </row>
    <row r="594" s="14" customFormat="1">
      <c r="A594" s="14"/>
      <c r="B594" s="243"/>
      <c r="C594" s="244"/>
      <c r="D594" s="234" t="s">
        <v>196</v>
      </c>
      <c r="E594" s="245" t="s">
        <v>19</v>
      </c>
      <c r="F594" s="246" t="s">
        <v>974</v>
      </c>
      <c r="G594" s="244"/>
      <c r="H594" s="247">
        <v>5.2750000000000004</v>
      </c>
      <c r="I594" s="248"/>
      <c r="J594" s="244"/>
      <c r="K594" s="244"/>
      <c r="L594" s="249"/>
      <c r="M594" s="250"/>
      <c r="N594" s="251"/>
      <c r="O594" s="251"/>
      <c r="P594" s="251"/>
      <c r="Q594" s="251"/>
      <c r="R594" s="251"/>
      <c r="S594" s="251"/>
      <c r="T594" s="252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3" t="s">
        <v>196</v>
      </c>
      <c r="AU594" s="253" t="s">
        <v>85</v>
      </c>
      <c r="AV594" s="14" t="s">
        <v>85</v>
      </c>
      <c r="AW594" s="14" t="s">
        <v>33</v>
      </c>
      <c r="AX594" s="14" t="s">
        <v>72</v>
      </c>
      <c r="AY594" s="253" t="s">
        <v>186</v>
      </c>
    </row>
    <row r="595" s="2" customFormat="1" ht="24.15" customHeight="1">
      <c r="A595" s="38"/>
      <c r="B595" s="39"/>
      <c r="C595" s="254" t="s">
        <v>975</v>
      </c>
      <c r="D595" s="254" t="s">
        <v>236</v>
      </c>
      <c r="E595" s="255" t="s">
        <v>976</v>
      </c>
      <c r="F595" s="256" t="s">
        <v>977</v>
      </c>
      <c r="G595" s="257" t="s">
        <v>230</v>
      </c>
      <c r="H595" s="258">
        <v>0.099000000000000005</v>
      </c>
      <c r="I595" s="259"/>
      <c r="J595" s="260">
        <f>ROUND(I595*H595,2)</f>
        <v>0</v>
      </c>
      <c r="K595" s="261"/>
      <c r="L595" s="262"/>
      <c r="M595" s="263" t="s">
        <v>19</v>
      </c>
      <c r="N595" s="264" t="s">
        <v>44</v>
      </c>
      <c r="O595" s="84"/>
      <c r="P595" s="223">
        <f>O595*H595</f>
        <v>0</v>
      </c>
      <c r="Q595" s="223">
        <v>1</v>
      </c>
      <c r="R595" s="223">
        <f>Q595*H595</f>
        <v>0.099000000000000005</v>
      </c>
      <c r="S595" s="223">
        <v>0</v>
      </c>
      <c r="T595" s="224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25" t="s">
        <v>406</v>
      </c>
      <c r="AT595" s="225" t="s">
        <v>236</v>
      </c>
      <c r="AU595" s="225" t="s">
        <v>85</v>
      </c>
      <c r="AY595" s="17" t="s">
        <v>186</v>
      </c>
      <c r="BE595" s="226">
        <f>IF(N595="základní",J595,0)</f>
        <v>0</v>
      </c>
      <c r="BF595" s="226">
        <f>IF(N595="snížená",J595,0)</f>
        <v>0</v>
      </c>
      <c r="BG595" s="226">
        <f>IF(N595="zákl. přenesená",J595,0)</f>
        <v>0</v>
      </c>
      <c r="BH595" s="226">
        <f>IF(N595="sníž. přenesená",J595,0)</f>
        <v>0</v>
      </c>
      <c r="BI595" s="226">
        <f>IF(N595="nulová",J595,0)</f>
        <v>0</v>
      </c>
      <c r="BJ595" s="17" t="s">
        <v>85</v>
      </c>
      <c r="BK595" s="226">
        <f>ROUND(I595*H595,2)</f>
        <v>0</v>
      </c>
      <c r="BL595" s="17" t="s">
        <v>306</v>
      </c>
      <c r="BM595" s="225" t="s">
        <v>978</v>
      </c>
    </row>
    <row r="596" s="13" customFormat="1">
      <c r="A596" s="13"/>
      <c r="B596" s="232"/>
      <c r="C596" s="233"/>
      <c r="D596" s="234" t="s">
        <v>196</v>
      </c>
      <c r="E596" s="235" t="s">
        <v>19</v>
      </c>
      <c r="F596" s="236" t="s">
        <v>197</v>
      </c>
      <c r="G596" s="233"/>
      <c r="H596" s="235" t="s">
        <v>19</v>
      </c>
      <c r="I596" s="237"/>
      <c r="J596" s="233"/>
      <c r="K596" s="233"/>
      <c r="L596" s="238"/>
      <c r="M596" s="239"/>
      <c r="N596" s="240"/>
      <c r="O596" s="240"/>
      <c r="P596" s="240"/>
      <c r="Q596" s="240"/>
      <c r="R596" s="240"/>
      <c r="S596" s="240"/>
      <c r="T596" s="241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42" t="s">
        <v>196</v>
      </c>
      <c r="AU596" s="242" t="s">
        <v>85</v>
      </c>
      <c r="AV596" s="13" t="s">
        <v>79</v>
      </c>
      <c r="AW596" s="13" t="s">
        <v>33</v>
      </c>
      <c r="AX596" s="13" t="s">
        <v>72</v>
      </c>
      <c r="AY596" s="242" t="s">
        <v>186</v>
      </c>
    </row>
    <row r="597" s="14" customFormat="1">
      <c r="A597" s="14"/>
      <c r="B597" s="243"/>
      <c r="C597" s="244"/>
      <c r="D597" s="234" t="s">
        <v>196</v>
      </c>
      <c r="E597" s="245" t="s">
        <v>19</v>
      </c>
      <c r="F597" s="246" t="s">
        <v>979</v>
      </c>
      <c r="G597" s="244"/>
      <c r="H597" s="247">
        <v>0.063</v>
      </c>
      <c r="I597" s="248"/>
      <c r="J597" s="244"/>
      <c r="K597" s="244"/>
      <c r="L597" s="249"/>
      <c r="M597" s="250"/>
      <c r="N597" s="251"/>
      <c r="O597" s="251"/>
      <c r="P597" s="251"/>
      <c r="Q597" s="251"/>
      <c r="R597" s="251"/>
      <c r="S597" s="251"/>
      <c r="T597" s="252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3" t="s">
        <v>196</v>
      </c>
      <c r="AU597" s="253" t="s">
        <v>85</v>
      </c>
      <c r="AV597" s="14" t="s">
        <v>85</v>
      </c>
      <c r="AW597" s="14" t="s">
        <v>33</v>
      </c>
      <c r="AX597" s="14" t="s">
        <v>72</v>
      </c>
      <c r="AY597" s="253" t="s">
        <v>186</v>
      </c>
    </row>
    <row r="598" s="14" customFormat="1">
      <c r="A598" s="14"/>
      <c r="B598" s="243"/>
      <c r="C598" s="244"/>
      <c r="D598" s="234" t="s">
        <v>196</v>
      </c>
      <c r="E598" s="245" t="s">
        <v>19</v>
      </c>
      <c r="F598" s="246" t="s">
        <v>980</v>
      </c>
      <c r="G598" s="244"/>
      <c r="H598" s="247">
        <v>0.016</v>
      </c>
      <c r="I598" s="248"/>
      <c r="J598" s="244"/>
      <c r="K598" s="244"/>
      <c r="L598" s="249"/>
      <c r="M598" s="250"/>
      <c r="N598" s="251"/>
      <c r="O598" s="251"/>
      <c r="P598" s="251"/>
      <c r="Q598" s="251"/>
      <c r="R598" s="251"/>
      <c r="S598" s="251"/>
      <c r="T598" s="252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3" t="s">
        <v>196</v>
      </c>
      <c r="AU598" s="253" t="s">
        <v>85</v>
      </c>
      <c r="AV598" s="14" t="s">
        <v>85</v>
      </c>
      <c r="AW598" s="14" t="s">
        <v>33</v>
      </c>
      <c r="AX598" s="14" t="s">
        <v>72</v>
      </c>
      <c r="AY598" s="253" t="s">
        <v>186</v>
      </c>
    </row>
    <row r="599" s="14" customFormat="1">
      <c r="A599" s="14"/>
      <c r="B599" s="243"/>
      <c r="C599" s="244"/>
      <c r="D599" s="234" t="s">
        <v>196</v>
      </c>
      <c r="E599" s="245" t="s">
        <v>19</v>
      </c>
      <c r="F599" s="246" t="s">
        <v>981</v>
      </c>
      <c r="G599" s="244"/>
      <c r="H599" s="247">
        <v>0.02</v>
      </c>
      <c r="I599" s="248"/>
      <c r="J599" s="244"/>
      <c r="K599" s="244"/>
      <c r="L599" s="249"/>
      <c r="M599" s="250"/>
      <c r="N599" s="251"/>
      <c r="O599" s="251"/>
      <c r="P599" s="251"/>
      <c r="Q599" s="251"/>
      <c r="R599" s="251"/>
      <c r="S599" s="251"/>
      <c r="T599" s="252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3" t="s">
        <v>196</v>
      </c>
      <c r="AU599" s="253" t="s">
        <v>85</v>
      </c>
      <c r="AV599" s="14" t="s">
        <v>85</v>
      </c>
      <c r="AW599" s="14" t="s">
        <v>33</v>
      </c>
      <c r="AX599" s="14" t="s">
        <v>72</v>
      </c>
      <c r="AY599" s="253" t="s">
        <v>186</v>
      </c>
    </row>
    <row r="600" s="2" customFormat="1" ht="21.75" customHeight="1">
      <c r="A600" s="38"/>
      <c r="B600" s="39"/>
      <c r="C600" s="254" t="s">
        <v>982</v>
      </c>
      <c r="D600" s="254" t="s">
        <v>236</v>
      </c>
      <c r="E600" s="255" t="s">
        <v>983</v>
      </c>
      <c r="F600" s="256" t="s">
        <v>984</v>
      </c>
      <c r="G600" s="257" t="s">
        <v>230</v>
      </c>
      <c r="H600" s="258">
        <v>0.0060000000000000001</v>
      </c>
      <c r="I600" s="259"/>
      <c r="J600" s="260">
        <f>ROUND(I600*H600,2)</f>
        <v>0</v>
      </c>
      <c r="K600" s="261"/>
      <c r="L600" s="262"/>
      <c r="M600" s="263" t="s">
        <v>19</v>
      </c>
      <c r="N600" s="264" t="s">
        <v>44</v>
      </c>
      <c r="O600" s="84"/>
      <c r="P600" s="223">
        <f>O600*H600</f>
        <v>0</v>
      </c>
      <c r="Q600" s="223">
        <v>1</v>
      </c>
      <c r="R600" s="223">
        <f>Q600*H600</f>
        <v>0.0060000000000000001</v>
      </c>
      <c r="S600" s="223">
        <v>0</v>
      </c>
      <c r="T600" s="224">
        <f>S600*H600</f>
        <v>0</v>
      </c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R600" s="225" t="s">
        <v>406</v>
      </c>
      <c r="AT600" s="225" t="s">
        <v>236</v>
      </c>
      <c r="AU600" s="225" t="s">
        <v>85</v>
      </c>
      <c r="AY600" s="17" t="s">
        <v>186</v>
      </c>
      <c r="BE600" s="226">
        <f>IF(N600="základní",J600,0)</f>
        <v>0</v>
      </c>
      <c r="BF600" s="226">
        <f>IF(N600="snížená",J600,0)</f>
        <v>0</v>
      </c>
      <c r="BG600" s="226">
        <f>IF(N600="zákl. přenesená",J600,0)</f>
        <v>0</v>
      </c>
      <c r="BH600" s="226">
        <f>IF(N600="sníž. přenesená",J600,0)</f>
        <v>0</v>
      </c>
      <c r="BI600" s="226">
        <f>IF(N600="nulová",J600,0)</f>
        <v>0</v>
      </c>
      <c r="BJ600" s="17" t="s">
        <v>85</v>
      </c>
      <c r="BK600" s="226">
        <f>ROUND(I600*H600,2)</f>
        <v>0</v>
      </c>
      <c r="BL600" s="17" t="s">
        <v>306</v>
      </c>
      <c r="BM600" s="225" t="s">
        <v>985</v>
      </c>
    </row>
    <row r="601" s="13" customFormat="1">
      <c r="A601" s="13"/>
      <c r="B601" s="232"/>
      <c r="C601" s="233"/>
      <c r="D601" s="234" t="s">
        <v>196</v>
      </c>
      <c r="E601" s="235" t="s">
        <v>19</v>
      </c>
      <c r="F601" s="236" t="s">
        <v>197</v>
      </c>
      <c r="G601" s="233"/>
      <c r="H601" s="235" t="s">
        <v>19</v>
      </c>
      <c r="I601" s="237"/>
      <c r="J601" s="233"/>
      <c r="K601" s="233"/>
      <c r="L601" s="238"/>
      <c r="M601" s="239"/>
      <c r="N601" s="240"/>
      <c r="O601" s="240"/>
      <c r="P601" s="240"/>
      <c r="Q601" s="240"/>
      <c r="R601" s="240"/>
      <c r="S601" s="240"/>
      <c r="T601" s="241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42" t="s">
        <v>196</v>
      </c>
      <c r="AU601" s="242" t="s">
        <v>85</v>
      </c>
      <c r="AV601" s="13" t="s">
        <v>79</v>
      </c>
      <c r="AW601" s="13" t="s">
        <v>33</v>
      </c>
      <c r="AX601" s="13" t="s">
        <v>72</v>
      </c>
      <c r="AY601" s="242" t="s">
        <v>186</v>
      </c>
    </row>
    <row r="602" s="14" customFormat="1">
      <c r="A602" s="14"/>
      <c r="B602" s="243"/>
      <c r="C602" s="244"/>
      <c r="D602" s="234" t="s">
        <v>196</v>
      </c>
      <c r="E602" s="245" t="s">
        <v>19</v>
      </c>
      <c r="F602" s="246" t="s">
        <v>986</v>
      </c>
      <c r="G602" s="244"/>
      <c r="H602" s="247">
        <v>0.0060000000000000001</v>
      </c>
      <c r="I602" s="248"/>
      <c r="J602" s="244"/>
      <c r="K602" s="244"/>
      <c r="L602" s="249"/>
      <c r="M602" s="250"/>
      <c r="N602" s="251"/>
      <c r="O602" s="251"/>
      <c r="P602" s="251"/>
      <c r="Q602" s="251"/>
      <c r="R602" s="251"/>
      <c r="S602" s="251"/>
      <c r="T602" s="252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3" t="s">
        <v>196</v>
      </c>
      <c r="AU602" s="253" t="s">
        <v>85</v>
      </c>
      <c r="AV602" s="14" t="s">
        <v>85</v>
      </c>
      <c r="AW602" s="14" t="s">
        <v>33</v>
      </c>
      <c r="AX602" s="14" t="s">
        <v>72</v>
      </c>
      <c r="AY602" s="253" t="s">
        <v>186</v>
      </c>
    </row>
    <row r="603" s="2" customFormat="1" ht="33" customHeight="1">
      <c r="A603" s="38"/>
      <c r="B603" s="39"/>
      <c r="C603" s="213" t="s">
        <v>987</v>
      </c>
      <c r="D603" s="213" t="s">
        <v>188</v>
      </c>
      <c r="E603" s="214" t="s">
        <v>988</v>
      </c>
      <c r="F603" s="215" t="s">
        <v>989</v>
      </c>
      <c r="G603" s="216" t="s">
        <v>968</v>
      </c>
      <c r="H603" s="217">
        <v>10</v>
      </c>
      <c r="I603" s="218"/>
      <c r="J603" s="219">
        <f>ROUND(I603*H603,2)</f>
        <v>0</v>
      </c>
      <c r="K603" s="220"/>
      <c r="L603" s="44"/>
      <c r="M603" s="221" t="s">
        <v>19</v>
      </c>
      <c r="N603" s="222" t="s">
        <v>44</v>
      </c>
      <c r="O603" s="84"/>
      <c r="P603" s="223">
        <f>O603*H603</f>
        <v>0</v>
      </c>
      <c r="Q603" s="223">
        <v>0</v>
      </c>
      <c r="R603" s="223">
        <f>Q603*H603</f>
        <v>0</v>
      </c>
      <c r="S603" s="223">
        <v>0.001</v>
      </c>
      <c r="T603" s="224">
        <f>S603*H603</f>
        <v>0.01</v>
      </c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R603" s="225" t="s">
        <v>306</v>
      </c>
      <c r="AT603" s="225" t="s">
        <v>188</v>
      </c>
      <c r="AU603" s="225" t="s">
        <v>85</v>
      </c>
      <c r="AY603" s="17" t="s">
        <v>186</v>
      </c>
      <c r="BE603" s="226">
        <f>IF(N603="základní",J603,0)</f>
        <v>0</v>
      </c>
      <c r="BF603" s="226">
        <f>IF(N603="snížená",J603,0)</f>
        <v>0</v>
      </c>
      <c r="BG603" s="226">
        <f>IF(N603="zákl. přenesená",J603,0)</f>
        <v>0</v>
      </c>
      <c r="BH603" s="226">
        <f>IF(N603="sníž. přenesená",J603,0)</f>
        <v>0</v>
      </c>
      <c r="BI603" s="226">
        <f>IF(N603="nulová",J603,0)</f>
        <v>0</v>
      </c>
      <c r="BJ603" s="17" t="s">
        <v>85</v>
      </c>
      <c r="BK603" s="226">
        <f>ROUND(I603*H603,2)</f>
        <v>0</v>
      </c>
      <c r="BL603" s="17" t="s">
        <v>306</v>
      </c>
      <c r="BM603" s="225" t="s">
        <v>990</v>
      </c>
    </row>
    <row r="604" s="2" customFormat="1">
      <c r="A604" s="38"/>
      <c r="B604" s="39"/>
      <c r="C604" s="40"/>
      <c r="D604" s="227" t="s">
        <v>194</v>
      </c>
      <c r="E604" s="40"/>
      <c r="F604" s="228" t="s">
        <v>991</v>
      </c>
      <c r="G604" s="40"/>
      <c r="H604" s="40"/>
      <c r="I604" s="229"/>
      <c r="J604" s="40"/>
      <c r="K604" s="40"/>
      <c r="L604" s="44"/>
      <c r="M604" s="230"/>
      <c r="N604" s="231"/>
      <c r="O604" s="84"/>
      <c r="P604" s="84"/>
      <c r="Q604" s="84"/>
      <c r="R604" s="84"/>
      <c r="S604" s="84"/>
      <c r="T604" s="85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T604" s="17" t="s">
        <v>194</v>
      </c>
      <c r="AU604" s="17" t="s">
        <v>85</v>
      </c>
    </row>
    <row r="605" s="13" customFormat="1">
      <c r="A605" s="13"/>
      <c r="B605" s="232"/>
      <c r="C605" s="233"/>
      <c r="D605" s="234" t="s">
        <v>196</v>
      </c>
      <c r="E605" s="235" t="s">
        <v>19</v>
      </c>
      <c r="F605" s="236" t="s">
        <v>199</v>
      </c>
      <c r="G605" s="233"/>
      <c r="H605" s="235" t="s">
        <v>19</v>
      </c>
      <c r="I605" s="237"/>
      <c r="J605" s="233"/>
      <c r="K605" s="233"/>
      <c r="L605" s="238"/>
      <c r="M605" s="239"/>
      <c r="N605" s="240"/>
      <c r="O605" s="240"/>
      <c r="P605" s="240"/>
      <c r="Q605" s="240"/>
      <c r="R605" s="240"/>
      <c r="S605" s="240"/>
      <c r="T605" s="241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42" t="s">
        <v>196</v>
      </c>
      <c r="AU605" s="242" t="s">
        <v>85</v>
      </c>
      <c r="AV605" s="13" t="s">
        <v>79</v>
      </c>
      <c r="AW605" s="13" t="s">
        <v>33</v>
      </c>
      <c r="AX605" s="13" t="s">
        <v>72</v>
      </c>
      <c r="AY605" s="242" t="s">
        <v>186</v>
      </c>
    </row>
    <row r="606" s="14" customFormat="1">
      <c r="A606" s="14"/>
      <c r="B606" s="243"/>
      <c r="C606" s="244"/>
      <c r="D606" s="234" t="s">
        <v>196</v>
      </c>
      <c r="E606" s="245" t="s">
        <v>19</v>
      </c>
      <c r="F606" s="246" t="s">
        <v>992</v>
      </c>
      <c r="G606" s="244"/>
      <c r="H606" s="247">
        <v>10</v>
      </c>
      <c r="I606" s="248"/>
      <c r="J606" s="244"/>
      <c r="K606" s="244"/>
      <c r="L606" s="249"/>
      <c r="M606" s="250"/>
      <c r="N606" s="251"/>
      <c r="O606" s="251"/>
      <c r="P606" s="251"/>
      <c r="Q606" s="251"/>
      <c r="R606" s="251"/>
      <c r="S606" s="251"/>
      <c r="T606" s="252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3" t="s">
        <v>196</v>
      </c>
      <c r="AU606" s="253" t="s">
        <v>85</v>
      </c>
      <c r="AV606" s="14" t="s">
        <v>85</v>
      </c>
      <c r="AW606" s="14" t="s">
        <v>33</v>
      </c>
      <c r="AX606" s="14" t="s">
        <v>72</v>
      </c>
      <c r="AY606" s="253" t="s">
        <v>186</v>
      </c>
    </row>
    <row r="607" s="2" customFormat="1" ht="49.05" customHeight="1">
      <c r="A607" s="38"/>
      <c r="B607" s="39"/>
      <c r="C607" s="213" t="s">
        <v>993</v>
      </c>
      <c r="D607" s="213" t="s">
        <v>188</v>
      </c>
      <c r="E607" s="214" t="s">
        <v>994</v>
      </c>
      <c r="F607" s="215" t="s">
        <v>995</v>
      </c>
      <c r="G607" s="216" t="s">
        <v>230</v>
      </c>
      <c r="H607" s="217">
        <v>0.371</v>
      </c>
      <c r="I607" s="218"/>
      <c r="J607" s="219">
        <f>ROUND(I607*H607,2)</f>
        <v>0</v>
      </c>
      <c r="K607" s="220"/>
      <c r="L607" s="44"/>
      <c r="M607" s="221" t="s">
        <v>19</v>
      </c>
      <c r="N607" s="222" t="s">
        <v>44</v>
      </c>
      <c r="O607" s="84"/>
      <c r="P607" s="223">
        <f>O607*H607</f>
        <v>0</v>
      </c>
      <c r="Q607" s="223">
        <v>0</v>
      </c>
      <c r="R607" s="223">
        <f>Q607*H607</f>
        <v>0</v>
      </c>
      <c r="S607" s="223">
        <v>0</v>
      </c>
      <c r="T607" s="224">
        <f>S607*H607</f>
        <v>0</v>
      </c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R607" s="225" t="s">
        <v>306</v>
      </c>
      <c r="AT607" s="225" t="s">
        <v>188</v>
      </c>
      <c r="AU607" s="225" t="s">
        <v>85</v>
      </c>
      <c r="AY607" s="17" t="s">
        <v>186</v>
      </c>
      <c r="BE607" s="226">
        <f>IF(N607="základní",J607,0)</f>
        <v>0</v>
      </c>
      <c r="BF607" s="226">
        <f>IF(N607="snížená",J607,0)</f>
        <v>0</v>
      </c>
      <c r="BG607" s="226">
        <f>IF(N607="zákl. přenesená",J607,0)</f>
        <v>0</v>
      </c>
      <c r="BH607" s="226">
        <f>IF(N607="sníž. přenesená",J607,0)</f>
        <v>0</v>
      </c>
      <c r="BI607" s="226">
        <f>IF(N607="nulová",J607,0)</f>
        <v>0</v>
      </c>
      <c r="BJ607" s="17" t="s">
        <v>85</v>
      </c>
      <c r="BK607" s="226">
        <f>ROUND(I607*H607,2)</f>
        <v>0</v>
      </c>
      <c r="BL607" s="17" t="s">
        <v>306</v>
      </c>
      <c r="BM607" s="225" t="s">
        <v>996</v>
      </c>
    </row>
    <row r="608" s="2" customFormat="1">
      <c r="A608" s="38"/>
      <c r="B608" s="39"/>
      <c r="C608" s="40"/>
      <c r="D608" s="227" t="s">
        <v>194</v>
      </c>
      <c r="E608" s="40"/>
      <c r="F608" s="228" t="s">
        <v>997</v>
      </c>
      <c r="G608" s="40"/>
      <c r="H608" s="40"/>
      <c r="I608" s="229"/>
      <c r="J608" s="40"/>
      <c r="K608" s="40"/>
      <c r="L608" s="44"/>
      <c r="M608" s="230"/>
      <c r="N608" s="231"/>
      <c r="O608" s="84"/>
      <c r="P608" s="84"/>
      <c r="Q608" s="84"/>
      <c r="R608" s="84"/>
      <c r="S608" s="84"/>
      <c r="T608" s="85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T608" s="17" t="s">
        <v>194</v>
      </c>
      <c r="AU608" s="17" t="s">
        <v>85</v>
      </c>
    </row>
    <row r="609" s="2" customFormat="1" ht="49.05" customHeight="1">
      <c r="A609" s="38"/>
      <c r="B609" s="39"/>
      <c r="C609" s="213" t="s">
        <v>998</v>
      </c>
      <c r="D609" s="213" t="s">
        <v>188</v>
      </c>
      <c r="E609" s="214" t="s">
        <v>999</v>
      </c>
      <c r="F609" s="215" t="s">
        <v>1000</v>
      </c>
      <c r="G609" s="216" t="s">
        <v>230</v>
      </c>
      <c r="H609" s="217">
        <v>0.371</v>
      </c>
      <c r="I609" s="218"/>
      <c r="J609" s="219">
        <f>ROUND(I609*H609,2)</f>
        <v>0</v>
      </c>
      <c r="K609" s="220"/>
      <c r="L609" s="44"/>
      <c r="M609" s="221" t="s">
        <v>19</v>
      </c>
      <c r="N609" s="222" t="s">
        <v>44</v>
      </c>
      <c r="O609" s="84"/>
      <c r="P609" s="223">
        <f>O609*H609</f>
        <v>0</v>
      </c>
      <c r="Q609" s="223">
        <v>0</v>
      </c>
      <c r="R609" s="223">
        <f>Q609*H609</f>
        <v>0</v>
      </c>
      <c r="S609" s="223">
        <v>0</v>
      </c>
      <c r="T609" s="224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25" t="s">
        <v>306</v>
      </c>
      <c r="AT609" s="225" t="s">
        <v>188</v>
      </c>
      <c r="AU609" s="225" t="s">
        <v>85</v>
      </c>
      <c r="AY609" s="17" t="s">
        <v>186</v>
      </c>
      <c r="BE609" s="226">
        <f>IF(N609="základní",J609,0)</f>
        <v>0</v>
      </c>
      <c r="BF609" s="226">
        <f>IF(N609="snížená",J609,0)</f>
        <v>0</v>
      </c>
      <c r="BG609" s="226">
        <f>IF(N609="zákl. přenesená",J609,0)</f>
        <v>0</v>
      </c>
      <c r="BH609" s="226">
        <f>IF(N609="sníž. přenesená",J609,0)</f>
        <v>0</v>
      </c>
      <c r="BI609" s="226">
        <f>IF(N609="nulová",J609,0)</f>
        <v>0</v>
      </c>
      <c r="BJ609" s="17" t="s">
        <v>85</v>
      </c>
      <c r="BK609" s="226">
        <f>ROUND(I609*H609,2)</f>
        <v>0</v>
      </c>
      <c r="BL609" s="17" t="s">
        <v>306</v>
      </c>
      <c r="BM609" s="225" t="s">
        <v>1001</v>
      </c>
    </row>
    <row r="610" s="2" customFormat="1">
      <c r="A610" s="38"/>
      <c r="B610" s="39"/>
      <c r="C610" s="40"/>
      <c r="D610" s="227" t="s">
        <v>194</v>
      </c>
      <c r="E610" s="40"/>
      <c r="F610" s="228" t="s">
        <v>1002</v>
      </c>
      <c r="G610" s="40"/>
      <c r="H610" s="40"/>
      <c r="I610" s="229"/>
      <c r="J610" s="40"/>
      <c r="K610" s="40"/>
      <c r="L610" s="44"/>
      <c r="M610" s="230"/>
      <c r="N610" s="231"/>
      <c r="O610" s="84"/>
      <c r="P610" s="84"/>
      <c r="Q610" s="84"/>
      <c r="R610" s="84"/>
      <c r="S610" s="84"/>
      <c r="T610" s="85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T610" s="17" t="s">
        <v>194</v>
      </c>
      <c r="AU610" s="17" t="s">
        <v>85</v>
      </c>
    </row>
    <row r="611" s="12" customFormat="1" ht="22.8" customHeight="1">
      <c r="A611" s="12"/>
      <c r="B611" s="197"/>
      <c r="C611" s="198"/>
      <c r="D611" s="199" t="s">
        <v>71</v>
      </c>
      <c r="E611" s="211" t="s">
        <v>1003</v>
      </c>
      <c r="F611" s="211" t="s">
        <v>1004</v>
      </c>
      <c r="G611" s="198"/>
      <c r="H611" s="198"/>
      <c r="I611" s="201"/>
      <c r="J611" s="212">
        <f>BK611</f>
        <v>0</v>
      </c>
      <c r="K611" s="198"/>
      <c r="L611" s="203"/>
      <c r="M611" s="204"/>
      <c r="N611" s="205"/>
      <c r="O611" s="205"/>
      <c r="P611" s="206">
        <f>SUM(P612:P643)</f>
        <v>0</v>
      </c>
      <c r="Q611" s="205"/>
      <c r="R611" s="206">
        <f>SUM(R612:R643)</f>
        <v>0.15553318499999999</v>
      </c>
      <c r="S611" s="205"/>
      <c r="T611" s="207">
        <f>SUM(T612:T643)</f>
        <v>0</v>
      </c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R611" s="208" t="s">
        <v>85</v>
      </c>
      <c r="AT611" s="209" t="s">
        <v>71</v>
      </c>
      <c r="AU611" s="209" t="s">
        <v>79</v>
      </c>
      <c r="AY611" s="208" t="s">
        <v>186</v>
      </c>
      <c r="BK611" s="210">
        <f>SUM(BK612:BK643)</f>
        <v>0</v>
      </c>
    </row>
    <row r="612" s="2" customFormat="1" ht="21.75" customHeight="1">
      <c r="A612" s="38"/>
      <c r="B612" s="39"/>
      <c r="C612" s="213" t="s">
        <v>1005</v>
      </c>
      <c r="D612" s="213" t="s">
        <v>188</v>
      </c>
      <c r="E612" s="214" t="s">
        <v>1006</v>
      </c>
      <c r="F612" s="215" t="s">
        <v>1007</v>
      </c>
      <c r="G612" s="216" t="s">
        <v>256</v>
      </c>
      <c r="H612" s="217">
        <v>13.074999999999999</v>
      </c>
      <c r="I612" s="218"/>
      <c r="J612" s="219">
        <f>ROUND(I612*H612,2)</f>
        <v>0</v>
      </c>
      <c r="K612" s="220"/>
      <c r="L612" s="44"/>
      <c r="M612" s="221" t="s">
        <v>19</v>
      </c>
      <c r="N612" s="222" t="s">
        <v>44</v>
      </c>
      <c r="O612" s="84"/>
      <c r="P612" s="223">
        <f>O612*H612</f>
        <v>0</v>
      </c>
      <c r="Q612" s="223">
        <v>0</v>
      </c>
      <c r="R612" s="223">
        <f>Q612*H612</f>
        <v>0</v>
      </c>
      <c r="S612" s="223">
        <v>0</v>
      </c>
      <c r="T612" s="224">
        <f>S612*H612</f>
        <v>0</v>
      </c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R612" s="225" t="s">
        <v>306</v>
      </c>
      <c r="AT612" s="225" t="s">
        <v>188</v>
      </c>
      <c r="AU612" s="225" t="s">
        <v>85</v>
      </c>
      <c r="AY612" s="17" t="s">
        <v>186</v>
      </c>
      <c r="BE612" s="226">
        <f>IF(N612="základní",J612,0)</f>
        <v>0</v>
      </c>
      <c r="BF612" s="226">
        <f>IF(N612="snížená",J612,0)</f>
        <v>0</v>
      </c>
      <c r="BG612" s="226">
        <f>IF(N612="zákl. přenesená",J612,0)</f>
        <v>0</v>
      </c>
      <c r="BH612" s="226">
        <f>IF(N612="sníž. přenesená",J612,0)</f>
        <v>0</v>
      </c>
      <c r="BI612" s="226">
        <f>IF(N612="nulová",J612,0)</f>
        <v>0</v>
      </c>
      <c r="BJ612" s="17" t="s">
        <v>85</v>
      </c>
      <c r="BK612" s="226">
        <f>ROUND(I612*H612,2)</f>
        <v>0</v>
      </c>
      <c r="BL612" s="17" t="s">
        <v>306</v>
      </c>
      <c r="BM612" s="225" t="s">
        <v>1008</v>
      </c>
    </row>
    <row r="613" s="2" customFormat="1">
      <c r="A613" s="38"/>
      <c r="B613" s="39"/>
      <c r="C613" s="40"/>
      <c r="D613" s="227" t="s">
        <v>194</v>
      </c>
      <c r="E613" s="40"/>
      <c r="F613" s="228" t="s">
        <v>1009</v>
      </c>
      <c r="G613" s="40"/>
      <c r="H613" s="40"/>
      <c r="I613" s="229"/>
      <c r="J613" s="40"/>
      <c r="K613" s="40"/>
      <c r="L613" s="44"/>
      <c r="M613" s="230"/>
      <c r="N613" s="231"/>
      <c r="O613" s="84"/>
      <c r="P613" s="84"/>
      <c r="Q613" s="84"/>
      <c r="R613" s="84"/>
      <c r="S613" s="84"/>
      <c r="T613" s="85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T613" s="17" t="s">
        <v>194</v>
      </c>
      <c r="AU613" s="17" t="s">
        <v>85</v>
      </c>
    </row>
    <row r="614" s="13" customFormat="1">
      <c r="A614" s="13"/>
      <c r="B614" s="232"/>
      <c r="C614" s="233"/>
      <c r="D614" s="234" t="s">
        <v>196</v>
      </c>
      <c r="E614" s="235" t="s">
        <v>19</v>
      </c>
      <c r="F614" s="236" t="s">
        <v>199</v>
      </c>
      <c r="G614" s="233"/>
      <c r="H614" s="235" t="s">
        <v>19</v>
      </c>
      <c r="I614" s="237"/>
      <c r="J614" s="233"/>
      <c r="K614" s="233"/>
      <c r="L614" s="238"/>
      <c r="M614" s="239"/>
      <c r="N614" s="240"/>
      <c r="O614" s="240"/>
      <c r="P614" s="240"/>
      <c r="Q614" s="240"/>
      <c r="R614" s="240"/>
      <c r="S614" s="240"/>
      <c r="T614" s="241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2" t="s">
        <v>196</v>
      </c>
      <c r="AU614" s="242" t="s">
        <v>85</v>
      </c>
      <c r="AV614" s="13" t="s">
        <v>79</v>
      </c>
      <c r="AW614" s="13" t="s">
        <v>33</v>
      </c>
      <c r="AX614" s="13" t="s">
        <v>72</v>
      </c>
      <c r="AY614" s="242" t="s">
        <v>186</v>
      </c>
    </row>
    <row r="615" s="14" customFormat="1">
      <c r="A615" s="14"/>
      <c r="B615" s="243"/>
      <c r="C615" s="244"/>
      <c r="D615" s="234" t="s">
        <v>196</v>
      </c>
      <c r="E615" s="245" t="s">
        <v>19</v>
      </c>
      <c r="F615" s="246" t="s">
        <v>1010</v>
      </c>
      <c r="G615" s="244"/>
      <c r="H615" s="247">
        <v>13.074999999999999</v>
      </c>
      <c r="I615" s="248"/>
      <c r="J615" s="244"/>
      <c r="K615" s="244"/>
      <c r="L615" s="249"/>
      <c r="M615" s="250"/>
      <c r="N615" s="251"/>
      <c r="O615" s="251"/>
      <c r="P615" s="251"/>
      <c r="Q615" s="251"/>
      <c r="R615" s="251"/>
      <c r="S615" s="251"/>
      <c r="T615" s="252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3" t="s">
        <v>196</v>
      </c>
      <c r="AU615" s="253" t="s">
        <v>85</v>
      </c>
      <c r="AV615" s="14" t="s">
        <v>85</v>
      </c>
      <c r="AW615" s="14" t="s">
        <v>33</v>
      </c>
      <c r="AX615" s="14" t="s">
        <v>72</v>
      </c>
      <c r="AY615" s="253" t="s">
        <v>186</v>
      </c>
    </row>
    <row r="616" s="2" customFormat="1" ht="37.8" customHeight="1">
      <c r="A616" s="38"/>
      <c r="B616" s="39"/>
      <c r="C616" s="213" t="s">
        <v>1011</v>
      </c>
      <c r="D616" s="213" t="s">
        <v>188</v>
      </c>
      <c r="E616" s="214" t="s">
        <v>1012</v>
      </c>
      <c r="F616" s="215" t="s">
        <v>1013</v>
      </c>
      <c r="G616" s="216" t="s">
        <v>566</v>
      </c>
      <c r="H616" s="217">
        <v>12.5</v>
      </c>
      <c r="I616" s="218"/>
      <c r="J616" s="219">
        <f>ROUND(I616*H616,2)</f>
        <v>0</v>
      </c>
      <c r="K616" s="220"/>
      <c r="L616" s="44"/>
      <c r="M616" s="221" t="s">
        <v>19</v>
      </c>
      <c r="N616" s="222" t="s">
        <v>44</v>
      </c>
      <c r="O616" s="84"/>
      <c r="P616" s="223">
        <f>O616*H616</f>
        <v>0</v>
      </c>
      <c r="Q616" s="223">
        <v>2.3249999999999999E-05</v>
      </c>
      <c r="R616" s="223">
        <f>Q616*H616</f>
        <v>0.00029062499999999998</v>
      </c>
      <c r="S616" s="223">
        <v>0</v>
      </c>
      <c r="T616" s="224">
        <f>S616*H616</f>
        <v>0</v>
      </c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R616" s="225" t="s">
        <v>306</v>
      </c>
      <c r="AT616" s="225" t="s">
        <v>188</v>
      </c>
      <c r="AU616" s="225" t="s">
        <v>85</v>
      </c>
      <c r="AY616" s="17" t="s">
        <v>186</v>
      </c>
      <c r="BE616" s="226">
        <f>IF(N616="základní",J616,0)</f>
        <v>0</v>
      </c>
      <c r="BF616" s="226">
        <f>IF(N616="snížená",J616,0)</f>
        <v>0</v>
      </c>
      <c r="BG616" s="226">
        <f>IF(N616="zákl. přenesená",J616,0)</f>
        <v>0</v>
      </c>
      <c r="BH616" s="226">
        <f>IF(N616="sníž. přenesená",J616,0)</f>
        <v>0</v>
      </c>
      <c r="BI616" s="226">
        <f>IF(N616="nulová",J616,0)</f>
        <v>0</v>
      </c>
      <c r="BJ616" s="17" t="s">
        <v>85</v>
      </c>
      <c r="BK616" s="226">
        <f>ROUND(I616*H616,2)</f>
        <v>0</v>
      </c>
      <c r="BL616" s="17" t="s">
        <v>306</v>
      </c>
      <c r="BM616" s="225" t="s">
        <v>1014</v>
      </c>
    </row>
    <row r="617" s="2" customFormat="1">
      <c r="A617" s="38"/>
      <c r="B617" s="39"/>
      <c r="C617" s="40"/>
      <c r="D617" s="227" t="s">
        <v>194</v>
      </c>
      <c r="E617" s="40"/>
      <c r="F617" s="228" t="s">
        <v>1015</v>
      </c>
      <c r="G617" s="40"/>
      <c r="H617" s="40"/>
      <c r="I617" s="229"/>
      <c r="J617" s="40"/>
      <c r="K617" s="40"/>
      <c r="L617" s="44"/>
      <c r="M617" s="230"/>
      <c r="N617" s="231"/>
      <c r="O617" s="84"/>
      <c r="P617" s="84"/>
      <c r="Q617" s="84"/>
      <c r="R617" s="84"/>
      <c r="S617" s="84"/>
      <c r="T617" s="85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T617" s="17" t="s">
        <v>194</v>
      </c>
      <c r="AU617" s="17" t="s">
        <v>85</v>
      </c>
    </row>
    <row r="618" s="13" customFormat="1">
      <c r="A618" s="13"/>
      <c r="B618" s="232"/>
      <c r="C618" s="233"/>
      <c r="D618" s="234" t="s">
        <v>196</v>
      </c>
      <c r="E618" s="235" t="s">
        <v>19</v>
      </c>
      <c r="F618" s="236" t="s">
        <v>199</v>
      </c>
      <c r="G618" s="233"/>
      <c r="H618" s="235" t="s">
        <v>19</v>
      </c>
      <c r="I618" s="237"/>
      <c r="J618" s="233"/>
      <c r="K618" s="233"/>
      <c r="L618" s="238"/>
      <c r="M618" s="239"/>
      <c r="N618" s="240"/>
      <c r="O618" s="240"/>
      <c r="P618" s="240"/>
      <c r="Q618" s="240"/>
      <c r="R618" s="240"/>
      <c r="S618" s="240"/>
      <c r="T618" s="241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42" t="s">
        <v>196</v>
      </c>
      <c r="AU618" s="242" t="s">
        <v>85</v>
      </c>
      <c r="AV618" s="13" t="s">
        <v>79</v>
      </c>
      <c r="AW618" s="13" t="s">
        <v>33</v>
      </c>
      <c r="AX618" s="13" t="s">
        <v>72</v>
      </c>
      <c r="AY618" s="242" t="s">
        <v>186</v>
      </c>
    </row>
    <row r="619" s="14" customFormat="1">
      <c r="A619" s="14"/>
      <c r="B619" s="243"/>
      <c r="C619" s="244"/>
      <c r="D619" s="234" t="s">
        <v>196</v>
      </c>
      <c r="E619" s="245" t="s">
        <v>19</v>
      </c>
      <c r="F619" s="246" t="s">
        <v>1016</v>
      </c>
      <c r="G619" s="244"/>
      <c r="H619" s="247">
        <v>12.5</v>
      </c>
      <c r="I619" s="248"/>
      <c r="J619" s="244"/>
      <c r="K619" s="244"/>
      <c r="L619" s="249"/>
      <c r="M619" s="250"/>
      <c r="N619" s="251"/>
      <c r="O619" s="251"/>
      <c r="P619" s="251"/>
      <c r="Q619" s="251"/>
      <c r="R619" s="251"/>
      <c r="S619" s="251"/>
      <c r="T619" s="252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3" t="s">
        <v>196</v>
      </c>
      <c r="AU619" s="253" t="s">
        <v>85</v>
      </c>
      <c r="AV619" s="14" t="s">
        <v>85</v>
      </c>
      <c r="AW619" s="14" t="s">
        <v>33</v>
      </c>
      <c r="AX619" s="14" t="s">
        <v>72</v>
      </c>
      <c r="AY619" s="253" t="s">
        <v>186</v>
      </c>
    </row>
    <row r="620" s="2" customFormat="1" ht="24.15" customHeight="1">
      <c r="A620" s="38"/>
      <c r="B620" s="39"/>
      <c r="C620" s="213" t="s">
        <v>1017</v>
      </c>
      <c r="D620" s="213" t="s">
        <v>188</v>
      </c>
      <c r="E620" s="214" t="s">
        <v>1018</v>
      </c>
      <c r="F620" s="215" t="s">
        <v>1019</v>
      </c>
      <c r="G620" s="216" t="s">
        <v>256</v>
      </c>
      <c r="H620" s="217">
        <v>11.199999999999999</v>
      </c>
      <c r="I620" s="218"/>
      <c r="J620" s="219">
        <f>ROUND(I620*H620,2)</f>
        <v>0</v>
      </c>
      <c r="K620" s="220"/>
      <c r="L620" s="44"/>
      <c r="M620" s="221" t="s">
        <v>19</v>
      </c>
      <c r="N620" s="222" t="s">
        <v>44</v>
      </c>
      <c r="O620" s="84"/>
      <c r="P620" s="223">
        <f>O620*H620</f>
        <v>0</v>
      </c>
      <c r="Q620" s="223">
        <v>3.8800000000000001E-05</v>
      </c>
      <c r="R620" s="223">
        <f>Q620*H620</f>
        <v>0.00043455999999999996</v>
      </c>
      <c r="S620" s="223">
        <v>0</v>
      </c>
      <c r="T620" s="224">
        <f>S620*H620</f>
        <v>0</v>
      </c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R620" s="225" t="s">
        <v>306</v>
      </c>
      <c r="AT620" s="225" t="s">
        <v>188</v>
      </c>
      <c r="AU620" s="225" t="s">
        <v>85</v>
      </c>
      <c r="AY620" s="17" t="s">
        <v>186</v>
      </c>
      <c r="BE620" s="226">
        <f>IF(N620="základní",J620,0)</f>
        <v>0</v>
      </c>
      <c r="BF620" s="226">
        <f>IF(N620="snížená",J620,0)</f>
        <v>0</v>
      </c>
      <c r="BG620" s="226">
        <f>IF(N620="zákl. přenesená",J620,0)</f>
        <v>0</v>
      </c>
      <c r="BH620" s="226">
        <f>IF(N620="sníž. přenesená",J620,0)</f>
        <v>0</v>
      </c>
      <c r="BI620" s="226">
        <f>IF(N620="nulová",J620,0)</f>
        <v>0</v>
      </c>
      <c r="BJ620" s="17" t="s">
        <v>85</v>
      </c>
      <c r="BK620" s="226">
        <f>ROUND(I620*H620,2)</f>
        <v>0</v>
      </c>
      <c r="BL620" s="17" t="s">
        <v>306</v>
      </c>
      <c r="BM620" s="225" t="s">
        <v>1020</v>
      </c>
    </row>
    <row r="621" s="2" customFormat="1">
      <c r="A621" s="38"/>
      <c r="B621" s="39"/>
      <c r="C621" s="40"/>
      <c r="D621" s="227" t="s">
        <v>194</v>
      </c>
      <c r="E621" s="40"/>
      <c r="F621" s="228" t="s">
        <v>1021</v>
      </c>
      <c r="G621" s="40"/>
      <c r="H621" s="40"/>
      <c r="I621" s="229"/>
      <c r="J621" s="40"/>
      <c r="K621" s="40"/>
      <c r="L621" s="44"/>
      <c r="M621" s="230"/>
      <c r="N621" s="231"/>
      <c r="O621" s="84"/>
      <c r="P621" s="84"/>
      <c r="Q621" s="84"/>
      <c r="R621" s="84"/>
      <c r="S621" s="84"/>
      <c r="T621" s="85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T621" s="17" t="s">
        <v>194</v>
      </c>
      <c r="AU621" s="17" t="s">
        <v>85</v>
      </c>
    </row>
    <row r="622" s="13" customFormat="1">
      <c r="A622" s="13"/>
      <c r="B622" s="232"/>
      <c r="C622" s="233"/>
      <c r="D622" s="234" t="s">
        <v>196</v>
      </c>
      <c r="E622" s="235" t="s">
        <v>19</v>
      </c>
      <c r="F622" s="236" t="s">
        <v>199</v>
      </c>
      <c r="G622" s="233"/>
      <c r="H622" s="235" t="s">
        <v>19</v>
      </c>
      <c r="I622" s="237"/>
      <c r="J622" s="233"/>
      <c r="K622" s="233"/>
      <c r="L622" s="238"/>
      <c r="M622" s="239"/>
      <c r="N622" s="240"/>
      <c r="O622" s="240"/>
      <c r="P622" s="240"/>
      <c r="Q622" s="240"/>
      <c r="R622" s="240"/>
      <c r="S622" s="240"/>
      <c r="T622" s="241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42" t="s">
        <v>196</v>
      </c>
      <c r="AU622" s="242" t="s">
        <v>85</v>
      </c>
      <c r="AV622" s="13" t="s">
        <v>79</v>
      </c>
      <c r="AW622" s="13" t="s">
        <v>33</v>
      </c>
      <c r="AX622" s="13" t="s">
        <v>72</v>
      </c>
      <c r="AY622" s="242" t="s">
        <v>186</v>
      </c>
    </row>
    <row r="623" s="14" customFormat="1">
      <c r="A623" s="14"/>
      <c r="B623" s="243"/>
      <c r="C623" s="244"/>
      <c r="D623" s="234" t="s">
        <v>196</v>
      </c>
      <c r="E623" s="245" t="s">
        <v>19</v>
      </c>
      <c r="F623" s="246" t="s">
        <v>391</v>
      </c>
      <c r="G623" s="244"/>
      <c r="H623" s="247">
        <v>11.199999999999999</v>
      </c>
      <c r="I623" s="248"/>
      <c r="J623" s="244"/>
      <c r="K623" s="244"/>
      <c r="L623" s="249"/>
      <c r="M623" s="250"/>
      <c r="N623" s="251"/>
      <c r="O623" s="251"/>
      <c r="P623" s="251"/>
      <c r="Q623" s="251"/>
      <c r="R623" s="251"/>
      <c r="S623" s="251"/>
      <c r="T623" s="252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3" t="s">
        <v>196</v>
      </c>
      <c r="AU623" s="253" t="s">
        <v>85</v>
      </c>
      <c r="AV623" s="14" t="s">
        <v>85</v>
      </c>
      <c r="AW623" s="14" t="s">
        <v>33</v>
      </c>
      <c r="AX623" s="14" t="s">
        <v>72</v>
      </c>
      <c r="AY623" s="253" t="s">
        <v>186</v>
      </c>
    </row>
    <row r="624" s="2" customFormat="1" ht="24.15" customHeight="1">
      <c r="A624" s="38"/>
      <c r="B624" s="39"/>
      <c r="C624" s="213" t="s">
        <v>1022</v>
      </c>
      <c r="D624" s="213" t="s">
        <v>188</v>
      </c>
      <c r="E624" s="214" t="s">
        <v>1023</v>
      </c>
      <c r="F624" s="215" t="s">
        <v>1024</v>
      </c>
      <c r="G624" s="216" t="s">
        <v>256</v>
      </c>
      <c r="H624" s="217">
        <v>13.074999999999999</v>
      </c>
      <c r="I624" s="218"/>
      <c r="J624" s="219">
        <f>ROUND(I624*H624,2)</f>
        <v>0</v>
      </c>
      <c r="K624" s="220"/>
      <c r="L624" s="44"/>
      <c r="M624" s="221" t="s">
        <v>19</v>
      </c>
      <c r="N624" s="222" t="s">
        <v>44</v>
      </c>
      <c r="O624" s="84"/>
      <c r="P624" s="223">
        <f>O624*H624</f>
        <v>0</v>
      </c>
      <c r="Q624" s="223">
        <v>0.0054000000000000003</v>
      </c>
      <c r="R624" s="223">
        <f>Q624*H624</f>
        <v>0.070605000000000001</v>
      </c>
      <c r="S624" s="223">
        <v>0</v>
      </c>
      <c r="T624" s="224">
        <f>S624*H624</f>
        <v>0</v>
      </c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R624" s="225" t="s">
        <v>306</v>
      </c>
      <c r="AT624" s="225" t="s">
        <v>188</v>
      </c>
      <c r="AU624" s="225" t="s">
        <v>85</v>
      </c>
      <c r="AY624" s="17" t="s">
        <v>186</v>
      </c>
      <c r="BE624" s="226">
        <f>IF(N624="základní",J624,0)</f>
        <v>0</v>
      </c>
      <c r="BF624" s="226">
        <f>IF(N624="snížená",J624,0)</f>
        <v>0</v>
      </c>
      <c r="BG624" s="226">
        <f>IF(N624="zákl. přenesená",J624,0)</f>
        <v>0</v>
      </c>
      <c r="BH624" s="226">
        <f>IF(N624="sníž. přenesená",J624,0)</f>
        <v>0</v>
      </c>
      <c r="BI624" s="226">
        <f>IF(N624="nulová",J624,0)</f>
        <v>0</v>
      </c>
      <c r="BJ624" s="17" t="s">
        <v>85</v>
      </c>
      <c r="BK624" s="226">
        <f>ROUND(I624*H624,2)</f>
        <v>0</v>
      </c>
      <c r="BL624" s="17" t="s">
        <v>306</v>
      </c>
      <c r="BM624" s="225" t="s">
        <v>1025</v>
      </c>
    </row>
    <row r="625" s="2" customFormat="1">
      <c r="A625" s="38"/>
      <c r="B625" s="39"/>
      <c r="C625" s="40"/>
      <c r="D625" s="227" t="s">
        <v>194</v>
      </c>
      <c r="E625" s="40"/>
      <c r="F625" s="228" t="s">
        <v>1026</v>
      </c>
      <c r="G625" s="40"/>
      <c r="H625" s="40"/>
      <c r="I625" s="229"/>
      <c r="J625" s="40"/>
      <c r="K625" s="40"/>
      <c r="L625" s="44"/>
      <c r="M625" s="230"/>
      <c r="N625" s="231"/>
      <c r="O625" s="84"/>
      <c r="P625" s="84"/>
      <c r="Q625" s="84"/>
      <c r="R625" s="84"/>
      <c r="S625" s="84"/>
      <c r="T625" s="85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T625" s="17" t="s">
        <v>194</v>
      </c>
      <c r="AU625" s="17" t="s">
        <v>85</v>
      </c>
    </row>
    <row r="626" s="13" customFormat="1">
      <c r="A626" s="13"/>
      <c r="B626" s="232"/>
      <c r="C626" s="233"/>
      <c r="D626" s="234" t="s">
        <v>196</v>
      </c>
      <c r="E626" s="235" t="s">
        <v>19</v>
      </c>
      <c r="F626" s="236" t="s">
        <v>199</v>
      </c>
      <c r="G626" s="233"/>
      <c r="H626" s="235" t="s">
        <v>19</v>
      </c>
      <c r="I626" s="237"/>
      <c r="J626" s="233"/>
      <c r="K626" s="233"/>
      <c r="L626" s="238"/>
      <c r="M626" s="239"/>
      <c r="N626" s="240"/>
      <c r="O626" s="240"/>
      <c r="P626" s="240"/>
      <c r="Q626" s="240"/>
      <c r="R626" s="240"/>
      <c r="S626" s="240"/>
      <c r="T626" s="241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42" t="s">
        <v>196</v>
      </c>
      <c r="AU626" s="242" t="s">
        <v>85</v>
      </c>
      <c r="AV626" s="13" t="s">
        <v>79</v>
      </c>
      <c r="AW626" s="13" t="s">
        <v>33</v>
      </c>
      <c r="AX626" s="13" t="s">
        <v>72</v>
      </c>
      <c r="AY626" s="242" t="s">
        <v>186</v>
      </c>
    </row>
    <row r="627" s="14" customFormat="1">
      <c r="A627" s="14"/>
      <c r="B627" s="243"/>
      <c r="C627" s="244"/>
      <c r="D627" s="234" t="s">
        <v>196</v>
      </c>
      <c r="E627" s="245" t="s">
        <v>19</v>
      </c>
      <c r="F627" s="246" t="s">
        <v>1010</v>
      </c>
      <c r="G627" s="244"/>
      <c r="H627" s="247">
        <v>13.074999999999999</v>
      </c>
      <c r="I627" s="248"/>
      <c r="J627" s="244"/>
      <c r="K627" s="244"/>
      <c r="L627" s="249"/>
      <c r="M627" s="250"/>
      <c r="N627" s="251"/>
      <c r="O627" s="251"/>
      <c r="P627" s="251"/>
      <c r="Q627" s="251"/>
      <c r="R627" s="251"/>
      <c r="S627" s="251"/>
      <c r="T627" s="252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53" t="s">
        <v>196</v>
      </c>
      <c r="AU627" s="253" t="s">
        <v>85</v>
      </c>
      <c r="AV627" s="14" t="s">
        <v>85</v>
      </c>
      <c r="AW627" s="14" t="s">
        <v>33</v>
      </c>
      <c r="AX627" s="14" t="s">
        <v>72</v>
      </c>
      <c r="AY627" s="253" t="s">
        <v>186</v>
      </c>
    </row>
    <row r="628" s="2" customFormat="1" ht="24.15" customHeight="1">
      <c r="A628" s="38"/>
      <c r="B628" s="39"/>
      <c r="C628" s="213" t="s">
        <v>1027</v>
      </c>
      <c r="D628" s="213" t="s">
        <v>188</v>
      </c>
      <c r="E628" s="214" t="s">
        <v>1028</v>
      </c>
      <c r="F628" s="215" t="s">
        <v>1029</v>
      </c>
      <c r="G628" s="216" t="s">
        <v>256</v>
      </c>
      <c r="H628" s="217">
        <v>13.074999999999999</v>
      </c>
      <c r="I628" s="218"/>
      <c r="J628" s="219">
        <f>ROUND(I628*H628,2)</f>
        <v>0</v>
      </c>
      <c r="K628" s="220"/>
      <c r="L628" s="44"/>
      <c r="M628" s="221" t="s">
        <v>19</v>
      </c>
      <c r="N628" s="222" t="s">
        <v>44</v>
      </c>
      <c r="O628" s="84"/>
      <c r="P628" s="223">
        <f>O628*H628</f>
        <v>0</v>
      </c>
      <c r="Q628" s="223">
        <v>0.00054000000000000001</v>
      </c>
      <c r="R628" s="223">
        <f>Q628*H628</f>
        <v>0.0070604999999999999</v>
      </c>
      <c r="S628" s="223">
        <v>0</v>
      </c>
      <c r="T628" s="224">
        <f>S628*H628</f>
        <v>0</v>
      </c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R628" s="225" t="s">
        <v>306</v>
      </c>
      <c r="AT628" s="225" t="s">
        <v>188</v>
      </c>
      <c r="AU628" s="225" t="s">
        <v>85</v>
      </c>
      <c r="AY628" s="17" t="s">
        <v>186</v>
      </c>
      <c r="BE628" s="226">
        <f>IF(N628="základní",J628,0)</f>
        <v>0</v>
      </c>
      <c r="BF628" s="226">
        <f>IF(N628="snížená",J628,0)</f>
        <v>0</v>
      </c>
      <c r="BG628" s="226">
        <f>IF(N628="zákl. přenesená",J628,0)</f>
        <v>0</v>
      </c>
      <c r="BH628" s="226">
        <f>IF(N628="sníž. přenesená",J628,0)</f>
        <v>0</v>
      </c>
      <c r="BI628" s="226">
        <f>IF(N628="nulová",J628,0)</f>
        <v>0</v>
      </c>
      <c r="BJ628" s="17" t="s">
        <v>85</v>
      </c>
      <c r="BK628" s="226">
        <f>ROUND(I628*H628,2)</f>
        <v>0</v>
      </c>
      <c r="BL628" s="17" t="s">
        <v>306</v>
      </c>
      <c r="BM628" s="225" t="s">
        <v>1030</v>
      </c>
    </row>
    <row r="629" s="2" customFormat="1">
      <c r="A629" s="38"/>
      <c r="B629" s="39"/>
      <c r="C629" s="40"/>
      <c r="D629" s="227" t="s">
        <v>194</v>
      </c>
      <c r="E629" s="40"/>
      <c r="F629" s="228" t="s">
        <v>1031</v>
      </c>
      <c r="G629" s="40"/>
      <c r="H629" s="40"/>
      <c r="I629" s="229"/>
      <c r="J629" s="40"/>
      <c r="K629" s="40"/>
      <c r="L629" s="44"/>
      <c r="M629" s="230"/>
      <c r="N629" s="231"/>
      <c r="O629" s="84"/>
      <c r="P629" s="84"/>
      <c r="Q629" s="84"/>
      <c r="R629" s="84"/>
      <c r="S629" s="84"/>
      <c r="T629" s="85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T629" s="17" t="s">
        <v>194</v>
      </c>
      <c r="AU629" s="17" t="s">
        <v>85</v>
      </c>
    </row>
    <row r="630" s="2" customFormat="1" ht="24.15" customHeight="1">
      <c r="A630" s="38"/>
      <c r="B630" s="39"/>
      <c r="C630" s="213" t="s">
        <v>1032</v>
      </c>
      <c r="D630" s="213" t="s">
        <v>188</v>
      </c>
      <c r="E630" s="214" t="s">
        <v>1033</v>
      </c>
      <c r="F630" s="215" t="s">
        <v>1034</v>
      </c>
      <c r="G630" s="216" t="s">
        <v>256</v>
      </c>
      <c r="H630" s="217">
        <v>13.074999999999999</v>
      </c>
      <c r="I630" s="218"/>
      <c r="J630" s="219">
        <f>ROUND(I630*H630,2)</f>
        <v>0</v>
      </c>
      <c r="K630" s="220"/>
      <c r="L630" s="44"/>
      <c r="M630" s="221" t="s">
        <v>19</v>
      </c>
      <c r="N630" s="222" t="s">
        <v>44</v>
      </c>
      <c r="O630" s="84"/>
      <c r="P630" s="223">
        <f>O630*H630</f>
        <v>0</v>
      </c>
      <c r="Q630" s="223">
        <v>0.00050000000000000001</v>
      </c>
      <c r="R630" s="223">
        <f>Q630*H630</f>
        <v>0.0065374999999999999</v>
      </c>
      <c r="S630" s="223">
        <v>0</v>
      </c>
      <c r="T630" s="224">
        <f>S630*H630</f>
        <v>0</v>
      </c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R630" s="225" t="s">
        <v>306</v>
      </c>
      <c r="AT630" s="225" t="s">
        <v>188</v>
      </c>
      <c r="AU630" s="225" t="s">
        <v>85</v>
      </c>
      <c r="AY630" s="17" t="s">
        <v>186</v>
      </c>
      <c r="BE630" s="226">
        <f>IF(N630="základní",J630,0)</f>
        <v>0</v>
      </c>
      <c r="BF630" s="226">
        <f>IF(N630="snížená",J630,0)</f>
        <v>0</v>
      </c>
      <c r="BG630" s="226">
        <f>IF(N630="zákl. přenesená",J630,0)</f>
        <v>0</v>
      </c>
      <c r="BH630" s="226">
        <f>IF(N630="sníž. přenesená",J630,0)</f>
        <v>0</v>
      </c>
      <c r="BI630" s="226">
        <f>IF(N630="nulová",J630,0)</f>
        <v>0</v>
      </c>
      <c r="BJ630" s="17" t="s">
        <v>85</v>
      </c>
      <c r="BK630" s="226">
        <f>ROUND(I630*H630,2)</f>
        <v>0</v>
      </c>
      <c r="BL630" s="17" t="s">
        <v>306</v>
      </c>
      <c r="BM630" s="225" t="s">
        <v>1035</v>
      </c>
    </row>
    <row r="631" s="2" customFormat="1">
      <c r="A631" s="38"/>
      <c r="B631" s="39"/>
      <c r="C631" s="40"/>
      <c r="D631" s="227" t="s">
        <v>194</v>
      </c>
      <c r="E631" s="40"/>
      <c r="F631" s="228" t="s">
        <v>1036</v>
      </c>
      <c r="G631" s="40"/>
      <c r="H631" s="40"/>
      <c r="I631" s="229"/>
      <c r="J631" s="40"/>
      <c r="K631" s="40"/>
      <c r="L631" s="44"/>
      <c r="M631" s="230"/>
      <c r="N631" s="231"/>
      <c r="O631" s="84"/>
      <c r="P631" s="84"/>
      <c r="Q631" s="84"/>
      <c r="R631" s="84"/>
      <c r="S631" s="84"/>
      <c r="T631" s="85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T631" s="17" t="s">
        <v>194</v>
      </c>
      <c r="AU631" s="17" t="s">
        <v>85</v>
      </c>
    </row>
    <row r="632" s="2" customFormat="1" ht="24.15" customHeight="1">
      <c r="A632" s="38"/>
      <c r="B632" s="39"/>
      <c r="C632" s="213" t="s">
        <v>1037</v>
      </c>
      <c r="D632" s="213" t="s">
        <v>188</v>
      </c>
      <c r="E632" s="214" t="s">
        <v>1038</v>
      </c>
      <c r="F632" s="215" t="s">
        <v>1039</v>
      </c>
      <c r="G632" s="216" t="s">
        <v>256</v>
      </c>
      <c r="H632" s="217">
        <v>13.074999999999999</v>
      </c>
      <c r="I632" s="218"/>
      <c r="J632" s="219">
        <f>ROUND(I632*H632,2)</f>
        <v>0</v>
      </c>
      <c r="K632" s="220"/>
      <c r="L632" s="44"/>
      <c r="M632" s="221" t="s">
        <v>19</v>
      </c>
      <c r="N632" s="222" t="s">
        <v>44</v>
      </c>
      <c r="O632" s="84"/>
      <c r="P632" s="223">
        <f>O632*H632</f>
        <v>0</v>
      </c>
      <c r="Q632" s="223">
        <v>0.0054000000000000003</v>
      </c>
      <c r="R632" s="223">
        <f>Q632*H632</f>
        <v>0.070605000000000001</v>
      </c>
      <c r="S632" s="223">
        <v>0</v>
      </c>
      <c r="T632" s="224">
        <f>S632*H632</f>
        <v>0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25" t="s">
        <v>306</v>
      </c>
      <c r="AT632" s="225" t="s">
        <v>188</v>
      </c>
      <c r="AU632" s="225" t="s">
        <v>85</v>
      </c>
      <c r="AY632" s="17" t="s">
        <v>186</v>
      </c>
      <c r="BE632" s="226">
        <f>IF(N632="základní",J632,0)</f>
        <v>0</v>
      </c>
      <c r="BF632" s="226">
        <f>IF(N632="snížená",J632,0)</f>
        <v>0</v>
      </c>
      <c r="BG632" s="226">
        <f>IF(N632="zákl. přenesená",J632,0)</f>
        <v>0</v>
      </c>
      <c r="BH632" s="226">
        <f>IF(N632="sníž. přenesená",J632,0)</f>
        <v>0</v>
      </c>
      <c r="BI632" s="226">
        <f>IF(N632="nulová",J632,0)</f>
        <v>0</v>
      </c>
      <c r="BJ632" s="17" t="s">
        <v>85</v>
      </c>
      <c r="BK632" s="226">
        <f>ROUND(I632*H632,2)</f>
        <v>0</v>
      </c>
      <c r="BL632" s="17" t="s">
        <v>306</v>
      </c>
      <c r="BM632" s="225" t="s">
        <v>1040</v>
      </c>
    </row>
    <row r="633" s="2" customFormat="1">
      <c r="A633" s="38"/>
      <c r="B633" s="39"/>
      <c r="C633" s="40"/>
      <c r="D633" s="227" t="s">
        <v>194</v>
      </c>
      <c r="E633" s="40"/>
      <c r="F633" s="228" t="s">
        <v>1041</v>
      </c>
      <c r="G633" s="40"/>
      <c r="H633" s="40"/>
      <c r="I633" s="229"/>
      <c r="J633" s="40"/>
      <c r="K633" s="40"/>
      <c r="L633" s="44"/>
      <c r="M633" s="230"/>
      <c r="N633" s="231"/>
      <c r="O633" s="84"/>
      <c r="P633" s="84"/>
      <c r="Q633" s="84"/>
      <c r="R633" s="84"/>
      <c r="S633" s="84"/>
      <c r="T633" s="85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T633" s="17" t="s">
        <v>194</v>
      </c>
      <c r="AU633" s="17" t="s">
        <v>85</v>
      </c>
    </row>
    <row r="634" s="13" customFormat="1">
      <c r="A634" s="13"/>
      <c r="B634" s="232"/>
      <c r="C634" s="233"/>
      <c r="D634" s="234" t="s">
        <v>196</v>
      </c>
      <c r="E634" s="235" t="s">
        <v>19</v>
      </c>
      <c r="F634" s="236" t="s">
        <v>199</v>
      </c>
      <c r="G634" s="233"/>
      <c r="H634" s="235" t="s">
        <v>19</v>
      </c>
      <c r="I634" s="237"/>
      <c r="J634" s="233"/>
      <c r="K634" s="233"/>
      <c r="L634" s="238"/>
      <c r="M634" s="239"/>
      <c r="N634" s="240"/>
      <c r="O634" s="240"/>
      <c r="P634" s="240"/>
      <c r="Q634" s="240"/>
      <c r="R634" s="240"/>
      <c r="S634" s="240"/>
      <c r="T634" s="241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42" t="s">
        <v>196</v>
      </c>
      <c r="AU634" s="242" t="s">
        <v>85</v>
      </c>
      <c r="AV634" s="13" t="s">
        <v>79</v>
      </c>
      <c r="AW634" s="13" t="s">
        <v>33</v>
      </c>
      <c r="AX634" s="13" t="s">
        <v>72</v>
      </c>
      <c r="AY634" s="242" t="s">
        <v>186</v>
      </c>
    </row>
    <row r="635" s="14" customFormat="1">
      <c r="A635" s="14"/>
      <c r="B635" s="243"/>
      <c r="C635" s="244"/>
      <c r="D635" s="234" t="s">
        <v>196</v>
      </c>
      <c r="E635" s="245" t="s">
        <v>19</v>
      </c>
      <c r="F635" s="246" t="s">
        <v>1010</v>
      </c>
      <c r="G635" s="244"/>
      <c r="H635" s="247">
        <v>13.074999999999999</v>
      </c>
      <c r="I635" s="248"/>
      <c r="J635" s="244"/>
      <c r="K635" s="244"/>
      <c r="L635" s="249"/>
      <c r="M635" s="250"/>
      <c r="N635" s="251"/>
      <c r="O635" s="251"/>
      <c r="P635" s="251"/>
      <c r="Q635" s="251"/>
      <c r="R635" s="251"/>
      <c r="S635" s="251"/>
      <c r="T635" s="252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53" t="s">
        <v>196</v>
      </c>
      <c r="AU635" s="253" t="s">
        <v>85</v>
      </c>
      <c r="AV635" s="14" t="s">
        <v>85</v>
      </c>
      <c r="AW635" s="14" t="s">
        <v>33</v>
      </c>
      <c r="AX635" s="14" t="s">
        <v>72</v>
      </c>
      <c r="AY635" s="253" t="s">
        <v>186</v>
      </c>
    </row>
    <row r="636" s="2" customFormat="1" ht="33" customHeight="1">
      <c r="A636" s="38"/>
      <c r="B636" s="39"/>
      <c r="C636" s="213" t="s">
        <v>1042</v>
      </c>
      <c r="D636" s="213" t="s">
        <v>188</v>
      </c>
      <c r="E636" s="214" t="s">
        <v>1043</v>
      </c>
      <c r="F636" s="215" t="s">
        <v>1044</v>
      </c>
      <c r="G636" s="216" t="s">
        <v>256</v>
      </c>
      <c r="H636" s="217">
        <v>13.074999999999999</v>
      </c>
      <c r="I636" s="218"/>
      <c r="J636" s="219">
        <f>ROUND(I636*H636,2)</f>
        <v>0</v>
      </c>
      <c r="K636" s="220"/>
      <c r="L636" s="44"/>
      <c r="M636" s="221" t="s">
        <v>19</v>
      </c>
      <c r="N636" s="222" t="s">
        <v>44</v>
      </c>
      <c r="O636" s="84"/>
      <c r="P636" s="223">
        <f>O636*H636</f>
        <v>0</v>
      </c>
      <c r="Q636" s="223">
        <v>0</v>
      </c>
      <c r="R636" s="223">
        <f>Q636*H636</f>
        <v>0</v>
      </c>
      <c r="S636" s="223">
        <v>0</v>
      </c>
      <c r="T636" s="224">
        <f>S636*H636</f>
        <v>0</v>
      </c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R636" s="225" t="s">
        <v>306</v>
      </c>
      <c r="AT636" s="225" t="s">
        <v>188</v>
      </c>
      <c r="AU636" s="225" t="s">
        <v>85</v>
      </c>
      <c r="AY636" s="17" t="s">
        <v>186</v>
      </c>
      <c r="BE636" s="226">
        <f>IF(N636="základní",J636,0)</f>
        <v>0</v>
      </c>
      <c r="BF636" s="226">
        <f>IF(N636="snížená",J636,0)</f>
        <v>0</v>
      </c>
      <c r="BG636" s="226">
        <f>IF(N636="zákl. přenesená",J636,0)</f>
        <v>0</v>
      </c>
      <c r="BH636" s="226">
        <f>IF(N636="sníž. přenesená",J636,0)</f>
        <v>0</v>
      </c>
      <c r="BI636" s="226">
        <f>IF(N636="nulová",J636,0)</f>
        <v>0</v>
      </c>
      <c r="BJ636" s="17" t="s">
        <v>85</v>
      </c>
      <c r="BK636" s="226">
        <f>ROUND(I636*H636,2)</f>
        <v>0</v>
      </c>
      <c r="BL636" s="17" t="s">
        <v>306</v>
      </c>
      <c r="BM636" s="225" t="s">
        <v>1045</v>
      </c>
    </row>
    <row r="637" s="2" customFormat="1">
      <c r="A637" s="38"/>
      <c r="B637" s="39"/>
      <c r="C637" s="40"/>
      <c r="D637" s="227" t="s">
        <v>194</v>
      </c>
      <c r="E637" s="40"/>
      <c r="F637" s="228" t="s">
        <v>1046</v>
      </c>
      <c r="G637" s="40"/>
      <c r="H637" s="40"/>
      <c r="I637" s="229"/>
      <c r="J637" s="40"/>
      <c r="K637" s="40"/>
      <c r="L637" s="44"/>
      <c r="M637" s="230"/>
      <c r="N637" s="231"/>
      <c r="O637" s="84"/>
      <c r="P637" s="84"/>
      <c r="Q637" s="84"/>
      <c r="R637" s="84"/>
      <c r="S637" s="84"/>
      <c r="T637" s="85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T637" s="17" t="s">
        <v>194</v>
      </c>
      <c r="AU637" s="17" t="s">
        <v>85</v>
      </c>
    </row>
    <row r="638" s="13" customFormat="1">
      <c r="A638" s="13"/>
      <c r="B638" s="232"/>
      <c r="C638" s="233"/>
      <c r="D638" s="234" t="s">
        <v>196</v>
      </c>
      <c r="E638" s="235" t="s">
        <v>19</v>
      </c>
      <c r="F638" s="236" t="s">
        <v>199</v>
      </c>
      <c r="G638" s="233"/>
      <c r="H638" s="235" t="s">
        <v>19</v>
      </c>
      <c r="I638" s="237"/>
      <c r="J638" s="233"/>
      <c r="K638" s="233"/>
      <c r="L638" s="238"/>
      <c r="M638" s="239"/>
      <c r="N638" s="240"/>
      <c r="O638" s="240"/>
      <c r="P638" s="240"/>
      <c r="Q638" s="240"/>
      <c r="R638" s="240"/>
      <c r="S638" s="240"/>
      <c r="T638" s="241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42" t="s">
        <v>196</v>
      </c>
      <c r="AU638" s="242" t="s">
        <v>85</v>
      </c>
      <c r="AV638" s="13" t="s">
        <v>79</v>
      </c>
      <c r="AW638" s="13" t="s">
        <v>33</v>
      </c>
      <c r="AX638" s="13" t="s">
        <v>72</v>
      </c>
      <c r="AY638" s="242" t="s">
        <v>186</v>
      </c>
    </row>
    <row r="639" s="14" customFormat="1">
      <c r="A639" s="14"/>
      <c r="B639" s="243"/>
      <c r="C639" s="244"/>
      <c r="D639" s="234" t="s">
        <v>196</v>
      </c>
      <c r="E639" s="245" t="s">
        <v>19</v>
      </c>
      <c r="F639" s="246" t="s">
        <v>1010</v>
      </c>
      <c r="G639" s="244"/>
      <c r="H639" s="247">
        <v>13.074999999999999</v>
      </c>
      <c r="I639" s="248"/>
      <c r="J639" s="244"/>
      <c r="K639" s="244"/>
      <c r="L639" s="249"/>
      <c r="M639" s="250"/>
      <c r="N639" s="251"/>
      <c r="O639" s="251"/>
      <c r="P639" s="251"/>
      <c r="Q639" s="251"/>
      <c r="R639" s="251"/>
      <c r="S639" s="251"/>
      <c r="T639" s="252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53" t="s">
        <v>196</v>
      </c>
      <c r="AU639" s="253" t="s">
        <v>85</v>
      </c>
      <c r="AV639" s="14" t="s">
        <v>85</v>
      </c>
      <c r="AW639" s="14" t="s">
        <v>33</v>
      </c>
      <c r="AX639" s="14" t="s">
        <v>72</v>
      </c>
      <c r="AY639" s="253" t="s">
        <v>186</v>
      </c>
    </row>
    <row r="640" s="2" customFormat="1" ht="44.25" customHeight="1">
      <c r="A640" s="38"/>
      <c r="B640" s="39"/>
      <c r="C640" s="213" t="s">
        <v>1047</v>
      </c>
      <c r="D640" s="213" t="s">
        <v>188</v>
      </c>
      <c r="E640" s="214" t="s">
        <v>1048</v>
      </c>
      <c r="F640" s="215" t="s">
        <v>1049</v>
      </c>
      <c r="G640" s="216" t="s">
        <v>230</v>
      </c>
      <c r="H640" s="217">
        <v>0.156</v>
      </c>
      <c r="I640" s="218"/>
      <c r="J640" s="219">
        <f>ROUND(I640*H640,2)</f>
        <v>0</v>
      </c>
      <c r="K640" s="220"/>
      <c r="L640" s="44"/>
      <c r="M640" s="221" t="s">
        <v>19</v>
      </c>
      <c r="N640" s="222" t="s">
        <v>44</v>
      </c>
      <c r="O640" s="84"/>
      <c r="P640" s="223">
        <f>O640*H640</f>
        <v>0</v>
      </c>
      <c r="Q640" s="223">
        <v>0</v>
      </c>
      <c r="R640" s="223">
        <f>Q640*H640</f>
        <v>0</v>
      </c>
      <c r="S640" s="223">
        <v>0</v>
      </c>
      <c r="T640" s="224">
        <f>S640*H640</f>
        <v>0</v>
      </c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R640" s="225" t="s">
        <v>306</v>
      </c>
      <c r="AT640" s="225" t="s">
        <v>188</v>
      </c>
      <c r="AU640" s="225" t="s">
        <v>85</v>
      </c>
      <c r="AY640" s="17" t="s">
        <v>186</v>
      </c>
      <c r="BE640" s="226">
        <f>IF(N640="základní",J640,0)</f>
        <v>0</v>
      </c>
      <c r="BF640" s="226">
        <f>IF(N640="snížená",J640,0)</f>
        <v>0</v>
      </c>
      <c r="BG640" s="226">
        <f>IF(N640="zákl. přenesená",J640,0)</f>
        <v>0</v>
      </c>
      <c r="BH640" s="226">
        <f>IF(N640="sníž. přenesená",J640,0)</f>
        <v>0</v>
      </c>
      <c r="BI640" s="226">
        <f>IF(N640="nulová",J640,0)</f>
        <v>0</v>
      </c>
      <c r="BJ640" s="17" t="s">
        <v>85</v>
      </c>
      <c r="BK640" s="226">
        <f>ROUND(I640*H640,2)</f>
        <v>0</v>
      </c>
      <c r="BL640" s="17" t="s">
        <v>306</v>
      </c>
      <c r="BM640" s="225" t="s">
        <v>1050</v>
      </c>
    </row>
    <row r="641" s="2" customFormat="1">
      <c r="A641" s="38"/>
      <c r="B641" s="39"/>
      <c r="C641" s="40"/>
      <c r="D641" s="227" t="s">
        <v>194</v>
      </c>
      <c r="E641" s="40"/>
      <c r="F641" s="228" t="s">
        <v>1051</v>
      </c>
      <c r="G641" s="40"/>
      <c r="H641" s="40"/>
      <c r="I641" s="229"/>
      <c r="J641" s="40"/>
      <c r="K641" s="40"/>
      <c r="L641" s="44"/>
      <c r="M641" s="230"/>
      <c r="N641" s="231"/>
      <c r="O641" s="84"/>
      <c r="P641" s="84"/>
      <c r="Q641" s="84"/>
      <c r="R641" s="84"/>
      <c r="S641" s="84"/>
      <c r="T641" s="85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T641" s="17" t="s">
        <v>194</v>
      </c>
      <c r="AU641" s="17" t="s">
        <v>85</v>
      </c>
    </row>
    <row r="642" s="2" customFormat="1" ht="49.05" customHeight="1">
      <c r="A642" s="38"/>
      <c r="B642" s="39"/>
      <c r="C642" s="213" t="s">
        <v>1052</v>
      </c>
      <c r="D642" s="213" t="s">
        <v>188</v>
      </c>
      <c r="E642" s="214" t="s">
        <v>1053</v>
      </c>
      <c r="F642" s="215" t="s">
        <v>1054</v>
      </c>
      <c r="G642" s="216" t="s">
        <v>230</v>
      </c>
      <c r="H642" s="217">
        <v>0.156</v>
      </c>
      <c r="I642" s="218"/>
      <c r="J642" s="219">
        <f>ROUND(I642*H642,2)</f>
        <v>0</v>
      </c>
      <c r="K642" s="220"/>
      <c r="L642" s="44"/>
      <c r="M642" s="221" t="s">
        <v>19</v>
      </c>
      <c r="N642" s="222" t="s">
        <v>44</v>
      </c>
      <c r="O642" s="84"/>
      <c r="P642" s="223">
        <f>O642*H642</f>
        <v>0</v>
      </c>
      <c r="Q642" s="223">
        <v>0</v>
      </c>
      <c r="R642" s="223">
        <f>Q642*H642</f>
        <v>0</v>
      </c>
      <c r="S642" s="223">
        <v>0</v>
      </c>
      <c r="T642" s="224">
        <f>S642*H642</f>
        <v>0</v>
      </c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R642" s="225" t="s">
        <v>306</v>
      </c>
      <c r="AT642" s="225" t="s">
        <v>188</v>
      </c>
      <c r="AU642" s="225" t="s">
        <v>85</v>
      </c>
      <c r="AY642" s="17" t="s">
        <v>186</v>
      </c>
      <c r="BE642" s="226">
        <f>IF(N642="základní",J642,0)</f>
        <v>0</v>
      </c>
      <c r="BF642" s="226">
        <f>IF(N642="snížená",J642,0)</f>
        <v>0</v>
      </c>
      <c r="BG642" s="226">
        <f>IF(N642="zákl. přenesená",J642,0)</f>
        <v>0</v>
      </c>
      <c r="BH642" s="226">
        <f>IF(N642="sníž. přenesená",J642,0)</f>
        <v>0</v>
      </c>
      <c r="BI642" s="226">
        <f>IF(N642="nulová",J642,0)</f>
        <v>0</v>
      </c>
      <c r="BJ642" s="17" t="s">
        <v>85</v>
      </c>
      <c r="BK642" s="226">
        <f>ROUND(I642*H642,2)</f>
        <v>0</v>
      </c>
      <c r="BL642" s="17" t="s">
        <v>306</v>
      </c>
      <c r="BM642" s="225" t="s">
        <v>1055</v>
      </c>
    </row>
    <row r="643" s="2" customFormat="1">
      <c r="A643" s="38"/>
      <c r="B643" s="39"/>
      <c r="C643" s="40"/>
      <c r="D643" s="227" t="s">
        <v>194</v>
      </c>
      <c r="E643" s="40"/>
      <c r="F643" s="228" t="s">
        <v>1056</v>
      </c>
      <c r="G643" s="40"/>
      <c r="H643" s="40"/>
      <c r="I643" s="229"/>
      <c r="J643" s="40"/>
      <c r="K643" s="40"/>
      <c r="L643" s="44"/>
      <c r="M643" s="230"/>
      <c r="N643" s="231"/>
      <c r="O643" s="84"/>
      <c r="P643" s="84"/>
      <c r="Q643" s="84"/>
      <c r="R643" s="84"/>
      <c r="S643" s="84"/>
      <c r="T643" s="85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T643" s="17" t="s">
        <v>194</v>
      </c>
      <c r="AU643" s="17" t="s">
        <v>85</v>
      </c>
    </row>
    <row r="644" s="12" customFormat="1" ht="22.8" customHeight="1">
      <c r="A644" s="12"/>
      <c r="B644" s="197"/>
      <c r="C644" s="198"/>
      <c r="D644" s="199" t="s">
        <v>71</v>
      </c>
      <c r="E644" s="211" t="s">
        <v>1057</v>
      </c>
      <c r="F644" s="211" t="s">
        <v>1058</v>
      </c>
      <c r="G644" s="198"/>
      <c r="H644" s="198"/>
      <c r="I644" s="201"/>
      <c r="J644" s="212">
        <f>BK644</f>
        <v>0</v>
      </c>
      <c r="K644" s="198"/>
      <c r="L644" s="203"/>
      <c r="M644" s="204"/>
      <c r="N644" s="205"/>
      <c r="O644" s="205"/>
      <c r="P644" s="206">
        <f>SUM(P645:P700)</f>
        <v>0</v>
      </c>
      <c r="Q644" s="205"/>
      <c r="R644" s="206">
        <f>SUM(R645:R700)</f>
        <v>0.05537238396</v>
      </c>
      <c r="S644" s="205"/>
      <c r="T644" s="207">
        <f>SUM(T645:T700)</f>
        <v>0</v>
      </c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R644" s="208" t="s">
        <v>85</v>
      </c>
      <c r="AT644" s="209" t="s">
        <v>71</v>
      </c>
      <c r="AU644" s="209" t="s">
        <v>79</v>
      </c>
      <c r="AY644" s="208" t="s">
        <v>186</v>
      </c>
      <c r="BK644" s="210">
        <f>SUM(BK645:BK700)</f>
        <v>0</v>
      </c>
    </row>
    <row r="645" s="2" customFormat="1" ht="37.8" customHeight="1">
      <c r="A645" s="38"/>
      <c r="B645" s="39"/>
      <c r="C645" s="213" t="s">
        <v>1059</v>
      </c>
      <c r="D645" s="213" t="s">
        <v>188</v>
      </c>
      <c r="E645" s="214" t="s">
        <v>1060</v>
      </c>
      <c r="F645" s="215" t="s">
        <v>1061</v>
      </c>
      <c r="G645" s="216" t="s">
        <v>256</v>
      </c>
      <c r="H645" s="217">
        <v>25.942</v>
      </c>
      <c r="I645" s="218"/>
      <c r="J645" s="219">
        <f>ROUND(I645*H645,2)</f>
        <v>0</v>
      </c>
      <c r="K645" s="220"/>
      <c r="L645" s="44"/>
      <c r="M645" s="221" t="s">
        <v>19</v>
      </c>
      <c r="N645" s="222" t="s">
        <v>44</v>
      </c>
      <c r="O645" s="84"/>
      <c r="P645" s="223">
        <f>O645*H645</f>
        <v>0</v>
      </c>
      <c r="Q645" s="223">
        <v>6.7000000000000002E-05</v>
      </c>
      <c r="R645" s="223">
        <f>Q645*H645</f>
        <v>0.001738114</v>
      </c>
      <c r="S645" s="223">
        <v>0</v>
      </c>
      <c r="T645" s="224">
        <f>S645*H645</f>
        <v>0</v>
      </c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R645" s="225" t="s">
        <v>306</v>
      </c>
      <c r="AT645" s="225" t="s">
        <v>188</v>
      </c>
      <c r="AU645" s="225" t="s">
        <v>85</v>
      </c>
      <c r="AY645" s="17" t="s">
        <v>186</v>
      </c>
      <c r="BE645" s="226">
        <f>IF(N645="základní",J645,0)</f>
        <v>0</v>
      </c>
      <c r="BF645" s="226">
        <f>IF(N645="snížená",J645,0)</f>
        <v>0</v>
      </c>
      <c r="BG645" s="226">
        <f>IF(N645="zákl. přenesená",J645,0)</f>
        <v>0</v>
      </c>
      <c r="BH645" s="226">
        <f>IF(N645="sníž. přenesená",J645,0)</f>
        <v>0</v>
      </c>
      <c r="BI645" s="226">
        <f>IF(N645="nulová",J645,0)</f>
        <v>0</v>
      </c>
      <c r="BJ645" s="17" t="s">
        <v>85</v>
      </c>
      <c r="BK645" s="226">
        <f>ROUND(I645*H645,2)</f>
        <v>0</v>
      </c>
      <c r="BL645" s="17" t="s">
        <v>306</v>
      </c>
      <c r="BM645" s="225" t="s">
        <v>1062</v>
      </c>
    </row>
    <row r="646" s="2" customFormat="1">
      <c r="A646" s="38"/>
      <c r="B646" s="39"/>
      <c r="C646" s="40"/>
      <c r="D646" s="227" t="s">
        <v>194</v>
      </c>
      <c r="E646" s="40"/>
      <c r="F646" s="228" t="s">
        <v>1063</v>
      </c>
      <c r="G646" s="40"/>
      <c r="H646" s="40"/>
      <c r="I646" s="229"/>
      <c r="J646" s="40"/>
      <c r="K646" s="40"/>
      <c r="L646" s="44"/>
      <c r="M646" s="230"/>
      <c r="N646" s="231"/>
      <c r="O646" s="84"/>
      <c r="P646" s="84"/>
      <c r="Q646" s="84"/>
      <c r="R646" s="84"/>
      <c r="S646" s="84"/>
      <c r="T646" s="85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T646" s="17" t="s">
        <v>194</v>
      </c>
      <c r="AU646" s="17" t="s">
        <v>85</v>
      </c>
    </row>
    <row r="647" s="13" customFormat="1">
      <c r="A647" s="13"/>
      <c r="B647" s="232"/>
      <c r="C647" s="233"/>
      <c r="D647" s="234" t="s">
        <v>196</v>
      </c>
      <c r="E647" s="235" t="s">
        <v>19</v>
      </c>
      <c r="F647" s="236" t="s">
        <v>197</v>
      </c>
      <c r="G647" s="233"/>
      <c r="H647" s="235" t="s">
        <v>19</v>
      </c>
      <c r="I647" s="237"/>
      <c r="J647" s="233"/>
      <c r="K647" s="233"/>
      <c r="L647" s="238"/>
      <c r="M647" s="239"/>
      <c r="N647" s="240"/>
      <c r="O647" s="240"/>
      <c r="P647" s="240"/>
      <c r="Q647" s="240"/>
      <c r="R647" s="240"/>
      <c r="S647" s="240"/>
      <c r="T647" s="241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42" t="s">
        <v>196</v>
      </c>
      <c r="AU647" s="242" t="s">
        <v>85</v>
      </c>
      <c r="AV647" s="13" t="s">
        <v>79</v>
      </c>
      <c r="AW647" s="13" t="s">
        <v>33</v>
      </c>
      <c r="AX647" s="13" t="s">
        <v>72</v>
      </c>
      <c r="AY647" s="242" t="s">
        <v>186</v>
      </c>
    </row>
    <row r="648" s="14" customFormat="1">
      <c r="A648" s="14"/>
      <c r="B648" s="243"/>
      <c r="C648" s="244"/>
      <c r="D648" s="234" t="s">
        <v>196</v>
      </c>
      <c r="E648" s="245" t="s">
        <v>19</v>
      </c>
      <c r="F648" s="246" t="s">
        <v>1064</v>
      </c>
      <c r="G648" s="244"/>
      <c r="H648" s="247">
        <v>2.0880000000000001</v>
      </c>
      <c r="I648" s="248"/>
      <c r="J648" s="244"/>
      <c r="K648" s="244"/>
      <c r="L648" s="249"/>
      <c r="M648" s="250"/>
      <c r="N648" s="251"/>
      <c r="O648" s="251"/>
      <c r="P648" s="251"/>
      <c r="Q648" s="251"/>
      <c r="R648" s="251"/>
      <c r="S648" s="251"/>
      <c r="T648" s="252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3" t="s">
        <v>196</v>
      </c>
      <c r="AU648" s="253" t="s">
        <v>85</v>
      </c>
      <c r="AV648" s="14" t="s">
        <v>85</v>
      </c>
      <c r="AW648" s="14" t="s">
        <v>33</v>
      </c>
      <c r="AX648" s="14" t="s">
        <v>72</v>
      </c>
      <c r="AY648" s="253" t="s">
        <v>186</v>
      </c>
    </row>
    <row r="649" s="14" customFormat="1">
      <c r="A649" s="14"/>
      <c r="B649" s="243"/>
      <c r="C649" s="244"/>
      <c r="D649" s="234" t="s">
        <v>196</v>
      </c>
      <c r="E649" s="245" t="s">
        <v>19</v>
      </c>
      <c r="F649" s="246" t="s">
        <v>1065</v>
      </c>
      <c r="G649" s="244"/>
      <c r="H649" s="247">
        <v>0.51200000000000001</v>
      </c>
      <c r="I649" s="248"/>
      <c r="J649" s="244"/>
      <c r="K649" s="244"/>
      <c r="L649" s="249"/>
      <c r="M649" s="250"/>
      <c r="N649" s="251"/>
      <c r="O649" s="251"/>
      <c r="P649" s="251"/>
      <c r="Q649" s="251"/>
      <c r="R649" s="251"/>
      <c r="S649" s="251"/>
      <c r="T649" s="252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53" t="s">
        <v>196</v>
      </c>
      <c r="AU649" s="253" t="s">
        <v>85</v>
      </c>
      <c r="AV649" s="14" t="s">
        <v>85</v>
      </c>
      <c r="AW649" s="14" t="s">
        <v>33</v>
      </c>
      <c r="AX649" s="14" t="s">
        <v>72</v>
      </c>
      <c r="AY649" s="253" t="s">
        <v>186</v>
      </c>
    </row>
    <row r="650" s="14" customFormat="1">
      <c r="A650" s="14"/>
      <c r="B650" s="243"/>
      <c r="C650" s="244"/>
      <c r="D650" s="234" t="s">
        <v>196</v>
      </c>
      <c r="E650" s="245" t="s">
        <v>19</v>
      </c>
      <c r="F650" s="246" t="s">
        <v>1066</v>
      </c>
      <c r="G650" s="244"/>
      <c r="H650" s="247">
        <v>0.64800000000000002</v>
      </c>
      <c r="I650" s="248"/>
      <c r="J650" s="244"/>
      <c r="K650" s="244"/>
      <c r="L650" s="249"/>
      <c r="M650" s="250"/>
      <c r="N650" s="251"/>
      <c r="O650" s="251"/>
      <c r="P650" s="251"/>
      <c r="Q650" s="251"/>
      <c r="R650" s="251"/>
      <c r="S650" s="251"/>
      <c r="T650" s="252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3" t="s">
        <v>196</v>
      </c>
      <c r="AU650" s="253" t="s">
        <v>85</v>
      </c>
      <c r="AV650" s="14" t="s">
        <v>85</v>
      </c>
      <c r="AW650" s="14" t="s">
        <v>33</v>
      </c>
      <c r="AX650" s="14" t="s">
        <v>72</v>
      </c>
      <c r="AY650" s="253" t="s">
        <v>186</v>
      </c>
    </row>
    <row r="651" s="13" customFormat="1">
      <c r="A651" s="13"/>
      <c r="B651" s="232"/>
      <c r="C651" s="233"/>
      <c r="D651" s="234" t="s">
        <v>196</v>
      </c>
      <c r="E651" s="235" t="s">
        <v>19</v>
      </c>
      <c r="F651" s="236" t="s">
        <v>199</v>
      </c>
      <c r="G651" s="233"/>
      <c r="H651" s="235" t="s">
        <v>19</v>
      </c>
      <c r="I651" s="237"/>
      <c r="J651" s="233"/>
      <c r="K651" s="233"/>
      <c r="L651" s="238"/>
      <c r="M651" s="239"/>
      <c r="N651" s="240"/>
      <c r="O651" s="240"/>
      <c r="P651" s="240"/>
      <c r="Q651" s="240"/>
      <c r="R651" s="240"/>
      <c r="S651" s="240"/>
      <c r="T651" s="241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42" t="s">
        <v>196</v>
      </c>
      <c r="AU651" s="242" t="s">
        <v>85</v>
      </c>
      <c r="AV651" s="13" t="s">
        <v>79</v>
      </c>
      <c r="AW651" s="13" t="s">
        <v>33</v>
      </c>
      <c r="AX651" s="13" t="s">
        <v>72</v>
      </c>
      <c r="AY651" s="242" t="s">
        <v>186</v>
      </c>
    </row>
    <row r="652" s="14" customFormat="1">
      <c r="A652" s="14"/>
      <c r="B652" s="243"/>
      <c r="C652" s="244"/>
      <c r="D652" s="234" t="s">
        <v>196</v>
      </c>
      <c r="E652" s="245" t="s">
        <v>19</v>
      </c>
      <c r="F652" s="246" t="s">
        <v>1067</v>
      </c>
      <c r="G652" s="244"/>
      <c r="H652" s="247">
        <v>7.7000000000000002</v>
      </c>
      <c r="I652" s="248"/>
      <c r="J652" s="244"/>
      <c r="K652" s="244"/>
      <c r="L652" s="249"/>
      <c r="M652" s="250"/>
      <c r="N652" s="251"/>
      <c r="O652" s="251"/>
      <c r="P652" s="251"/>
      <c r="Q652" s="251"/>
      <c r="R652" s="251"/>
      <c r="S652" s="251"/>
      <c r="T652" s="252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3" t="s">
        <v>196</v>
      </c>
      <c r="AU652" s="253" t="s">
        <v>85</v>
      </c>
      <c r="AV652" s="14" t="s">
        <v>85</v>
      </c>
      <c r="AW652" s="14" t="s">
        <v>33</v>
      </c>
      <c r="AX652" s="14" t="s">
        <v>72</v>
      </c>
      <c r="AY652" s="253" t="s">
        <v>186</v>
      </c>
    </row>
    <row r="653" s="14" customFormat="1">
      <c r="A653" s="14"/>
      <c r="B653" s="243"/>
      <c r="C653" s="244"/>
      <c r="D653" s="234" t="s">
        <v>196</v>
      </c>
      <c r="E653" s="245" t="s">
        <v>19</v>
      </c>
      <c r="F653" s="246" t="s">
        <v>1068</v>
      </c>
      <c r="G653" s="244"/>
      <c r="H653" s="247">
        <v>10.638</v>
      </c>
      <c r="I653" s="248"/>
      <c r="J653" s="244"/>
      <c r="K653" s="244"/>
      <c r="L653" s="249"/>
      <c r="M653" s="250"/>
      <c r="N653" s="251"/>
      <c r="O653" s="251"/>
      <c r="P653" s="251"/>
      <c r="Q653" s="251"/>
      <c r="R653" s="251"/>
      <c r="S653" s="251"/>
      <c r="T653" s="252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53" t="s">
        <v>196</v>
      </c>
      <c r="AU653" s="253" t="s">
        <v>85</v>
      </c>
      <c r="AV653" s="14" t="s">
        <v>85</v>
      </c>
      <c r="AW653" s="14" t="s">
        <v>33</v>
      </c>
      <c r="AX653" s="14" t="s">
        <v>72</v>
      </c>
      <c r="AY653" s="253" t="s">
        <v>186</v>
      </c>
    </row>
    <row r="654" s="14" customFormat="1">
      <c r="A654" s="14"/>
      <c r="B654" s="243"/>
      <c r="C654" s="244"/>
      <c r="D654" s="234" t="s">
        <v>196</v>
      </c>
      <c r="E654" s="245" t="s">
        <v>19</v>
      </c>
      <c r="F654" s="246" t="s">
        <v>1069</v>
      </c>
      <c r="G654" s="244"/>
      <c r="H654" s="247">
        <v>4.3559999999999999</v>
      </c>
      <c r="I654" s="248"/>
      <c r="J654" s="244"/>
      <c r="K654" s="244"/>
      <c r="L654" s="249"/>
      <c r="M654" s="250"/>
      <c r="N654" s="251"/>
      <c r="O654" s="251"/>
      <c r="P654" s="251"/>
      <c r="Q654" s="251"/>
      <c r="R654" s="251"/>
      <c r="S654" s="251"/>
      <c r="T654" s="252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3" t="s">
        <v>196</v>
      </c>
      <c r="AU654" s="253" t="s">
        <v>85</v>
      </c>
      <c r="AV654" s="14" t="s">
        <v>85</v>
      </c>
      <c r="AW654" s="14" t="s">
        <v>33</v>
      </c>
      <c r="AX654" s="14" t="s">
        <v>72</v>
      </c>
      <c r="AY654" s="253" t="s">
        <v>186</v>
      </c>
    </row>
    <row r="655" s="2" customFormat="1" ht="24.15" customHeight="1">
      <c r="A655" s="38"/>
      <c r="B655" s="39"/>
      <c r="C655" s="213" t="s">
        <v>1070</v>
      </c>
      <c r="D655" s="213" t="s">
        <v>188</v>
      </c>
      <c r="E655" s="214" t="s">
        <v>1071</v>
      </c>
      <c r="F655" s="215" t="s">
        <v>1072</v>
      </c>
      <c r="G655" s="216" t="s">
        <v>256</v>
      </c>
      <c r="H655" s="217">
        <v>25.942</v>
      </c>
      <c r="I655" s="218"/>
      <c r="J655" s="219">
        <f>ROUND(I655*H655,2)</f>
        <v>0</v>
      </c>
      <c r="K655" s="220"/>
      <c r="L655" s="44"/>
      <c r="M655" s="221" t="s">
        <v>19</v>
      </c>
      <c r="N655" s="222" t="s">
        <v>44</v>
      </c>
      <c r="O655" s="84"/>
      <c r="P655" s="223">
        <f>O655*H655</f>
        <v>0</v>
      </c>
      <c r="Q655" s="223">
        <v>0.000135</v>
      </c>
      <c r="R655" s="223">
        <f>Q655*H655</f>
        <v>0.0035021700000000002</v>
      </c>
      <c r="S655" s="223">
        <v>0</v>
      </c>
      <c r="T655" s="224">
        <f>S655*H655</f>
        <v>0</v>
      </c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R655" s="225" t="s">
        <v>306</v>
      </c>
      <c r="AT655" s="225" t="s">
        <v>188</v>
      </c>
      <c r="AU655" s="225" t="s">
        <v>85</v>
      </c>
      <c r="AY655" s="17" t="s">
        <v>186</v>
      </c>
      <c r="BE655" s="226">
        <f>IF(N655="základní",J655,0)</f>
        <v>0</v>
      </c>
      <c r="BF655" s="226">
        <f>IF(N655="snížená",J655,0)</f>
        <v>0</v>
      </c>
      <c r="BG655" s="226">
        <f>IF(N655="zákl. přenesená",J655,0)</f>
        <v>0</v>
      </c>
      <c r="BH655" s="226">
        <f>IF(N655="sníž. přenesená",J655,0)</f>
        <v>0</v>
      </c>
      <c r="BI655" s="226">
        <f>IF(N655="nulová",J655,0)</f>
        <v>0</v>
      </c>
      <c r="BJ655" s="17" t="s">
        <v>85</v>
      </c>
      <c r="BK655" s="226">
        <f>ROUND(I655*H655,2)</f>
        <v>0</v>
      </c>
      <c r="BL655" s="17" t="s">
        <v>306</v>
      </c>
      <c r="BM655" s="225" t="s">
        <v>1073</v>
      </c>
    </row>
    <row r="656" s="2" customFormat="1">
      <c r="A656" s="38"/>
      <c r="B656" s="39"/>
      <c r="C656" s="40"/>
      <c r="D656" s="227" t="s">
        <v>194</v>
      </c>
      <c r="E656" s="40"/>
      <c r="F656" s="228" t="s">
        <v>1074</v>
      </c>
      <c r="G656" s="40"/>
      <c r="H656" s="40"/>
      <c r="I656" s="229"/>
      <c r="J656" s="40"/>
      <c r="K656" s="40"/>
      <c r="L656" s="44"/>
      <c r="M656" s="230"/>
      <c r="N656" s="231"/>
      <c r="O656" s="84"/>
      <c r="P656" s="84"/>
      <c r="Q656" s="84"/>
      <c r="R656" s="84"/>
      <c r="S656" s="84"/>
      <c r="T656" s="85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T656" s="17" t="s">
        <v>194</v>
      </c>
      <c r="AU656" s="17" t="s">
        <v>85</v>
      </c>
    </row>
    <row r="657" s="13" customFormat="1">
      <c r="A657" s="13"/>
      <c r="B657" s="232"/>
      <c r="C657" s="233"/>
      <c r="D657" s="234" t="s">
        <v>196</v>
      </c>
      <c r="E657" s="235" t="s">
        <v>19</v>
      </c>
      <c r="F657" s="236" t="s">
        <v>197</v>
      </c>
      <c r="G657" s="233"/>
      <c r="H657" s="235" t="s">
        <v>19</v>
      </c>
      <c r="I657" s="237"/>
      <c r="J657" s="233"/>
      <c r="K657" s="233"/>
      <c r="L657" s="238"/>
      <c r="M657" s="239"/>
      <c r="N657" s="240"/>
      <c r="O657" s="240"/>
      <c r="P657" s="240"/>
      <c r="Q657" s="240"/>
      <c r="R657" s="240"/>
      <c r="S657" s="240"/>
      <c r="T657" s="241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42" t="s">
        <v>196</v>
      </c>
      <c r="AU657" s="242" t="s">
        <v>85</v>
      </c>
      <c r="AV657" s="13" t="s">
        <v>79</v>
      </c>
      <c r="AW657" s="13" t="s">
        <v>33</v>
      </c>
      <c r="AX657" s="13" t="s">
        <v>72</v>
      </c>
      <c r="AY657" s="242" t="s">
        <v>186</v>
      </c>
    </row>
    <row r="658" s="14" customFormat="1">
      <c r="A658" s="14"/>
      <c r="B658" s="243"/>
      <c r="C658" s="244"/>
      <c r="D658" s="234" t="s">
        <v>196</v>
      </c>
      <c r="E658" s="245" t="s">
        <v>19</v>
      </c>
      <c r="F658" s="246" t="s">
        <v>1064</v>
      </c>
      <c r="G658" s="244"/>
      <c r="H658" s="247">
        <v>2.0880000000000001</v>
      </c>
      <c r="I658" s="248"/>
      <c r="J658" s="244"/>
      <c r="K658" s="244"/>
      <c r="L658" s="249"/>
      <c r="M658" s="250"/>
      <c r="N658" s="251"/>
      <c r="O658" s="251"/>
      <c r="P658" s="251"/>
      <c r="Q658" s="251"/>
      <c r="R658" s="251"/>
      <c r="S658" s="251"/>
      <c r="T658" s="252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53" t="s">
        <v>196</v>
      </c>
      <c r="AU658" s="253" t="s">
        <v>85</v>
      </c>
      <c r="AV658" s="14" t="s">
        <v>85</v>
      </c>
      <c r="AW658" s="14" t="s">
        <v>33</v>
      </c>
      <c r="AX658" s="14" t="s">
        <v>72</v>
      </c>
      <c r="AY658" s="253" t="s">
        <v>186</v>
      </c>
    </row>
    <row r="659" s="14" customFormat="1">
      <c r="A659" s="14"/>
      <c r="B659" s="243"/>
      <c r="C659" s="244"/>
      <c r="D659" s="234" t="s">
        <v>196</v>
      </c>
      <c r="E659" s="245" t="s">
        <v>19</v>
      </c>
      <c r="F659" s="246" t="s">
        <v>1065</v>
      </c>
      <c r="G659" s="244"/>
      <c r="H659" s="247">
        <v>0.51200000000000001</v>
      </c>
      <c r="I659" s="248"/>
      <c r="J659" s="244"/>
      <c r="K659" s="244"/>
      <c r="L659" s="249"/>
      <c r="M659" s="250"/>
      <c r="N659" s="251"/>
      <c r="O659" s="251"/>
      <c r="P659" s="251"/>
      <c r="Q659" s="251"/>
      <c r="R659" s="251"/>
      <c r="S659" s="251"/>
      <c r="T659" s="252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3" t="s">
        <v>196</v>
      </c>
      <c r="AU659" s="253" t="s">
        <v>85</v>
      </c>
      <c r="AV659" s="14" t="s">
        <v>85</v>
      </c>
      <c r="AW659" s="14" t="s">
        <v>33</v>
      </c>
      <c r="AX659" s="14" t="s">
        <v>72</v>
      </c>
      <c r="AY659" s="253" t="s">
        <v>186</v>
      </c>
    </row>
    <row r="660" s="14" customFormat="1">
      <c r="A660" s="14"/>
      <c r="B660" s="243"/>
      <c r="C660" s="244"/>
      <c r="D660" s="234" t="s">
        <v>196</v>
      </c>
      <c r="E660" s="245" t="s">
        <v>19</v>
      </c>
      <c r="F660" s="246" t="s">
        <v>1066</v>
      </c>
      <c r="G660" s="244"/>
      <c r="H660" s="247">
        <v>0.64800000000000002</v>
      </c>
      <c r="I660" s="248"/>
      <c r="J660" s="244"/>
      <c r="K660" s="244"/>
      <c r="L660" s="249"/>
      <c r="M660" s="250"/>
      <c r="N660" s="251"/>
      <c r="O660" s="251"/>
      <c r="P660" s="251"/>
      <c r="Q660" s="251"/>
      <c r="R660" s="251"/>
      <c r="S660" s="251"/>
      <c r="T660" s="252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3" t="s">
        <v>196</v>
      </c>
      <c r="AU660" s="253" t="s">
        <v>85</v>
      </c>
      <c r="AV660" s="14" t="s">
        <v>85</v>
      </c>
      <c r="AW660" s="14" t="s">
        <v>33</v>
      </c>
      <c r="AX660" s="14" t="s">
        <v>72</v>
      </c>
      <c r="AY660" s="253" t="s">
        <v>186</v>
      </c>
    </row>
    <row r="661" s="13" customFormat="1">
      <c r="A661" s="13"/>
      <c r="B661" s="232"/>
      <c r="C661" s="233"/>
      <c r="D661" s="234" t="s">
        <v>196</v>
      </c>
      <c r="E661" s="235" t="s">
        <v>19</v>
      </c>
      <c r="F661" s="236" t="s">
        <v>199</v>
      </c>
      <c r="G661" s="233"/>
      <c r="H661" s="235" t="s">
        <v>19</v>
      </c>
      <c r="I661" s="237"/>
      <c r="J661" s="233"/>
      <c r="K661" s="233"/>
      <c r="L661" s="238"/>
      <c r="M661" s="239"/>
      <c r="N661" s="240"/>
      <c r="O661" s="240"/>
      <c r="P661" s="240"/>
      <c r="Q661" s="240"/>
      <c r="R661" s="240"/>
      <c r="S661" s="240"/>
      <c r="T661" s="241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42" t="s">
        <v>196</v>
      </c>
      <c r="AU661" s="242" t="s">
        <v>85</v>
      </c>
      <c r="AV661" s="13" t="s">
        <v>79</v>
      </c>
      <c r="AW661" s="13" t="s">
        <v>33</v>
      </c>
      <c r="AX661" s="13" t="s">
        <v>72</v>
      </c>
      <c r="AY661" s="242" t="s">
        <v>186</v>
      </c>
    </row>
    <row r="662" s="14" customFormat="1">
      <c r="A662" s="14"/>
      <c r="B662" s="243"/>
      <c r="C662" s="244"/>
      <c r="D662" s="234" t="s">
        <v>196</v>
      </c>
      <c r="E662" s="245" t="s">
        <v>19</v>
      </c>
      <c r="F662" s="246" t="s">
        <v>1067</v>
      </c>
      <c r="G662" s="244"/>
      <c r="H662" s="247">
        <v>7.7000000000000002</v>
      </c>
      <c r="I662" s="248"/>
      <c r="J662" s="244"/>
      <c r="K662" s="244"/>
      <c r="L662" s="249"/>
      <c r="M662" s="250"/>
      <c r="N662" s="251"/>
      <c r="O662" s="251"/>
      <c r="P662" s="251"/>
      <c r="Q662" s="251"/>
      <c r="R662" s="251"/>
      <c r="S662" s="251"/>
      <c r="T662" s="252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53" t="s">
        <v>196</v>
      </c>
      <c r="AU662" s="253" t="s">
        <v>85</v>
      </c>
      <c r="AV662" s="14" t="s">
        <v>85</v>
      </c>
      <c r="AW662" s="14" t="s">
        <v>33</v>
      </c>
      <c r="AX662" s="14" t="s">
        <v>72</v>
      </c>
      <c r="AY662" s="253" t="s">
        <v>186</v>
      </c>
    </row>
    <row r="663" s="14" customFormat="1">
      <c r="A663" s="14"/>
      <c r="B663" s="243"/>
      <c r="C663" s="244"/>
      <c r="D663" s="234" t="s">
        <v>196</v>
      </c>
      <c r="E663" s="245" t="s">
        <v>19</v>
      </c>
      <c r="F663" s="246" t="s">
        <v>1068</v>
      </c>
      <c r="G663" s="244"/>
      <c r="H663" s="247">
        <v>10.638</v>
      </c>
      <c r="I663" s="248"/>
      <c r="J663" s="244"/>
      <c r="K663" s="244"/>
      <c r="L663" s="249"/>
      <c r="M663" s="250"/>
      <c r="N663" s="251"/>
      <c r="O663" s="251"/>
      <c r="P663" s="251"/>
      <c r="Q663" s="251"/>
      <c r="R663" s="251"/>
      <c r="S663" s="251"/>
      <c r="T663" s="252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53" t="s">
        <v>196</v>
      </c>
      <c r="AU663" s="253" t="s">
        <v>85</v>
      </c>
      <c r="AV663" s="14" t="s">
        <v>85</v>
      </c>
      <c r="AW663" s="14" t="s">
        <v>33</v>
      </c>
      <c r="AX663" s="14" t="s">
        <v>72</v>
      </c>
      <c r="AY663" s="253" t="s">
        <v>186</v>
      </c>
    </row>
    <row r="664" s="14" customFormat="1">
      <c r="A664" s="14"/>
      <c r="B664" s="243"/>
      <c r="C664" s="244"/>
      <c r="D664" s="234" t="s">
        <v>196</v>
      </c>
      <c r="E664" s="245" t="s">
        <v>19</v>
      </c>
      <c r="F664" s="246" t="s">
        <v>1069</v>
      </c>
      <c r="G664" s="244"/>
      <c r="H664" s="247">
        <v>4.3559999999999999</v>
      </c>
      <c r="I664" s="248"/>
      <c r="J664" s="244"/>
      <c r="K664" s="244"/>
      <c r="L664" s="249"/>
      <c r="M664" s="250"/>
      <c r="N664" s="251"/>
      <c r="O664" s="251"/>
      <c r="P664" s="251"/>
      <c r="Q664" s="251"/>
      <c r="R664" s="251"/>
      <c r="S664" s="251"/>
      <c r="T664" s="252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53" t="s">
        <v>196</v>
      </c>
      <c r="AU664" s="253" t="s">
        <v>85</v>
      </c>
      <c r="AV664" s="14" t="s">
        <v>85</v>
      </c>
      <c r="AW664" s="14" t="s">
        <v>33</v>
      </c>
      <c r="AX664" s="14" t="s">
        <v>72</v>
      </c>
      <c r="AY664" s="253" t="s">
        <v>186</v>
      </c>
    </row>
    <row r="665" s="2" customFormat="1" ht="24.15" customHeight="1">
      <c r="A665" s="38"/>
      <c r="B665" s="39"/>
      <c r="C665" s="213" t="s">
        <v>1075</v>
      </c>
      <c r="D665" s="213" t="s">
        <v>188</v>
      </c>
      <c r="E665" s="214" t="s">
        <v>1076</v>
      </c>
      <c r="F665" s="215" t="s">
        <v>1077</v>
      </c>
      <c r="G665" s="216" t="s">
        <v>256</v>
      </c>
      <c r="H665" s="217">
        <v>22.693999999999999</v>
      </c>
      <c r="I665" s="218"/>
      <c r="J665" s="219">
        <f>ROUND(I665*H665,2)</f>
        <v>0</v>
      </c>
      <c r="K665" s="220"/>
      <c r="L665" s="44"/>
      <c r="M665" s="221" t="s">
        <v>19</v>
      </c>
      <c r="N665" s="222" t="s">
        <v>44</v>
      </c>
      <c r="O665" s="84"/>
      <c r="P665" s="223">
        <f>O665*H665</f>
        <v>0</v>
      </c>
      <c r="Q665" s="223">
        <v>0.00012305000000000001</v>
      </c>
      <c r="R665" s="223">
        <f>Q665*H665</f>
        <v>0.0027924967</v>
      </c>
      <c r="S665" s="223">
        <v>0</v>
      </c>
      <c r="T665" s="224">
        <f>S665*H665</f>
        <v>0</v>
      </c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R665" s="225" t="s">
        <v>306</v>
      </c>
      <c r="AT665" s="225" t="s">
        <v>188</v>
      </c>
      <c r="AU665" s="225" t="s">
        <v>85</v>
      </c>
      <c r="AY665" s="17" t="s">
        <v>186</v>
      </c>
      <c r="BE665" s="226">
        <f>IF(N665="základní",J665,0)</f>
        <v>0</v>
      </c>
      <c r="BF665" s="226">
        <f>IF(N665="snížená",J665,0)</f>
        <v>0</v>
      </c>
      <c r="BG665" s="226">
        <f>IF(N665="zákl. přenesená",J665,0)</f>
        <v>0</v>
      </c>
      <c r="BH665" s="226">
        <f>IF(N665="sníž. přenesená",J665,0)</f>
        <v>0</v>
      </c>
      <c r="BI665" s="226">
        <f>IF(N665="nulová",J665,0)</f>
        <v>0</v>
      </c>
      <c r="BJ665" s="17" t="s">
        <v>85</v>
      </c>
      <c r="BK665" s="226">
        <f>ROUND(I665*H665,2)</f>
        <v>0</v>
      </c>
      <c r="BL665" s="17" t="s">
        <v>306</v>
      </c>
      <c r="BM665" s="225" t="s">
        <v>1078</v>
      </c>
    </row>
    <row r="666" s="2" customFormat="1">
      <c r="A666" s="38"/>
      <c r="B666" s="39"/>
      <c r="C666" s="40"/>
      <c r="D666" s="227" t="s">
        <v>194</v>
      </c>
      <c r="E666" s="40"/>
      <c r="F666" s="228" t="s">
        <v>1079</v>
      </c>
      <c r="G666" s="40"/>
      <c r="H666" s="40"/>
      <c r="I666" s="229"/>
      <c r="J666" s="40"/>
      <c r="K666" s="40"/>
      <c r="L666" s="44"/>
      <c r="M666" s="230"/>
      <c r="N666" s="231"/>
      <c r="O666" s="84"/>
      <c r="P666" s="84"/>
      <c r="Q666" s="84"/>
      <c r="R666" s="84"/>
      <c r="S666" s="84"/>
      <c r="T666" s="85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T666" s="17" t="s">
        <v>194</v>
      </c>
      <c r="AU666" s="17" t="s">
        <v>85</v>
      </c>
    </row>
    <row r="667" s="13" customFormat="1">
      <c r="A667" s="13"/>
      <c r="B667" s="232"/>
      <c r="C667" s="233"/>
      <c r="D667" s="234" t="s">
        <v>196</v>
      </c>
      <c r="E667" s="235" t="s">
        <v>19</v>
      </c>
      <c r="F667" s="236" t="s">
        <v>199</v>
      </c>
      <c r="G667" s="233"/>
      <c r="H667" s="235" t="s">
        <v>19</v>
      </c>
      <c r="I667" s="237"/>
      <c r="J667" s="233"/>
      <c r="K667" s="233"/>
      <c r="L667" s="238"/>
      <c r="M667" s="239"/>
      <c r="N667" s="240"/>
      <c r="O667" s="240"/>
      <c r="P667" s="240"/>
      <c r="Q667" s="240"/>
      <c r="R667" s="240"/>
      <c r="S667" s="240"/>
      <c r="T667" s="241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42" t="s">
        <v>196</v>
      </c>
      <c r="AU667" s="242" t="s">
        <v>85</v>
      </c>
      <c r="AV667" s="13" t="s">
        <v>79</v>
      </c>
      <c r="AW667" s="13" t="s">
        <v>33</v>
      </c>
      <c r="AX667" s="13" t="s">
        <v>72</v>
      </c>
      <c r="AY667" s="242" t="s">
        <v>186</v>
      </c>
    </row>
    <row r="668" s="14" customFormat="1">
      <c r="A668" s="14"/>
      <c r="B668" s="243"/>
      <c r="C668" s="244"/>
      <c r="D668" s="234" t="s">
        <v>196</v>
      </c>
      <c r="E668" s="245" t="s">
        <v>19</v>
      </c>
      <c r="F668" s="246" t="s">
        <v>1067</v>
      </c>
      <c r="G668" s="244"/>
      <c r="H668" s="247">
        <v>7.7000000000000002</v>
      </c>
      <c r="I668" s="248"/>
      <c r="J668" s="244"/>
      <c r="K668" s="244"/>
      <c r="L668" s="249"/>
      <c r="M668" s="250"/>
      <c r="N668" s="251"/>
      <c r="O668" s="251"/>
      <c r="P668" s="251"/>
      <c r="Q668" s="251"/>
      <c r="R668" s="251"/>
      <c r="S668" s="251"/>
      <c r="T668" s="252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3" t="s">
        <v>196</v>
      </c>
      <c r="AU668" s="253" t="s">
        <v>85</v>
      </c>
      <c r="AV668" s="14" t="s">
        <v>85</v>
      </c>
      <c r="AW668" s="14" t="s">
        <v>33</v>
      </c>
      <c r="AX668" s="14" t="s">
        <v>72</v>
      </c>
      <c r="AY668" s="253" t="s">
        <v>186</v>
      </c>
    </row>
    <row r="669" s="14" customFormat="1">
      <c r="A669" s="14"/>
      <c r="B669" s="243"/>
      <c r="C669" s="244"/>
      <c r="D669" s="234" t="s">
        <v>196</v>
      </c>
      <c r="E669" s="245" t="s">
        <v>19</v>
      </c>
      <c r="F669" s="246" t="s">
        <v>1080</v>
      </c>
      <c r="G669" s="244"/>
      <c r="H669" s="247">
        <v>10.638</v>
      </c>
      <c r="I669" s="248"/>
      <c r="J669" s="244"/>
      <c r="K669" s="244"/>
      <c r="L669" s="249"/>
      <c r="M669" s="250"/>
      <c r="N669" s="251"/>
      <c r="O669" s="251"/>
      <c r="P669" s="251"/>
      <c r="Q669" s="251"/>
      <c r="R669" s="251"/>
      <c r="S669" s="251"/>
      <c r="T669" s="252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3" t="s">
        <v>196</v>
      </c>
      <c r="AU669" s="253" t="s">
        <v>85</v>
      </c>
      <c r="AV669" s="14" t="s">
        <v>85</v>
      </c>
      <c r="AW669" s="14" t="s">
        <v>33</v>
      </c>
      <c r="AX669" s="14" t="s">
        <v>72</v>
      </c>
      <c r="AY669" s="253" t="s">
        <v>186</v>
      </c>
    </row>
    <row r="670" s="14" customFormat="1">
      <c r="A670" s="14"/>
      <c r="B670" s="243"/>
      <c r="C670" s="244"/>
      <c r="D670" s="234" t="s">
        <v>196</v>
      </c>
      <c r="E670" s="245" t="s">
        <v>19</v>
      </c>
      <c r="F670" s="246" t="s">
        <v>1069</v>
      </c>
      <c r="G670" s="244"/>
      <c r="H670" s="247">
        <v>4.3559999999999999</v>
      </c>
      <c r="I670" s="248"/>
      <c r="J670" s="244"/>
      <c r="K670" s="244"/>
      <c r="L670" s="249"/>
      <c r="M670" s="250"/>
      <c r="N670" s="251"/>
      <c r="O670" s="251"/>
      <c r="P670" s="251"/>
      <c r="Q670" s="251"/>
      <c r="R670" s="251"/>
      <c r="S670" s="251"/>
      <c r="T670" s="252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3" t="s">
        <v>196</v>
      </c>
      <c r="AU670" s="253" t="s">
        <v>85</v>
      </c>
      <c r="AV670" s="14" t="s">
        <v>85</v>
      </c>
      <c r="AW670" s="14" t="s">
        <v>33</v>
      </c>
      <c r="AX670" s="14" t="s">
        <v>72</v>
      </c>
      <c r="AY670" s="253" t="s">
        <v>186</v>
      </c>
    </row>
    <row r="671" s="2" customFormat="1" ht="24.15" customHeight="1">
      <c r="A671" s="38"/>
      <c r="B671" s="39"/>
      <c r="C671" s="213" t="s">
        <v>1081</v>
      </c>
      <c r="D671" s="213" t="s">
        <v>188</v>
      </c>
      <c r="E671" s="214" t="s">
        <v>1082</v>
      </c>
      <c r="F671" s="215" t="s">
        <v>1083</v>
      </c>
      <c r="G671" s="216" t="s">
        <v>256</v>
      </c>
      <c r="H671" s="217">
        <v>22.693999999999999</v>
      </c>
      <c r="I671" s="218"/>
      <c r="J671" s="219">
        <f>ROUND(I671*H671,2)</f>
        <v>0</v>
      </c>
      <c r="K671" s="220"/>
      <c r="L671" s="44"/>
      <c r="M671" s="221" t="s">
        <v>19</v>
      </c>
      <c r="N671" s="222" t="s">
        <v>44</v>
      </c>
      <c r="O671" s="84"/>
      <c r="P671" s="223">
        <f>O671*H671</f>
        <v>0</v>
      </c>
      <c r="Q671" s="223">
        <v>0.00012305000000000001</v>
      </c>
      <c r="R671" s="223">
        <f>Q671*H671</f>
        <v>0.0027924967</v>
      </c>
      <c r="S671" s="223">
        <v>0</v>
      </c>
      <c r="T671" s="224">
        <f>S671*H671</f>
        <v>0</v>
      </c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R671" s="225" t="s">
        <v>306</v>
      </c>
      <c r="AT671" s="225" t="s">
        <v>188</v>
      </c>
      <c r="AU671" s="225" t="s">
        <v>85</v>
      </c>
      <c r="AY671" s="17" t="s">
        <v>186</v>
      </c>
      <c r="BE671" s="226">
        <f>IF(N671="základní",J671,0)</f>
        <v>0</v>
      </c>
      <c r="BF671" s="226">
        <f>IF(N671="snížená",J671,0)</f>
        <v>0</v>
      </c>
      <c r="BG671" s="226">
        <f>IF(N671="zákl. přenesená",J671,0)</f>
        <v>0</v>
      </c>
      <c r="BH671" s="226">
        <f>IF(N671="sníž. přenesená",J671,0)</f>
        <v>0</v>
      </c>
      <c r="BI671" s="226">
        <f>IF(N671="nulová",J671,0)</f>
        <v>0</v>
      </c>
      <c r="BJ671" s="17" t="s">
        <v>85</v>
      </c>
      <c r="BK671" s="226">
        <f>ROUND(I671*H671,2)</f>
        <v>0</v>
      </c>
      <c r="BL671" s="17" t="s">
        <v>306</v>
      </c>
      <c r="BM671" s="225" t="s">
        <v>1084</v>
      </c>
    </row>
    <row r="672" s="2" customFormat="1">
      <c r="A672" s="38"/>
      <c r="B672" s="39"/>
      <c r="C672" s="40"/>
      <c r="D672" s="227" t="s">
        <v>194</v>
      </c>
      <c r="E672" s="40"/>
      <c r="F672" s="228" t="s">
        <v>1085</v>
      </c>
      <c r="G672" s="40"/>
      <c r="H672" s="40"/>
      <c r="I672" s="229"/>
      <c r="J672" s="40"/>
      <c r="K672" s="40"/>
      <c r="L672" s="44"/>
      <c r="M672" s="230"/>
      <c r="N672" s="231"/>
      <c r="O672" s="84"/>
      <c r="P672" s="84"/>
      <c r="Q672" s="84"/>
      <c r="R672" s="84"/>
      <c r="S672" s="84"/>
      <c r="T672" s="85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T672" s="17" t="s">
        <v>194</v>
      </c>
      <c r="AU672" s="17" t="s">
        <v>85</v>
      </c>
    </row>
    <row r="673" s="13" customFormat="1">
      <c r="A673" s="13"/>
      <c r="B673" s="232"/>
      <c r="C673" s="233"/>
      <c r="D673" s="234" t="s">
        <v>196</v>
      </c>
      <c r="E673" s="235" t="s">
        <v>19</v>
      </c>
      <c r="F673" s="236" t="s">
        <v>199</v>
      </c>
      <c r="G673" s="233"/>
      <c r="H673" s="235" t="s">
        <v>19</v>
      </c>
      <c r="I673" s="237"/>
      <c r="J673" s="233"/>
      <c r="K673" s="233"/>
      <c r="L673" s="238"/>
      <c r="M673" s="239"/>
      <c r="N673" s="240"/>
      <c r="O673" s="240"/>
      <c r="P673" s="240"/>
      <c r="Q673" s="240"/>
      <c r="R673" s="240"/>
      <c r="S673" s="240"/>
      <c r="T673" s="241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42" t="s">
        <v>196</v>
      </c>
      <c r="AU673" s="242" t="s">
        <v>85</v>
      </c>
      <c r="AV673" s="13" t="s">
        <v>79</v>
      </c>
      <c r="AW673" s="13" t="s">
        <v>33</v>
      </c>
      <c r="AX673" s="13" t="s">
        <v>72</v>
      </c>
      <c r="AY673" s="242" t="s">
        <v>186</v>
      </c>
    </row>
    <row r="674" s="14" customFormat="1">
      <c r="A674" s="14"/>
      <c r="B674" s="243"/>
      <c r="C674" s="244"/>
      <c r="D674" s="234" t="s">
        <v>196</v>
      </c>
      <c r="E674" s="245" t="s">
        <v>19</v>
      </c>
      <c r="F674" s="246" t="s">
        <v>1067</v>
      </c>
      <c r="G674" s="244"/>
      <c r="H674" s="247">
        <v>7.7000000000000002</v>
      </c>
      <c r="I674" s="248"/>
      <c r="J674" s="244"/>
      <c r="K674" s="244"/>
      <c r="L674" s="249"/>
      <c r="M674" s="250"/>
      <c r="N674" s="251"/>
      <c r="O674" s="251"/>
      <c r="P674" s="251"/>
      <c r="Q674" s="251"/>
      <c r="R674" s="251"/>
      <c r="S674" s="251"/>
      <c r="T674" s="252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53" t="s">
        <v>196</v>
      </c>
      <c r="AU674" s="253" t="s">
        <v>85</v>
      </c>
      <c r="AV674" s="14" t="s">
        <v>85</v>
      </c>
      <c r="AW674" s="14" t="s">
        <v>33</v>
      </c>
      <c r="AX674" s="14" t="s">
        <v>72</v>
      </c>
      <c r="AY674" s="253" t="s">
        <v>186</v>
      </c>
    </row>
    <row r="675" s="14" customFormat="1">
      <c r="A675" s="14"/>
      <c r="B675" s="243"/>
      <c r="C675" s="244"/>
      <c r="D675" s="234" t="s">
        <v>196</v>
      </c>
      <c r="E675" s="245" t="s">
        <v>19</v>
      </c>
      <c r="F675" s="246" t="s">
        <v>1068</v>
      </c>
      <c r="G675" s="244"/>
      <c r="H675" s="247">
        <v>10.638</v>
      </c>
      <c r="I675" s="248"/>
      <c r="J675" s="244"/>
      <c r="K675" s="244"/>
      <c r="L675" s="249"/>
      <c r="M675" s="250"/>
      <c r="N675" s="251"/>
      <c r="O675" s="251"/>
      <c r="P675" s="251"/>
      <c r="Q675" s="251"/>
      <c r="R675" s="251"/>
      <c r="S675" s="251"/>
      <c r="T675" s="252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53" t="s">
        <v>196</v>
      </c>
      <c r="AU675" s="253" t="s">
        <v>85</v>
      </c>
      <c r="AV675" s="14" t="s">
        <v>85</v>
      </c>
      <c r="AW675" s="14" t="s">
        <v>33</v>
      </c>
      <c r="AX675" s="14" t="s">
        <v>72</v>
      </c>
      <c r="AY675" s="253" t="s">
        <v>186</v>
      </c>
    </row>
    <row r="676" s="14" customFormat="1">
      <c r="A676" s="14"/>
      <c r="B676" s="243"/>
      <c r="C676" s="244"/>
      <c r="D676" s="234" t="s">
        <v>196</v>
      </c>
      <c r="E676" s="245" t="s">
        <v>19</v>
      </c>
      <c r="F676" s="246" t="s">
        <v>1069</v>
      </c>
      <c r="G676" s="244"/>
      <c r="H676" s="247">
        <v>4.3559999999999999</v>
      </c>
      <c r="I676" s="248"/>
      <c r="J676" s="244"/>
      <c r="K676" s="244"/>
      <c r="L676" s="249"/>
      <c r="M676" s="250"/>
      <c r="N676" s="251"/>
      <c r="O676" s="251"/>
      <c r="P676" s="251"/>
      <c r="Q676" s="251"/>
      <c r="R676" s="251"/>
      <c r="S676" s="251"/>
      <c r="T676" s="252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53" t="s">
        <v>196</v>
      </c>
      <c r="AU676" s="253" t="s">
        <v>85</v>
      </c>
      <c r="AV676" s="14" t="s">
        <v>85</v>
      </c>
      <c r="AW676" s="14" t="s">
        <v>33</v>
      </c>
      <c r="AX676" s="14" t="s">
        <v>72</v>
      </c>
      <c r="AY676" s="253" t="s">
        <v>186</v>
      </c>
    </row>
    <row r="677" s="2" customFormat="1" ht="37.8" customHeight="1">
      <c r="A677" s="38"/>
      <c r="B677" s="39"/>
      <c r="C677" s="213" t="s">
        <v>1086</v>
      </c>
      <c r="D677" s="213" t="s">
        <v>188</v>
      </c>
      <c r="E677" s="214" t="s">
        <v>1087</v>
      </c>
      <c r="F677" s="215" t="s">
        <v>1088</v>
      </c>
      <c r="G677" s="216" t="s">
        <v>256</v>
      </c>
      <c r="H677" s="217">
        <v>22.486999999999998</v>
      </c>
      <c r="I677" s="218"/>
      <c r="J677" s="219">
        <f>ROUND(I677*H677,2)</f>
        <v>0</v>
      </c>
      <c r="K677" s="220"/>
      <c r="L677" s="44"/>
      <c r="M677" s="221" t="s">
        <v>19</v>
      </c>
      <c r="N677" s="222" t="s">
        <v>44</v>
      </c>
      <c r="O677" s="84"/>
      <c r="P677" s="223">
        <f>O677*H677</f>
        <v>0</v>
      </c>
      <c r="Q677" s="223">
        <v>0.00036288</v>
      </c>
      <c r="R677" s="223">
        <f>Q677*H677</f>
        <v>0.0081600825599999986</v>
      </c>
      <c r="S677" s="223">
        <v>0</v>
      </c>
      <c r="T677" s="224">
        <f>S677*H677</f>
        <v>0</v>
      </c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R677" s="225" t="s">
        <v>306</v>
      </c>
      <c r="AT677" s="225" t="s">
        <v>188</v>
      </c>
      <c r="AU677" s="225" t="s">
        <v>85</v>
      </c>
      <c r="AY677" s="17" t="s">
        <v>186</v>
      </c>
      <c r="BE677" s="226">
        <f>IF(N677="základní",J677,0)</f>
        <v>0</v>
      </c>
      <c r="BF677" s="226">
        <f>IF(N677="snížená",J677,0)</f>
        <v>0</v>
      </c>
      <c r="BG677" s="226">
        <f>IF(N677="zákl. přenesená",J677,0)</f>
        <v>0</v>
      </c>
      <c r="BH677" s="226">
        <f>IF(N677="sníž. přenesená",J677,0)</f>
        <v>0</v>
      </c>
      <c r="BI677" s="226">
        <f>IF(N677="nulová",J677,0)</f>
        <v>0</v>
      </c>
      <c r="BJ677" s="17" t="s">
        <v>85</v>
      </c>
      <c r="BK677" s="226">
        <f>ROUND(I677*H677,2)</f>
        <v>0</v>
      </c>
      <c r="BL677" s="17" t="s">
        <v>306</v>
      </c>
      <c r="BM677" s="225" t="s">
        <v>1089</v>
      </c>
    </row>
    <row r="678" s="2" customFormat="1">
      <c r="A678" s="38"/>
      <c r="B678" s="39"/>
      <c r="C678" s="40"/>
      <c r="D678" s="227" t="s">
        <v>194</v>
      </c>
      <c r="E678" s="40"/>
      <c r="F678" s="228" t="s">
        <v>1090</v>
      </c>
      <c r="G678" s="40"/>
      <c r="H678" s="40"/>
      <c r="I678" s="229"/>
      <c r="J678" s="40"/>
      <c r="K678" s="40"/>
      <c r="L678" s="44"/>
      <c r="M678" s="230"/>
      <c r="N678" s="231"/>
      <c r="O678" s="84"/>
      <c r="P678" s="84"/>
      <c r="Q678" s="84"/>
      <c r="R678" s="84"/>
      <c r="S678" s="84"/>
      <c r="T678" s="85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T678" s="17" t="s">
        <v>194</v>
      </c>
      <c r="AU678" s="17" t="s">
        <v>85</v>
      </c>
    </row>
    <row r="679" s="13" customFormat="1">
      <c r="A679" s="13"/>
      <c r="B679" s="232"/>
      <c r="C679" s="233"/>
      <c r="D679" s="234" t="s">
        <v>196</v>
      </c>
      <c r="E679" s="235" t="s">
        <v>19</v>
      </c>
      <c r="F679" s="236" t="s">
        <v>217</v>
      </c>
      <c r="G679" s="233"/>
      <c r="H679" s="235" t="s">
        <v>19</v>
      </c>
      <c r="I679" s="237"/>
      <c r="J679" s="233"/>
      <c r="K679" s="233"/>
      <c r="L679" s="238"/>
      <c r="M679" s="239"/>
      <c r="N679" s="240"/>
      <c r="O679" s="240"/>
      <c r="P679" s="240"/>
      <c r="Q679" s="240"/>
      <c r="R679" s="240"/>
      <c r="S679" s="240"/>
      <c r="T679" s="241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42" t="s">
        <v>196</v>
      </c>
      <c r="AU679" s="242" t="s">
        <v>85</v>
      </c>
      <c r="AV679" s="13" t="s">
        <v>79</v>
      </c>
      <c r="AW679" s="13" t="s">
        <v>33</v>
      </c>
      <c r="AX679" s="13" t="s">
        <v>72</v>
      </c>
      <c r="AY679" s="242" t="s">
        <v>186</v>
      </c>
    </row>
    <row r="680" s="14" customFormat="1">
      <c r="A680" s="14"/>
      <c r="B680" s="243"/>
      <c r="C680" s="244"/>
      <c r="D680" s="234" t="s">
        <v>196</v>
      </c>
      <c r="E680" s="245" t="s">
        <v>19</v>
      </c>
      <c r="F680" s="246" t="s">
        <v>317</v>
      </c>
      <c r="G680" s="244"/>
      <c r="H680" s="247">
        <v>22.486999999999998</v>
      </c>
      <c r="I680" s="248"/>
      <c r="J680" s="244"/>
      <c r="K680" s="244"/>
      <c r="L680" s="249"/>
      <c r="M680" s="250"/>
      <c r="N680" s="251"/>
      <c r="O680" s="251"/>
      <c r="P680" s="251"/>
      <c r="Q680" s="251"/>
      <c r="R680" s="251"/>
      <c r="S680" s="251"/>
      <c r="T680" s="252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3" t="s">
        <v>196</v>
      </c>
      <c r="AU680" s="253" t="s">
        <v>85</v>
      </c>
      <c r="AV680" s="14" t="s">
        <v>85</v>
      </c>
      <c r="AW680" s="14" t="s">
        <v>33</v>
      </c>
      <c r="AX680" s="14" t="s">
        <v>72</v>
      </c>
      <c r="AY680" s="253" t="s">
        <v>186</v>
      </c>
    </row>
    <row r="681" s="2" customFormat="1" ht="24.15" customHeight="1">
      <c r="A681" s="38"/>
      <c r="B681" s="39"/>
      <c r="C681" s="213" t="s">
        <v>1091</v>
      </c>
      <c r="D681" s="213" t="s">
        <v>188</v>
      </c>
      <c r="E681" s="214" t="s">
        <v>1092</v>
      </c>
      <c r="F681" s="215" t="s">
        <v>1093</v>
      </c>
      <c r="G681" s="216" t="s">
        <v>256</v>
      </c>
      <c r="H681" s="217">
        <v>14.005000000000001</v>
      </c>
      <c r="I681" s="218"/>
      <c r="J681" s="219">
        <f>ROUND(I681*H681,2)</f>
        <v>0</v>
      </c>
      <c r="K681" s="220"/>
      <c r="L681" s="44"/>
      <c r="M681" s="221" t="s">
        <v>19</v>
      </c>
      <c r="N681" s="222" t="s">
        <v>44</v>
      </c>
      <c r="O681" s="84"/>
      <c r="P681" s="223">
        <f>O681*H681</f>
        <v>0</v>
      </c>
      <c r="Q681" s="223">
        <v>0</v>
      </c>
      <c r="R681" s="223">
        <f>Q681*H681</f>
        <v>0</v>
      </c>
      <c r="S681" s="223">
        <v>0</v>
      </c>
      <c r="T681" s="224">
        <f>S681*H681</f>
        <v>0</v>
      </c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R681" s="225" t="s">
        <v>306</v>
      </c>
      <c r="AT681" s="225" t="s">
        <v>188</v>
      </c>
      <c r="AU681" s="225" t="s">
        <v>85</v>
      </c>
      <c r="AY681" s="17" t="s">
        <v>186</v>
      </c>
      <c r="BE681" s="226">
        <f>IF(N681="základní",J681,0)</f>
        <v>0</v>
      </c>
      <c r="BF681" s="226">
        <f>IF(N681="snížená",J681,0)</f>
        <v>0</v>
      </c>
      <c r="BG681" s="226">
        <f>IF(N681="zákl. přenesená",J681,0)</f>
        <v>0</v>
      </c>
      <c r="BH681" s="226">
        <f>IF(N681="sníž. přenesená",J681,0)</f>
        <v>0</v>
      </c>
      <c r="BI681" s="226">
        <f>IF(N681="nulová",J681,0)</f>
        <v>0</v>
      </c>
      <c r="BJ681" s="17" t="s">
        <v>85</v>
      </c>
      <c r="BK681" s="226">
        <f>ROUND(I681*H681,2)</f>
        <v>0</v>
      </c>
      <c r="BL681" s="17" t="s">
        <v>306</v>
      </c>
      <c r="BM681" s="225" t="s">
        <v>1094</v>
      </c>
    </row>
    <row r="682" s="2" customFormat="1">
      <c r="A682" s="38"/>
      <c r="B682" s="39"/>
      <c r="C682" s="40"/>
      <c r="D682" s="227" t="s">
        <v>194</v>
      </c>
      <c r="E682" s="40"/>
      <c r="F682" s="228" t="s">
        <v>1095</v>
      </c>
      <c r="G682" s="40"/>
      <c r="H682" s="40"/>
      <c r="I682" s="229"/>
      <c r="J682" s="40"/>
      <c r="K682" s="40"/>
      <c r="L682" s="44"/>
      <c r="M682" s="230"/>
      <c r="N682" s="231"/>
      <c r="O682" s="84"/>
      <c r="P682" s="84"/>
      <c r="Q682" s="84"/>
      <c r="R682" s="84"/>
      <c r="S682" s="84"/>
      <c r="T682" s="85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T682" s="17" t="s">
        <v>194</v>
      </c>
      <c r="AU682" s="17" t="s">
        <v>85</v>
      </c>
    </row>
    <row r="683" s="13" customFormat="1">
      <c r="A683" s="13"/>
      <c r="B683" s="232"/>
      <c r="C683" s="233"/>
      <c r="D683" s="234" t="s">
        <v>196</v>
      </c>
      <c r="E683" s="235" t="s">
        <v>19</v>
      </c>
      <c r="F683" s="236" t="s">
        <v>197</v>
      </c>
      <c r="G683" s="233"/>
      <c r="H683" s="235" t="s">
        <v>19</v>
      </c>
      <c r="I683" s="237"/>
      <c r="J683" s="233"/>
      <c r="K683" s="233"/>
      <c r="L683" s="238"/>
      <c r="M683" s="239"/>
      <c r="N683" s="240"/>
      <c r="O683" s="240"/>
      <c r="P683" s="240"/>
      <c r="Q683" s="240"/>
      <c r="R683" s="240"/>
      <c r="S683" s="240"/>
      <c r="T683" s="241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2" t="s">
        <v>196</v>
      </c>
      <c r="AU683" s="242" t="s">
        <v>85</v>
      </c>
      <c r="AV683" s="13" t="s">
        <v>79</v>
      </c>
      <c r="AW683" s="13" t="s">
        <v>33</v>
      </c>
      <c r="AX683" s="13" t="s">
        <v>72</v>
      </c>
      <c r="AY683" s="242" t="s">
        <v>186</v>
      </c>
    </row>
    <row r="684" s="14" customFormat="1">
      <c r="A684" s="14"/>
      <c r="B684" s="243"/>
      <c r="C684" s="244"/>
      <c r="D684" s="234" t="s">
        <v>196</v>
      </c>
      <c r="E684" s="245" t="s">
        <v>19</v>
      </c>
      <c r="F684" s="246" t="s">
        <v>1096</v>
      </c>
      <c r="G684" s="244"/>
      <c r="H684" s="247">
        <v>14.005000000000001</v>
      </c>
      <c r="I684" s="248"/>
      <c r="J684" s="244"/>
      <c r="K684" s="244"/>
      <c r="L684" s="249"/>
      <c r="M684" s="250"/>
      <c r="N684" s="251"/>
      <c r="O684" s="251"/>
      <c r="P684" s="251"/>
      <c r="Q684" s="251"/>
      <c r="R684" s="251"/>
      <c r="S684" s="251"/>
      <c r="T684" s="252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3" t="s">
        <v>196</v>
      </c>
      <c r="AU684" s="253" t="s">
        <v>85</v>
      </c>
      <c r="AV684" s="14" t="s">
        <v>85</v>
      </c>
      <c r="AW684" s="14" t="s">
        <v>33</v>
      </c>
      <c r="AX684" s="14" t="s">
        <v>72</v>
      </c>
      <c r="AY684" s="253" t="s">
        <v>186</v>
      </c>
    </row>
    <row r="685" s="2" customFormat="1" ht="24.15" customHeight="1">
      <c r="A685" s="38"/>
      <c r="B685" s="39"/>
      <c r="C685" s="213" t="s">
        <v>1097</v>
      </c>
      <c r="D685" s="213" t="s">
        <v>188</v>
      </c>
      <c r="E685" s="214" t="s">
        <v>1098</v>
      </c>
      <c r="F685" s="215" t="s">
        <v>1099</v>
      </c>
      <c r="G685" s="216" t="s">
        <v>256</v>
      </c>
      <c r="H685" s="217">
        <v>14.005000000000001</v>
      </c>
      <c r="I685" s="218"/>
      <c r="J685" s="219">
        <f>ROUND(I685*H685,2)</f>
        <v>0</v>
      </c>
      <c r="K685" s="220"/>
      <c r="L685" s="44"/>
      <c r="M685" s="221" t="s">
        <v>19</v>
      </c>
      <c r="N685" s="222" t="s">
        <v>44</v>
      </c>
      <c r="O685" s="84"/>
      <c r="P685" s="223">
        <f>O685*H685</f>
        <v>0</v>
      </c>
      <c r="Q685" s="223">
        <v>0.00018000000000000001</v>
      </c>
      <c r="R685" s="223">
        <f>Q685*H685</f>
        <v>0.0025209000000000004</v>
      </c>
      <c r="S685" s="223">
        <v>0</v>
      </c>
      <c r="T685" s="224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25" t="s">
        <v>306</v>
      </c>
      <c r="AT685" s="225" t="s">
        <v>188</v>
      </c>
      <c r="AU685" s="225" t="s">
        <v>85</v>
      </c>
      <c r="AY685" s="17" t="s">
        <v>186</v>
      </c>
      <c r="BE685" s="226">
        <f>IF(N685="základní",J685,0)</f>
        <v>0</v>
      </c>
      <c r="BF685" s="226">
        <f>IF(N685="snížená",J685,0)</f>
        <v>0</v>
      </c>
      <c r="BG685" s="226">
        <f>IF(N685="zákl. přenesená",J685,0)</f>
        <v>0</v>
      </c>
      <c r="BH685" s="226">
        <f>IF(N685="sníž. přenesená",J685,0)</f>
        <v>0</v>
      </c>
      <c r="BI685" s="226">
        <f>IF(N685="nulová",J685,0)</f>
        <v>0</v>
      </c>
      <c r="BJ685" s="17" t="s">
        <v>85</v>
      </c>
      <c r="BK685" s="226">
        <f>ROUND(I685*H685,2)</f>
        <v>0</v>
      </c>
      <c r="BL685" s="17" t="s">
        <v>306</v>
      </c>
      <c r="BM685" s="225" t="s">
        <v>1100</v>
      </c>
    </row>
    <row r="686" s="2" customFormat="1">
      <c r="A686" s="38"/>
      <c r="B686" s="39"/>
      <c r="C686" s="40"/>
      <c r="D686" s="227" t="s">
        <v>194</v>
      </c>
      <c r="E686" s="40"/>
      <c r="F686" s="228" t="s">
        <v>1101</v>
      </c>
      <c r="G686" s="40"/>
      <c r="H686" s="40"/>
      <c r="I686" s="229"/>
      <c r="J686" s="40"/>
      <c r="K686" s="40"/>
      <c r="L686" s="44"/>
      <c r="M686" s="230"/>
      <c r="N686" s="231"/>
      <c r="O686" s="84"/>
      <c r="P686" s="84"/>
      <c r="Q686" s="84"/>
      <c r="R686" s="84"/>
      <c r="S686" s="84"/>
      <c r="T686" s="85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T686" s="17" t="s">
        <v>194</v>
      </c>
      <c r="AU686" s="17" t="s">
        <v>85</v>
      </c>
    </row>
    <row r="687" s="13" customFormat="1">
      <c r="A687" s="13"/>
      <c r="B687" s="232"/>
      <c r="C687" s="233"/>
      <c r="D687" s="234" t="s">
        <v>196</v>
      </c>
      <c r="E687" s="235" t="s">
        <v>19</v>
      </c>
      <c r="F687" s="236" t="s">
        <v>197</v>
      </c>
      <c r="G687" s="233"/>
      <c r="H687" s="235" t="s">
        <v>19</v>
      </c>
      <c r="I687" s="237"/>
      <c r="J687" s="233"/>
      <c r="K687" s="233"/>
      <c r="L687" s="238"/>
      <c r="M687" s="239"/>
      <c r="N687" s="240"/>
      <c r="O687" s="240"/>
      <c r="P687" s="240"/>
      <c r="Q687" s="240"/>
      <c r="R687" s="240"/>
      <c r="S687" s="240"/>
      <c r="T687" s="241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42" t="s">
        <v>196</v>
      </c>
      <c r="AU687" s="242" t="s">
        <v>85</v>
      </c>
      <c r="AV687" s="13" t="s">
        <v>79</v>
      </c>
      <c r="AW687" s="13" t="s">
        <v>33</v>
      </c>
      <c r="AX687" s="13" t="s">
        <v>72</v>
      </c>
      <c r="AY687" s="242" t="s">
        <v>186</v>
      </c>
    </row>
    <row r="688" s="14" customFormat="1">
      <c r="A688" s="14"/>
      <c r="B688" s="243"/>
      <c r="C688" s="244"/>
      <c r="D688" s="234" t="s">
        <v>196</v>
      </c>
      <c r="E688" s="245" t="s">
        <v>19</v>
      </c>
      <c r="F688" s="246" t="s">
        <v>1096</v>
      </c>
      <c r="G688" s="244"/>
      <c r="H688" s="247">
        <v>14.005000000000001</v>
      </c>
      <c r="I688" s="248"/>
      <c r="J688" s="244"/>
      <c r="K688" s="244"/>
      <c r="L688" s="249"/>
      <c r="M688" s="250"/>
      <c r="N688" s="251"/>
      <c r="O688" s="251"/>
      <c r="P688" s="251"/>
      <c r="Q688" s="251"/>
      <c r="R688" s="251"/>
      <c r="S688" s="251"/>
      <c r="T688" s="252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53" t="s">
        <v>196</v>
      </c>
      <c r="AU688" s="253" t="s">
        <v>85</v>
      </c>
      <c r="AV688" s="14" t="s">
        <v>85</v>
      </c>
      <c r="AW688" s="14" t="s">
        <v>33</v>
      </c>
      <c r="AX688" s="14" t="s">
        <v>72</v>
      </c>
      <c r="AY688" s="253" t="s">
        <v>186</v>
      </c>
    </row>
    <row r="689" s="2" customFormat="1" ht="24.15" customHeight="1">
      <c r="A689" s="38"/>
      <c r="B689" s="39"/>
      <c r="C689" s="213" t="s">
        <v>1102</v>
      </c>
      <c r="D689" s="213" t="s">
        <v>188</v>
      </c>
      <c r="E689" s="214" t="s">
        <v>1103</v>
      </c>
      <c r="F689" s="215" t="s">
        <v>1104</v>
      </c>
      <c r="G689" s="216" t="s">
        <v>256</v>
      </c>
      <c r="H689" s="217">
        <v>14.005000000000001</v>
      </c>
      <c r="I689" s="218"/>
      <c r="J689" s="219">
        <f>ROUND(I689*H689,2)</f>
        <v>0</v>
      </c>
      <c r="K689" s="220"/>
      <c r="L689" s="44"/>
      <c r="M689" s="221" t="s">
        <v>19</v>
      </c>
      <c r="N689" s="222" t="s">
        <v>44</v>
      </c>
      <c r="O689" s="84"/>
      <c r="P689" s="223">
        <f>O689*H689</f>
        <v>0</v>
      </c>
      <c r="Q689" s="223">
        <v>0.00031480000000000001</v>
      </c>
      <c r="R689" s="223">
        <f>Q689*H689</f>
        <v>0.0044087740000000007</v>
      </c>
      <c r="S689" s="223">
        <v>0</v>
      </c>
      <c r="T689" s="224">
        <f>S689*H689</f>
        <v>0</v>
      </c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R689" s="225" t="s">
        <v>306</v>
      </c>
      <c r="AT689" s="225" t="s">
        <v>188</v>
      </c>
      <c r="AU689" s="225" t="s">
        <v>85</v>
      </c>
      <c r="AY689" s="17" t="s">
        <v>186</v>
      </c>
      <c r="BE689" s="226">
        <f>IF(N689="základní",J689,0)</f>
        <v>0</v>
      </c>
      <c r="BF689" s="226">
        <f>IF(N689="snížená",J689,0)</f>
        <v>0</v>
      </c>
      <c r="BG689" s="226">
        <f>IF(N689="zákl. přenesená",J689,0)</f>
        <v>0</v>
      </c>
      <c r="BH689" s="226">
        <f>IF(N689="sníž. přenesená",J689,0)</f>
        <v>0</v>
      </c>
      <c r="BI689" s="226">
        <f>IF(N689="nulová",J689,0)</f>
        <v>0</v>
      </c>
      <c r="BJ689" s="17" t="s">
        <v>85</v>
      </c>
      <c r="BK689" s="226">
        <f>ROUND(I689*H689,2)</f>
        <v>0</v>
      </c>
      <c r="BL689" s="17" t="s">
        <v>306</v>
      </c>
      <c r="BM689" s="225" t="s">
        <v>1105</v>
      </c>
    </row>
    <row r="690" s="2" customFormat="1">
      <c r="A690" s="38"/>
      <c r="B690" s="39"/>
      <c r="C690" s="40"/>
      <c r="D690" s="227" t="s">
        <v>194</v>
      </c>
      <c r="E690" s="40"/>
      <c r="F690" s="228" t="s">
        <v>1106</v>
      </c>
      <c r="G690" s="40"/>
      <c r="H690" s="40"/>
      <c r="I690" s="229"/>
      <c r="J690" s="40"/>
      <c r="K690" s="40"/>
      <c r="L690" s="44"/>
      <c r="M690" s="230"/>
      <c r="N690" s="231"/>
      <c r="O690" s="84"/>
      <c r="P690" s="84"/>
      <c r="Q690" s="84"/>
      <c r="R690" s="84"/>
      <c r="S690" s="84"/>
      <c r="T690" s="85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T690" s="17" t="s">
        <v>194</v>
      </c>
      <c r="AU690" s="17" t="s">
        <v>85</v>
      </c>
    </row>
    <row r="691" s="13" customFormat="1">
      <c r="A691" s="13"/>
      <c r="B691" s="232"/>
      <c r="C691" s="233"/>
      <c r="D691" s="234" t="s">
        <v>196</v>
      </c>
      <c r="E691" s="235" t="s">
        <v>19</v>
      </c>
      <c r="F691" s="236" t="s">
        <v>197</v>
      </c>
      <c r="G691" s="233"/>
      <c r="H691" s="235" t="s">
        <v>19</v>
      </c>
      <c r="I691" s="237"/>
      <c r="J691" s="233"/>
      <c r="K691" s="233"/>
      <c r="L691" s="238"/>
      <c r="M691" s="239"/>
      <c r="N691" s="240"/>
      <c r="O691" s="240"/>
      <c r="P691" s="240"/>
      <c r="Q691" s="240"/>
      <c r="R691" s="240"/>
      <c r="S691" s="240"/>
      <c r="T691" s="241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42" t="s">
        <v>196</v>
      </c>
      <c r="AU691" s="242" t="s">
        <v>85</v>
      </c>
      <c r="AV691" s="13" t="s">
        <v>79</v>
      </c>
      <c r="AW691" s="13" t="s">
        <v>33</v>
      </c>
      <c r="AX691" s="13" t="s">
        <v>72</v>
      </c>
      <c r="AY691" s="242" t="s">
        <v>186</v>
      </c>
    </row>
    <row r="692" s="14" customFormat="1">
      <c r="A692" s="14"/>
      <c r="B692" s="243"/>
      <c r="C692" s="244"/>
      <c r="D692" s="234" t="s">
        <v>196</v>
      </c>
      <c r="E692" s="245" t="s">
        <v>19</v>
      </c>
      <c r="F692" s="246" t="s">
        <v>1096</v>
      </c>
      <c r="G692" s="244"/>
      <c r="H692" s="247">
        <v>14.005000000000001</v>
      </c>
      <c r="I692" s="248"/>
      <c r="J692" s="244"/>
      <c r="K692" s="244"/>
      <c r="L692" s="249"/>
      <c r="M692" s="250"/>
      <c r="N692" s="251"/>
      <c r="O692" s="251"/>
      <c r="P692" s="251"/>
      <c r="Q692" s="251"/>
      <c r="R692" s="251"/>
      <c r="S692" s="251"/>
      <c r="T692" s="252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53" t="s">
        <v>196</v>
      </c>
      <c r="AU692" s="253" t="s">
        <v>85</v>
      </c>
      <c r="AV692" s="14" t="s">
        <v>85</v>
      </c>
      <c r="AW692" s="14" t="s">
        <v>33</v>
      </c>
      <c r="AX692" s="14" t="s">
        <v>72</v>
      </c>
      <c r="AY692" s="253" t="s">
        <v>186</v>
      </c>
    </row>
    <row r="693" s="2" customFormat="1" ht="44.25" customHeight="1">
      <c r="A693" s="38"/>
      <c r="B693" s="39"/>
      <c r="C693" s="213" t="s">
        <v>1107</v>
      </c>
      <c r="D693" s="213" t="s">
        <v>188</v>
      </c>
      <c r="E693" s="214" t="s">
        <v>1108</v>
      </c>
      <c r="F693" s="215" t="s">
        <v>1109</v>
      </c>
      <c r="G693" s="216" t="s">
        <v>256</v>
      </c>
      <c r="H693" s="217">
        <v>11.48</v>
      </c>
      <c r="I693" s="218"/>
      <c r="J693" s="219">
        <f>ROUND(I693*H693,2)</f>
        <v>0</v>
      </c>
      <c r="K693" s="220"/>
      <c r="L693" s="44"/>
      <c r="M693" s="221" t="s">
        <v>19</v>
      </c>
      <c r="N693" s="222" t="s">
        <v>44</v>
      </c>
      <c r="O693" s="84"/>
      <c r="P693" s="223">
        <f>O693*H693</f>
        <v>0</v>
      </c>
      <c r="Q693" s="223">
        <v>0.0025000000000000001</v>
      </c>
      <c r="R693" s="223">
        <f>Q693*H693</f>
        <v>0.028700000000000003</v>
      </c>
      <c r="S693" s="223">
        <v>0</v>
      </c>
      <c r="T693" s="224">
        <f>S693*H693</f>
        <v>0</v>
      </c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R693" s="225" t="s">
        <v>306</v>
      </c>
      <c r="AT693" s="225" t="s">
        <v>188</v>
      </c>
      <c r="AU693" s="225" t="s">
        <v>85</v>
      </c>
      <c r="AY693" s="17" t="s">
        <v>186</v>
      </c>
      <c r="BE693" s="226">
        <f>IF(N693="základní",J693,0)</f>
        <v>0</v>
      </c>
      <c r="BF693" s="226">
        <f>IF(N693="snížená",J693,0)</f>
        <v>0</v>
      </c>
      <c r="BG693" s="226">
        <f>IF(N693="zákl. přenesená",J693,0)</f>
        <v>0</v>
      </c>
      <c r="BH693" s="226">
        <f>IF(N693="sníž. přenesená",J693,0)</f>
        <v>0</v>
      </c>
      <c r="BI693" s="226">
        <f>IF(N693="nulová",J693,0)</f>
        <v>0</v>
      </c>
      <c r="BJ693" s="17" t="s">
        <v>85</v>
      </c>
      <c r="BK693" s="226">
        <f>ROUND(I693*H693,2)</f>
        <v>0</v>
      </c>
      <c r="BL693" s="17" t="s">
        <v>306</v>
      </c>
      <c r="BM693" s="225" t="s">
        <v>1110</v>
      </c>
    </row>
    <row r="694" s="2" customFormat="1">
      <c r="A694" s="38"/>
      <c r="B694" s="39"/>
      <c r="C694" s="40"/>
      <c r="D694" s="227" t="s">
        <v>194</v>
      </c>
      <c r="E694" s="40"/>
      <c r="F694" s="228" t="s">
        <v>1111</v>
      </c>
      <c r="G694" s="40"/>
      <c r="H694" s="40"/>
      <c r="I694" s="229"/>
      <c r="J694" s="40"/>
      <c r="K694" s="40"/>
      <c r="L694" s="44"/>
      <c r="M694" s="230"/>
      <c r="N694" s="231"/>
      <c r="O694" s="84"/>
      <c r="P694" s="84"/>
      <c r="Q694" s="84"/>
      <c r="R694" s="84"/>
      <c r="S694" s="84"/>
      <c r="T694" s="85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T694" s="17" t="s">
        <v>194</v>
      </c>
      <c r="AU694" s="17" t="s">
        <v>85</v>
      </c>
    </row>
    <row r="695" s="13" customFormat="1">
      <c r="A695" s="13"/>
      <c r="B695" s="232"/>
      <c r="C695" s="233"/>
      <c r="D695" s="234" t="s">
        <v>196</v>
      </c>
      <c r="E695" s="235" t="s">
        <v>19</v>
      </c>
      <c r="F695" s="236" t="s">
        <v>197</v>
      </c>
      <c r="G695" s="233"/>
      <c r="H695" s="235" t="s">
        <v>19</v>
      </c>
      <c r="I695" s="237"/>
      <c r="J695" s="233"/>
      <c r="K695" s="233"/>
      <c r="L695" s="238"/>
      <c r="M695" s="239"/>
      <c r="N695" s="240"/>
      <c r="O695" s="240"/>
      <c r="P695" s="240"/>
      <c r="Q695" s="240"/>
      <c r="R695" s="240"/>
      <c r="S695" s="240"/>
      <c r="T695" s="241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2" t="s">
        <v>196</v>
      </c>
      <c r="AU695" s="242" t="s">
        <v>85</v>
      </c>
      <c r="AV695" s="13" t="s">
        <v>79</v>
      </c>
      <c r="AW695" s="13" t="s">
        <v>33</v>
      </c>
      <c r="AX695" s="13" t="s">
        <v>72</v>
      </c>
      <c r="AY695" s="242" t="s">
        <v>186</v>
      </c>
    </row>
    <row r="696" s="14" customFormat="1">
      <c r="A696" s="14"/>
      <c r="B696" s="243"/>
      <c r="C696" s="244"/>
      <c r="D696" s="234" t="s">
        <v>196</v>
      </c>
      <c r="E696" s="245" t="s">
        <v>19</v>
      </c>
      <c r="F696" s="246" t="s">
        <v>1112</v>
      </c>
      <c r="G696" s="244"/>
      <c r="H696" s="247">
        <v>11.48</v>
      </c>
      <c r="I696" s="248"/>
      <c r="J696" s="244"/>
      <c r="K696" s="244"/>
      <c r="L696" s="249"/>
      <c r="M696" s="250"/>
      <c r="N696" s="251"/>
      <c r="O696" s="251"/>
      <c r="P696" s="251"/>
      <c r="Q696" s="251"/>
      <c r="R696" s="251"/>
      <c r="S696" s="251"/>
      <c r="T696" s="252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3" t="s">
        <v>196</v>
      </c>
      <c r="AU696" s="253" t="s">
        <v>85</v>
      </c>
      <c r="AV696" s="14" t="s">
        <v>85</v>
      </c>
      <c r="AW696" s="14" t="s">
        <v>33</v>
      </c>
      <c r="AX696" s="14" t="s">
        <v>72</v>
      </c>
      <c r="AY696" s="253" t="s">
        <v>186</v>
      </c>
    </row>
    <row r="697" s="2" customFormat="1" ht="37.8" customHeight="1">
      <c r="A697" s="38"/>
      <c r="B697" s="39"/>
      <c r="C697" s="213" t="s">
        <v>1113</v>
      </c>
      <c r="D697" s="213" t="s">
        <v>188</v>
      </c>
      <c r="E697" s="214" t="s">
        <v>1114</v>
      </c>
      <c r="F697" s="215" t="s">
        <v>1115</v>
      </c>
      <c r="G697" s="216" t="s">
        <v>566</v>
      </c>
      <c r="H697" s="217">
        <v>16.829999999999998</v>
      </c>
      <c r="I697" s="218"/>
      <c r="J697" s="219">
        <f>ROUND(I697*H697,2)</f>
        <v>0</v>
      </c>
      <c r="K697" s="220"/>
      <c r="L697" s="44"/>
      <c r="M697" s="221" t="s">
        <v>19</v>
      </c>
      <c r="N697" s="222" t="s">
        <v>44</v>
      </c>
      <c r="O697" s="84"/>
      <c r="P697" s="223">
        <f>O697*H697</f>
        <v>0</v>
      </c>
      <c r="Q697" s="223">
        <v>4.5000000000000003E-05</v>
      </c>
      <c r="R697" s="223">
        <f>Q697*H697</f>
        <v>0.00075734999999999995</v>
      </c>
      <c r="S697" s="223">
        <v>0</v>
      </c>
      <c r="T697" s="224">
        <f>S697*H697</f>
        <v>0</v>
      </c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R697" s="225" t="s">
        <v>306</v>
      </c>
      <c r="AT697" s="225" t="s">
        <v>188</v>
      </c>
      <c r="AU697" s="225" t="s">
        <v>85</v>
      </c>
      <c r="AY697" s="17" t="s">
        <v>186</v>
      </c>
      <c r="BE697" s="226">
        <f>IF(N697="základní",J697,0)</f>
        <v>0</v>
      </c>
      <c r="BF697" s="226">
        <f>IF(N697="snížená",J697,0)</f>
        <v>0</v>
      </c>
      <c r="BG697" s="226">
        <f>IF(N697="zákl. přenesená",J697,0)</f>
        <v>0</v>
      </c>
      <c r="BH697" s="226">
        <f>IF(N697="sníž. přenesená",J697,0)</f>
        <v>0</v>
      </c>
      <c r="BI697" s="226">
        <f>IF(N697="nulová",J697,0)</f>
        <v>0</v>
      </c>
      <c r="BJ697" s="17" t="s">
        <v>85</v>
      </c>
      <c r="BK697" s="226">
        <f>ROUND(I697*H697,2)</f>
        <v>0</v>
      </c>
      <c r="BL697" s="17" t="s">
        <v>306</v>
      </c>
      <c r="BM697" s="225" t="s">
        <v>1116</v>
      </c>
    </row>
    <row r="698" s="2" customFormat="1">
      <c r="A698" s="38"/>
      <c r="B698" s="39"/>
      <c r="C698" s="40"/>
      <c r="D698" s="227" t="s">
        <v>194</v>
      </c>
      <c r="E698" s="40"/>
      <c r="F698" s="228" t="s">
        <v>1117</v>
      </c>
      <c r="G698" s="40"/>
      <c r="H698" s="40"/>
      <c r="I698" s="229"/>
      <c r="J698" s="40"/>
      <c r="K698" s="40"/>
      <c r="L698" s="44"/>
      <c r="M698" s="230"/>
      <c r="N698" s="231"/>
      <c r="O698" s="84"/>
      <c r="P698" s="84"/>
      <c r="Q698" s="84"/>
      <c r="R698" s="84"/>
      <c r="S698" s="84"/>
      <c r="T698" s="85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T698" s="17" t="s">
        <v>194</v>
      </c>
      <c r="AU698" s="17" t="s">
        <v>85</v>
      </c>
    </row>
    <row r="699" s="13" customFormat="1">
      <c r="A699" s="13"/>
      <c r="B699" s="232"/>
      <c r="C699" s="233"/>
      <c r="D699" s="234" t="s">
        <v>196</v>
      </c>
      <c r="E699" s="235" t="s">
        <v>19</v>
      </c>
      <c r="F699" s="236" t="s">
        <v>197</v>
      </c>
      <c r="G699" s="233"/>
      <c r="H699" s="235" t="s">
        <v>19</v>
      </c>
      <c r="I699" s="237"/>
      <c r="J699" s="233"/>
      <c r="K699" s="233"/>
      <c r="L699" s="238"/>
      <c r="M699" s="239"/>
      <c r="N699" s="240"/>
      <c r="O699" s="240"/>
      <c r="P699" s="240"/>
      <c r="Q699" s="240"/>
      <c r="R699" s="240"/>
      <c r="S699" s="240"/>
      <c r="T699" s="241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42" t="s">
        <v>196</v>
      </c>
      <c r="AU699" s="242" t="s">
        <v>85</v>
      </c>
      <c r="AV699" s="13" t="s">
        <v>79</v>
      </c>
      <c r="AW699" s="13" t="s">
        <v>33</v>
      </c>
      <c r="AX699" s="13" t="s">
        <v>72</v>
      </c>
      <c r="AY699" s="242" t="s">
        <v>186</v>
      </c>
    </row>
    <row r="700" s="14" customFormat="1">
      <c r="A700" s="14"/>
      <c r="B700" s="243"/>
      <c r="C700" s="244"/>
      <c r="D700" s="234" t="s">
        <v>196</v>
      </c>
      <c r="E700" s="245" t="s">
        <v>19</v>
      </c>
      <c r="F700" s="246" t="s">
        <v>1118</v>
      </c>
      <c r="G700" s="244"/>
      <c r="H700" s="247">
        <v>16.829999999999998</v>
      </c>
      <c r="I700" s="248"/>
      <c r="J700" s="244"/>
      <c r="K700" s="244"/>
      <c r="L700" s="249"/>
      <c r="M700" s="250"/>
      <c r="N700" s="251"/>
      <c r="O700" s="251"/>
      <c r="P700" s="251"/>
      <c r="Q700" s="251"/>
      <c r="R700" s="251"/>
      <c r="S700" s="251"/>
      <c r="T700" s="252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53" t="s">
        <v>196</v>
      </c>
      <c r="AU700" s="253" t="s">
        <v>85</v>
      </c>
      <c r="AV700" s="14" t="s">
        <v>85</v>
      </c>
      <c r="AW700" s="14" t="s">
        <v>33</v>
      </c>
      <c r="AX700" s="14" t="s">
        <v>72</v>
      </c>
      <c r="AY700" s="253" t="s">
        <v>186</v>
      </c>
    </row>
    <row r="701" s="12" customFormat="1" ht="22.8" customHeight="1">
      <c r="A701" s="12"/>
      <c r="B701" s="197"/>
      <c r="C701" s="198"/>
      <c r="D701" s="199" t="s">
        <v>71</v>
      </c>
      <c r="E701" s="211" t="s">
        <v>1119</v>
      </c>
      <c r="F701" s="211" t="s">
        <v>1120</v>
      </c>
      <c r="G701" s="198"/>
      <c r="H701" s="198"/>
      <c r="I701" s="201"/>
      <c r="J701" s="212">
        <f>BK701</f>
        <v>0</v>
      </c>
      <c r="K701" s="198"/>
      <c r="L701" s="203"/>
      <c r="M701" s="204"/>
      <c r="N701" s="205"/>
      <c r="O701" s="205"/>
      <c r="P701" s="206">
        <f>SUM(P702:P717)</f>
        <v>0</v>
      </c>
      <c r="Q701" s="205"/>
      <c r="R701" s="206">
        <f>SUM(R702:R717)</f>
        <v>0.033929203520000006</v>
      </c>
      <c r="S701" s="205"/>
      <c r="T701" s="207">
        <f>SUM(T702:T717)</f>
        <v>0.0054785999999999993</v>
      </c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R701" s="208" t="s">
        <v>85</v>
      </c>
      <c r="AT701" s="209" t="s">
        <v>71</v>
      </c>
      <c r="AU701" s="209" t="s">
        <v>79</v>
      </c>
      <c r="AY701" s="208" t="s">
        <v>186</v>
      </c>
      <c r="BK701" s="210">
        <f>SUM(BK702:BK717)</f>
        <v>0</v>
      </c>
    </row>
    <row r="702" s="2" customFormat="1" ht="24.15" customHeight="1">
      <c r="A702" s="38"/>
      <c r="B702" s="39"/>
      <c r="C702" s="213" t="s">
        <v>1121</v>
      </c>
      <c r="D702" s="213" t="s">
        <v>188</v>
      </c>
      <c r="E702" s="214" t="s">
        <v>1122</v>
      </c>
      <c r="F702" s="215" t="s">
        <v>1123</v>
      </c>
      <c r="G702" s="216" t="s">
        <v>256</v>
      </c>
      <c r="H702" s="217">
        <v>36.524000000000001</v>
      </c>
      <c r="I702" s="218"/>
      <c r="J702" s="219">
        <f>ROUND(I702*H702,2)</f>
        <v>0</v>
      </c>
      <c r="K702" s="220"/>
      <c r="L702" s="44"/>
      <c r="M702" s="221" t="s">
        <v>19</v>
      </c>
      <c r="N702" s="222" t="s">
        <v>44</v>
      </c>
      <c r="O702" s="84"/>
      <c r="P702" s="223">
        <f>O702*H702</f>
        <v>0</v>
      </c>
      <c r="Q702" s="223">
        <v>2.08E-06</v>
      </c>
      <c r="R702" s="223">
        <f>Q702*H702</f>
        <v>7.5969920000000001E-05</v>
      </c>
      <c r="S702" s="223">
        <v>0.00014999999999999999</v>
      </c>
      <c r="T702" s="224">
        <f>S702*H702</f>
        <v>0.0054785999999999993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25" t="s">
        <v>306</v>
      </c>
      <c r="AT702" s="225" t="s">
        <v>188</v>
      </c>
      <c r="AU702" s="225" t="s">
        <v>85</v>
      </c>
      <c r="AY702" s="17" t="s">
        <v>186</v>
      </c>
      <c r="BE702" s="226">
        <f>IF(N702="základní",J702,0)</f>
        <v>0</v>
      </c>
      <c r="BF702" s="226">
        <f>IF(N702="snížená",J702,0)</f>
        <v>0</v>
      </c>
      <c r="BG702" s="226">
        <f>IF(N702="zákl. přenesená",J702,0)</f>
        <v>0</v>
      </c>
      <c r="BH702" s="226">
        <f>IF(N702="sníž. přenesená",J702,0)</f>
        <v>0</v>
      </c>
      <c r="BI702" s="226">
        <f>IF(N702="nulová",J702,0)</f>
        <v>0</v>
      </c>
      <c r="BJ702" s="17" t="s">
        <v>85</v>
      </c>
      <c r="BK702" s="226">
        <f>ROUND(I702*H702,2)</f>
        <v>0</v>
      </c>
      <c r="BL702" s="17" t="s">
        <v>306</v>
      </c>
      <c r="BM702" s="225" t="s">
        <v>1124</v>
      </c>
    </row>
    <row r="703" s="2" customFormat="1">
      <c r="A703" s="38"/>
      <c r="B703" s="39"/>
      <c r="C703" s="40"/>
      <c r="D703" s="227" t="s">
        <v>194</v>
      </c>
      <c r="E703" s="40"/>
      <c r="F703" s="228" t="s">
        <v>1125</v>
      </c>
      <c r="G703" s="40"/>
      <c r="H703" s="40"/>
      <c r="I703" s="229"/>
      <c r="J703" s="40"/>
      <c r="K703" s="40"/>
      <c r="L703" s="44"/>
      <c r="M703" s="230"/>
      <c r="N703" s="231"/>
      <c r="O703" s="84"/>
      <c r="P703" s="84"/>
      <c r="Q703" s="84"/>
      <c r="R703" s="84"/>
      <c r="S703" s="84"/>
      <c r="T703" s="85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7" t="s">
        <v>194</v>
      </c>
      <c r="AU703" s="17" t="s">
        <v>85</v>
      </c>
    </row>
    <row r="704" s="13" customFormat="1">
      <c r="A704" s="13"/>
      <c r="B704" s="232"/>
      <c r="C704" s="233"/>
      <c r="D704" s="234" t="s">
        <v>196</v>
      </c>
      <c r="E704" s="235" t="s">
        <v>19</v>
      </c>
      <c r="F704" s="236" t="s">
        <v>199</v>
      </c>
      <c r="G704" s="233"/>
      <c r="H704" s="235" t="s">
        <v>19</v>
      </c>
      <c r="I704" s="237"/>
      <c r="J704" s="233"/>
      <c r="K704" s="233"/>
      <c r="L704" s="238"/>
      <c r="M704" s="239"/>
      <c r="N704" s="240"/>
      <c r="O704" s="240"/>
      <c r="P704" s="240"/>
      <c r="Q704" s="240"/>
      <c r="R704" s="240"/>
      <c r="S704" s="240"/>
      <c r="T704" s="241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42" t="s">
        <v>196</v>
      </c>
      <c r="AU704" s="242" t="s">
        <v>85</v>
      </c>
      <c r="AV704" s="13" t="s">
        <v>79</v>
      </c>
      <c r="AW704" s="13" t="s">
        <v>33</v>
      </c>
      <c r="AX704" s="13" t="s">
        <v>72</v>
      </c>
      <c r="AY704" s="242" t="s">
        <v>186</v>
      </c>
    </row>
    <row r="705" s="14" customFormat="1">
      <c r="A705" s="14"/>
      <c r="B705" s="243"/>
      <c r="C705" s="244"/>
      <c r="D705" s="234" t="s">
        <v>196</v>
      </c>
      <c r="E705" s="245" t="s">
        <v>19</v>
      </c>
      <c r="F705" s="246" t="s">
        <v>294</v>
      </c>
      <c r="G705" s="244"/>
      <c r="H705" s="247">
        <v>6.54</v>
      </c>
      <c r="I705" s="248"/>
      <c r="J705" s="244"/>
      <c r="K705" s="244"/>
      <c r="L705" s="249"/>
      <c r="M705" s="250"/>
      <c r="N705" s="251"/>
      <c r="O705" s="251"/>
      <c r="P705" s="251"/>
      <c r="Q705" s="251"/>
      <c r="R705" s="251"/>
      <c r="S705" s="251"/>
      <c r="T705" s="252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53" t="s">
        <v>196</v>
      </c>
      <c r="AU705" s="253" t="s">
        <v>85</v>
      </c>
      <c r="AV705" s="14" t="s">
        <v>85</v>
      </c>
      <c r="AW705" s="14" t="s">
        <v>33</v>
      </c>
      <c r="AX705" s="14" t="s">
        <v>72</v>
      </c>
      <c r="AY705" s="253" t="s">
        <v>186</v>
      </c>
    </row>
    <row r="706" s="14" customFormat="1">
      <c r="A706" s="14"/>
      <c r="B706" s="243"/>
      <c r="C706" s="244"/>
      <c r="D706" s="234" t="s">
        <v>196</v>
      </c>
      <c r="E706" s="245" t="s">
        <v>19</v>
      </c>
      <c r="F706" s="246" t="s">
        <v>295</v>
      </c>
      <c r="G706" s="244"/>
      <c r="H706" s="247">
        <v>7.9039999999999999</v>
      </c>
      <c r="I706" s="248"/>
      <c r="J706" s="244"/>
      <c r="K706" s="244"/>
      <c r="L706" s="249"/>
      <c r="M706" s="250"/>
      <c r="N706" s="251"/>
      <c r="O706" s="251"/>
      <c r="P706" s="251"/>
      <c r="Q706" s="251"/>
      <c r="R706" s="251"/>
      <c r="S706" s="251"/>
      <c r="T706" s="252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3" t="s">
        <v>196</v>
      </c>
      <c r="AU706" s="253" t="s">
        <v>85</v>
      </c>
      <c r="AV706" s="14" t="s">
        <v>85</v>
      </c>
      <c r="AW706" s="14" t="s">
        <v>33</v>
      </c>
      <c r="AX706" s="14" t="s">
        <v>72</v>
      </c>
      <c r="AY706" s="253" t="s">
        <v>186</v>
      </c>
    </row>
    <row r="707" s="14" customFormat="1">
      <c r="A707" s="14"/>
      <c r="B707" s="243"/>
      <c r="C707" s="244"/>
      <c r="D707" s="234" t="s">
        <v>196</v>
      </c>
      <c r="E707" s="245" t="s">
        <v>19</v>
      </c>
      <c r="F707" s="246" t="s">
        <v>296</v>
      </c>
      <c r="G707" s="244"/>
      <c r="H707" s="247">
        <v>22.079999999999998</v>
      </c>
      <c r="I707" s="248"/>
      <c r="J707" s="244"/>
      <c r="K707" s="244"/>
      <c r="L707" s="249"/>
      <c r="M707" s="250"/>
      <c r="N707" s="251"/>
      <c r="O707" s="251"/>
      <c r="P707" s="251"/>
      <c r="Q707" s="251"/>
      <c r="R707" s="251"/>
      <c r="S707" s="251"/>
      <c r="T707" s="252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53" t="s">
        <v>196</v>
      </c>
      <c r="AU707" s="253" t="s">
        <v>85</v>
      </c>
      <c r="AV707" s="14" t="s">
        <v>85</v>
      </c>
      <c r="AW707" s="14" t="s">
        <v>33</v>
      </c>
      <c r="AX707" s="14" t="s">
        <v>72</v>
      </c>
      <c r="AY707" s="253" t="s">
        <v>186</v>
      </c>
    </row>
    <row r="708" s="2" customFormat="1" ht="33" customHeight="1">
      <c r="A708" s="38"/>
      <c r="B708" s="39"/>
      <c r="C708" s="213" t="s">
        <v>1126</v>
      </c>
      <c r="D708" s="213" t="s">
        <v>188</v>
      </c>
      <c r="E708" s="214" t="s">
        <v>1127</v>
      </c>
      <c r="F708" s="215" t="s">
        <v>1128</v>
      </c>
      <c r="G708" s="216" t="s">
        <v>256</v>
      </c>
      <c r="H708" s="217">
        <v>36.524000000000001</v>
      </c>
      <c r="I708" s="218"/>
      <c r="J708" s="219">
        <f>ROUND(I708*H708,2)</f>
        <v>0</v>
      </c>
      <c r="K708" s="220"/>
      <c r="L708" s="44"/>
      <c r="M708" s="221" t="s">
        <v>19</v>
      </c>
      <c r="N708" s="222" t="s">
        <v>44</v>
      </c>
      <c r="O708" s="84"/>
      <c r="P708" s="223">
        <f>O708*H708</f>
        <v>0</v>
      </c>
      <c r="Q708" s="223">
        <v>0.00020120000000000001</v>
      </c>
      <c r="R708" s="223">
        <f>Q708*H708</f>
        <v>0.0073486288000000006</v>
      </c>
      <c r="S708" s="223">
        <v>0</v>
      </c>
      <c r="T708" s="224">
        <f>S708*H708</f>
        <v>0</v>
      </c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R708" s="225" t="s">
        <v>306</v>
      </c>
      <c r="AT708" s="225" t="s">
        <v>188</v>
      </c>
      <c r="AU708" s="225" t="s">
        <v>85</v>
      </c>
      <c r="AY708" s="17" t="s">
        <v>186</v>
      </c>
      <c r="BE708" s="226">
        <f>IF(N708="základní",J708,0)</f>
        <v>0</v>
      </c>
      <c r="BF708" s="226">
        <f>IF(N708="snížená",J708,0)</f>
        <v>0</v>
      </c>
      <c r="BG708" s="226">
        <f>IF(N708="zákl. přenesená",J708,0)</f>
        <v>0</v>
      </c>
      <c r="BH708" s="226">
        <f>IF(N708="sníž. přenesená",J708,0)</f>
        <v>0</v>
      </c>
      <c r="BI708" s="226">
        <f>IF(N708="nulová",J708,0)</f>
        <v>0</v>
      </c>
      <c r="BJ708" s="17" t="s">
        <v>85</v>
      </c>
      <c r="BK708" s="226">
        <f>ROUND(I708*H708,2)</f>
        <v>0</v>
      </c>
      <c r="BL708" s="17" t="s">
        <v>306</v>
      </c>
      <c r="BM708" s="225" t="s">
        <v>1129</v>
      </c>
    </row>
    <row r="709" s="2" customFormat="1">
      <c r="A709" s="38"/>
      <c r="B709" s="39"/>
      <c r="C709" s="40"/>
      <c r="D709" s="227" t="s">
        <v>194</v>
      </c>
      <c r="E709" s="40"/>
      <c r="F709" s="228" t="s">
        <v>1130</v>
      </c>
      <c r="G709" s="40"/>
      <c r="H709" s="40"/>
      <c r="I709" s="229"/>
      <c r="J709" s="40"/>
      <c r="K709" s="40"/>
      <c r="L709" s="44"/>
      <c r="M709" s="230"/>
      <c r="N709" s="231"/>
      <c r="O709" s="84"/>
      <c r="P709" s="84"/>
      <c r="Q709" s="84"/>
      <c r="R709" s="84"/>
      <c r="S709" s="84"/>
      <c r="T709" s="85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T709" s="17" t="s">
        <v>194</v>
      </c>
      <c r="AU709" s="17" t="s">
        <v>85</v>
      </c>
    </row>
    <row r="710" s="2" customFormat="1" ht="37.8" customHeight="1">
      <c r="A710" s="38"/>
      <c r="B710" s="39"/>
      <c r="C710" s="213" t="s">
        <v>1131</v>
      </c>
      <c r="D710" s="213" t="s">
        <v>188</v>
      </c>
      <c r="E710" s="214" t="s">
        <v>1132</v>
      </c>
      <c r="F710" s="215" t="s">
        <v>1133</v>
      </c>
      <c r="G710" s="216" t="s">
        <v>256</v>
      </c>
      <c r="H710" s="217">
        <v>102.572</v>
      </c>
      <c r="I710" s="218"/>
      <c r="J710" s="219">
        <f>ROUND(I710*H710,2)</f>
        <v>0</v>
      </c>
      <c r="K710" s="220"/>
      <c r="L710" s="44"/>
      <c r="M710" s="221" t="s">
        <v>19</v>
      </c>
      <c r="N710" s="222" t="s">
        <v>44</v>
      </c>
      <c r="O710" s="84"/>
      <c r="P710" s="223">
        <f>O710*H710</f>
        <v>0</v>
      </c>
      <c r="Q710" s="223">
        <v>0.00025839999999999999</v>
      </c>
      <c r="R710" s="223">
        <f>Q710*H710</f>
        <v>0.026504604800000001</v>
      </c>
      <c r="S710" s="223">
        <v>0</v>
      </c>
      <c r="T710" s="224">
        <f>S710*H710</f>
        <v>0</v>
      </c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R710" s="225" t="s">
        <v>306</v>
      </c>
      <c r="AT710" s="225" t="s">
        <v>188</v>
      </c>
      <c r="AU710" s="225" t="s">
        <v>85</v>
      </c>
      <c r="AY710" s="17" t="s">
        <v>186</v>
      </c>
      <c r="BE710" s="226">
        <f>IF(N710="základní",J710,0)</f>
        <v>0</v>
      </c>
      <c r="BF710" s="226">
        <f>IF(N710="snížená",J710,0)</f>
        <v>0</v>
      </c>
      <c r="BG710" s="226">
        <f>IF(N710="zákl. přenesená",J710,0)</f>
        <v>0</v>
      </c>
      <c r="BH710" s="226">
        <f>IF(N710="sníž. přenesená",J710,0)</f>
        <v>0</v>
      </c>
      <c r="BI710" s="226">
        <f>IF(N710="nulová",J710,0)</f>
        <v>0</v>
      </c>
      <c r="BJ710" s="17" t="s">
        <v>85</v>
      </c>
      <c r="BK710" s="226">
        <f>ROUND(I710*H710,2)</f>
        <v>0</v>
      </c>
      <c r="BL710" s="17" t="s">
        <v>306</v>
      </c>
      <c r="BM710" s="225" t="s">
        <v>1134</v>
      </c>
    </row>
    <row r="711" s="2" customFormat="1">
      <c r="A711" s="38"/>
      <c r="B711" s="39"/>
      <c r="C711" s="40"/>
      <c r="D711" s="227" t="s">
        <v>194</v>
      </c>
      <c r="E711" s="40"/>
      <c r="F711" s="228" t="s">
        <v>1135</v>
      </c>
      <c r="G711" s="40"/>
      <c r="H711" s="40"/>
      <c r="I711" s="229"/>
      <c r="J711" s="40"/>
      <c r="K711" s="40"/>
      <c r="L711" s="44"/>
      <c r="M711" s="230"/>
      <c r="N711" s="231"/>
      <c r="O711" s="84"/>
      <c r="P711" s="84"/>
      <c r="Q711" s="84"/>
      <c r="R711" s="84"/>
      <c r="S711" s="84"/>
      <c r="T711" s="85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T711" s="17" t="s">
        <v>194</v>
      </c>
      <c r="AU711" s="17" t="s">
        <v>85</v>
      </c>
    </row>
    <row r="712" s="13" customFormat="1">
      <c r="A712" s="13"/>
      <c r="B712" s="232"/>
      <c r="C712" s="233"/>
      <c r="D712" s="234" t="s">
        <v>196</v>
      </c>
      <c r="E712" s="235" t="s">
        <v>19</v>
      </c>
      <c r="F712" s="236" t="s">
        <v>199</v>
      </c>
      <c r="G712" s="233"/>
      <c r="H712" s="235" t="s">
        <v>19</v>
      </c>
      <c r="I712" s="237"/>
      <c r="J712" s="233"/>
      <c r="K712" s="233"/>
      <c r="L712" s="238"/>
      <c r="M712" s="239"/>
      <c r="N712" s="240"/>
      <c r="O712" s="240"/>
      <c r="P712" s="240"/>
      <c r="Q712" s="240"/>
      <c r="R712" s="240"/>
      <c r="S712" s="240"/>
      <c r="T712" s="241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42" t="s">
        <v>196</v>
      </c>
      <c r="AU712" s="242" t="s">
        <v>85</v>
      </c>
      <c r="AV712" s="13" t="s">
        <v>79</v>
      </c>
      <c r="AW712" s="13" t="s">
        <v>33</v>
      </c>
      <c r="AX712" s="13" t="s">
        <v>72</v>
      </c>
      <c r="AY712" s="242" t="s">
        <v>186</v>
      </c>
    </row>
    <row r="713" s="14" customFormat="1">
      <c r="A713" s="14"/>
      <c r="B713" s="243"/>
      <c r="C713" s="244"/>
      <c r="D713" s="234" t="s">
        <v>196</v>
      </c>
      <c r="E713" s="245" t="s">
        <v>19</v>
      </c>
      <c r="F713" s="246" t="s">
        <v>1136</v>
      </c>
      <c r="G713" s="244"/>
      <c r="H713" s="247">
        <v>66.048000000000002</v>
      </c>
      <c r="I713" s="248"/>
      <c r="J713" s="244"/>
      <c r="K713" s="244"/>
      <c r="L713" s="249"/>
      <c r="M713" s="250"/>
      <c r="N713" s="251"/>
      <c r="O713" s="251"/>
      <c r="P713" s="251"/>
      <c r="Q713" s="251"/>
      <c r="R713" s="251"/>
      <c r="S713" s="251"/>
      <c r="T713" s="252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53" t="s">
        <v>196</v>
      </c>
      <c r="AU713" s="253" t="s">
        <v>85</v>
      </c>
      <c r="AV713" s="14" t="s">
        <v>85</v>
      </c>
      <c r="AW713" s="14" t="s">
        <v>33</v>
      </c>
      <c r="AX713" s="14" t="s">
        <v>72</v>
      </c>
      <c r="AY713" s="253" t="s">
        <v>186</v>
      </c>
    </row>
    <row r="714" s="13" customFormat="1">
      <c r="A714" s="13"/>
      <c r="B714" s="232"/>
      <c r="C714" s="233"/>
      <c r="D714" s="234" t="s">
        <v>196</v>
      </c>
      <c r="E714" s="235" t="s">
        <v>19</v>
      </c>
      <c r="F714" s="236" t="s">
        <v>1137</v>
      </c>
      <c r="G714" s="233"/>
      <c r="H714" s="235" t="s">
        <v>19</v>
      </c>
      <c r="I714" s="237"/>
      <c r="J714" s="233"/>
      <c r="K714" s="233"/>
      <c r="L714" s="238"/>
      <c r="M714" s="239"/>
      <c r="N714" s="240"/>
      <c r="O714" s="240"/>
      <c r="P714" s="240"/>
      <c r="Q714" s="240"/>
      <c r="R714" s="240"/>
      <c r="S714" s="240"/>
      <c r="T714" s="241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42" t="s">
        <v>196</v>
      </c>
      <c r="AU714" s="242" t="s">
        <v>85</v>
      </c>
      <c r="AV714" s="13" t="s">
        <v>79</v>
      </c>
      <c r="AW714" s="13" t="s">
        <v>33</v>
      </c>
      <c r="AX714" s="13" t="s">
        <v>72</v>
      </c>
      <c r="AY714" s="242" t="s">
        <v>186</v>
      </c>
    </row>
    <row r="715" s="14" customFormat="1">
      <c r="A715" s="14"/>
      <c r="B715" s="243"/>
      <c r="C715" s="244"/>
      <c r="D715" s="234" t="s">
        <v>196</v>
      </c>
      <c r="E715" s="245" t="s">
        <v>19</v>
      </c>
      <c r="F715" s="246" t="s">
        <v>294</v>
      </c>
      <c r="G715" s="244"/>
      <c r="H715" s="247">
        <v>6.54</v>
      </c>
      <c r="I715" s="248"/>
      <c r="J715" s="244"/>
      <c r="K715" s="244"/>
      <c r="L715" s="249"/>
      <c r="M715" s="250"/>
      <c r="N715" s="251"/>
      <c r="O715" s="251"/>
      <c r="P715" s="251"/>
      <c r="Q715" s="251"/>
      <c r="R715" s="251"/>
      <c r="S715" s="251"/>
      <c r="T715" s="252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53" t="s">
        <v>196</v>
      </c>
      <c r="AU715" s="253" t="s">
        <v>85</v>
      </c>
      <c r="AV715" s="14" t="s">
        <v>85</v>
      </c>
      <c r="AW715" s="14" t="s">
        <v>33</v>
      </c>
      <c r="AX715" s="14" t="s">
        <v>72</v>
      </c>
      <c r="AY715" s="253" t="s">
        <v>186</v>
      </c>
    </row>
    <row r="716" s="14" customFormat="1">
      <c r="A716" s="14"/>
      <c r="B716" s="243"/>
      <c r="C716" s="244"/>
      <c r="D716" s="234" t="s">
        <v>196</v>
      </c>
      <c r="E716" s="245" t="s">
        <v>19</v>
      </c>
      <c r="F716" s="246" t="s">
        <v>295</v>
      </c>
      <c r="G716" s="244"/>
      <c r="H716" s="247">
        <v>7.9039999999999999</v>
      </c>
      <c r="I716" s="248"/>
      <c r="J716" s="244"/>
      <c r="K716" s="244"/>
      <c r="L716" s="249"/>
      <c r="M716" s="250"/>
      <c r="N716" s="251"/>
      <c r="O716" s="251"/>
      <c r="P716" s="251"/>
      <c r="Q716" s="251"/>
      <c r="R716" s="251"/>
      <c r="S716" s="251"/>
      <c r="T716" s="252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3" t="s">
        <v>196</v>
      </c>
      <c r="AU716" s="253" t="s">
        <v>85</v>
      </c>
      <c r="AV716" s="14" t="s">
        <v>85</v>
      </c>
      <c r="AW716" s="14" t="s">
        <v>33</v>
      </c>
      <c r="AX716" s="14" t="s">
        <v>72</v>
      </c>
      <c r="AY716" s="253" t="s">
        <v>186</v>
      </c>
    </row>
    <row r="717" s="14" customFormat="1">
      <c r="A717" s="14"/>
      <c r="B717" s="243"/>
      <c r="C717" s="244"/>
      <c r="D717" s="234" t="s">
        <v>196</v>
      </c>
      <c r="E717" s="245" t="s">
        <v>19</v>
      </c>
      <c r="F717" s="246" t="s">
        <v>296</v>
      </c>
      <c r="G717" s="244"/>
      <c r="H717" s="247">
        <v>22.079999999999998</v>
      </c>
      <c r="I717" s="248"/>
      <c r="J717" s="244"/>
      <c r="K717" s="244"/>
      <c r="L717" s="249"/>
      <c r="M717" s="250"/>
      <c r="N717" s="251"/>
      <c r="O717" s="251"/>
      <c r="P717" s="251"/>
      <c r="Q717" s="251"/>
      <c r="R717" s="251"/>
      <c r="S717" s="251"/>
      <c r="T717" s="252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53" t="s">
        <v>196</v>
      </c>
      <c r="AU717" s="253" t="s">
        <v>85</v>
      </c>
      <c r="AV717" s="14" t="s">
        <v>85</v>
      </c>
      <c r="AW717" s="14" t="s">
        <v>33</v>
      </c>
      <c r="AX717" s="14" t="s">
        <v>72</v>
      </c>
      <c r="AY717" s="253" t="s">
        <v>186</v>
      </c>
    </row>
    <row r="718" s="12" customFormat="1" ht="22.8" customHeight="1">
      <c r="A718" s="12"/>
      <c r="B718" s="197"/>
      <c r="C718" s="198"/>
      <c r="D718" s="199" t="s">
        <v>71</v>
      </c>
      <c r="E718" s="211" t="s">
        <v>1138</v>
      </c>
      <c r="F718" s="211" t="s">
        <v>1139</v>
      </c>
      <c r="G718" s="198"/>
      <c r="H718" s="198"/>
      <c r="I718" s="201"/>
      <c r="J718" s="212">
        <f>BK718</f>
        <v>0</v>
      </c>
      <c r="K718" s="198"/>
      <c r="L718" s="203"/>
      <c r="M718" s="204"/>
      <c r="N718" s="205"/>
      <c r="O718" s="205"/>
      <c r="P718" s="206">
        <f>SUM(P719:P730)</f>
        <v>0</v>
      </c>
      <c r="Q718" s="205"/>
      <c r="R718" s="206">
        <f>SUM(R719:R730)</f>
        <v>0.10944037549999999</v>
      </c>
      <c r="S718" s="205"/>
      <c r="T718" s="207">
        <f>SUM(T719:T730)</f>
        <v>0.10780000000000001</v>
      </c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R718" s="208" t="s">
        <v>85</v>
      </c>
      <c r="AT718" s="209" t="s">
        <v>71</v>
      </c>
      <c r="AU718" s="209" t="s">
        <v>79</v>
      </c>
      <c r="AY718" s="208" t="s">
        <v>186</v>
      </c>
      <c r="BK718" s="210">
        <f>SUM(BK719:BK730)</f>
        <v>0</v>
      </c>
    </row>
    <row r="719" s="2" customFormat="1" ht="24.15" customHeight="1">
      <c r="A719" s="38"/>
      <c r="B719" s="39"/>
      <c r="C719" s="213" t="s">
        <v>1140</v>
      </c>
      <c r="D719" s="213" t="s">
        <v>188</v>
      </c>
      <c r="E719" s="214" t="s">
        <v>1141</v>
      </c>
      <c r="F719" s="215" t="s">
        <v>1142</v>
      </c>
      <c r="G719" s="216" t="s">
        <v>256</v>
      </c>
      <c r="H719" s="217">
        <v>7.7000000000000002</v>
      </c>
      <c r="I719" s="218"/>
      <c r="J719" s="219">
        <f>ROUND(I719*H719,2)</f>
        <v>0</v>
      </c>
      <c r="K719" s="220"/>
      <c r="L719" s="44"/>
      <c r="M719" s="221" t="s">
        <v>19</v>
      </c>
      <c r="N719" s="222" t="s">
        <v>44</v>
      </c>
      <c r="O719" s="84"/>
      <c r="P719" s="223">
        <f>O719*H719</f>
        <v>0</v>
      </c>
      <c r="Q719" s="223">
        <v>0</v>
      </c>
      <c r="R719" s="223">
        <f>Q719*H719</f>
        <v>0</v>
      </c>
      <c r="S719" s="223">
        <v>0.014</v>
      </c>
      <c r="T719" s="224">
        <f>S719*H719</f>
        <v>0.10780000000000001</v>
      </c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R719" s="225" t="s">
        <v>306</v>
      </c>
      <c r="AT719" s="225" t="s">
        <v>188</v>
      </c>
      <c r="AU719" s="225" t="s">
        <v>85</v>
      </c>
      <c r="AY719" s="17" t="s">
        <v>186</v>
      </c>
      <c r="BE719" s="226">
        <f>IF(N719="základní",J719,0)</f>
        <v>0</v>
      </c>
      <c r="BF719" s="226">
        <f>IF(N719="snížená",J719,0)</f>
        <v>0</v>
      </c>
      <c r="BG719" s="226">
        <f>IF(N719="zákl. přenesená",J719,0)</f>
        <v>0</v>
      </c>
      <c r="BH719" s="226">
        <f>IF(N719="sníž. přenesená",J719,0)</f>
        <v>0</v>
      </c>
      <c r="BI719" s="226">
        <f>IF(N719="nulová",J719,0)</f>
        <v>0</v>
      </c>
      <c r="BJ719" s="17" t="s">
        <v>85</v>
      </c>
      <c r="BK719" s="226">
        <f>ROUND(I719*H719,2)</f>
        <v>0</v>
      </c>
      <c r="BL719" s="17" t="s">
        <v>306</v>
      </c>
      <c r="BM719" s="225" t="s">
        <v>1143</v>
      </c>
    </row>
    <row r="720" s="2" customFormat="1">
      <c r="A720" s="38"/>
      <c r="B720" s="39"/>
      <c r="C720" s="40"/>
      <c r="D720" s="227" t="s">
        <v>194</v>
      </c>
      <c r="E720" s="40"/>
      <c r="F720" s="228" t="s">
        <v>1144</v>
      </c>
      <c r="G720" s="40"/>
      <c r="H720" s="40"/>
      <c r="I720" s="229"/>
      <c r="J720" s="40"/>
      <c r="K720" s="40"/>
      <c r="L720" s="44"/>
      <c r="M720" s="230"/>
      <c r="N720" s="231"/>
      <c r="O720" s="84"/>
      <c r="P720" s="84"/>
      <c r="Q720" s="84"/>
      <c r="R720" s="84"/>
      <c r="S720" s="84"/>
      <c r="T720" s="85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T720" s="17" t="s">
        <v>194</v>
      </c>
      <c r="AU720" s="17" t="s">
        <v>85</v>
      </c>
    </row>
    <row r="721" s="13" customFormat="1">
      <c r="A721" s="13"/>
      <c r="B721" s="232"/>
      <c r="C721" s="233"/>
      <c r="D721" s="234" t="s">
        <v>196</v>
      </c>
      <c r="E721" s="235" t="s">
        <v>19</v>
      </c>
      <c r="F721" s="236" t="s">
        <v>199</v>
      </c>
      <c r="G721" s="233"/>
      <c r="H721" s="235" t="s">
        <v>19</v>
      </c>
      <c r="I721" s="237"/>
      <c r="J721" s="233"/>
      <c r="K721" s="233"/>
      <c r="L721" s="238"/>
      <c r="M721" s="239"/>
      <c r="N721" s="240"/>
      <c r="O721" s="240"/>
      <c r="P721" s="240"/>
      <c r="Q721" s="240"/>
      <c r="R721" s="240"/>
      <c r="S721" s="240"/>
      <c r="T721" s="241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42" t="s">
        <v>196</v>
      </c>
      <c r="AU721" s="242" t="s">
        <v>85</v>
      </c>
      <c r="AV721" s="13" t="s">
        <v>79</v>
      </c>
      <c r="AW721" s="13" t="s">
        <v>33</v>
      </c>
      <c r="AX721" s="13" t="s">
        <v>72</v>
      </c>
      <c r="AY721" s="242" t="s">
        <v>186</v>
      </c>
    </row>
    <row r="722" s="14" customFormat="1">
      <c r="A722" s="14"/>
      <c r="B722" s="243"/>
      <c r="C722" s="244"/>
      <c r="D722" s="234" t="s">
        <v>196</v>
      </c>
      <c r="E722" s="245" t="s">
        <v>19</v>
      </c>
      <c r="F722" s="246" t="s">
        <v>1067</v>
      </c>
      <c r="G722" s="244"/>
      <c r="H722" s="247">
        <v>7.7000000000000002</v>
      </c>
      <c r="I722" s="248"/>
      <c r="J722" s="244"/>
      <c r="K722" s="244"/>
      <c r="L722" s="249"/>
      <c r="M722" s="250"/>
      <c r="N722" s="251"/>
      <c r="O722" s="251"/>
      <c r="P722" s="251"/>
      <c r="Q722" s="251"/>
      <c r="R722" s="251"/>
      <c r="S722" s="251"/>
      <c r="T722" s="252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53" t="s">
        <v>196</v>
      </c>
      <c r="AU722" s="253" t="s">
        <v>85</v>
      </c>
      <c r="AV722" s="14" t="s">
        <v>85</v>
      </c>
      <c r="AW722" s="14" t="s">
        <v>33</v>
      </c>
      <c r="AX722" s="14" t="s">
        <v>72</v>
      </c>
      <c r="AY722" s="253" t="s">
        <v>186</v>
      </c>
    </row>
    <row r="723" s="2" customFormat="1" ht="44.25" customHeight="1">
      <c r="A723" s="38"/>
      <c r="B723" s="39"/>
      <c r="C723" s="213" t="s">
        <v>1145</v>
      </c>
      <c r="D723" s="213" t="s">
        <v>188</v>
      </c>
      <c r="E723" s="214" t="s">
        <v>1146</v>
      </c>
      <c r="F723" s="215" t="s">
        <v>1147</v>
      </c>
      <c r="G723" s="216" t="s">
        <v>256</v>
      </c>
      <c r="H723" s="217">
        <v>6.3890000000000002</v>
      </c>
      <c r="I723" s="218"/>
      <c r="J723" s="219">
        <f>ROUND(I723*H723,2)</f>
        <v>0</v>
      </c>
      <c r="K723" s="220"/>
      <c r="L723" s="44"/>
      <c r="M723" s="221" t="s">
        <v>19</v>
      </c>
      <c r="N723" s="222" t="s">
        <v>44</v>
      </c>
      <c r="O723" s="84"/>
      <c r="P723" s="223">
        <f>O723*H723</f>
        <v>0</v>
      </c>
      <c r="Q723" s="223">
        <v>0.017129499999999999</v>
      </c>
      <c r="R723" s="223">
        <f>Q723*H723</f>
        <v>0.10944037549999999</v>
      </c>
      <c r="S723" s="223">
        <v>0</v>
      </c>
      <c r="T723" s="224">
        <f>S723*H723</f>
        <v>0</v>
      </c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R723" s="225" t="s">
        <v>306</v>
      </c>
      <c r="AT723" s="225" t="s">
        <v>188</v>
      </c>
      <c r="AU723" s="225" t="s">
        <v>85</v>
      </c>
      <c r="AY723" s="17" t="s">
        <v>186</v>
      </c>
      <c r="BE723" s="226">
        <f>IF(N723="základní",J723,0)</f>
        <v>0</v>
      </c>
      <c r="BF723" s="226">
        <f>IF(N723="snížená",J723,0)</f>
        <v>0</v>
      </c>
      <c r="BG723" s="226">
        <f>IF(N723="zákl. přenesená",J723,0)</f>
        <v>0</v>
      </c>
      <c r="BH723" s="226">
        <f>IF(N723="sníž. přenesená",J723,0)</f>
        <v>0</v>
      </c>
      <c r="BI723" s="226">
        <f>IF(N723="nulová",J723,0)</f>
        <v>0</v>
      </c>
      <c r="BJ723" s="17" t="s">
        <v>85</v>
      </c>
      <c r="BK723" s="226">
        <f>ROUND(I723*H723,2)</f>
        <v>0</v>
      </c>
      <c r="BL723" s="17" t="s">
        <v>306</v>
      </c>
      <c r="BM723" s="225" t="s">
        <v>1148</v>
      </c>
    </row>
    <row r="724" s="2" customFormat="1">
      <c r="A724" s="38"/>
      <c r="B724" s="39"/>
      <c r="C724" s="40"/>
      <c r="D724" s="227" t="s">
        <v>194</v>
      </c>
      <c r="E724" s="40"/>
      <c r="F724" s="228" t="s">
        <v>1149</v>
      </c>
      <c r="G724" s="40"/>
      <c r="H724" s="40"/>
      <c r="I724" s="229"/>
      <c r="J724" s="40"/>
      <c r="K724" s="40"/>
      <c r="L724" s="44"/>
      <c r="M724" s="230"/>
      <c r="N724" s="231"/>
      <c r="O724" s="84"/>
      <c r="P724" s="84"/>
      <c r="Q724" s="84"/>
      <c r="R724" s="84"/>
      <c r="S724" s="84"/>
      <c r="T724" s="85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T724" s="17" t="s">
        <v>194</v>
      </c>
      <c r="AU724" s="17" t="s">
        <v>85</v>
      </c>
    </row>
    <row r="725" s="13" customFormat="1">
      <c r="A725" s="13"/>
      <c r="B725" s="232"/>
      <c r="C725" s="233"/>
      <c r="D725" s="234" t="s">
        <v>196</v>
      </c>
      <c r="E725" s="235" t="s">
        <v>19</v>
      </c>
      <c r="F725" s="236" t="s">
        <v>199</v>
      </c>
      <c r="G725" s="233"/>
      <c r="H725" s="235" t="s">
        <v>19</v>
      </c>
      <c r="I725" s="237"/>
      <c r="J725" s="233"/>
      <c r="K725" s="233"/>
      <c r="L725" s="238"/>
      <c r="M725" s="239"/>
      <c r="N725" s="240"/>
      <c r="O725" s="240"/>
      <c r="P725" s="240"/>
      <c r="Q725" s="240"/>
      <c r="R725" s="240"/>
      <c r="S725" s="240"/>
      <c r="T725" s="241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42" t="s">
        <v>196</v>
      </c>
      <c r="AU725" s="242" t="s">
        <v>85</v>
      </c>
      <c r="AV725" s="13" t="s">
        <v>79</v>
      </c>
      <c r="AW725" s="13" t="s">
        <v>33</v>
      </c>
      <c r="AX725" s="13" t="s">
        <v>72</v>
      </c>
      <c r="AY725" s="242" t="s">
        <v>186</v>
      </c>
    </row>
    <row r="726" s="14" customFormat="1">
      <c r="A726" s="14"/>
      <c r="B726" s="243"/>
      <c r="C726" s="244"/>
      <c r="D726" s="234" t="s">
        <v>196</v>
      </c>
      <c r="E726" s="245" t="s">
        <v>19</v>
      </c>
      <c r="F726" s="246" t="s">
        <v>1150</v>
      </c>
      <c r="G726" s="244"/>
      <c r="H726" s="247">
        <v>6.3890000000000002</v>
      </c>
      <c r="I726" s="248"/>
      <c r="J726" s="244"/>
      <c r="K726" s="244"/>
      <c r="L726" s="249"/>
      <c r="M726" s="250"/>
      <c r="N726" s="251"/>
      <c r="O726" s="251"/>
      <c r="P726" s="251"/>
      <c r="Q726" s="251"/>
      <c r="R726" s="251"/>
      <c r="S726" s="251"/>
      <c r="T726" s="252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53" t="s">
        <v>196</v>
      </c>
      <c r="AU726" s="253" t="s">
        <v>85</v>
      </c>
      <c r="AV726" s="14" t="s">
        <v>85</v>
      </c>
      <c r="AW726" s="14" t="s">
        <v>33</v>
      </c>
      <c r="AX726" s="14" t="s">
        <v>72</v>
      </c>
      <c r="AY726" s="253" t="s">
        <v>186</v>
      </c>
    </row>
    <row r="727" s="2" customFormat="1" ht="44.25" customHeight="1">
      <c r="A727" s="38"/>
      <c r="B727" s="39"/>
      <c r="C727" s="213" t="s">
        <v>1151</v>
      </c>
      <c r="D727" s="213" t="s">
        <v>188</v>
      </c>
      <c r="E727" s="214" t="s">
        <v>1152</v>
      </c>
      <c r="F727" s="215" t="s">
        <v>1153</v>
      </c>
      <c r="G727" s="216" t="s">
        <v>230</v>
      </c>
      <c r="H727" s="217">
        <v>0.109</v>
      </c>
      <c r="I727" s="218"/>
      <c r="J727" s="219">
        <f>ROUND(I727*H727,2)</f>
        <v>0</v>
      </c>
      <c r="K727" s="220"/>
      <c r="L727" s="44"/>
      <c r="M727" s="221" t="s">
        <v>19</v>
      </c>
      <c r="N727" s="222" t="s">
        <v>44</v>
      </c>
      <c r="O727" s="84"/>
      <c r="P727" s="223">
        <f>O727*H727</f>
        <v>0</v>
      </c>
      <c r="Q727" s="223">
        <v>0</v>
      </c>
      <c r="R727" s="223">
        <f>Q727*H727</f>
        <v>0</v>
      </c>
      <c r="S727" s="223">
        <v>0</v>
      </c>
      <c r="T727" s="224">
        <f>S727*H727</f>
        <v>0</v>
      </c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R727" s="225" t="s">
        <v>306</v>
      </c>
      <c r="AT727" s="225" t="s">
        <v>188</v>
      </c>
      <c r="AU727" s="225" t="s">
        <v>85</v>
      </c>
      <c r="AY727" s="17" t="s">
        <v>186</v>
      </c>
      <c r="BE727" s="226">
        <f>IF(N727="základní",J727,0)</f>
        <v>0</v>
      </c>
      <c r="BF727" s="226">
        <f>IF(N727="snížená",J727,0)</f>
        <v>0</v>
      </c>
      <c r="BG727" s="226">
        <f>IF(N727="zákl. přenesená",J727,0)</f>
        <v>0</v>
      </c>
      <c r="BH727" s="226">
        <f>IF(N727="sníž. přenesená",J727,0)</f>
        <v>0</v>
      </c>
      <c r="BI727" s="226">
        <f>IF(N727="nulová",J727,0)</f>
        <v>0</v>
      </c>
      <c r="BJ727" s="17" t="s">
        <v>85</v>
      </c>
      <c r="BK727" s="226">
        <f>ROUND(I727*H727,2)</f>
        <v>0</v>
      </c>
      <c r="BL727" s="17" t="s">
        <v>306</v>
      </c>
      <c r="BM727" s="225" t="s">
        <v>1154</v>
      </c>
    </row>
    <row r="728" s="2" customFormat="1">
      <c r="A728" s="38"/>
      <c r="B728" s="39"/>
      <c r="C728" s="40"/>
      <c r="D728" s="227" t="s">
        <v>194</v>
      </c>
      <c r="E728" s="40"/>
      <c r="F728" s="228" t="s">
        <v>1155</v>
      </c>
      <c r="G728" s="40"/>
      <c r="H728" s="40"/>
      <c r="I728" s="229"/>
      <c r="J728" s="40"/>
      <c r="K728" s="40"/>
      <c r="L728" s="44"/>
      <c r="M728" s="230"/>
      <c r="N728" s="231"/>
      <c r="O728" s="84"/>
      <c r="P728" s="84"/>
      <c r="Q728" s="84"/>
      <c r="R728" s="84"/>
      <c r="S728" s="84"/>
      <c r="T728" s="85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T728" s="17" t="s">
        <v>194</v>
      </c>
      <c r="AU728" s="17" t="s">
        <v>85</v>
      </c>
    </row>
    <row r="729" s="2" customFormat="1" ht="49.05" customHeight="1">
      <c r="A729" s="38"/>
      <c r="B729" s="39"/>
      <c r="C729" s="213" t="s">
        <v>1156</v>
      </c>
      <c r="D729" s="213" t="s">
        <v>188</v>
      </c>
      <c r="E729" s="214" t="s">
        <v>1157</v>
      </c>
      <c r="F729" s="215" t="s">
        <v>1158</v>
      </c>
      <c r="G729" s="216" t="s">
        <v>230</v>
      </c>
      <c r="H729" s="217">
        <v>0.109</v>
      </c>
      <c r="I729" s="218"/>
      <c r="J729" s="219">
        <f>ROUND(I729*H729,2)</f>
        <v>0</v>
      </c>
      <c r="K729" s="220"/>
      <c r="L729" s="44"/>
      <c r="M729" s="221" t="s">
        <v>19</v>
      </c>
      <c r="N729" s="222" t="s">
        <v>44</v>
      </c>
      <c r="O729" s="84"/>
      <c r="P729" s="223">
        <f>O729*H729</f>
        <v>0</v>
      </c>
      <c r="Q729" s="223">
        <v>0</v>
      </c>
      <c r="R729" s="223">
        <f>Q729*H729</f>
        <v>0</v>
      </c>
      <c r="S729" s="223">
        <v>0</v>
      </c>
      <c r="T729" s="224">
        <f>S729*H729</f>
        <v>0</v>
      </c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R729" s="225" t="s">
        <v>306</v>
      </c>
      <c r="AT729" s="225" t="s">
        <v>188</v>
      </c>
      <c r="AU729" s="225" t="s">
        <v>85</v>
      </c>
      <c r="AY729" s="17" t="s">
        <v>186</v>
      </c>
      <c r="BE729" s="226">
        <f>IF(N729="základní",J729,0)</f>
        <v>0</v>
      </c>
      <c r="BF729" s="226">
        <f>IF(N729="snížená",J729,0)</f>
        <v>0</v>
      </c>
      <c r="BG729" s="226">
        <f>IF(N729="zákl. přenesená",J729,0)</f>
        <v>0</v>
      </c>
      <c r="BH729" s="226">
        <f>IF(N729="sníž. přenesená",J729,0)</f>
        <v>0</v>
      </c>
      <c r="BI729" s="226">
        <f>IF(N729="nulová",J729,0)</f>
        <v>0</v>
      </c>
      <c r="BJ729" s="17" t="s">
        <v>85</v>
      </c>
      <c r="BK729" s="226">
        <f>ROUND(I729*H729,2)</f>
        <v>0</v>
      </c>
      <c r="BL729" s="17" t="s">
        <v>306</v>
      </c>
      <c r="BM729" s="225" t="s">
        <v>1159</v>
      </c>
    </row>
    <row r="730" s="2" customFormat="1">
      <c r="A730" s="38"/>
      <c r="B730" s="39"/>
      <c r="C730" s="40"/>
      <c r="D730" s="227" t="s">
        <v>194</v>
      </c>
      <c r="E730" s="40"/>
      <c r="F730" s="228" t="s">
        <v>1160</v>
      </c>
      <c r="G730" s="40"/>
      <c r="H730" s="40"/>
      <c r="I730" s="229"/>
      <c r="J730" s="40"/>
      <c r="K730" s="40"/>
      <c r="L730" s="44"/>
      <c r="M730" s="265"/>
      <c r="N730" s="266"/>
      <c r="O730" s="267"/>
      <c r="P730" s="267"/>
      <c r="Q730" s="267"/>
      <c r="R730" s="267"/>
      <c r="S730" s="267"/>
      <c r="T730" s="26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T730" s="17" t="s">
        <v>194</v>
      </c>
      <c r="AU730" s="17" t="s">
        <v>85</v>
      </c>
    </row>
    <row r="731" s="2" customFormat="1" ht="6.96" customHeight="1">
      <c r="A731" s="38"/>
      <c r="B731" s="59"/>
      <c r="C731" s="60"/>
      <c r="D731" s="60"/>
      <c r="E731" s="60"/>
      <c r="F731" s="60"/>
      <c r="G731" s="60"/>
      <c r="H731" s="60"/>
      <c r="I731" s="60"/>
      <c r="J731" s="60"/>
      <c r="K731" s="60"/>
      <c r="L731" s="44"/>
      <c r="M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</row>
  </sheetData>
  <sheetProtection sheet="1" autoFilter="0" formatColumns="0" formatRows="0" objects="1" scenarios="1" spinCount="100000" saltValue="EEfJXNMVKyDrNf6ynulB5Z333Zy+Lb555DXymJWQWSzA6tbPn1LVjOeXMcu5w3APnQ0fMSmFXVmeL33GtdaZAw==" hashValue="j93fBwmL7iDJ6k2G8+9y++W79MgT3ug6WSZX0VujDrIZRmYArxgi3EkwmTPJiKqhEWJRdwM+e6ohu41PJQyCuA==" algorithmName="SHA-512" password="CDDA"/>
  <autoFilter ref="C104:K7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3:H93"/>
    <mergeCell ref="E95:H95"/>
    <mergeCell ref="E97:H97"/>
    <mergeCell ref="L2:V2"/>
  </mergeCells>
  <hyperlinks>
    <hyperlink ref="F109" r:id="rId1" display="https://podminky.urs.cz/item/CS_URS_2023_01/278382543"/>
    <hyperlink ref="F116" r:id="rId2" display="https://podminky.urs.cz/item/CS_URS_2023_01/310238211"/>
    <hyperlink ref="F121" r:id="rId3" display="https://podminky.urs.cz/item/CS_URS_2023_01/310239411"/>
    <hyperlink ref="F131" r:id="rId4" display="https://podminky.urs.cz/item/CS_URS_2023_01/317234410"/>
    <hyperlink ref="F140" r:id="rId5" display="https://podminky.urs.cz/item/CS_URS_2023_01/317941121"/>
    <hyperlink ref="F158" r:id="rId6" display="https://podminky.urs.cz/item/CS_URS_2023_01/342244121"/>
    <hyperlink ref="F163" r:id="rId7" display="https://podminky.urs.cz/item/CS_URS_2023_01/411321414"/>
    <hyperlink ref="F167" r:id="rId8" display="https://podminky.urs.cz/item/CS_URS_2023_01/411354239"/>
    <hyperlink ref="F171" r:id="rId9" display="https://podminky.urs.cz/item/CS_URS_2023_01/411361821"/>
    <hyperlink ref="F176" r:id="rId10" display="https://podminky.urs.cz/item/CS_URS_2023_01/611325223"/>
    <hyperlink ref="F182" r:id="rId11" display="https://podminky.urs.cz/item/CS_URS_2023_01/612321141"/>
    <hyperlink ref="F188" r:id="rId12" display="https://podminky.urs.cz/item/CS_URS_2023_01/612325221"/>
    <hyperlink ref="F200" r:id="rId13" display="https://podminky.urs.cz/item/CS_URS_2023_01/612325223"/>
    <hyperlink ref="F204" r:id="rId14" display="https://podminky.urs.cz/item/CS_URS_2023_01/622321141"/>
    <hyperlink ref="F208" r:id="rId15" display="https://podminky.urs.cz/item/CS_URS_2023_01/622321191"/>
    <hyperlink ref="F212" r:id="rId16" display="https://podminky.urs.cz/item/CS_URS_2023_01/629991011"/>
    <hyperlink ref="F215" r:id="rId17" display="https://podminky.urs.cz/item/CS_URS_2023_01/631311116"/>
    <hyperlink ref="F219" r:id="rId18" display="https://podminky.urs.cz/item/CS_URS_2023_01/636311111"/>
    <hyperlink ref="F225" r:id="rId19" display="https://podminky.urs.cz/item/CS_URS_2023_01/642945111"/>
    <hyperlink ref="F234" r:id="rId20" display="https://podminky.urs.cz/item/CS_URS_2023_01/943111111"/>
    <hyperlink ref="F237" r:id="rId21" display="https://podminky.urs.cz/item/CS_URS_2023_01/943111211"/>
    <hyperlink ref="F240" r:id="rId22" display="https://podminky.urs.cz/item/CS_URS_2023_01/943111811"/>
    <hyperlink ref="F242" r:id="rId23" display="https://podminky.urs.cz/item/CS_URS_2023_01/943121311"/>
    <hyperlink ref="F245" r:id="rId24" display="https://podminky.urs.cz/item/CS_URS_2023_01/949101111"/>
    <hyperlink ref="F250" r:id="rId25" display="https://podminky.urs.cz/item/CS_URS_2023_01/949111114"/>
    <hyperlink ref="F253" r:id="rId26" display="https://podminky.urs.cz/item/CS_URS_2023_01/949211111"/>
    <hyperlink ref="F256" r:id="rId27" display="https://podminky.urs.cz/item/CS_URS_2023_01/949211211"/>
    <hyperlink ref="F259" r:id="rId28" display="https://podminky.urs.cz/item/CS_URS_2023_01/949211811"/>
    <hyperlink ref="F261" r:id="rId29" display="https://podminky.urs.cz/item/CS_URS_2023_01/952901411"/>
    <hyperlink ref="F265" r:id="rId30" display="https://podminky.urs.cz/item/CS_URS_2023_01/952902501"/>
    <hyperlink ref="F271" r:id="rId31" display="https://podminky.urs.cz/item/CS_URS_2023_01/953943114"/>
    <hyperlink ref="F274" r:id="rId32" display="https://podminky.urs.cz/item/CS_URS_2023_01/953943211"/>
    <hyperlink ref="F277" r:id="rId33" display="https://podminky.urs.cz/item/CS_URS_2023_01/953961112"/>
    <hyperlink ref="F281" r:id="rId34" display="https://podminky.urs.cz/item/CS_URS_2023_01/953965115"/>
    <hyperlink ref="F285" r:id="rId35" display="https://podminky.urs.cz/item/CS_URS_2023_01/962052210"/>
    <hyperlink ref="F289" r:id="rId36" display="https://podminky.urs.cz/item/CS_URS_2023_01/965081421"/>
    <hyperlink ref="F292" r:id="rId37" display="https://podminky.urs.cz/item/CS_URS_2023_01/968072455"/>
    <hyperlink ref="F295" r:id="rId38" display="https://podminky.urs.cz/item/CS_URS_2023_01/971033231"/>
    <hyperlink ref="F298" r:id="rId39" display="https://podminky.urs.cz/item/CS_URS_2023_01/971033331"/>
    <hyperlink ref="F305" r:id="rId40" display="https://podminky.urs.cz/item/CS_URS_2023_01/971033351"/>
    <hyperlink ref="F311" r:id="rId41" display="https://podminky.urs.cz/item/CS_URS_2023_01/971033531"/>
    <hyperlink ref="F315" r:id="rId42" display="https://podminky.urs.cz/item/CS_URS_2023_01/971033631"/>
    <hyperlink ref="F319" r:id="rId43" display="https://podminky.urs.cz/item/CS_URS_2023_01/971035351"/>
    <hyperlink ref="F323" r:id="rId44" display="https://podminky.urs.cz/item/CS_URS_2023_01/971035451"/>
    <hyperlink ref="F329" r:id="rId45" display="https://podminky.urs.cz/item/CS_URS_2023_01/971035561"/>
    <hyperlink ref="F333" r:id="rId46" display="https://podminky.urs.cz/item/CS_URS_2023_01/971035641"/>
    <hyperlink ref="F337" r:id="rId47" display="https://podminky.urs.cz/item/CS_URS_2023_01/971035661"/>
    <hyperlink ref="F342" r:id="rId48" display="https://podminky.urs.cz/item/CS_URS_2023_01/972054211"/>
    <hyperlink ref="F348" r:id="rId49" display="https://podminky.urs.cz/item/CS_URS_2023_01/972054311"/>
    <hyperlink ref="F354" r:id="rId50" display="https://podminky.urs.cz/item/CS_URS_2023_01/972054411"/>
    <hyperlink ref="F360" r:id="rId51" display="https://podminky.urs.cz/item/CS_URS_2023_01/974031664"/>
    <hyperlink ref="F367" r:id="rId52" display="https://podminky.urs.cz/item/CS_URS_2023_01/978015391"/>
    <hyperlink ref="F371" r:id="rId53" display="https://podminky.urs.cz/item/CS_URS_2023_01/985112122"/>
    <hyperlink ref="F375" r:id="rId54" display="https://podminky.urs.cz/item/CS_URS_2023_01/985112193"/>
    <hyperlink ref="F377" r:id="rId55" display="https://podminky.urs.cz/item/CS_URS_2023_01/985121201"/>
    <hyperlink ref="F381" r:id="rId56" display="https://podminky.urs.cz/item/CS_URS_2023_01/985121912"/>
    <hyperlink ref="F383" r:id="rId57" display="https://podminky.urs.cz/item/CS_URS_2023_01/985312121"/>
    <hyperlink ref="F387" r:id="rId58" display="https://podminky.urs.cz/item/CS_URS_2023_01/985312192"/>
    <hyperlink ref="F389" r:id="rId59" display="https://podminky.urs.cz/item/CS_URS_2023_01/985323111"/>
    <hyperlink ref="F393" r:id="rId60" display="https://podminky.urs.cz/item/CS_URS_2023_01/985323912"/>
    <hyperlink ref="F395" r:id="rId61" display="https://podminky.urs.cz/item/CS_URS_2023_01/993121111"/>
    <hyperlink ref="F397" r:id="rId62" display="https://podminky.urs.cz/item/CS_URS_2023_01/993121119"/>
    <hyperlink ref="F400" r:id="rId63" display="https://podminky.urs.cz/item/CS_URS_2023_01/997013217"/>
    <hyperlink ref="F402" r:id="rId64" display="https://podminky.urs.cz/item/CS_URS_2023_01/997013501"/>
    <hyperlink ref="F404" r:id="rId65" display="https://podminky.urs.cz/item/CS_URS_2023_01/997013509"/>
    <hyperlink ref="F407" r:id="rId66" display="https://podminky.urs.cz/item/CS_URS_2023_01/997013631"/>
    <hyperlink ref="F410" r:id="rId67" display="https://podminky.urs.cz/item/CS_URS_2023_01/997013804"/>
    <hyperlink ref="F412" r:id="rId68" display="https://podminky.urs.cz/item/CS_URS_2023_01/997013811"/>
    <hyperlink ref="F414" r:id="rId69" display="https://podminky.urs.cz/item/CS_URS_2023_01/997013847"/>
    <hyperlink ref="F418" r:id="rId70" display="https://podminky.urs.cz/item/CS_URS_2023_01/998018003"/>
    <hyperlink ref="F422" r:id="rId71" display="https://podminky.urs.cz/item/CS_URS_2023_01/712311101"/>
    <hyperlink ref="F428" r:id="rId72" display="https://podminky.urs.cz/item/CS_URS_2023_01/712331111"/>
    <hyperlink ref="F434" r:id="rId73" display="https://podminky.urs.cz/item/CS_URS_2023_01/712361701"/>
    <hyperlink ref="F440" r:id="rId74" display="https://podminky.urs.cz/item/CS_URS_2023_01/712363803"/>
    <hyperlink ref="F443" r:id="rId75" display="https://podminky.urs.cz/item/CS_URS_2023_01/712391171"/>
    <hyperlink ref="F449" r:id="rId76" display="https://podminky.urs.cz/item/CS_URS_2023_01/998712103"/>
    <hyperlink ref="F451" r:id="rId77" display="https://podminky.urs.cz/item/CS_URS_2023_01/998712181"/>
    <hyperlink ref="F454" r:id="rId78" display="https://podminky.urs.cz/item/CS_URS_2023_01/713110821"/>
    <hyperlink ref="F457" r:id="rId79" display="https://podminky.urs.cz/item/CS_URS_2023_01/713141136"/>
    <hyperlink ref="F463" r:id="rId80" display="https://podminky.urs.cz/item/CS_URS_2023_01/998713103"/>
    <hyperlink ref="F465" r:id="rId81" display="https://podminky.urs.cz/item/CS_URS_2023_01/998713181"/>
    <hyperlink ref="F468" r:id="rId82" display="https://podminky.urs.cz/item/CS_URS_2023_01/762101931"/>
    <hyperlink ref="F495" r:id="rId83" display="https://podminky.urs.cz/item/CS_URS_2023_01/762111811"/>
    <hyperlink ref="F500" r:id="rId84" display="https://podminky.urs.cz/item/CS_URS_2023_01/763111414"/>
    <hyperlink ref="F505" r:id="rId85" display="https://podminky.urs.cz/item/CS_URS_2023_01/763111714"/>
    <hyperlink ref="F508" r:id="rId86" display="https://podminky.urs.cz/item/CS_URS_2023_01/763111717"/>
    <hyperlink ref="F518" r:id="rId87" display="https://podminky.urs.cz/item/CS_URS_2023_01/763181311"/>
    <hyperlink ref="F523" r:id="rId88" display="https://podminky.urs.cz/item/CS_URS_2023_01/998763303"/>
    <hyperlink ref="F525" r:id="rId89" display="https://podminky.urs.cz/item/CS_URS_2023_01/998763381"/>
    <hyperlink ref="F528" r:id="rId90" display="https://podminky.urs.cz/item/CS_URS_2023_01/764002414"/>
    <hyperlink ref="F533" r:id="rId91" display="https://podminky.urs.cz/item/CS_URS_2023_01/764131431"/>
    <hyperlink ref="F536" r:id="rId92" display="https://podminky.urs.cz/item/CS_URS_2023_01/998764103"/>
    <hyperlink ref="F538" r:id="rId93" display="https://podminky.urs.cz/item/CS_URS_2023_01/998764181"/>
    <hyperlink ref="F541" r:id="rId94" display="https://podminky.urs.cz/item/CS_URS_2023_01/766660731"/>
    <hyperlink ref="F548" r:id="rId95" display="https://podminky.urs.cz/item/CS_URS_2023_01/766660733"/>
    <hyperlink ref="F553" r:id="rId96" display="https://podminky.urs.cz/item/CS_URS_2023_01/766695213"/>
    <hyperlink ref="F558" r:id="rId97" display="https://podminky.urs.cz/item/CS_URS_2023_01/998766103"/>
    <hyperlink ref="F560" r:id="rId98" display="https://podminky.urs.cz/item/CS_URS_2023_01/998766181"/>
    <hyperlink ref="F563" r:id="rId99" display="https://podminky.urs.cz/item/CS_URS_2023_01/767610121"/>
    <hyperlink ref="F567" r:id="rId100" display="https://podminky.urs.cz/item/CS_URS_2023_01/767612911"/>
    <hyperlink ref="F571" r:id="rId101" display="https://podminky.urs.cz/item/CS_URS_2023_01/767612912"/>
    <hyperlink ref="F575" r:id="rId102" display="https://podminky.urs.cz/item/CS_URS_2023_01/767631800"/>
    <hyperlink ref="F579" r:id="rId103" display="https://podminky.urs.cz/item/CS_URS_2023_01/767646510"/>
    <hyperlink ref="F584" r:id="rId104" display="https://podminky.urs.cz/item/CS_URS_2023_01/767649191"/>
    <hyperlink ref="F589" r:id="rId105" display="https://podminky.urs.cz/item/CS_URS_2023_01/767995113"/>
    <hyperlink ref="F604" r:id="rId106" display="https://podminky.urs.cz/item/CS_URS_2023_01/767996801"/>
    <hyperlink ref="F608" r:id="rId107" display="https://podminky.urs.cz/item/CS_URS_2023_01/998767103"/>
    <hyperlink ref="F610" r:id="rId108" display="https://podminky.urs.cz/item/CS_URS_2023_01/998767181"/>
    <hyperlink ref="F613" r:id="rId109" display="https://podminky.urs.cz/item/CS_URS_2023_01/777111111"/>
    <hyperlink ref="F617" r:id="rId110" display="https://podminky.urs.cz/item/CS_URS_2023_01/777111121"/>
    <hyperlink ref="F621" r:id="rId111" display="https://podminky.urs.cz/item/CS_URS_2023_01/777111123"/>
    <hyperlink ref="F625" r:id="rId112" display="https://podminky.urs.cz/item/CS_URS_2023_01/777121105"/>
    <hyperlink ref="F629" r:id="rId113" display="https://podminky.urs.cz/item/CS_URS_2023_01/777131105"/>
    <hyperlink ref="F631" r:id="rId114" display="https://podminky.urs.cz/item/CS_URS_2023_01/777131121"/>
    <hyperlink ref="F633" r:id="rId115" display="https://podminky.urs.cz/item/CS_URS_2023_01/777511105"/>
    <hyperlink ref="F637" r:id="rId116" display="https://podminky.urs.cz/item/CS_URS_2023_01/777511181"/>
    <hyperlink ref="F641" r:id="rId117" display="https://podminky.urs.cz/item/CS_URS_2023_01/998777103"/>
    <hyperlink ref="F643" r:id="rId118" display="https://podminky.urs.cz/item/CS_URS_2023_01/998777181"/>
    <hyperlink ref="F646" r:id="rId119" display="https://podminky.urs.cz/item/CS_URS_2023_01/783301313"/>
    <hyperlink ref="F656" r:id="rId120" display="https://podminky.urs.cz/item/CS_URS_2023_01/783314203"/>
    <hyperlink ref="F666" r:id="rId121" display="https://podminky.urs.cz/item/CS_URS_2023_01/783315101"/>
    <hyperlink ref="F672" r:id="rId122" display="https://podminky.urs.cz/item/CS_URS_2023_01/783317101"/>
    <hyperlink ref="F678" r:id="rId123" display="https://podminky.urs.cz/item/CS_URS_2023_01/783827123"/>
    <hyperlink ref="F682" r:id="rId124" display="https://podminky.urs.cz/item/CS_URS_2023_01/783901453"/>
    <hyperlink ref="F686" r:id="rId125" display="https://podminky.urs.cz/item/CS_URS_2023_01/783943171"/>
    <hyperlink ref="F690" r:id="rId126" display="https://podminky.urs.cz/item/CS_URS_2023_01/783947163"/>
    <hyperlink ref="F694" r:id="rId127" display="https://podminky.urs.cz/item/CS_URS_2023_01/783997151"/>
    <hyperlink ref="F698" r:id="rId128" display="https://podminky.urs.cz/item/CS_URS_2023_01/783997165"/>
    <hyperlink ref="F703" r:id="rId129" display="https://podminky.urs.cz/item/CS_URS_2023_01/784111011"/>
    <hyperlink ref="F709" r:id="rId130" display="https://podminky.urs.cz/item/CS_URS_2023_01/784181101"/>
    <hyperlink ref="F711" r:id="rId131" display="https://podminky.urs.cz/item/CS_URS_2023_01/784211101"/>
    <hyperlink ref="F720" r:id="rId132" display="https://podminky.urs.cz/item/CS_URS_2023_01/787600802"/>
    <hyperlink ref="F724" r:id="rId133" display="https://podminky.urs.cz/item/CS_URS_2023_01/787613526"/>
    <hyperlink ref="F728" r:id="rId134" display="https://podminky.urs.cz/item/CS_URS_2023_01/998787103"/>
    <hyperlink ref="F730" r:id="rId135" display="https://podminky.urs.cz/item/CS_URS_2023_01/99878718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6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134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4772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ROUND(J93,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ROUND((SUM(BE93:BE161)),  2)</f>
        <v>0</v>
      </c>
      <c r="G35" s="38"/>
      <c r="H35" s="38"/>
      <c r="I35" s="157">
        <v>0.20999999999999999</v>
      </c>
      <c r="J35" s="156">
        <f>ROUND(((SUM(BE93:BE161))*I35),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ROUND((SUM(BF93:BF161)),  2)</f>
        <v>0</v>
      </c>
      <c r="G36" s="38"/>
      <c r="H36" s="38"/>
      <c r="I36" s="157">
        <v>0.14999999999999999</v>
      </c>
      <c r="J36" s="156">
        <f>ROUND(((SUM(BF93:BF161))*I36),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ROUND((SUM(BG93:BG161)),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ROUND((SUM(BH93:BH161)),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ROUND((SUM(BI93:BI161)),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D1.4.4_ZTI - Zdravotechnika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J93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J94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J95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158</v>
      </c>
      <c r="E66" s="182"/>
      <c r="F66" s="182"/>
      <c r="G66" s="182"/>
      <c r="H66" s="182"/>
      <c r="I66" s="182"/>
      <c r="J66" s="183">
        <f>J102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4"/>
      <c r="C67" s="175"/>
      <c r="D67" s="176" t="s">
        <v>159</v>
      </c>
      <c r="E67" s="177"/>
      <c r="F67" s="177"/>
      <c r="G67" s="177"/>
      <c r="H67" s="177"/>
      <c r="I67" s="177"/>
      <c r="J67" s="178">
        <f>J105</f>
        <v>0</v>
      </c>
      <c r="K67" s="175"/>
      <c r="L67" s="17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0"/>
      <c r="C68" s="125"/>
      <c r="D68" s="181" t="s">
        <v>2045</v>
      </c>
      <c r="E68" s="182"/>
      <c r="F68" s="182"/>
      <c r="G68" s="182"/>
      <c r="H68" s="182"/>
      <c r="I68" s="182"/>
      <c r="J68" s="183">
        <f>J106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0"/>
      <c r="C69" s="125"/>
      <c r="D69" s="181" t="s">
        <v>1429</v>
      </c>
      <c r="E69" s="182"/>
      <c r="F69" s="182"/>
      <c r="G69" s="182"/>
      <c r="H69" s="182"/>
      <c r="I69" s="182"/>
      <c r="J69" s="183">
        <f>J121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166</v>
      </c>
      <c r="E70" s="182"/>
      <c r="F70" s="182"/>
      <c r="G70" s="182"/>
      <c r="H70" s="182"/>
      <c r="I70" s="182"/>
      <c r="J70" s="183">
        <f>J130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168</v>
      </c>
      <c r="E71" s="182"/>
      <c r="F71" s="182"/>
      <c r="G71" s="182"/>
      <c r="H71" s="182"/>
      <c r="I71" s="182"/>
      <c r="J71" s="183">
        <f>J153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38"/>
      <c r="B72" s="39"/>
      <c r="C72" s="40"/>
      <c r="D72" s="40"/>
      <c r="E72" s="40"/>
      <c r="F72" s="40"/>
      <c r="G72" s="40"/>
      <c r="H72" s="40"/>
      <c r="I72" s="40"/>
      <c r="J72" s="40"/>
      <c r="K72" s="40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6.96" customHeight="1">
      <c r="A73" s="38"/>
      <c r="B73" s="59"/>
      <c r="C73" s="60"/>
      <c r="D73" s="60"/>
      <c r="E73" s="60"/>
      <c r="F73" s="60"/>
      <c r="G73" s="60"/>
      <c r="H73" s="60"/>
      <c r="I73" s="60"/>
      <c r="J73" s="60"/>
      <c r="K73" s="6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7" s="2" customFormat="1" ht="6.96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24.96" customHeight="1">
      <c r="A78" s="38"/>
      <c r="B78" s="39"/>
      <c r="C78" s="23" t="s">
        <v>171</v>
      </c>
      <c r="D78" s="40"/>
      <c r="E78" s="40"/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6.96" customHeight="1">
      <c r="A79" s="38"/>
      <c r="B79" s="39"/>
      <c r="C79" s="40"/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2" customHeight="1">
      <c r="A80" s="38"/>
      <c r="B80" s="39"/>
      <c r="C80" s="32" t="s">
        <v>16</v>
      </c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6.5" customHeight="1">
      <c r="A81" s="38"/>
      <c r="B81" s="39"/>
      <c r="C81" s="40"/>
      <c r="D81" s="40"/>
      <c r="E81" s="169" t="str">
        <f>E7</f>
        <v xml:space="preserve"> Rekonstrukce vzduchotechniky v bytovém domě</v>
      </c>
      <c r="F81" s="32"/>
      <c r="G81" s="32"/>
      <c r="H81" s="32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1" customFormat="1" ht="12" customHeight="1">
      <c r="B82" s="21"/>
      <c r="C82" s="32" t="s">
        <v>143</v>
      </c>
      <c r="D82" s="22"/>
      <c r="E82" s="22"/>
      <c r="F82" s="22"/>
      <c r="G82" s="22"/>
      <c r="H82" s="22"/>
      <c r="I82" s="22"/>
      <c r="J82" s="22"/>
      <c r="K82" s="22"/>
      <c r="L82" s="20"/>
    </row>
    <row r="83" s="2" customFormat="1" ht="16.5" customHeight="1">
      <c r="A83" s="38"/>
      <c r="B83" s="39"/>
      <c r="C83" s="40"/>
      <c r="D83" s="40"/>
      <c r="E83" s="169" t="s">
        <v>4396</v>
      </c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145</v>
      </c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69" t="str">
        <f>E11</f>
        <v>SO 103 D1.4.4_ZTI - Zdravotechnika</v>
      </c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2" t="s">
        <v>21</v>
      </c>
      <c r="D87" s="40"/>
      <c r="E87" s="40"/>
      <c r="F87" s="27" t="str">
        <f>F14</f>
        <v xml:space="preserve"> náměstí Svobody 728/1</v>
      </c>
      <c r="G87" s="40"/>
      <c r="H87" s="40"/>
      <c r="I87" s="32" t="s">
        <v>23</v>
      </c>
      <c r="J87" s="72" t="str">
        <f>IF(J14="","",J14)</f>
        <v>3. 1. 2023</v>
      </c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5.15" customHeight="1">
      <c r="A89" s="38"/>
      <c r="B89" s="39"/>
      <c r="C89" s="32" t="s">
        <v>25</v>
      </c>
      <c r="D89" s="40"/>
      <c r="E89" s="40"/>
      <c r="F89" s="27" t="str">
        <f>E17</f>
        <v>SNEO a.s</v>
      </c>
      <c r="G89" s="40"/>
      <c r="H89" s="40"/>
      <c r="I89" s="32" t="s">
        <v>31</v>
      </c>
      <c r="J89" s="36" t="str">
        <f>E23</f>
        <v>Ing. Filip Nehonský</v>
      </c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2" t="s">
        <v>29</v>
      </c>
      <c r="D90" s="40"/>
      <c r="E90" s="40"/>
      <c r="F90" s="27" t="str">
        <f>IF(E20="","",E20)</f>
        <v>Vyplň údaj</v>
      </c>
      <c r="G90" s="40"/>
      <c r="H90" s="40"/>
      <c r="I90" s="32" t="s">
        <v>34</v>
      </c>
      <c r="J90" s="36" t="str">
        <f>E26</f>
        <v>Pavel Novotný</v>
      </c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0.32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11" customFormat="1" ht="29.28" customHeight="1">
      <c r="A92" s="185"/>
      <c r="B92" s="186"/>
      <c r="C92" s="187" t="s">
        <v>172</v>
      </c>
      <c r="D92" s="188" t="s">
        <v>57</v>
      </c>
      <c r="E92" s="188" t="s">
        <v>53</v>
      </c>
      <c r="F92" s="188" t="s">
        <v>54</v>
      </c>
      <c r="G92" s="188" t="s">
        <v>173</v>
      </c>
      <c r="H92" s="188" t="s">
        <v>174</v>
      </c>
      <c r="I92" s="188" t="s">
        <v>175</v>
      </c>
      <c r="J92" s="189" t="s">
        <v>149</v>
      </c>
      <c r="K92" s="190" t="s">
        <v>176</v>
      </c>
      <c r="L92" s="191"/>
      <c r="M92" s="92" t="s">
        <v>19</v>
      </c>
      <c r="N92" s="93" t="s">
        <v>42</v>
      </c>
      <c r="O92" s="93" t="s">
        <v>177</v>
      </c>
      <c r="P92" s="93" t="s">
        <v>178</v>
      </c>
      <c r="Q92" s="93" t="s">
        <v>179</v>
      </c>
      <c r="R92" s="93" t="s">
        <v>180</v>
      </c>
      <c r="S92" s="93" t="s">
        <v>181</v>
      </c>
      <c r="T92" s="94" t="s">
        <v>182</v>
      </c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</row>
    <row r="93" s="2" customFormat="1" ht="22.8" customHeight="1">
      <c r="A93" s="38"/>
      <c r="B93" s="39"/>
      <c r="C93" s="99" t="s">
        <v>183</v>
      </c>
      <c r="D93" s="40"/>
      <c r="E93" s="40"/>
      <c r="F93" s="40"/>
      <c r="G93" s="40"/>
      <c r="H93" s="40"/>
      <c r="I93" s="40"/>
      <c r="J93" s="192">
        <f>BK93</f>
        <v>0</v>
      </c>
      <c r="K93" s="40"/>
      <c r="L93" s="44"/>
      <c r="M93" s="95"/>
      <c r="N93" s="193"/>
      <c r="O93" s="96"/>
      <c r="P93" s="194">
        <f>P94+P105</f>
        <v>0</v>
      </c>
      <c r="Q93" s="96"/>
      <c r="R93" s="194">
        <f>R94+R105</f>
        <v>0.10768818550000002</v>
      </c>
      <c r="S93" s="96"/>
      <c r="T93" s="195">
        <f>T94+T105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T93" s="17" t="s">
        <v>71</v>
      </c>
      <c r="AU93" s="17" t="s">
        <v>150</v>
      </c>
      <c r="BK93" s="196">
        <f>BK94+BK105</f>
        <v>0</v>
      </c>
    </row>
    <row r="94" s="12" customFormat="1" ht="25.92" customHeight="1">
      <c r="A94" s="12"/>
      <c r="B94" s="197"/>
      <c r="C94" s="198"/>
      <c r="D94" s="199" t="s">
        <v>71</v>
      </c>
      <c r="E94" s="200" t="s">
        <v>184</v>
      </c>
      <c r="F94" s="200" t="s">
        <v>185</v>
      </c>
      <c r="G94" s="198"/>
      <c r="H94" s="198"/>
      <c r="I94" s="201"/>
      <c r="J94" s="202">
        <f>BK94</f>
        <v>0</v>
      </c>
      <c r="K94" s="198"/>
      <c r="L94" s="203"/>
      <c r="M94" s="204"/>
      <c r="N94" s="205"/>
      <c r="O94" s="205"/>
      <c r="P94" s="206">
        <f>P95+P102</f>
        <v>0</v>
      </c>
      <c r="Q94" s="205"/>
      <c r="R94" s="206">
        <f>R95+R102</f>
        <v>0.0069525279999999995</v>
      </c>
      <c r="S94" s="205"/>
      <c r="T94" s="207">
        <f>T95+T102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8" t="s">
        <v>79</v>
      </c>
      <c r="AT94" s="209" t="s">
        <v>71</v>
      </c>
      <c r="AU94" s="209" t="s">
        <v>72</v>
      </c>
      <c r="AY94" s="208" t="s">
        <v>186</v>
      </c>
      <c r="BK94" s="210">
        <f>BK95+BK102</f>
        <v>0</v>
      </c>
    </row>
    <row r="95" s="12" customFormat="1" ht="22.8" customHeight="1">
      <c r="A95" s="12"/>
      <c r="B95" s="197"/>
      <c r="C95" s="198"/>
      <c r="D95" s="199" t="s">
        <v>71</v>
      </c>
      <c r="E95" s="211" t="s">
        <v>253</v>
      </c>
      <c r="F95" s="211" t="s">
        <v>361</v>
      </c>
      <c r="G95" s="198"/>
      <c r="H95" s="198"/>
      <c r="I95" s="201"/>
      <c r="J95" s="212">
        <f>BK95</f>
        <v>0</v>
      </c>
      <c r="K95" s="198"/>
      <c r="L95" s="203"/>
      <c r="M95" s="204"/>
      <c r="N95" s="205"/>
      <c r="O95" s="205"/>
      <c r="P95" s="206">
        <f>SUM(P96:P101)</f>
        <v>0</v>
      </c>
      <c r="Q95" s="205"/>
      <c r="R95" s="206">
        <f>SUM(R96:R101)</f>
        <v>0.0069525279999999995</v>
      </c>
      <c r="S95" s="205"/>
      <c r="T95" s="207">
        <f>SUM(T96:T101)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8" t="s">
        <v>79</v>
      </c>
      <c r="AT95" s="209" t="s">
        <v>71</v>
      </c>
      <c r="AU95" s="209" t="s">
        <v>79</v>
      </c>
      <c r="AY95" s="208" t="s">
        <v>186</v>
      </c>
      <c r="BK95" s="210">
        <f>SUM(BK96:BK101)</f>
        <v>0</v>
      </c>
    </row>
    <row r="96" s="2" customFormat="1" ht="37.8" customHeight="1">
      <c r="A96" s="38"/>
      <c r="B96" s="39"/>
      <c r="C96" s="213" t="s">
        <v>79</v>
      </c>
      <c r="D96" s="213" t="s">
        <v>188</v>
      </c>
      <c r="E96" s="214" t="s">
        <v>452</v>
      </c>
      <c r="F96" s="215" t="s">
        <v>453</v>
      </c>
      <c r="G96" s="216" t="s">
        <v>283</v>
      </c>
      <c r="H96" s="217">
        <v>88</v>
      </c>
      <c r="I96" s="218"/>
      <c r="J96" s="219">
        <f>ROUND(I96*H96,2)</f>
        <v>0</v>
      </c>
      <c r="K96" s="220"/>
      <c r="L96" s="44"/>
      <c r="M96" s="221" t="s">
        <v>19</v>
      </c>
      <c r="N96" s="222" t="s">
        <v>44</v>
      </c>
      <c r="O96" s="84"/>
      <c r="P96" s="223">
        <f>O96*H96</f>
        <v>0</v>
      </c>
      <c r="Q96" s="223">
        <v>9.0059999999999998E-06</v>
      </c>
      <c r="R96" s="223">
        <f>Q96*H96</f>
        <v>0.00079252800000000003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192</v>
      </c>
      <c r="AT96" s="225" t="s">
        <v>188</v>
      </c>
      <c r="AU96" s="225" t="s">
        <v>85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192</v>
      </c>
      <c r="BM96" s="225" t="s">
        <v>4773</v>
      </c>
    </row>
    <row r="97" s="2" customFormat="1">
      <c r="A97" s="38"/>
      <c r="B97" s="39"/>
      <c r="C97" s="40"/>
      <c r="D97" s="227" t="s">
        <v>194</v>
      </c>
      <c r="E97" s="40"/>
      <c r="F97" s="228" t="s">
        <v>455</v>
      </c>
      <c r="G97" s="40"/>
      <c r="H97" s="40"/>
      <c r="I97" s="229"/>
      <c r="J97" s="40"/>
      <c r="K97" s="40"/>
      <c r="L97" s="44"/>
      <c r="M97" s="230"/>
      <c r="N97" s="231"/>
      <c r="O97" s="84"/>
      <c r="P97" s="84"/>
      <c r="Q97" s="84"/>
      <c r="R97" s="84"/>
      <c r="S97" s="84"/>
      <c r="T97" s="85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T97" s="17" t="s">
        <v>194</v>
      </c>
      <c r="AU97" s="17" t="s">
        <v>85</v>
      </c>
    </row>
    <row r="98" s="13" customFormat="1">
      <c r="A98" s="13"/>
      <c r="B98" s="232"/>
      <c r="C98" s="233"/>
      <c r="D98" s="234" t="s">
        <v>196</v>
      </c>
      <c r="E98" s="235" t="s">
        <v>19</v>
      </c>
      <c r="F98" s="236" t="s">
        <v>4774</v>
      </c>
      <c r="G98" s="233"/>
      <c r="H98" s="235" t="s">
        <v>19</v>
      </c>
      <c r="I98" s="237"/>
      <c r="J98" s="233"/>
      <c r="K98" s="233"/>
      <c r="L98" s="238"/>
      <c r="M98" s="239"/>
      <c r="N98" s="240"/>
      <c r="O98" s="240"/>
      <c r="P98" s="240"/>
      <c r="Q98" s="240"/>
      <c r="R98" s="240"/>
      <c r="S98" s="240"/>
      <c r="T98" s="241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2" t="s">
        <v>196</v>
      </c>
      <c r="AU98" s="242" t="s">
        <v>85</v>
      </c>
      <c r="AV98" s="13" t="s">
        <v>79</v>
      </c>
      <c r="AW98" s="13" t="s">
        <v>33</v>
      </c>
      <c r="AX98" s="13" t="s">
        <v>72</v>
      </c>
      <c r="AY98" s="242" t="s">
        <v>186</v>
      </c>
    </row>
    <row r="99" s="14" customFormat="1">
      <c r="A99" s="14"/>
      <c r="B99" s="243"/>
      <c r="C99" s="244"/>
      <c r="D99" s="234" t="s">
        <v>196</v>
      </c>
      <c r="E99" s="245" t="s">
        <v>19</v>
      </c>
      <c r="F99" s="246" t="s">
        <v>4775</v>
      </c>
      <c r="G99" s="244"/>
      <c r="H99" s="247">
        <v>88</v>
      </c>
      <c r="I99" s="248"/>
      <c r="J99" s="244"/>
      <c r="K99" s="244"/>
      <c r="L99" s="249"/>
      <c r="M99" s="250"/>
      <c r="N99" s="251"/>
      <c r="O99" s="251"/>
      <c r="P99" s="251"/>
      <c r="Q99" s="251"/>
      <c r="R99" s="251"/>
      <c r="S99" s="251"/>
      <c r="T99" s="252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3" t="s">
        <v>196</v>
      </c>
      <c r="AU99" s="253" t="s">
        <v>85</v>
      </c>
      <c r="AV99" s="14" t="s">
        <v>85</v>
      </c>
      <c r="AW99" s="14" t="s">
        <v>33</v>
      </c>
      <c r="AX99" s="14" t="s">
        <v>72</v>
      </c>
      <c r="AY99" s="253" t="s">
        <v>186</v>
      </c>
    </row>
    <row r="100" s="2" customFormat="1" ht="33" customHeight="1">
      <c r="A100" s="38"/>
      <c r="B100" s="39"/>
      <c r="C100" s="213" t="s">
        <v>85</v>
      </c>
      <c r="D100" s="213" t="s">
        <v>188</v>
      </c>
      <c r="E100" s="214" t="s">
        <v>458</v>
      </c>
      <c r="F100" s="215" t="s">
        <v>459</v>
      </c>
      <c r="G100" s="216" t="s">
        <v>283</v>
      </c>
      <c r="H100" s="217">
        <v>88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6.9999999999999994E-05</v>
      </c>
      <c r="R100" s="223">
        <f>Q100*H100</f>
        <v>0.0061599999999999997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192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192</v>
      </c>
      <c r="BM100" s="225" t="s">
        <v>4776</v>
      </c>
    </row>
    <row r="101" s="2" customFormat="1">
      <c r="A101" s="38"/>
      <c r="B101" s="39"/>
      <c r="C101" s="40"/>
      <c r="D101" s="227" t="s">
        <v>194</v>
      </c>
      <c r="E101" s="40"/>
      <c r="F101" s="228" t="s">
        <v>461</v>
      </c>
      <c r="G101" s="40"/>
      <c r="H101" s="40"/>
      <c r="I101" s="229"/>
      <c r="J101" s="40"/>
      <c r="K101" s="40"/>
      <c r="L101" s="44"/>
      <c r="M101" s="230"/>
      <c r="N101" s="231"/>
      <c r="O101" s="84"/>
      <c r="P101" s="84"/>
      <c r="Q101" s="84"/>
      <c r="R101" s="84"/>
      <c r="S101" s="84"/>
      <c r="T101" s="85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T101" s="17" t="s">
        <v>194</v>
      </c>
      <c r="AU101" s="17" t="s">
        <v>85</v>
      </c>
    </row>
    <row r="102" s="12" customFormat="1" ht="22.8" customHeight="1">
      <c r="A102" s="12"/>
      <c r="B102" s="197"/>
      <c r="C102" s="198"/>
      <c r="D102" s="199" t="s">
        <v>71</v>
      </c>
      <c r="E102" s="211" t="s">
        <v>672</v>
      </c>
      <c r="F102" s="211" t="s">
        <v>673</v>
      </c>
      <c r="G102" s="198"/>
      <c r="H102" s="198"/>
      <c r="I102" s="201"/>
      <c r="J102" s="212">
        <f>BK102</f>
        <v>0</v>
      </c>
      <c r="K102" s="198"/>
      <c r="L102" s="203"/>
      <c r="M102" s="204"/>
      <c r="N102" s="205"/>
      <c r="O102" s="205"/>
      <c r="P102" s="206">
        <f>SUM(P103:P104)</f>
        <v>0</v>
      </c>
      <c r="Q102" s="205"/>
      <c r="R102" s="206">
        <f>SUM(R103:R104)</f>
        <v>0</v>
      </c>
      <c r="S102" s="205"/>
      <c r="T102" s="207">
        <f>SUM(T103:T104)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8" t="s">
        <v>79</v>
      </c>
      <c r="AT102" s="209" t="s">
        <v>71</v>
      </c>
      <c r="AU102" s="209" t="s">
        <v>79</v>
      </c>
      <c r="AY102" s="208" t="s">
        <v>186</v>
      </c>
      <c r="BK102" s="210">
        <f>SUM(BK103:BK104)</f>
        <v>0</v>
      </c>
    </row>
    <row r="103" s="2" customFormat="1" ht="55.5" customHeight="1">
      <c r="A103" s="38"/>
      <c r="B103" s="39"/>
      <c r="C103" s="213" t="s">
        <v>201</v>
      </c>
      <c r="D103" s="213" t="s">
        <v>188</v>
      </c>
      <c r="E103" s="214" t="s">
        <v>2843</v>
      </c>
      <c r="F103" s="215" t="s">
        <v>2844</v>
      </c>
      <c r="G103" s="216" t="s">
        <v>230</v>
      </c>
      <c r="H103" s="217">
        <v>0.0070000000000000001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192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192</v>
      </c>
      <c r="BM103" s="225" t="s">
        <v>4777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2846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12" customFormat="1" ht="25.92" customHeight="1">
      <c r="A105" s="12"/>
      <c r="B105" s="197"/>
      <c r="C105" s="198"/>
      <c r="D105" s="199" t="s">
        <v>71</v>
      </c>
      <c r="E105" s="200" t="s">
        <v>679</v>
      </c>
      <c r="F105" s="200" t="s">
        <v>680</v>
      </c>
      <c r="G105" s="198"/>
      <c r="H105" s="198"/>
      <c r="I105" s="201"/>
      <c r="J105" s="202">
        <f>BK105</f>
        <v>0</v>
      </c>
      <c r="K105" s="198"/>
      <c r="L105" s="203"/>
      <c r="M105" s="204"/>
      <c r="N105" s="205"/>
      <c r="O105" s="205"/>
      <c r="P105" s="206">
        <f>P106+P121+P130+P153</f>
        <v>0</v>
      </c>
      <c r="Q105" s="205"/>
      <c r="R105" s="206">
        <f>R106+R121+R130+R153</f>
        <v>0.10073565750000002</v>
      </c>
      <c r="S105" s="205"/>
      <c r="T105" s="207">
        <f>T106+T121+T130+T153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8" t="s">
        <v>85</v>
      </c>
      <c r="AT105" s="209" t="s">
        <v>71</v>
      </c>
      <c r="AU105" s="209" t="s">
        <v>72</v>
      </c>
      <c r="AY105" s="208" t="s">
        <v>186</v>
      </c>
      <c r="BK105" s="210">
        <f>BK106+BK121+BK130+BK153</f>
        <v>0</v>
      </c>
    </row>
    <row r="106" s="12" customFormat="1" ht="22.8" customHeight="1">
      <c r="A106" s="12"/>
      <c r="B106" s="197"/>
      <c r="C106" s="198"/>
      <c r="D106" s="199" t="s">
        <v>71</v>
      </c>
      <c r="E106" s="211" t="s">
        <v>2062</v>
      </c>
      <c r="F106" s="211" t="s">
        <v>2063</v>
      </c>
      <c r="G106" s="198"/>
      <c r="H106" s="198"/>
      <c r="I106" s="201"/>
      <c r="J106" s="212">
        <f>BK106</f>
        <v>0</v>
      </c>
      <c r="K106" s="198"/>
      <c r="L106" s="203"/>
      <c r="M106" s="204"/>
      <c r="N106" s="205"/>
      <c r="O106" s="205"/>
      <c r="P106" s="206">
        <f>SUM(P107:P120)</f>
        <v>0</v>
      </c>
      <c r="Q106" s="205"/>
      <c r="R106" s="206">
        <f>SUM(R107:R120)</f>
        <v>0.017995599999999997</v>
      </c>
      <c r="S106" s="205"/>
      <c r="T106" s="207">
        <f>SUM(T107:T120)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8" t="s">
        <v>85</v>
      </c>
      <c r="AT106" s="209" t="s">
        <v>71</v>
      </c>
      <c r="AU106" s="209" t="s">
        <v>79</v>
      </c>
      <c r="AY106" s="208" t="s">
        <v>186</v>
      </c>
      <c r="BK106" s="210">
        <f>SUM(BK107:BK120)</f>
        <v>0</v>
      </c>
    </row>
    <row r="107" s="2" customFormat="1" ht="21.75" customHeight="1">
      <c r="A107" s="38"/>
      <c r="B107" s="39"/>
      <c r="C107" s="213" t="s">
        <v>192</v>
      </c>
      <c r="D107" s="213" t="s">
        <v>188</v>
      </c>
      <c r="E107" s="214" t="s">
        <v>2072</v>
      </c>
      <c r="F107" s="215" t="s">
        <v>2073</v>
      </c>
      <c r="G107" s="216" t="s">
        <v>566</v>
      </c>
      <c r="H107" s="217">
        <v>44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0.00040489999999999998</v>
      </c>
      <c r="R107" s="223">
        <f>Q107*H107</f>
        <v>0.017815599999999997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306</v>
      </c>
      <c r="AT107" s="225" t="s">
        <v>188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4778</v>
      </c>
    </row>
    <row r="108" s="2" customFormat="1">
      <c r="A108" s="38"/>
      <c r="B108" s="39"/>
      <c r="C108" s="40"/>
      <c r="D108" s="227" t="s">
        <v>194</v>
      </c>
      <c r="E108" s="40"/>
      <c r="F108" s="228" t="s">
        <v>2075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194</v>
      </c>
      <c r="AU108" s="17" t="s">
        <v>85</v>
      </c>
    </row>
    <row r="109" s="2" customFormat="1" ht="24.15" customHeight="1">
      <c r="A109" s="38"/>
      <c r="B109" s="39"/>
      <c r="C109" s="213" t="s">
        <v>227</v>
      </c>
      <c r="D109" s="213" t="s">
        <v>188</v>
      </c>
      <c r="E109" s="214" t="s">
        <v>2076</v>
      </c>
      <c r="F109" s="215" t="s">
        <v>2077</v>
      </c>
      <c r="G109" s="216" t="s">
        <v>283</v>
      </c>
      <c r="H109" s="217">
        <v>3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306</v>
      </c>
      <c r="AT109" s="225" t="s">
        <v>188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4779</v>
      </c>
    </row>
    <row r="110" s="2" customFormat="1">
      <c r="A110" s="38"/>
      <c r="B110" s="39"/>
      <c r="C110" s="40"/>
      <c r="D110" s="227" t="s">
        <v>194</v>
      </c>
      <c r="E110" s="40"/>
      <c r="F110" s="228" t="s">
        <v>2079</v>
      </c>
      <c r="G110" s="40"/>
      <c r="H110" s="40"/>
      <c r="I110" s="229"/>
      <c r="J110" s="40"/>
      <c r="K110" s="40"/>
      <c r="L110" s="44"/>
      <c r="M110" s="230"/>
      <c r="N110" s="231"/>
      <c r="O110" s="84"/>
      <c r="P110" s="84"/>
      <c r="Q110" s="84"/>
      <c r="R110" s="84"/>
      <c r="S110" s="84"/>
      <c r="T110" s="85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T110" s="17" t="s">
        <v>194</v>
      </c>
      <c r="AU110" s="17" t="s">
        <v>85</v>
      </c>
    </row>
    <row r="111" s="14" customFormat="1">
      <c r="A111" s="14"/>
      <c r="B111" s="243"/>
      <c r="C111" s="244"/>
      <c r="D111" s="234" t="s">
        <v>196</v>
      </c>
      <c r="E111" s="245" t="s">
        <v>19</v>
      </c>
      <c r="F111" s="246" t="s">
        <v>4780</v>
      </c>
      <c r="G111" s="244"/>
      <c r="H111" s="247">
        <v>3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2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196</v>
      </c>
      <c r="AU111" s="253" t="s">
        <v>85</v>
      </c>
      <c r="AV111" s="14" t="s">
        <v>85</v>
      </c>
      <c r="AW111" s="14" t="s">
        <v>33</v>
      </c>
      <c r="AX111" s="14" t="s">
        <v>72</v>
      </c>
      <c r="AY111" s="253" t="s">
        <v>186</v>
      </c>
    </row>
    <row r="112" s="2" customFormat="1" ht="24.15" customHeight="1">
      <c r="A112" s="38"/>
      <c r="B112" s="39"/>
      <c r="C112" s="213" t="s">
        <v>235</v>
      </c>
      <c r="D112" s="213" t="s">
        <v>188</v>
      </c>
      <c r="E112" s="214" t="s">
        <v>4100</v>
      </c>
      <c r="F112" s="215" t="s">
        <v>4101</v>
      </c>
      <c r="G112" s="216" t="s">
        <v>283</v>
      </c>
      <c r="H112" s="217">
        <v>3</v>
      </c>
      <c r="I112" s="218"/>
      <c r="J112" s="219">
        <f>ROUND(I112*H112,2)</f>
        <v>0</v>
      </c>
      <c r="K112" s="220"/>
      <c r="L112" s="44"/>
      <c r="M112" s="221" t="s">
        <v>19</v>
      </c>
      <c r="N112" s="222" t="s">
        <v>44</v>
      </c>
      <c r="O112" s="84"/>
      <c r="P112" s="223">
        <f>O112*H112</f>
        <v>0</v>
      </c>
      <c r="Q112" s="223">
        <v>6.0000000000000002E-05</v>
      </c>
      <c r="R112" s="223">
        <f>Q112*H112</f>
        <v>0.00018000000000000001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306</v>
      </c>
      <c r="AT112" s="225" t="s">
        <v>188</v>
      </c>
      <c r="AU112" s="225" t="s">
        <v>85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4781</v>
      </c>
    </row>
    <row r="113" s="2" customFormat="1">
      <c r="A113" s="38"/>
      <c r="B113" s="39"/>
      <c r="C113" s="40"/>
      <c r="D113" s="227" t="s">
        <v>194</v>
      </c>
      <c r="E113" s="40"/>
      <c r="F113" s="228" t="s">
        <v>4103</v>
      </c>
      <c r="G113" s="40"/>
      <c r="H113" s="40"/>
      <c r="I113" s="229"/>
      <c r="J113" s="40"/>
      <c r="K113" s="40"/>
      <c r="L113" s="44"/>
      <c r="M113" s="230"/>
      <c r="N113" s="231"/>
      <c r="O113" s="84"/>
      <c r="P113" s="84"/>
      <c r="Q113" s="84"/>
      <c r="R113" s="84"/>
      <c r="S113" s="84"/>
      <c r="T113" s="85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T113" s="17" t="s">
        <v>194</v>
      </c>
      <c r="AU113" s="17" t="s">
        <v>85</v>
      </c>
    </row>
    <row r="114" s="14" customFormat="1">
      <c r="A114" s="14"/>
      <c r="B114" s="243"/>
      <c r="C114" s="244"/>
      <c r="D114" s="234" t="s">
        <v>196</v>
      </c>
      <c r="E114" s="245" t="s">
        <v>19</v>
      </c>
      <c r="F114" s="246" t="s">
        <v>4780</v>
      </c>
      <c r="G114" s="244"/>
      <c r="H114" s="247">
        <v>3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196</v>
      </c>
      <c r="AU114" s="253" t="s">
        <v>85</v>
      </c>
      <c r="AV114" s="14" t="s">
        <v>85</v>
      </c>
      <c r="AW114" s="14" t="s">
        <v>33</v>
      </c>
      <c r="AX114" s="14" t="s">
        <v>72</v>
      </c>
      <c r="AY114" s="253" t="s">
        <v>186</v>
      </c>
    </row>
    <row r="115" s="2" customFormat="1" ht="24.15" customHeight="1">
      <c r="A115" s="38"/>
      <c r="B115" s="39"/>
      <c r="C115" s="213" t="s">
        <v>242</v>
      </c>
      <c r="D115" s="213" t="s">
        <v>188</v>
      </c>
      <c r="E115" s="214" t="s">
        <v>2084</v>
      </c>
      <c r="F115" s="215" t="s">
        <v>2085</v>
      </c>
      <c r="G115" s="216" t="s">
        <v>566</v>
      </c>
      <c r="H115" s="217">
        <v>44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4782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2087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2" customFormat="1" ht="49.05" customHeight="1">
      <c r="A117" s="38"/>
      <c r="B117" s="39"/>
      <c r="C117" s="213" t="s">
        <v>239</v>
      </c>
      <c r="D117" s="213" t="s">
        <v>188</v>
      </c>
      <c r="E117" s="214" t="s">
        <v>4105</v>
      </c>
      <c r="F117" s="215" t="s">
        <v>4106</v>
      </c>
      <c r="G117" s="216" t="s">
        <v>230</v>
      </c>
      <c r="H117" s="217">
        <v>0.017999999999999999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306</v>
      </c>
      <c r="AT117" s="225" t="s">
        <v>188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4783</v>
      </c>
    </row>
    <row r="118" s="2" customFormat="1">
      <c r="A118" s="38"/>
      <c r="B118" s="39"/>
      <c r="C118" s="40"/>
      <c r="D118" s="227" t="s">
        <v>194</v>
      </c>
      <c r="E118" s="40"/>
      <c r="F118" s="228" t="s">
        <v>4108</v>
      </c>
      <c r="G118" s="40"/>
      <c r="H118" s="40"/>
      <c r="I118" s="229"/>
      <c r="J118" s="40"/>
      <c r="K118" s="40"/>
      <c r="L118" s="44"/>
      <c r="M118" s="230"/>
      <c r="N118" s="231"/>
      <c r="O118" s="84"/>
      <c r="P118" s="84"/>
      <c r="Q118" s="84"/>
      <c r="R118" s="84"/>
      <c r="S118" s="84"/>
      <c r="T118" s="85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T118" s="17" t="s">
        <v>194</v>
      </c>
      <c r="AU118" s="17" t="s">
        <v>85</v>
      </c>
    </row>
    <row r="119" s="2" customFormat="1" ht="49.05" customHeight="1">
      <c r="A119" s="38"/>
      <c r="B119" s="39"/>
      <c r="C119" s="213" t="s">
        <v>253</v>
      </c>
      <c r="D119" s="213" t="s">
        <v>188</v>
      </c>
      <c r="E119" s="214" t="s">
        <v>2092</v>
      </c>
      <c r="F119" s="215" t="s">
        <v>2093</v>
      </c>
      <c r="G119" s="216" t="s">
        <v>230</v>
      </c>
      <c r="H119" s="217">
        <v>0.017999999999999999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4784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2095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12" customFormat="1" ht="22.8" customHeight="1">
      <c r="A121" s="12"/>
      <c r="B121" s="197"/>
      <c r="C121" s="198"/>
      <c r="D121" s="199" t="s">
        <v>71</v>
      </c>
      <c r="E121" s="211" t="s">
        <v>1652</v>
      </c>
      <c r="F121" s="211" t="s">
        <v>94</v>
      </c>
      <c r="G121" s="198"/>
      <c r="H121" s="198"/>
      <c r="I121" s="201"/>
      <c r="J121" s="212">
        <f>BK121</f>
        <v>0</v>
      </c>
      <c r="K121" s="198"/>
      <c r="L121" s="203"/>
      <c r="M121" s="204"/>
      <c r="N121" s="205"/>
      <c r="O121" s="205"/>
      <c r="P121" s="206">
        <f>SUM(P122:P129)</f>
        <v>0</v>
      </c>
      <c r="Q121" s="205"/>
      <c r="R121" s="206">
        <f>SUM(R122:R129)</f>
        <v>0.0032799999999999999</v>
      </c>
      <c r="S121" s="205"/>
      <c r="T121" s="207">
        <f>SUM(T122:T129)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8" t="s">
        <v>85</v>
      </c>
      <c r="AT121" s="209" t="s">
        <v>71</v>
      </c>
      <c r="AU121" s="209" t="s">
        <v>79</v>
      </c>
      <c r="AY121" s="208" t="s">
        <v>186</v>
      </c>
      <c r="BK121" s="210">
        <f>SUM(BK122:BK129)</f>
        <v>0</v>
      </c>
    </row>
    <row r="122" s="2" customFormat="1" ht="24.15" customHeight="1">
      <c r="A122" s="38"/>
      <c r="B122" s="39"/>
      <c r="C122" s="213" t="s">
        <v>261</v>
      </c>
      <c r="D122" s="213" t="s">
        <v>188</v>
      </c>
      <c r="E122" s="214" t="s">
        <v>4110</v>
      </c>
      <c r="F122" s="215" t="s">
        <v>4111</v>
      </c>
      <c r="G122" s="216" t="s">
        <v>283</v>
      </c>
      <c r="H122" s="217">
        <v>3</v>
      </c>
      <c r="I122" s="218"/>
      <c r="J122" s="219">
        <f>ROUND(I122*H122,2)</f>
        <v>0</v>
      </c>
      <c r="K122" s="220"/>
      <c r="L122" s="44"/>
      <c r="M122" s="221" t="s">
        <v>19</v>
      </c>
      <c r="N122" s="222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306</v>
      </c>
      <c r="AT122" s="225" t="s">
        <v>188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4785</v>
      </c>
    </row>
    <row r="123" s="2" customFormat="1">
      <c r="A123" s="38"/>
      <c r="B123" s="39"/>
      <c r="C123" s="40"/>
      <c r="D123" s="227" t="s">
        <v>194</v>
      </c>
      <c r="E123" s="40"/>
      <c r="F123" s="228" t="s">
        <v>4113</v>
      </c>
      <c r="G123" s="40"/>
      <c r="H123" s="40"/>
      <c r="I123" s="229"/>
      <c r="J123" s="40"/>
      <c r="K123" s="40"/>
      <c r="L123" s="44"/>
      <c r="M123" s="230"/>
      <c r="N123" s="231"/>
      <c r="O123" s="84"/>
      <c r="P123" s="84"/>
      <c r="Q123" s="84"/>
      <c r="R123" s="84"/>
      <c r="S123" s="84"/>
      <c r="T123" s="85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194</v>
      </c>
      <c r="AU123" s="17" t="s">
        <v>85</v>
      </c>
    </row>
    <row r="124" s="14" customFormat="1">
      <c r="A124" s="14"/>
      <c r="B124" s="243"/>
      <c r="C124" s="244"/>
      <c r="D124" s="234" t="s">
        <v>196</v>
      </c>
      <c r="E124" s="245" t="s">
        <v>19</v>
      </c>
      <c r="F124" s="246" t="s">
        <v>4780</v>
      </c>
      <c r="G124" s="244"/>
      <c r="H124" s="247">
        <v>3</v>
      </c>
      <c r="I124" s="248"/>
      <c r="J124" s="244"/>
      <c r="K124" s="244"/>
      <c r="L124" s="249"/>
      <c r="M124" s="250"/>
      <c r="N124" s="251"/>
      <c r="O124" s="251"/>
      <c r="P124" s="251"/>
      <c r="Q124" s="251"/>
      <c r="R124" s="251"/>
      <c r="S124" s="251"/>
      <c r="T124" s="252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3" t="s">
        <v>196</v>
      </c>
      <c r="AU124" s="253" t="s">
        <v>85</v>
      </c>
      <c r="AV124" s="14" t="s">
        <v>85</v>
      </c>
      <c r="AW124" s="14" t="s">
        <v>33</v>
      </c>
      <c r="AX124" s="14" t="s">
        <v>72</v>
      </c>
      <c r="AY124" s="253" t="s">
        <v>186</v>
      </c>
    </row>
    <row r="125" s="2" customFormat="1" ht="16.5" customHeight="1">
      <c r="A125" s="38"/>
      <c r="B125" s="39"/>
      <c r="C125" s="254" t="s">
        <v>267</v>
      </c>
      <c r="D125" s="254" t="s">
        <v>236</v>
      </c>
      <c r="E125" s="255" t="s">
        <v>4114</v>
      </c>
      <c r="F125" s="256" t="s">
        <v>4115</v>
      </c>
      <c r="G125" s="257" t="s">
        <v>566</v>
      </c>
      <c r="H125" s="258">
        <v>8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0.00040999999999999999</v>
      </c>
      <c r="R125" s="223">
        <f>Q125*H125</f>
        <v>0.0032799999999999999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4786</v>
      </c>
    </row>
    <row r="126" s="2" customFormat="1" ht="49.05" customHeight="1">
      <c r="A126" s="38"/>
      <c r="B126" s="39"/>
      <c r="C126" s="213" t="s">
        <v>273</v>
      </c>
      <c r="D126" s="213" t="s">
        <v>188</v>
      </c>
      <c r="E126" s="214" t="s">
        <v>3755</v>
      </c>
      <c r="F126" s="215" t="s">
        <v>3756</v>
      </c>
      <c r="G126" s="216" t="s">
        <v>230</v>
      </c>
      <c r="H126" s="217">
        <v>0.0030000000000000001</v>
      </c>
      <c r="I126" s="218"/>
      <c r="J126" s="219">
        <f>ROUND(I126*H126,2)</f>
        <v>0</v>
      </c>
      <c r="K126" s="220"/>
      <c r="L126" s="44"/>
      <c r="M126" s="221" t="s">
        <v>19</v>
      </c>
      <c r="N126" s="222" t="s">
        <v>44</v>
      </c>
      <c r="O126" s="84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306</v>
      </c>
      <c r="AT126" s="225" t="s">
        <v>188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4787</v>
      </c>
    </row>
    <row r="127" s="2" customFormat="1">
      <c r="A127" s="38"/>
      <c r="B127" s="39"/>
      <c r="C127" s="40"/>
      <c r="D127" s="227" t="s">
        <v>194</v>
      </c>
      <c r="E127" s="40"/>
      <c r="F127" s="228" t="s">
        <v>3758</v>
      </c>
      <c r="G127" s="40"/>
      <c r="H127" s="40"/>
      <c r="I127" s="229"/>
      <c r="J127" s="40"/>
      <c r="K127" s="40"/>
      <c r="L127" s="44"/>
      <c r="M127" s="230"/>
      <c r="N127" s="231"/>
      <c r="O127" s="84"/>
      <c r="P127" s="84"/>
      <c r="Q127" s="84"/>
      <c r="R127" s="84"/>
      <c r="S127" s="84"/>
      <c r="T127" s="85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194</v>
      </c>
      <c r="AU127" s="17" t="s">
        <v>85</v>
      </c>
    </row>
    <row r="128" s="2" customFormat="1" ht="49.05" customHeight="1">
      <c r="A128" s="38"/>
      <c r="B128" s="39"/>
      <c r="C128" s="213" t="s">
        <v>280</v>
      </c>
      <c r="D128" s="213" t="s">
        <v>188</v>
      </c>
      <c r="E128" s="214" t="s">
        <v>1684</v>
      </c>
      <c r="F128" s="215" t="s">
        <v>1685</v>
      </c>
      <c r="G128" s="216" t="s">
        <v>230</v>
      </c>
      <c r="H128" s="217">
        <v>0.0030000000000000001</v>
      </c>
      <c r="I128" s="218"/>
      <c r="J128" s="219">
        <f>ROUND(I128*H128,2)</f>
        <v>0</v>
      </c>
      <c r="K128" s="220"/>
      <c r="L128" s="44"/>
      <c r="M128" s="221" t="s">
        <v>19</v>
      </c>
      <c r="N128" s="222" t="s">
        <v>44</v>
      </c>
      <c r="O128" s="84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306</v>
      </c>
      <c r="AT128" s="225" t="s">
        <v>188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4788</v>
      </c>
    </row>
    <row r="129" s="2" customFormat="1">
      <c r="A129" s="38"/>
      <c r="B129" s="39"/>
      <c r="C129" s="40"/>
      <c r="D129" s="227" t="s">
        <v>194</v>
      </c>
      <c r="E129" s="40"/>
      <c r="F129" s="228" t="s">
        <v>1687</v>
      </c>
      <c r="G129" s="40"/>
      <c r="H129" s="40"/>
      <c r="I129" s="229"/>
      <c r="J129" s="40"/>
      <c r="K129" s="40"/>
      <c r="L129" s="44"/>
      <c r="M129" s="230"/>
      <c r="N129" s="231"/>
      <c r="O129" s="84"/>
      <c r="P129" s="84"/>
      <c r="Q129" s="84"/>
      <c r="R129" s="84"/>
      <c r="S129" s="84"/>
      <c r="T129" s="85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194</v>
      </c>
      <c r="AU129" s="17" t="s">
        <v>85</v>
      </c>
    </row>
    <row r="130" s="12" customFormat="1" ht="22.8" customHeight="1">
      <c r="A130" s="12"/>
      <c r="B130" s="197"/>
      <c r="C130" s="198"/>
      <c r="D130" s="199" t="s">
        <v>71</v>
      </c>
      <c r="E130" s="211" t="s">
        <v>923</v>
      </c>
      <c r="F130" s="211" t="s">
        <v>924</v>
      </c>
      <c r="G130" s="198"/>
      <c r="H130" s="198"/>
      <c r="I130" s="201"/>
      <c r="J130" s="212">
        <f>BK130</f>
        <v>0</v>
      </c>
      <c r="K130" s="198"/>
      <c r="L130" s="203"/>
      <c r="M130" s="204"/>
      <c r="N130" s="205"/>
      <c r="O130" s="205"/>
      <c r="P130" s="206">
        <f>SUM(P131:P152)</f>
        <v>0</v>
      </c>
      <c r="Q130" s="205"/>
      <c r="R130" s="206">
        <f>SUM(R131:R152)</f>
        <v>0.077908495500000008</v>
      </c>
      <c r="S130" s="205"/>
      <c r="T130" s="207">
        <f>SUM(T131:T152)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8" t="s">
        <v>85</v>
      </c>
      <c r="AT130" s="209" t="s">
        <v>71</v>
      </c>
      <c r="AU130" s="209" t="s">
        <v>79</v>
      </c>
      <c r="AY130" s="208" t="s">
        <v>186</v>
      </c>
      <c r="BK130" s="210">
        <f>SUM(BK131:BK152)</f>
        <v>0</v>
      </c>
    </row>
    <row r="131" s="2" customFormat="1" ht="24.15" customHeight="1">
      <c r="A131" s="38"/>
      <c r="B131" s="39"/>
      <c r="C131" s="213" t="s">
        <v>289</v>
      </c>
      <c r="D131" s="213" t="s">
        <v>188</v>
      </c>
      <c r="E131" s="214" t="s">
        <v>1380</v>
      </c>
      <c r="F131" s="215" t="s">
        <v>1381</v>
      </c>
      <c r="G131" s="216" t="s">
        <v>968</v>
      </c>
      <c r="H131" s="217">
        <v>73.959999999999994</v>
      </c>
      <c r="I131" s="218"/>
      <c r="J131" s="219">
        <f>ROUND(I131*H131,2)</f>
        <v>0</v>
      </c>
      <c r="K131" s="220"/>
      <c r="L131" s="44"/>
      <c r="M131" s="221" t="s">
        <v>19</v>
      </c>
      <c r="N131" s="222" t="s">
        <v>44</v>
      </c>
      <c r="O131" s="84"/>
      <c r="P131" s="223">
        <f>O131*H131</f>
        <v>0</v>
      </c>
      <c r="Q131" s="223">
        <v>6.7487499999999994E-05</v>
      </c>
      <c r="R131" s="223">
        <f>Q131*H131</f>
        <v>0.004991375499999999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306</v>
      </c>
      <c r="AT131" s="225" t="s">
        <v>188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4789</v>
      </c>
    </row>
    <row r="132" s="2" customFormat="1">
      <c r="A132" s="38"/>
      <c r="B132" s="39"/>
      <c r="C132" s="40"/>
      <c r="D132" s="227" t="s">
        <v>194</v>
      </c>
      <c r="E132" s="40"/>
      <c r="F132" s="228" t="s">
        <v>1383</v>
      </c>
      <c r="G132" s="40"/>
      <c r="H132" s="40"/>
      <c r="I132" s="229"/>
      <c r="J132" s="40"/>
      <c r="K132" s="40"/>
      <c r="L132" s="44"/>
      <c r="M132" s="230"/>
      <c r="N132" s="231"/>
      <c r="O132" s="84"/>
      <c r="P132" s="84"/>
      <c r="Q132" s="84"/>
      <c r="R132" s="84"/>
      <c r="S132" s="84"/>
      <c r="T132" s="85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7" t="s">
        <v>194</v>
      </c>
      <c r="AU132" s="17" t="s">
        <v>85</v>
      </c>
    </row>
    <row r="133" s="13" customFormat="1">
      <c r="A133" s="13"/>
      <c r="B133" s="232"/>
      <c r="C133" s="233"/>
      <c r="D133" s="234" t="s">
        <v>196</v>
      </c>
      <c r="E133" s="235" t="s">
        <v>19</v>
      </c>
      <c r="F133" s="236" t="s">
        <v>4774</v>
      </c>
      <c r="G133" s="233"/>
      <c r="H133" s="235" t="s">
        <v>19</v>
      </c>
      <c r="I133" s="237"/>
      <c r="J133" s="233"/>
      <c r="K133" s="233"/>
      <c r="L133" s="238"/>
      <c r="M133" s="239"/>
      <c r="N133" s="240"/>
      <c r="O133" s="240"/>
      <c r="P133" s="240"/>
      <c r="Q133" s="240"/>
      <c r="R133" s="240"/>
      <c r="S133" s="240"/>
      <c r="T133" s="24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2" t="s">
        <v>196</v>
      </c>
      <c r="AU133" s="242" t="s">
        <v>85</v>
      </c>
      <c r="AV133" s="13" t="s">
        <v>79</v>
      </c>
      <c r="AW133" s="13" t="s">
        <v>33</v>
      </c>
      <c r="AX133" s="13" t="s">
        <v>72</v>
      </c>
      <c r="AY133" s="242" t="s">
        <v>186</v>
      </c>
    </row>
    <row r="134" s="14" customFormat="1">
      <c r="A134" s="14"/>
      <c r="B134" s="243"/>
      <c r="C134" s="244"/>
      <c r="D134" s="234" t="s">
        <v>196</v>
      </c>
      <c r="E134" s="245" t="s">
        <v>19</v>
      </c>
      <c r="F134" s="246" t="s">
        <v>4790</v>
      </c>
      <c r="G134" s="244"/>
      <c r="H134" s="247">
        <v>32.578000000000003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33</v>
      </c>
      <c r="AX134" s="14" t="s">
        <v>72</v>
      </c>
      <c r="AY134" s="253" t="s">
        <v>186</v>
      </c>
    </row>
    <row r="135" s="13" customFormat="1">
      <c r="A135" s="13"/>
      <c r="B135" s="232"/>
      <c r="C135" s="233"/>
      <c r="D135" s="234" t="s">
        <v>196</v>
      </c>
      <c r="E135" s="235" t="s">
        <v>19</v>
      </c>
      <c r="F135" s="236" t="s">
        <v>4774</v>
      </c>
      <c r="G135" s="233"/>
      <c r="H135" s="235" t="s">
        <v>19</v>
      </c>
      <c r="I135" s="237"/>
      <c r="J135" s="233"/>
      <c r="K135" s="233"/>
      <c r="L135" s="238"/>
      <c r="M135" s="239"/>
      <c r="N135" s="240"/>
      <c r="O135" s="240"/>
      <c r="P135" s="240"/>
      <c r="Q135" s="240"/>
      <c r="R135" s="240"/>
      <c r="S135" s="240"/>
      <c r="T135" s="24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2" t="s">
        <v>196</v>
      </c>
      <c r="AU135" s="242" t="s">
        <v>85</v>
      </c>
      <c r="AV135" s="13" t="s">
        <v>79</v>
      </c>
      <c r="AW135" s="13" t="s">
        <v>33</v>
      </c>
      <c r="AX135" s="13" t="s">
        <v>72</v>
      </c>
      <c r="AY135" s="242" t="s">
        <v>186</v>
      </c>
    </row>
    <row r="136" s="14" customFormat="1">
      <c r="A136" s="14"/>
      <c r="B136" s="243"/>
      <c r="C136" s="244"/>
      <c r="D136" s="234" t="s">
        <v>196</v>
      </c>
      <c r="E136" s="245" t="s">
        <v>19</v>
      </c>
      <c r="F136" s="246" t="s">
        <v>4791</v>
      </c>
      <c r="G136" s="244"/>
      <c r="H136" s="247">
        <v>41.381999999999998</v>
      </c>
      <c r="I136" s="248"/>
      <c r="J136" s="244"/>
      <c r="K136" s="244"/>
      <c r="L136" s="249"/>
      <c r="M136" s="250"/>
      <c r="N136" s="251"/>
      <c r="O136" s="251"/>
      <c r="P136" s="251"/>
      <c r="Q136" s="251"/>
      <c r="R136" s="251"/>
      <c r="S136" s="251"/>
      <c r="T136" s="25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3" t="s">
        <v>196</v>
      </c>
      <c r="AU136" s="253" t="s">
        <v>85</v>
      </c>
      <c r="AV136" s="14" t="s">
        <v>85</v>
      </c>
      <c r="AW136" s="14" t="s">
        <v>33</v>
      </c>
      <c r="AX136" s="14" t="s">
        <v>72</v>
      </c>
      <c r="AY136" s="253" t="s">
        <v>186</v>
      </c>
    </row>
    <row r="137" s="2" customFormat="1" ht="16.5" customHeight="1">
      <c r="A137" s="38"/>
      <c r="B137" s="39"/>
      <c r="C137" s="254" t="s">
        <v>8</v>
      </c>
      <c r="D137" s="254" t="s">
        <v>236</v>
      </c>
      <c r="E137" s="255" t="s">
        <v>1388</v>
      </c>
      <c r="F137" s="256" t="s">
        <v>1389</v>
      </c>
      <c r="G137" s="257" t="s">
        <v>566</v>
      </c>
      <c r="H137" s="258">
        <v>57.552</v>
      </c>
      <c r="I137" s="259"/>
      <c r="J137" s="260">
        <f>ROUND(I137*H137,2)</f>
        <v>0</v>
      </c>
      <c r="K137" s="261"/>
      <c r="L137" s="262"/>
      <c r="M137" s="263" t="s">
        <v>19</v>
      </c>
      <c r="N137" s="264" t="s">
        <v>44</v>
      </c>
      <c r="O137" s="84"/>
      <c r="P137" s="223">
        <f>O137*H137</f>
        <v>0</v>
      </c>
      <c r="Q137" s="223">
        <v>0.00046000000000000001</v>
      </c>
      <c r="R137" s="223">
        <f>Q137*H137</f>
        <v>0.026473920000000001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406</v>
      </c>
      <c r="AT137" s="225" t="s">
        <v>236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4792</v>
      </c>
    </row>
    <row r="138" s="13" customFormat="1">
      <c r="A138" s="13"/>
      <c r="B138" s="232"/>
      <c r="C138" s="233"/>
      <c r="D138" s="234" t="s">
        <v>196</v>
      </c>
      <c r="E138" s="235" t="s">
        <v>19</v>
      </c>
      <c r="F138" s="236" t="s">
        <v>4774</v>
      </c>
      <c r="G138" s="233"/>
      <c r="H138" s="235" t="s">
        <v>19</v>
      </c>
      <c r="I138" s="237"/>
      <c r="J138" s="233"/>
      <c r="K138" s="233"/>
      <c r="L138" s="238"/>
      <c r="M138" s="239"/>
      <c r="N138" s="240"/>
      <c r="O138" s="240"/>
      <c r="P138" s="240"/>
      <c r="Q138" s="240"/>
      <c r="R138" s="240"/>
      <c r="S138" s="240"/>
      <c r="T138" s="24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2" t="s">
        <v>196</v>
      </c>
      <c r="AU138" s="242" t="s">
        <v>85</v>
      </c>
      <c r="AV138" s="13" t="s">
        <v>79</v>
      </c>
      <c r="AW138" s="13" t="s">
        <v>33</v>
      </c>
      <c r="AX138" s="13" t="s">
        <v>72</v>
      </c>
      <c r="AY138" s="242" t="s">
        <v>186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4793</v>
      </c>
      <c r="G139" s="244"/>
      <c r="H139" s="247">
        <v>57.552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2" customFormat="1" ht="24.15" customHeight="1">
      <c r="A140" s="38"/>
      <c r="B140" s="39"/>
      <c r="C140" s="254" t="s">
        <v>306</v>
      </c>
      <c r="D140" s="254" t="s">
        <v>236</v>
      </c>
      <c r="E140" s="255" t="s">
        <v>1393</v>
      </c>
      <c r="F140" s="256" t="s">
        <v>1394</v>
      </c>
      <c r="G140" s="257" t="s">
        <v>230</v>
      </c>
      <c r="H140" s="258">
        <v>0.044999999999999998</v>
      </c>
      <c r="I140" s="259"/>
      <c r="J140" s="260">
        <f>ROUND(I140*H140,2)</f>
        <v>0</v>
      </c>
      <c r="K140" s="261"/>
      <c r="L140" s="262"/>
      <c r="M140" s="263" t="s">
        <v>19</v>
      </c>
      <c r="N140" s="264" t="s">
        <v>44</v>
      </c>
      <c r="O140" s="84"/>
      <c r="P140" s="223">
        <f>O140*H140</f>
        <v>0</v>
      </c>
      <c r="Q140" s="223">
        <v>1</v>
      </c>
      <c r="R140" s="223">
        <f>Q140*H140</f>
        <v>0.044999999999999998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406</v>
      </c>
      <c r="AT140" s="225" t="s">
        <v>236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4794</v>
      </c>
    </row>
    <row r="141" s="13" customFormat="1">
      <c r="A141" s="13"/>
      <c r="B141" s="232"/>
      <c r="C141" s="233"/>
      <c r="D141" s="234" t="s">
        <v>196</v>
      </c>
      <c r="E141" s="235" t="s">
        <v>19</v>
      </c>
      <c r="F141" s="236" t="s">
        <v>4774</v>
      </c>
      <c r="G141" s="233"/>
      <c r="H141" s="235" t="s">
        <v>19</v>
      </c>
      <c r="I141" s="237"/>
      <c r="J141" s="233"/>
      <c r="K141" s="233"/>
      <c r="L141" s="238"/>
      <c r="M141" s="239"/>
      <c r="N141" s="240"/>
      <c r="O141" s="240"/>
      <c r="P141" s="240"/>
      <c r="Q141" s="240"/>
      <c r="R141" s="240"/>
      <c r="S141" s="240"/>
      <c r="T141" s="241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2" t="s">
        <v>196</v>
      </c>
      <c r="AU141" s="242" t="s">
        <v>85</v>
      </c>
      <c r="AV141" s="13" t="s">
        <v>79</v>
      </c>
      <c r="AW141" s="13" t="s">
        <v>33</v>
      </c>
      <c r="AX141" s="13" t="s">
        <v>72</v>
      </c>
      <c r="AY141" s="242" t="s">
        <v>186</v>
      </c>
    </row>
    <row r="142" s="14" customFormat="1">
      <c r="A142" s="14"/>
      <c r="B142" s="243"/>
      <c r="C142" s="244"/>
      <c r="D142" s="234" t="s">
        <v>196</v>
      </c>
      <c r="E142" s="245" t="s">
        <v>19</v>
      </c>
      <c r="F142" s="246" t="s">
        <v>4795</v>
      </c>
      <c r="G142" s="244"/>
      <c r="H142" s="247">
        <v>0.044999999999999998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196</v>
      </c>
      <c r="AU142" s="253" t="s">
        <v>85</v>
      </c>
      <c r="AV142" s="14" t="s">
        <v>85</v>
      </c>
      <c r="AW142" s="14" t="s">
        <v>33</v>
      </c>
      <c r="AX142" s="14" t="s">
        <v>72</v>
      </c>
      <c r="AY142" s="253" t="s">
        <v>186</v>
      </c>
    </row>
    <row r="143" s="2" customFormat="1" ht="16.5" customHeight="1">
      <c r="A143" s="38"/>
      <c r="B143" s="39"/>
      <c r="C143" s="254" t="s">
        <v>312</v>
      </c>
      <c r="D143" s="254" t="s">
        <v>236</v>
      </c>
      <c r="E143" s="255" t="s">
        <v>1398</v>
      </c>
      <c r="F143" s="256" t="s">
        <v>1399</v>
      </c>
      <c r="G143" s="257" t="s">
        <v>1400</v>
      </c>
      <c r="H143" s="258">
        <v>1.76</v>
      </c>
      <c r="I143" s="259"/>
      <c r="J143" s="260">
        <f>ROUND(I143*H143,2)</f>
        <v>0</v>
      </c>
      <c r="K143" s="261"/>
      <c r="L143" s="262"/>
      <c r="M143" s="263" t="s">
        <v>19</v>
      </c>
      <c r="N143" s="264" t="s">
        <v>44</v>
      </c>
      <c r="O143" s="84"/>
      <c r="P143" s="223">
        <f>O143*H143</f>
        <v>0</v>
      </c>
      <c r="Q143" s="223">
        <v>0.00040999999999999999</v>
      </c>
      <c r="R143" s="223">
        <f>Q143*H143</f>
        <v>0.00072159999999999998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406</v>
      </c>
      <c r="AT143" s="225" t="s">
        <v>236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4796</v>
      </c>
    </row>
    <row r="144" s="13" customFormat="1">
      <c r="A144" s="13"/>
      <c r="B144" s="232"/>
      <c r="C144" s="233"/>
      <c r="D144" s="234" t="s">
        <v>196</v>
      </c>
      <c r="E144" s="235" t="s">
        <v>19</v>
      </c>
      <c r="F144" s="236" t="s">
        <v>4774</v>
      </c>
      <c r="G144" s="233"/>
      <c r="H144" s="235" t="s">
        <v>19</v>
      </c>
      <c r="I144" s="237"/>
      <c r="J144" s="233"/>
      <c r="K144" s="233"/>
      <c r="L144" s="238"/>
      <c r="M144" s="239"/>
      <c r="N144" s="240"/>
      <c r="O144" s="240"/>
      <c r="P144" s="240"/>
      <c r="Q144" s="240"/>
      <c r="R144" s="240"/>
      <c r="S144" s="240"/>
      <c r="T144" s="241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2" t="s">
        <v>196</v>
      </c>
      <c r="AU144" s="242" t="s">
        <v>85</v>
      </c>
      <c r="AV144" s="13" t="s">
        <v>79</v>
      </c>
      <c r="AW144" s="13" t="s">
        <v>33</v>
      </c>
      <c r="AX144" s="13" t="s">
        <v>72</v>
      </c>
      <c r="AY144" s="242" t="s">
        <v>186</v>
      </c>
    </row>
    <row r="145" s="14" customFormat="1">
      <c r="A145" s="14"/>
      <c r="B145" s="243"/>
      <c r="C145" s="244"/>
      <c r="D145" s="234" t="s">
        <v>196</v>
      </c>
      <c r="E145" s="245" t="s">
        <v>19</v>
      </c>
      <c r="F145" s="246" t="s">
        <v>4797</v>
      </c>
      <c r="G145" s="244"/>
      <c r="H145" s="247">
        <v>1.76</v>
      </c>
      <c r="I145" s="248"/>
      <c r="J145" s="244"/>
      <c r="K145" s="244"/>
      <c r="L145" s="249"/>
      <c r="M145" s="250"/>
      <c r="N145" s="251"/>
      <c r="O145" s="251"/>
      <c r="P145" s="251"/>
      <c r="Q145" s="251"/>
      <c r="R145" s="251"/>
      <c r="S145" s="251"/>
      <c r="T145" s="25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3" t="s">
        <v>196</v>
      </c>
      <c r="AU145" s="253" t="s">
        <v>85</v>
      </c>
      <c r="AV145" s="14" t="s">
        <v>85</v>
      </c>
      <c r="AW145" s="14" t="s">
        <v>33</v>
      </c>
      <c r="AX145" s="14" t="s">
        <v>72</v>
      </c>
      <c r="AY145" s="253" t="s">
        <v>186</v>
      </c>
    </row>
    <row r="146" s="2" customFormat="1" ht="16.5" customHeight="1">
      <c r="A146" s="38"/>
      <c r="B146" s="39"/>
      <c r="C146" s="254" t="s">
        <v>318</v>
      </c>
      <c r="D146" s="254" t="s">
        <v>236</v>
      </c>
      <c r="E146" s="255" t="s">
        <v>1404</v>
      </c>
      <c r="F146" s="256" t="s">
        <v>1405</v>
      </c>
      <c r="G146" s="257" t="s">
        <v>1400</v>
      </c>
      <c r="H146" s="258">
        <v>1.76</v>
      </c>
      <c r="I146" s="259"/>
      <c r="J146" s="260">
        <f>ROUND(I146*H146,2)</f>
        <v>0</v>
      </c>
      <c r="K146" s="261"/>
      <c r="L146" s="262"/>
      <c r="M146" s="263" t="s">
        <v>19</v>
      </c>
      <c r="N146" s="264" t="s">
        <v>44</v>
      </c>
      <c r="O146" s="84"/>
      <c r="P146" s="223">
        <f>O146*H146</f>
        <v>0</v>
      </c>
      <c r="Q146" s="223">
        <v>0.00040999999999999999</v>
      </c>
      <c r="R146" s="223">
        <f>Q146*H146</f>
        <v>0.00072159999999999998</v>
      </c>
      <c r="S146" s="223">
        <v>0</v>
      </c>
      <c r="T146" s="224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406</v>
      </c>
      <c r="AT146" s="225" t="s">
        <v>236</v>
      </c>
      <c r="AU146" s="225" t="s">
        <v>85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4798</v>
      </c>
    </row>
    <row r="147" s="13" customFormat="1">
      <c r="A147" s="13"/>
      <c r="B147" s="232"/>
      <c r="C147" s="233"/>
      <c r="D147" s="234" t="s">
        <v>196</v>
      </c>
      <c r="E147" s="235" t="s">
        <v>19</v>
      </c>
      <c r="F147" s="236" t="s">
        <v>4774</v>
      </c>
      <c r="G147" s="233"/>
      <c r="H147" s="235" t="s">
        <v>19</v>
      </c>
      <c r="I147" s="237"/>
      <c r="J147" s="233"/>
      <c r="K147" s="233"/>
      <c r="L147" s="238"/>
      <c r="M147" s="239"/>
      <c r="N147" s="240"/>
      <c r="O147" s="240"/>
      <c r="P147" s="240"/>
      <c r="Q147" s="240"/>
      <c r="R147" s="240"/>
      <c r="S147" s="240"/>
      <c r="T147" s="24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2" t="s">
        <v>196</v>
      </c>
      <c r="AU147" s="242" t="s">
        <v>85</v>
      </c>
      <c r="AV147" s="13" t="s">
        <v>79</v>
      </c>
      <c r="AW147" s="13" t="s">
        <v>33</v>
      </c>
      <c r="AX147" s="13" t="s">
        <v>72</v>
      </c>
      <c r="AY147" s="242" t="s">
        <v>186</v>
      </c>
    </row>
    <row r="148" s="14" customFormat="1">
      <c r="A148" s="14"/>
      <c r="B148" s="243"/>
      <c r="C148" s="244"/>
      <c r="D148" s="234" t="s">
        <v>196</v>
      </c>
      <c r="E148" s="245" t="s">
        <v>19</v>
      </c>
      <c r="F148" s="246" t="s">
        <v>4797</v>
      </c>
      <c r="G148" s="244"/>
      <c r="H148" s="247">
        <v>1.76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196</v>
      </c>
      <c r="AU148" s="253" t="s">
        <v>85</v>
      </c>
      <c r="AV148" s="14" t="s">
        <v>85</v>
      </c>
      <c r="AW148" s="14" t="s">
        <v>33</v>
      </c>
      <c r="AX148" s="14" t="s">
        <v>72</v>
      </c>
      <c r="AY148" s="253" t="s">
        <v>186</v>
      </c>
    </row>
    <row r="149" s="2" customFormat="1" ht="49.05" customHeight="1">
      <c r="A149" s="38"/>
      <c r="B149" s="39"/>
      <c r="C149" s="213" t="s">
        <v>323</v>
      </c>
      <c r="D149" s="213" t="s">
        <v>188</v>
      </c>
      <c r="E149" s="214" t="s">
        <v>1407</v>
      </c>
      <c r="F149" s="215" t="s">
        <v>1408</v>
      </c>
      <c r="G149" s="216" t="s">
        <v>230</v>
      </c>
      <c r="H149" s="217">
        <v>0.078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4799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1410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49.05" customHeight="1">
      <c r="A151" s="38"/>
      <c r="B151" s="39"/>
      <c r="C151" s="213" t="s">
        <v>329</v>
      </c>
      <c r="D151" s="213" t="s">
        <v>188</v>
      </c>
      <c r="E151" s="214" t="s">
        <v>999</v>
      </c>
      <c r="F151" s="215" t="s">
        <v>1000</v>
      </c>
      <c r="G151" s="216" t="s">
        <v>230</v>
      </c>
      <c r="H151" s="217">
        <v>0.078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4800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1002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12" customFormat="1" ht="22.8" customHeight="1">
      <c r="A153" s="12"/>
      <c r="B153" s="197"/>
      <c r="C153" s="198"/>
      <c r="D153" s="199" t="s">
        <v>71</v>
      </c>
      <c r="E153" s="211" t="s">
        <v>1057</v>
      </c>
      <c r="F153" s="211" t="s">
        <v>1058</v>
      </c>
      <c r="G153" s="198"/>
      <c r="H153" s="198"/>
      <c r="I153" s="201"/>
      <c r="J153" s="212">
        <f>BK153</f>
        <v>0</v>
      </c>
      <c r="K153" s="198"/>
      <c r="L153" s="203"/>
      <c r="M153" s="204"/>
      <c r="N153" s="205"/>
      <c r="O153" s="205"/>
      <c r="P153" s="206">
        <f>SUM(P154:P161)</f>
        <v>0</v>
      </c>
      <c r="Q153" s="205"/>
      <c r="R153" s="206">
        <f>SUM(R154:R161)</f>
        <v>0.0015515620000000003</v>
      </c>
      <c r="S153" s="205"/>
      <c r="T153" s="207">
        <f>SUM(T154:T161)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08" t="s">
        <v>85</v>
      </c>
      <c r="AT153" s="209" t="s">
        <v>71</v>
      </c>
      <c r="AU153" s="209" t="s">
        <v>79</v>
      </c>
      <c r="AY153" s="208" t="s">
        <v>186</v>
      </c>
      <c r="BK153" s="210">
        <f>SUM(BK154:BK161)</f>
        <v>0</v>
      </c>
    </row>
    <row r="154" s="2" customFormat="1" ht="37.8" customHeight="1">
      <c r="A154" s="38"/>
      <c r="B154" s="39"/>
      <c r="C154" s="213" t="s">
        <v>7</v>
      </c>
      <c r="D154" s="213" t="s">
        <v>188</v>
      </c>
      <c r="E154" s="214" t="s">
        <v>1060</v>
      </c>
      <c r="F154" s="215" t="s">
        <v>1061</v>
      </c>
      <c r="G154" s="216" t="s">
        <v>256</v>
      </c>
      <c r="H154" s="217">
        <v>7.681</v>
      </c>
      <c r="I154" s="218"/>
      <c r="J154" s="219">
        <f>ROUND(I154*H154,2)</f>
        <v>0</v>
      </c>
      <c r="K154" s="220"/>
      <c r="L154" s="44"/>
      <c r="M154" s="221" t="s">
        <v>19</v>
      </c>
      <c r="N154" s="222" t="s">
        <v>44</v>
      </c>
      <c r="O154" s="84"/>
      <c r="P154" s="223">
        <f>O154*H154</f>
        <v>0</v>
      </c>
      <c r="Q154" s="223">
        <v>6.7000000000000002E-05</v>
      </c>
      <c r="R154" s="223">
        <f>Q154*H154</f>
        <v>0.00051462700000000003</v>
      </c>
      <c r="S154" s="223">
        <v>0</v>
      </c>
      <c r="T154" s="224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25" t="s">
        <v>306</v>
      </c>
      <c r="AT154" s="225" t="s">
        <v>188</v>
      </c>
      <c r="AU154" s="225" t="s">
        <v>85</v>
      </c>
      <c r="AY154" s="17" t="s">
        <v>186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7" t="s">
        <v>85</v>
      </c>
      <c r="BK154" s="226">
        <f>ROUND(I154*H154,2)</f>
        <v>0</v>
      </c>
      <c r="BL154" s="17" t="s">
        <v>306</v>
      </c>
      <c r="BM154" s="225" t="s">
        <v>4801</v>
      </c>
    </row>
    <row r="155" s="2" customFormat="1">
      <c r="A155" s="38"/>
      <c r="B155" s="39"/>
      <c r="C155" s="40"/>
      <c r="D155" s="227" t="s">
        <v>194</v>
      </c>
      <c r="E155" s="40"/>
      <c r="F155" s="228" t="s">
        <v>1063</v>
      </c>
      <c r="G155" s="40"/>
      <c r="H155" s="40"/>
      <c r="I155" s="229"/>
      <c r="J155" s="40"/>
      <c r="K155" s="40"/>
      <c r="L155" s="44"/>
      <c r="M155" s="230"/>
      <c r="N155" s="231"/>
      <c r="O155" s="84"/>
      <c r="P155" s="84"/>
      <c r="Q155" s="84"/>
      <c r="R155" s="84"/>
      <c r="S155" s="84"/>
      <c r="T155" s="85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7" t="s">
        <v>194</v>
      </c>
      <c r="AU155" s="17" t="s">
        <v>85</v>
      </c>
    </row>
    <row r="156" s="2" customFormat="1" ht="24.15" customHeight="1">
      <c r="A156" s="38"/>
      <c r="B156" s="39"/>
      <c r="C156" s="213" t="s">
        <v>341</v>
      </c>
      <c r="D156" s="213" t="s">
        <v>188</v>
      </c>
      <c r="E156" s="214" t="s">
        <v>1071</v>
      </c>
      <c r="F156" s="215" t="s">
        <v>1072</v>
      </c>
      <c r="G156" s="216" t="s">
        <v>256</v>
      </c>
      <c r="H156" s="217">
        <v>7.681</v>
      </c>
      <c r="I156" s="218"/>
      <c r="J156" s="219">
        <f>ROUND(I156*H156,2)</f>
        <v>0</v>
      </c>
      <c r="K156" s="220"/>
      <c r="L156" s="44"/>
      <c r="M156" s="221" t="s">
        <v>19</v>
      </c>
      <c r="N156" s="222" t="s">
        <v>44</v>
      </c>
      <c r="O156" s="84"/>
      <c r="P156" s="223">
        <f>O156*H156</f>
        <v>0</v>
      </c>
      <c r="Q156" s="223">
        <v>0.000135</v>
      </c>
      <c r="R156" s="223">
        <f>Q156*H156</f>
        <v>0.0010369350000000001</v>
      </c>
      <c r="S156" s="223">
        <v>0</v>
      </c>
      <c r="T156" s="224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25" t="s">
        <v>306</v>
      </c>
      <c r="AT156" s="225" t="s">
        <v>188</v>
      </c>
      <c r="AU156" s="225" t="s">
        <v>85</v>
      </c>
      <c r="AY156" s="17" t="s">
        <v>186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7" t="s">
        <v>85</v>
      </c>
      <c r="BK156" s="226">
        <f>ROUND(I156*H156,2)</f>
        <v>0</v>
      </c>
      <c r="BL156" s="17" t="s">
        <v>306</v>
      </c>
      <c r="BM156" s="225" t="s">
        <v>4802</v>
      </c>
    </row>
    <row r="157" s="2" customFormat="1">
      <c r="A157" s="38"/>
      <c r="B157" s="39"/>
      <c r="C157" s="40"/>
      <c r="D157" s="227" t="s">
        <v>194</v>
      </c>
      <c r="E157" s="40"/>
      <c r="F157" s="228" t="s">
        <v>1074</v>
      </c>
      <c r="G157" s="40"/>
      <c r="H157" s="40"/>
      <c r="I157" s="229"/>
      <c r="J157" s="40"/>
      <c r="K157" s="40"/>
      <c r="L157" s="44"/>
      <c r="M157" s="230"/>
      <c r="N157" s="231"/>
      <c r="O157" s="84"/>
      <c r="P157" s="84"/>
      <c r="Q157" s="84"/>
      <c r="R157" s="84"/>
      <c r="S157" s="84"/>
      <c r="T157" s="85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7" t="s">
        <v>194</v>
      </c>
      <c r="AU157" s="17" t="s">
        <v>85</v>
      </c>
    </row>
    <row r="158" s="13" customFormat="1">
      <c r="A158" s="13"/>
      <c r="B158" s="232"/>
      <c r="C158" s="233"/>
      <c r="D158" s="234" t="s">
        <v>196</v>
      </c>
      <c r="E158" s="235" t="s">
        <v>19</v>
      </c>
      <c r="F158" s="236" t="s">
        <v>4774</v>
      </c>
      <c r="G158" s="233"/>
      <c r="H158" s="235" t="s">
        <v>19</v>
      </c>
      <c r="I158" s="237"/>
      <c r="J158" s="233"/>
      <c r="K158" s="233"/>
      <c r="L158" s="238"/>
      <c r="M158" s="239"/>
      <c r="N158" s="240"/>
      <c r="O158" s="240"/>
      <c r="P158" s="240"/>
      <c r="Q158" s="240"/>
      <c r="R158" s="240"/>
      <c r="S158" s="240"/>
      <c r="T158" s="24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2" t="s">
        <v>196</v>
      </c>
      <c r="AU158" s="242" t="s">
        <v>85</v>
      </c>
      <c r="AV158" s="13" t="s">
        <v>79</v>
      </c>
      <c r="AW158" s="13" t="s">
        <v>33</v>
      </c>
      <c r="AX158" s="13" t="s">
        <v>72</v>
      </c>
      <c r="AY158" s="242" t="s">
        <v>186</v>
      </c>
    </row>
    <row r="159" s="14" customFormat="1">
      <c r="A159" s="14"/>
      <c r="B159" s="243"/>
      <c r="C159" s="244"/>
      <c r="D159" s="234" t="s">
        <v>196</v>
      </c>
      <c r="E159" s="245" t="s">
        <v>19</v>
      </c>
      <c r="F159" s="246" t="s">
        <v>4803</v>
      </c>
      <c r="G159" s="244"/>
      <c r="H159" s="247">
        <v>1.5209999999999999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196</v>
      </c>
      <c r="AU159" s="253" t="s">
        <v>85</v>
      </c>
      <c r="AV159" s="14" t="s">
        <v>85</v>
      </c>
      <c r="AW159" s="14" t="s">
        <v>33</v>
      </c>
      <c r="AX159" s="14" t="s">
        <v>72</v>
      </c>
      <c r="AY159" s="253" t="s">
        <v>186</v>
      </c>
    </row>
    <row r="160" s="13" customFormat="1">
      <c r="A160" s="13"/>
      <c r="B160" s="232"/>
      <c r="C160" s="233"/>
      <c r="D160" s="234" t="s">
        <v>196</v>
      </c>
      <c r="E160" s="235" t="s">
        <v>19</v>
      </c>
      <c r="F160" s="236" t="s">
        <v>4774</v>
      </c>
      <c r="G160" s="233"/>
      <c r="H160" s="235" t="s">
        <v>19</v>
      </c>
      <c r="I160" s="237"/>
      <c r="J160" s="233"/>
      <c r="K160" s="233"/>
      <c r="L160" s="238"/>
      <c r="M160" s="239"/>
      <c r="N160" s="240"/>
      <c r="O160" s="240"/>
      <c r="P160" s="240"/>
      <c r="Q160" s="240"/>
      <c r="R160" s="240"/>
      <c r="S160" s="240"/>
      <c r="T160" s="24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2" t="s">
        <v>196</v>
      </c>
      <c r="AU160" s="242" t="s">
        <v>85</v>
      </c>
      <c r="AV160" s="13" t="s">
        <v>79</v>
      </c>
      <c r="AW160" s="13" t="s">
        <v>33</v>
      </c>
      <c r="AX160" s="13" t="s">
        <v>72</v>
      </c>
      <c r="AY160" s="242" t="s">
        <v>186</v>
      </c>
    </row>
    <row r="161" s="14" customFormat="1">
      <c r="A161" s="14"/>
      <c r="B161" s="243"/>
      <c r="C161" s="244"/>
      <c r="D161" s="234" t="s">
        <v>196</v>
      </c>
      <c r="E161" s="245" t="s">
        <v>19</v>
      </c>
      <c r="F161" s="246" t="s">
        <v>4804</v>
      </c>
      <c r="G161" s="244"/>
      <c r="H161" s="247">
        <v>6.1600000000000001</v>
      </c>
      <c r="I161" s="248"/>
      <c r="J161" s="244"/>
      <c r="K161" s="244"/>
      <c r="L161" s="249"/>
      <c r="M161" s="269"/>
      <c r="N161" s="270"/>
      <c r="O161" s="270"/>
      <c r="P161" s="270"/>
      <c r="Q161" s="270"/>
      <c r="R161" s="270"/>
      <c r="S161" s="270"/>
      <c r="T161" s="271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196</v>
      </c>
      <c r="AU161" s="253" t="s">
        <v>85</v>
      </c>
      <c r="AV161" s="14" t="s">
        <v>85</v>
      </c>
      <c r="AW161" s="14" t="s">
        <v>33</v>
      </c>
      <c r="AX161" s="14" t="s">
        <v>72</v>
      </c>
      <c r="AY161" s="253" t="s">
        <v>186</v>
      </c>
    </row>
    <row r="162" s="2" customFormat="1" ht="6.96" customHeight="1">
      <c r="A162" s="38"/>
      <c r="B162" s="59"/>
      <c r="C162" s="60"/>
      <c r="D162" s="60"/>
      <c r="E162" s="60"/>
      <c r="F162" s="60"/>
      <c r="G162" s="60"/>
      <c r="H162" s="60"/>
      <c r="I162" s="60"/>
      <c r="J162" s="60"/>
      <c r="K162" s="60"/>
      <c r="L162" s="44"/>
      <c r="M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</row>
  </sheetData>
  <sheetProtection sheet="1" autoFilter="0" formatColumns="0" formatRows="0" objects="1" scenarios="1" spinCount="100000" saltValue="2Efew2xVEq3oGcuems6BNNk3I9KsCW3cBAqVPliAhH0Rw2cUxy1kp8igQzpdp14GmRkZh129sPDuCbO0zHiraQ==" hashValue="8Rf4qND4YZjqhrsvFqhgJazfBNPtaoMLFOtknQlUVXnEPrz7DfnX0pouvzRYznZ+CEUtnz3x3+b2ZCSjNTyKnw==" algorithmName="SHA-512" password="CDDA"/>
  <autoFilter ref="C92:K16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3_01/953961112"/>
    <hyperlink ref="F101" r:id="rId2" display="https://podminky.urs.cz/item/CS_URS_2023_01/953965115"/>
    <hyperlink ref="F104" r:id="rId3" display="https://podminky.urs.cz/item/CS_URS_2023_01/998018002"/>
    <hyperlink ref="F108" r:id="rId4" display="https://podminky.urs.cz/item/CS_URS_2023_01/721174041"/>
    <hyperlink ref="F110" r:id="rId5" display="https://podminky.urs.cz/item/CS_URS_2023_01/721194103"/>
    <hyperlink ref="F113" r:id="rId6" display="https://podminky.urs.cz/item/CS_URS_2023_01/721229111"/>
    <hyperlink ref="F116" r:id="rId7" display="https://podminky.urs.cz/item/CS_URS_2023_01/721290111"/>
    <hyperlink ref="F118" r:id="rId8" display="https://podminky.urs.cz/item/CS_URS_2023_01/998721102"/>
    <hyperlink ref="F120" r:id="rId9" display="https://podminky.urs.cz/item/CS_URS_2023_01/998721181"/>
    <hyperlink ref="F123" r:id="rId10" display="https://podminky.urs.cz/item/CS_URS_2023_01/751792008"/>
    <hyperlink ref="F127" r:id="rId11" display="https://podminky.urs.cz/item/CS_URS_2023_01/998751101"/>
    <hyperlink ref="F129" r:id="rId12" display="https://podminky.urs.cz/item/CS_URS_2023_01/998751181"/>
    <hyperlink ref="F132" r:id="rId13" display="https://podminky.urs.cz/item/CS_URS_2023_01/767995111"/>
    <hyperlink ref="F150" r:id="rId14" display="https://podminky.urs.cz/item/CS_URS_2023_01/998767102"/>
    <hyperlink ref="F152" r:id="rId15" display="https://podminky.urs.cz/item/CS_URS_2023_01/998767181"/>
    <hyperlink ref="F155" r:id="rId16" display="https://podminky.urs.cz/item/CS_URS_2023_01/783301313"/>
    <hyperlink ref="F157" r:id="rId17" display="https://podminky.urs.cz/item/CS_URS_2023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136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4805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ROUND(J87,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ROUND((SUM(BE87:BE182)),  2)</f>
        <v>0</v>
      </c>
      <c r="G35" s="38"/>
      <c r="H35" s="38"/>
      <c r="I35" s="157">
        <v>0.20999999999999999</v>
      </c>
      <c r="J35" s="156">
        <f>ROUND(((SUM(BE87:BE182))*I35),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ROUND((SUM(BF87:BF182)),  2)</f>
        <v>0</v>
      </c>
      <c r="G36" s="38"/>
      <c r="H36" s="38"/>
      <c r="I36" s="157">
        <v>0.14999999999999999</v>
      </c>
      <c r="J36" s="156">
        <f>ROUND(((SUM(BF87:BF182))*I36),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ROUND((SUM(BG87:BG182)),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ROUND((SUM(BH87:BH182)),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ROUND((SUM(BI87:BI182)),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D1.4.5_ESI - Elektroinstalace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J87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159</v>
      </c>
      <c r="E64" s="177"/>
      <c r="F64" s="177"/>
      <c r="G64" s="177"/>
      <c r="H64" s="177"/>
      <c r="I64" s="177"/>
      <c r="J64" s="178">
        <f>J88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2223</v>
      </c>
      <c r="E65" s="182"/>
      <c r="F65" s="182"/>
      <c r="G65" s="182"/>
      <c r="H65" s="182"/>
      <c r="I65" s="182"/>
      <c r="J65" s="183">
        <f>J89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38"/>
      <c r="B66" s="39"/>
      <c r="C66" s="40"/>
      <c r="D66" s="40"/>
      <c r="E66" s="40"/>
      <c r="F66" s="40"/>
      <c r="G66" s="40"/>
      <c r="H66" s="40"/>
      <c r="I66" s="40"/>
      <c r="J66" s="40"/>
      <c r="K66" s="40"/>
      <c r="L66" s="144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</row>
    <row r="67" s="2" customFormat="1" ht="6.96" customHeight="1">
      <c r="A67" s="38"/>
      <c r="B67" s="59"/>
      <c r="C67" s="60"/>
      <c r="D67" s="60"/>
      <c r="E67" s="60"/>
      <c r="F67" s="60"/>
      <c r="G67" s="60"/>
      <c r="H67" s="60"/>
      <c r="I67" s="60"/>
      <c r="J67" s="60"/>
      <c r="K67" s="60"/>
      <c r="L67" s="144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</row>
    <row r="71" s="2" customFormat="1" ht="6.96" customHeight="1">
      <c r="A71" s="38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44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</row>
    <row r="72" s="2" customFormat="1" ht="24.96" customHeight="1">
      <c r="A72" s="38"/>
      <c r="B72" s="39"/>
      <c r="C72" s="23" t="s">
        <v>171</v>
      </c>
      <c r="D72" s="40"/>
      <c r="E72" s="40"/>
      <c r="F72" s="40"/>
      <c r="G72" s="40"/>
      <c r="H72" s="40"/>
      <c r="I72" s="40"/>
      <c r="J72" s="40"/>
      <c r="K72" s="40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6.96" customHeight="1">
      <c r="A73" s="38"/>
      <c r="B73" s="39"/>
      <c r="C73" s="40"/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12" customHeight="1">
      <c r="A74" s="38"/>
      <c r="B74" s="39"/>
      <c r="C74" s="32" t="s">
        <v>16</v>
      </c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16.5" customHeight="1">
      <c r="A75" s="38"/>
      <c r="B75" s="39"/>
      <c r="C75" s="40"/>
      <c r="D75" s="40"/>
      <c r="E75" s="169" t="str">
        <f>E7</f>
        <v xml:space="preserve"> Rekonstrukce vzduchotechniky v bytovém domě</v>
      </c>
      <c r="F75" s="32"/>
      <c r="G75" s="32"/>
      <c r="H75" s="32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1" customFormat="1" ht="12" customHeight="1">
      <c r="B76" s="21"/>
      <c r="C76" s="32" t="s">
        <v>143</v>
      </c>
      <c r="D76" s="22"/>
      <c r="E76" s="22"/>
      <c r="F76" s="22"/>
      <c r="G76" s="22"/>
      <c r="H76" s="22"/>
      <c r="I76" s="22"/>
      <c r="J76" s="22"/>
      <c r="K76" s="22"/>
      <c r="L76" s="20"/>
    </row>
    <row r="77" s="2" customFormat="1" ht="16.5" customHeight="1">
      <c r="A77" s="38"/>
      <c r="B77" s="39"/>
      <c r="C77" s="40"/>
      <c r="D77" s="40"/>
      <c r="E77" s="169" t="s">
        <v>4396</v>
      </c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12" customHeight="1">
      <c r="A78" s="38"/>
      <c r="B78" s="39"/>
      <c r="C78" s="32" t="s">
        <v>145</v>
      </c>
      <c r="D78" s="40"/>
      <c r="E78" s="40"/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16.5" customHeight="1">
      <c r="A79" s="38"/>
      <c r="B79" s="39"/>
      <c r="C79" s="40"/>
      <c r="D79" s="40"/>
      <c r="E79" s="69" t="str">
        <f>E11</f>
        <v>SO 103 D1.4.5_ESI - Elektroinstalace</v>
      </c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6.96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21</v>
      </c>
      <c r="D81" s="40"/>
      <c r="E81" s="40"/>
      <c r="F81" s="27" t="str">
        <f>F14</f>
        <v xml:space="preserve"> náměstí Svobody 728/1</v>
      </c>
      <c r="G81" s="40"/>
      <c r="H81" s="40"/>
      <c r="I81" s="32" t="s">
        <v>23</v>
      </c>
      <c r="J81" s="72" t="str">
        <f>IF(J14="","",J14)</f>
        <v>3. 1. 2023</v>
      </c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5.15" customHeight="1">
      <c r="A83" s="38"/>
      <c r="B83" s="39"/>
      <c r="C83" s="32" t="s">
        <v>25</v>
      </c>
      <c r="D83" s="40"/>
      <c r="E83" s="40"/>
      <c r="F83" s="27" t="str">
        <f>E17</f>
        <v>SNEO a.s</v>
      </c>
      <c r="G83" s="40"/>
      <c r="H83" s="40"/>
      <c r="I83" s="32" t="s">
        <v>31</v>
      </c>
      <c r="J83" s="36" t="str">
        <f>E23</f>
        <v>Ing. Filip Nehonský</v>
      </c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5.15" customHeight="1">
      <c r="A84" s="38"/>
      <c r="B84" s="39"/>
      <c r="C84" s="32" t="s">
        <v>29</v>
      </c>
      <c r="D84" s="40"/>
      <c r="E84" s="40"/>
      <c r="F84" s="27" t="str">
        <f>IF(E20="","",E20)</f>
        <v>Vyplň údaj</v>
      </c>
      <c r="G84" s="40"/>
      <c r="H84" s="40"/>
      <c r="I84" s="32" t="s">
        <v>34</v>
      </c>
      <c r="J84" s="36" t="str">
        <f>E26</f>
        <v>Pavel Novotný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0.32" customHeight="1">
      <c r="A85" s="38"/>
      <c r="B85" s="39"/>
      <c r="C85" s="40"/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1" customFormat="1" ht="29.28" customHeight="1">
      <c r="A86" s="185"/>
      <c r="B86" s="186"/>
      <c r="C86" s="187" t="s">
        <v>172</v>
      </c>
      <c r="D86" s="188" t="s">
        <v>57</v>
      </c>
      <c r="E86" s="188" t="s">
        <v>53</v>
      </c>
      <c r="F86" s="188" t="s">
        <v>54</v>
      </c>
      <c r="G86" s="188" t="s">
        <v>173</v>
      </c>
      <c r="H86" s="188" t="s">
        <v>174</v>
      </c>
      <c r="I86" s="188" t="s">
        <v>175</v>
      </c>
      <c r="J86" s="189" t="s">
        <v>149</v>
      </c>
      <c r="K86" s="190" t="s">
        <v>176</v>
      </c>
      <c r="L86" s="191"/>
      <c r="M86" s="92" t="s">
        <v>19</v>
      </c>
      <c r="N86" s="93" t="s">
        <v>42</v>
      </c>
      <c r="O86" s="93" t="s">
        <v>177</v>
      </c>
      <c r="P86" s="93" t="s">
        <v>178</v>
      </c>
      <c r="Q86" s="93" t="s">
        <v>179</v>
      </c>
      <c r="R86" s="93" t="s">
        <v>180</v>
      </c>
      <c r="S86" s="93" t="s">
        <v>181</v>
      </c>
      <c r="T86" s="94" t="s">
        <v>182</v>
      </c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</row>
    <row r="87" s="2" customFormat="1" ht="22.8" customHeight="1">
      <c r="A87" s="38"/>
      <c r="B87" s="39"/>
      <c r="C87" s="99" t="s">
        <v>183</v>
      </c>
      <c r="D87" s="40"/>
      <c r="E87" s="40"/>
      <c r="F87" s="40"/>
      <c r="G87" s="40"/>
      <c r="H87" s="40"/>
      <c r="I87" s="40"/>
      <c r="J87" s="192">
        <f>BK87</f>
        <v>0</v>
      </c>
      <c r="K87" s="40"/>
      <c r="L87" s="44"/>
      <c r="M87" s="95"/>
      <c r="N87" s="193"/>
      <c r="O87" s="96"/>
      <c r="P87" s="194">
        <f>P88</f>
        <v>0</v>
      </c>
      <c r="Q87" s="96"/>
      <c r="R87" s="194">
        <f>R88</f>
        <v>0.1813845</v>
      </c>
      <c r="S87" s="96"/>
      <c r="T87" s="195">
        <f>T88</f>
        <v>0.002</v>
      </c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T87" s="17" t="s">
        <v>71</v>
      </c>
      <c r="AU87" s="17" t="s">
        <v>150</v>
      </c>
      <c r="BK87" s="196">
        <f>BK88</f>
        <v>0</v>
      </c>
    </row>
    <row r="88" s="12" customFormat="1" ht="25.92" customHeight="1">
      <c r="A88" s="12"/>
      <c r="B88" s="197"/>
      <c r="C88" s="198"/>
      <c r="D88" s="199" t="s">
        <v>71</v>
      </c>
      <c r="E88" s="200" t="s">
        <v>679</v>
      </c>
      <c r="F88" s="200" t="s">
        <v>680</v>
      </c>
      <c r="G88" s="198"/>
      <c r="H88" s="198"/>
      <c r="I88" s="201"/>
      <c r="J88" s="202">
        <f>BK88</f>
        <v>0</v>
      </c>
      <c r="K88" s="198"/>
      <c r="L88" s="203"/>
      <c r="M88" s="204"/>
      <c r="N88" s="205"/>
      <c r="O88" s="205"/>
      <c r="P88" s="206">
        <f>P89</f>
        <v>0</v>
      </c>
      <c r="Q88" s="205"/>
      <c r="R88" s="206">
        <f>R89</f>
        <v>0.1813845</v>
      </c>
      <c r="S88" s="205"/>
      <c r="T88" s="207">
        <f>T89</f>
        <v>0.002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8" t="s">
        <v>85</v>
      </c>
      <c r="AT88" s="209" t="s">
        <v>71</v>
      </c>
      <c r="AU88" s="209" t="s">
        <v>72</v>
      </c>
      <c r="AY88" s="208" t="s">
        <v>186</v>
      </c>
      <c r="BK88" s="210">
        <f>BK89</f>
        <v>0</v>
      </c>
    </row>
    <row r="89" s="12" customFormat="1" ht="22.8" customHeight="1">
      <c r="A89" s="12"/>
      <c r="B89" s="197"/>
      <c r="C89" s="198"/>
      <c r="D89" s="199" t="s">
        <v>71</v>
      </c>
      <c r="E89" s="211" t="s">
        <v>2225</v>
      </c>
      <c r="F89" s="211" t="s">
        <v>2226</v>
      </c>
      <c r="G89" s="198"/>
      <c r="H89" s="198"/>
      <c r="I89" s="201"/>
      <c r="J89" s="212">
        <f>BK89</f>
        <v>0</v>
      </c>
      <c r="K89" s="198"/>
      <c r="L89" s="203"/>
      <c r="M89" s="204"/>
      <c r="N89" s="205"/>
      <c r="O89" s="205"/>
      <c r="P89" s="206">
        <f>SUM(P90:P182)</f>
        <v>0</v>
      </c>
      <c r="Q89" s="205"/>
      <c r="R89" s="206">
        <f>SUM(R90:R182)</f>
        <v>0.1813845</v>
      </c>
      <c r="S89" s="205"/>
      <c r="T89" s="207">
        <f>SUM(T90:T182)</f>
        <v>0.002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8" t="s">
        <v>85</v>
      </c>
      <c r="AT89" s="209" t="s">
        <v>71</v>
      </c>
      <c r="AU89" s="209" t="s">
        <v>79</v>
      </c>
      <c r="AY89" s="208" t="s">
        <v>186</v>
      </c>
      <c r="BK89" s="210">
        <f>SUM(BK90:BK182)</f>
        <v>0</v>
      </c>
    </row>
    <row r="90" s="2" customFormat="1" ht="44.25" customHeight="1">
      <c r="A90" s="38"/>
      <c r="B90" s="39"/>
      <c r="C90" s="213" t="s">
        <v>79</v>
      </c>
      <c r="D90" s="213" t="s">
        <v>188</v>
      </c>
      <c r="E90" s="214" t="s">
        <v>4152</v>
      </c>
      <c r="F90" s="215" t="s">
        <v>4153</v>
      </c>
      <c r="G90" s="216" t="s">
        <v>283</v>
      </c>
      <c r="H90" s="217">
        <v>9</v>
      </c>
      <c r="I90" s="218"/>
      <c r="J90" s="219">
        <f>ROUND(I90*H90,2)</f>
        <v>0</v>
      </c>
      <c r="K90" s="220"/>
      <c r="L90" s="44"/>
      <c r="M90" s="221" t="s">
        <v>19</v>
      </c>
      <c r="N90" s="222" t="s">
        <v>44</v>
      </c>
      <c r="O90" s="84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4">
        <f>S90*H90</f>
        <v>0</v>
      </c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R90" s="225" t="s">
        <v>306</v>
      </c>
      <c r="AT90" s="225" t="s">
        <v>188</v>
      </c>
      <c r="AU90" s="225" t="s">
        <v>85</v>
      </c>
      <c r="AY90" s="17" t="s">
        <v>186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17" t="s">
        <v>85</v>
      </c>
      <c r="BK90" s="226">
        <f>ROUND(I90*H90,2)</f>
        <v>0</v>
      </c>
      <c r="BL90" s="17" t="s">
        <v>306</v>
      </c>
      <c r="BM90" s="225" t="s">
        <v>4806</v>
      </c>
    </row>
    <row r="91" s="2" customFormat="1">
      <c r="A91" s="38"/>
      <c r="B91" s="39"/>
      <c r="C91" s="40"/>
      <c r="D91" s="227" t="s">
        <v>194</v>
      </c>
      <c r="E91" s="40"/>
      <c r="F91" s="228" t="s">
        <v>4155</v>
      </c>
      <c r="G91" s="40"/>
      <c r="H91" s="40"/>
      <c r="I91" s="229"/>
      <c r="J91" s="40"/>
      <c r="K91" s="40"/>
      <c r="L91" s="44"/>
      <c r="M91" s="230"/>
      <c r="N91" s="231"/>
      <c r="O91" s="84"/>
      <c r="P91" s="84"/>
      <c r="Q91" s="84"/>
      <c r="R91" s="84"/>
      <c r="S91" s="84"/>
      <c r="T91" s="85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T91" s="17" t="s">
        <v>194</v>
      </c>
      <c r="AU91" s="17" t="s">
        <v>85</v>
      </c>
    </row>
    <row r="92" s="2" customFormat="1" ht="24.15" customHeight="1">
      <c r="A92" s="38"/>
      <c r="B92" s="39"/>
      <c r="C92" s="254" t="s">
        <v>85</v>
      </c>
      <c r="D92" s="254" t="s">
        <v>236</v>
      </c>
      <c r="E92" s="255" t="s">
        <v>4156</v>
      </c>
      <c r="F92" s="256" t="s">
        <v>4157</v>
      </c>
      <c r="G92" s="257" t="s">
        <v>283</v>
      </c>
      <c r="H92" s="258">
        <v>9</v>
      </c>
      <c r="I92" s="259"/>
      <c r="J92" s="260">
        <f>ROUND(I92*H92,2)</f>
        <v>0</v>
      </c>
      <c r="K92" s="261"/>
      <c r="L92" s="262"/>
      <c r="M92" s="263" t="s">
        <v>19</v>
      </c>
      <c r="N92" s="264" t="s">
        <v>44</v>
      </c>
      <c r="O92" s="84"/>
      <c r="P92" s="223">
        <f>O92*H92</f>
        <v>0</v>
      </c>
      <c r="Q92" s="223">
        <v>5.0000000000000002E-05</v>
      </c>
      <c r="R92" s="223">
        <f>Q92*H92</f>
        <v>0.00045000000000000004</v>
      </c>
      <c r="S92" s="223">
        <v>0</v>
      </c>
      <c r="T92" s="224">
        <f>S92*H92</f>
        <v>0</v>
      </c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R92" s="225" t="s">
        <v>406</v>
      </c>
      <c r="AT92" s="225" t="s">
        <v>236</v>
      </c>
      <c r="AU92" s="225" t="s">
        <v>85</v>
      </c>
      <c r="AY92" s="17" t="s">
        <v>186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7" t="s">
        <v>85</v>
      </c>
      <c r="BK92" s="226">
        <f>ROUND(I92*H92,2)</f>
        <v>0</v>
      </c>
      <c r="BL92" s="17" t="s">
        <v>306</v>
      </c>
      <c r="BM92" s="225" t="s">
        <v>4807</v>
      </c>
    </row>
    <row r="93" s="2" customFormat="1" ht="49.05" customHeight="1">
      <c r="A93" s="38"/>
      <c r="B93" s="39"/>
      <c r="C93" s="213" t="s">
        <v>201</v>
      </c>
      <c r="D93" s="213" t="s">
        <v>188</v>
      </c>
      <c r="E93" s="214" t="s">
        <v>4159</v>
      </c>
      <c r="F93" s="215" t="s">
        <v>4160</v>
      </c>
      <c r="G93" s="216" t="s">
        <v>283</v>
      </c>
      <c r="H93" s="217">
        <v>13</v>
      </c>
      <c r="I93" s="218"/>
      <c r="J93" s="219">
        <f>ROUND(I93*H93,2)</f>
        <v>0</v>
      </c>
      <c r="K93" s="220"/>
      <c r="L93" s="44"/>
      <c r="M93" s="221" t="s">
        <v>19</v>
      </c>
      <c r="N93" s="222" t="s">
        <v>44</v>
      </c>
      <c r="O93" s="84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R93" s="225" t="s">
        <v>306</v>
      </c>
      <c r="AT93" s="225" t="s">
        <v>188</v>
      </c>
      <c r="AU93" s="225" t="s">
        <v>85</v>
      </c>
      <c r="AY93" s="17" t="s">
        <v>186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7" t="s">
        <v>85</v>
      </c>
      <c r="BK93" s="226">
        <f>ROUND(I93*H93,2)</f>
        <v>0</v>
      </c>
      <c r="BL93" s="17" t="s">
        <v>306</v>
      </c>
      <c r="BM93" s="225" t="s">
        <v>4808</v>
      </c>
    </row>
    <row r="94" s="2" customFormat="1">
      <c r="A94" s="38"/>
      <c r="B94" s="39"/>
      <c r="C94" s="40"/>
      <c r="D94" s="227" t="s">
        <v>194</v>
      </c>
      <c r="E94" s="40"/>
      <c r="F94" s="228" t="s">
        <v>4162</v>
      </c>
      <c r="G94" s="40"/>
      <c r="H94" s="40"/>
      <c r="I94" s="229"/>
      <c r="J94" s="40"/>
      <c r="K94" s="40"/>
      <c r="L94" s="44"/>
      <c r="M94" s="230"/>
      <c r="N94" s="231"/>
      <c r="O94" s="84"/>
      <c r="P94" s="84"/>
      <c r="Q94" s="84"/>
      <c r="R94" s="84"/>
      <c r="S94" s="84"/>
      <c r="T94" s="85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T94" s="17" t="s">
        <v>194</v>
      </c>
      <c r="AU94" s="17" t="s">
        <v>85</v>
      </c>
    </row>
    <row r="95" s="2" customFormat="1" ht="24.15" customHeight="1">
      <c r="A95" s="38"/>
      <c r="B95" s="39"/>
      <c r="C95" s="254" t="s">
        <v>192</v>
      </c>
      <c r="D95" s="254" t="s">
        <v>236</v>
      </c>
      <c r="E95" s="255" t="s">
        <v>4163</v>
      </c>
      <c r="F95" s="256" t="s">
        <v>4164</v>
      </c>
      <c r="G95" s="257" t="s">
        <v>283</v>
      </c>
      <c r="H95" s="258">
        <v>13</v>
      </c>
      <c r="I95" s="259"/>
      <c r="J95" s="260">
        <f>ROUND(I95*H95,2)</f>
        <v>0</v>
      </c>
      <c r="K95" s="261"/>
      <c r="L95" s="262"/>
      <c r="M95" s="263" t="s">
        <v>19</v>
      </c>
      <c r="N95" s="264" t="s">
        <v>44</v>
      </c>
      <c r="O95" s="84"/>
      <c r="P95" s="223">
        <f>O95*H95</f>
        <v>0</v>
      </c>
      <c r="Q95" s="223">
        <v>9.0000000000000006E-05</v>
      </c>
      <c r="R95" s="223">
        <f>Q95*H95</f>
        <v>0.00117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406</v>
      </c>
      <c r="AT95" s="225" t="s">
        <v>236</v>
      </c>
      <c r="AU95" s="225" t="s">
        <v>85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306</v>
      </c>
      <c r="BM95" s="225" t="s">
        <v>4809</v>
      </c>
    </row>
    <row r="96" s="2" customFormat="1" ht="62.7" customHeight="1">
      <c r="A96" s="38"/>
      <c r="B96" s="39"/>
      <c r="C96" s="213" t="s">
        <v>227</v>
      </c>
      <c r="D96" s="213" t="s">
        <v>188</v>
      </c>
      <c r="E96" s="214" t="s">
        <v>4810</v>
      </c>
      <c r="F96" s="215" t="s">
        <v>4811</v>
      </c>
      <c r="G96" s="216" t="s">
        <v>283</v>
      </c>
      <c r="H96" s="217">
        <v>1</v>
      </c>
      <c r="I96" s="218"/>
      <c r="J96" s="219">
        <f>ROUND(I96*H96,2)</f>
        <v>0</v>
      </c>
      <c r="K96" s="220"/>
      <c r="L96" s="44"/>
      <c r="M96" s="221" t="s">
        <v>19</v>
      </c>
      <c r="N96" s="222" t="s">
        <v>44</v>
      </c>
      <c r="O96" s="84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306</v>
      </c>
      <c r="AT96" s="225" t="s">
        <v>188</v>
      </c>
      <c r="AU96" s="225" t="s">
        <v>85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306</v>
      </c>
      <c r="BM96" s="225" t="s">
        <v>4812</v>
      </c>
    </row>
    <row r="97" s="2" customFormat="1">
      <c r="A97" s="38"/>
      <c r="B97" s="39"/>
      <c r="C97" s="40"/>
      <c r="D97" s="227" t="s">
        <v>194</v>
      </c>
      <c r="E97" s="40"/>
      <c r="F97" s="228" t="s">
        <v>4813</v>
      </c>
      <c r="G97" s="40"/>
      <c r="H97" s="40"/>
      <c r="I97" s="229"/>
      <c r="J97" s="40"/>
      <c r="K97" s="40"/>
      <c r="L97" s="44"/>
      <c r="M97" s="230"/>
      <c r="N97" s="231"/>
      <c r="O97" s="84"/>
      <c r="P97" s="84"/>
      <c r="Q97" s="84"/>
      <c r="R97" s="84"/>
      <c r="S97" s="84"/>
      <c r="T97" s="85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T97" s="17" t="s">
        <v>194</v>
      </c>
      <c r="AU97" s="17" t="s">
        <v>85</v>
      </c>
    </row>
    <row r="98" s="2" customFormat="1" ht="24.15" customHeight="1">
      <c r="A98" s="38"/>
      <c r="B98" s="39"/>
      <c r="C98" s="254" t="s">
        <v>235</v>
      </c>
      <c r="D98" s="254" t="s">
        <v>236</v>
      </c>
      <c r="E98" s="255" t="s">
        <v>4814</v>
      </c>
      <c r="F98" s="256" t="s">
        <v>4815</v>
      </c>
      <c r="G98" s="257" t="s">
        <v>283</v>
      </c>
      <c r="H98" s="258">
        <v>1</v>
      </c>
      <c r="I98" s="259"/>
      <c r="J98" s="260">
        <f>ROUND(I98*H98,2)</f>
        <v>0</v>
      </c>
      <c r="K98" s="261"/>
      <c r="L98" s="262"/>
      <c r="M98" s="263" t="s">
        <v>19</v>
      </c>
      <c r="N98" s="264" t="s">
        <v>44</v>
      </c>
      <c r="O98" s="84"/>
      <c r="P98" s="223">
        <f>O98*H98</f>
        <v>0</v>
      </c>
      <c r="Q98" s="223">
        <v>5.0000000000000002E-05</v>
      </c>
      <c r="R98" s="223">
        <f>Q98*H98</f>
        <v>5.0000000000000002E-05</v>
      </c>
      <c r="S98" s="223">
        <v>0</v>
      </c>
      <c r="T98" s="224">
        <f>S98*H98</f>
        <v>0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R98" s="225" t="s">
        <v>406</v>
      </c>
      <c r="AT98" s="225" t="s">
        <v>236</v>
      </c>
      <c r="AU98" s="225" t="s">
        <v>85</v>
      </c>
      <c r="AY98" s="17" t="s">
        <v>186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7" t="s">
        <v>85</v>
      </c>
      <c r="BK98" s="226">
        <f>ROUND(I98*H98,2)</f>
        <v>0</v>
      </c>
      <c r="BL98" s="17" t="s">
        <v>306</v>
      </c>
      <c r="BM98" s="225" t="s">
        <v>4816</v>
      </c>
    </row>
    <row r="99" s="2" customFormat="1" ht="37.8" customHeight="1">
      <c r="A99" s="38"/>
      <c r="B99" s="39"/>
      <c r="C99" s="213" t="s">
        <v>242</v>
      </c>
      <c r="D99" s="213" t="s">
        <v>188</v>
      </c>
      <c r="E99" s="214" t="s">
        <v>4181</v>
      </c>
      <c r="F99" s="215" t="s">
        <v>4182</v>
      </c>
      <c r="G99" s="216" t="s">
        <v>566</v>
      </c>
      <c r="H99" s="217">
        <v>437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306</v>
      </c>
      <c r="AT99" s="225" t="s">
        <v>188</v>
      </c>
      <c r="AU99" s="225" t="s">
        <v>85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306</v>
      </c>
      <c r="BM99" s="225" t="s">
        <v>4817</v>
      </c>
    </row>
    <row r="100" s="2" customFormat="1">
      <c r="A100" s="38"/>
      <c r="B100" s="39"/>
      <c r="C100" s="40"/>
      <c r="D100" s="227" t="s">
        <v>194</v>
      </c>
      <c r="E100" s="40"/>
      <c r="F100" s="228" t="s">
        <v>4184</v>
      </c>
      <c r="G100" s="40"/>
      <c r="H100" s="40"/>
      <c r="I100" s="229"/>
      <c r="J100" s="40"/>
      <c r="K100" s="40"/>
      <c r="L100" s="44"/>
      <c r="M100" s="230"/>
      <c r="N100" s="231"/>
      <c r="O100" s="84"/>
      <c r="P100" s="84"/>
      <c r="Q100" s="84"/>
      <c r="R100" s="84"/>
      <c r="S100" s="84"/>
      <c r="T100" s="85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T100" s="17" t="s">
        <v>194</v>
      </c>
      <c r="AU100" s="17" t="s">
        <v>85</v>
      </c>
    </row>
    <row r="101" s="2" customFormat="1" ht="24.15" customHeight="1">
      <c r="A101" s="38"/>
      <c r="B101" s="39"/>
      <c r="C101" s="254" t="s">
        <v>239</v>
      </c>
      <c r="D101" s="254" t="s">
        <v>236</v>
      </c>
      <c r="E101" s="255" t="s">
        <v>2286</v>
      </c>
      <c r="F101" s="256" t="s">
        <v>2287</v>
      </c>
      <c r="G101" s="257" t="s">
        <v>566</v>
      </c>
      <c r="H101" s="258">
        <v>502.55000000000001</v>
      </c>
      <c r="I101" s="259"/>
      <c r="J101" s="260">
        <f>ROUND(I101*H101,2)</f>
        <v>0</v>
      </c>
      <c r="K101" s="261"/>
      <c r="L101" s="262"/>
      <c r="M101" s="263" t="s">
        <v>19</v>
      </c>
      <c r="N101" s="264" t="s">
        <v>44</v>
      </c>
      <c r="O101" s="84"/>
      <c r="P101" s="223">
        <f>O101*H101</f>
        <v>0</v>
      </c>
      <c r="Q101" s="223">
        <v>0.00012</v>
      </c>
      <c r="R101" s="223">
        <f>Q101*H101</f>
        <v>0.060306000000000005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406</v>
      </c>
      <c r="AT101" s="225" t="s">
        <v>236</v>
      </c>
      <c r="AU101" s="225" t="s">
        <v>85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306</v>
      </c>
      <c r="BM101" s="225" t="s">
        <v>4818</v>
      </c>
    </row>
    <row r="102" s="14" customFormat="1">
      <c r="A102" s="14"/>
      <c r="B102" s="243"/>
      <c r="C102" s="244"/>
      <c r="D102" s="234" t="s">
        <v>196</v>
      </c>
      <c r="E102" s="244"/>
      <c r="F102" s="246" t="s">
        <v>4819</v>
      </c>
      <c r="G102" s="244"/>
      <c r="H102" s="247">
        <v>502.55000000000001</v>
      </c>
      <c r="I102" s="248"/>
      <c r="J102" s="244"/>
      <c r="K102" s="244"/>
      <c r="L102" s="249"/>
      <c r="M102" s="250"/>
      <c r="N102" s="251"/>
      <c r="O102" s="251"/>
      <c r="P102" s="251"/>
      <c r="Q102" s="251"/>
      <c r="R102" s="251"/>
      <c r="S102" s="251"/>
      <c r="T102" s="252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3" t="s">
        <v>196</v>
      </c>
      <c r="AU102" s="253" t="s">
        <v>85</v>
      </c>
      <c r="AV102" s="14" t="s">
        <v>85</v>
      </c>
      <c r="AW102" s="14" t="s">
        <v>4</v>
      </c>
      <c r="AX102" s="14" t="s">
        <v>79</v>
      </c>
      <c r="AY102" s="253" t="s">
        <v>186</v>
      </c>
    </row>
    <row r="103" s="2" customFormat="1" ht="37.8" customHeight="1">
      <c r="A103" s="38"/>
      <c r="B103" s="39"/>
      <c r="C103" s="213" t="s">
        <v>253</v>
      </c>
      <c r="D103" s="213" t="s">
        <v>188</v>
      </c>
      <c r="E103" s="214" t="s">
        <v>4820</v>
      </c>
      <c r="F103" s="215" t="s">
        <v>4821</v>
      </c>
      <c r="G103" s="216" t="s">
        <v>566</v>
      </c>
      <c r="H103" s="217">
        <v>4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306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306</v>
      </c>
      <c r="BM103" s="225" t="s">
        <v>4822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4823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2" customFormat="1" ht="24.15" customHeight="1">
      <c r="A105" s="38"/>
      <c r="B105" s="39"/>
      <c r="C105" s="254" t="s">
        <v>261</v>
      </c>
      <c r="D105" s="254" t="s">
        <v>236</v>
      </c>
      <c r="E105" s="255" t="s">
        <v>2291</v>
      </c>
      <c r="F105" s="256" t="s">
        <v>2292</v>
      </c>
      <c r="G105" s="257" t="s">
        <v>566</v>
      </c>
      <c r="H105" s="258">
        <v>4.5999999999999996</v>
      </c>
      <c r="I105" s="259"/>
      <c r="J105" s="260">
        <f>ROUND(I105*H105,2)</f>
        <v>0</v>
      </c>
      <c r="K105" s="261"/>
      <c r="L105" s="262"/>
      <c r="M105" s="263" t="s">
        <v>19</v>
      </c>
      <c r="N105" s="264" t="s">
        <v>44</v>
      </c>
      <c r="O105" s="84"/>
      <c r="P105" s="223">
        <f>O105*H105</f>
        <v>0</v>
      </c>
      <c r="Q105" s="223">
        <v>0.00017000000000000001</v>
      </c>
      <c r="R105" s="223">
        <f>Q105*H105</f>
        <v>0.00078200000000000003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406</v>
      </c>
      <c r="AT105" s="225" t="s">
        <v>236</v>
      </c>
      <c r="AU105" s="225" t="s">
        <v>85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4824</v>
      </c>
    </row>
    <row r="106" s="14" customFormat="1">
      <c r="A106" s="14"/>
      <c r="B106" s="243"/>
      <c r="C106" s="244"/>
      <c r="D106" s="234" t="s">
        <v>196</v>
      </c>
      <c r="E106" s="244"/>
      <c r="F106" s="246" t="s">
        <v>4825</v>
      </c>
      <c r="G106" s="244"/>
      <c r="H106" s="247">
        <v>4.5999999999999996</v>
      </c>
      <c r="I106" s="248"/>
      <c r="J106" s="244"/>
      <c r="K106" s="244"/>
      <c r="L106" s="249"/>
      <c r="M106" s="250"/>
      <c r="N106" s="251"/>
      <c r="O106" s="251"/>
      <c r="P106" s="251"/>
      <c r="Q106" s="251"/>
      <c r="R106" s="251"/>
      <c r="S106" s="251"/>
      <c r="T106" s="252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3" t="s">
        <v>196</v>
      </c>
      <c r="AU106" s="253" t="s">
        <v>85</v>
      </c>
      <c r="AV106" s="14" t="s">
        <v>85</v>
      </c>
      <c r="AW106" s="14" t="s">
        <v>4</v>
      </c>
      <c r="AX106" s="14" t="s">
        <v>79</v>
      </c>
      <c r="AY106" s="253" t="s">
        <v>186</v>
      </c>
    </row>
    <row r="107" s="2" customFormat="1" ht="37.8" customHeight="1">
      <c r="A107" s="38"/>
      <c r="B107" s="39"/>
      <c r="C107" s="213" t="s">
        <v>267</v>
      </c>
      <c r="D107" s="213" t="s">
        <v>188</v>
      </c>
      <c r="E107" s="214" t="s">
        <v>4187</v>
      </c>
      <c r="F107" s="215" t="s">
        <v>4188</v>
      </c>
      <c r="G107" s="216" t="s">
        <v>566</v>
      </c>
      <c r="H107" s="217">
        <v>7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306</v>
      </c>
      <c r="AT107" s="225" t="s">
        <v>188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4826</v>
      </c>
    </row>
    <row r="108" s="2" customFormat="1">
      <c r="A108" s="38"/>
      <c r="B108" s="39"/>
      <c r="C108" s="40"/>
      <c r="D108" s="227" t="s">
        <v>194</v>
      </c>
      <c r="E108" s="40"/>
      <c r="F108" s="228" t="s">
        <v>4190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194</v>
      </c>
      <c r="AU108" s="17" t="s">
        <v>85</v>
      </c>
    </row>
    <row r="109" s="2" customFormat="1" ht="24.15" customHeight="1">
      <c r="A109" s="38"/>
      <c r="B109" s="39"/>
      <c r="C109" s="254" t="s">
        <v>273</v>
      </c>
      <c r="D109" s="254" t="s">
        <v>236</v>
      </c>
      <c r="E109" s="255" t="s">
        <v>4191</v>
      </c>
      <c r="F109" s="256" t="s">
        <v>4192</v>
      </c>
      <c r="G109" s="257" t="s">
        <v>566</v>
      </c>
      <c r="H109" s="258">
        <v>8.0500000000000007</v>
      </c>
      <c r="I109" s="259"/>
      <c r="J109" s="260">
        <f>ROUND(I109*H109,2)</f>
        <v>0</v>
      </c>
      <c r="K109" s="261"/>
      <c r="L109" s="262"/>
      <c r="M109" s="263" t="s">
        <v>19</v>
      </c>
      <c r="N109" s="264" t="s">
        <v>44</v>
      </c>
      <c r="O109" s="84"/>
      <c r="P109" s="223">
        <f>O109*H109</f>
        <v>0</v>
      </c>
      <c r="Q109" s="223">
        <v>0.00064000000000000005</v>
      </c>
      <c r="R109" s="223">
        <f>Q109*H109</f>
        <v>0.0051520000000000012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406</v>
      </c>
      <c r="AT109" s="225" t="s">
        <v>236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4827</v>
      </c>
    </row>
    <row r="110" s="14" customFormat="1">
      <c r="A110" s="14"/>
      <c r="B110" s="243"/>
      <c r="C110" s="244"/>
      <c r="D110" s="234" t="s">
        <v>196</v>
      </c>
      <c r="E110" s="244"/>
      <c r="F110" s="246" t="s">
        <v>4828</v>
      </c>
      <c r="G110" s="244"/>
      <c r="H110" s="247">
        <v>8.0500000000000007</v>
      </c>
      <c r="I110" s="248"/>
      <c r="J110" s="244"/>
      <c r="K110" s="244"/>
      <c r="L110" s="249"/>
      <c r="M110" s="250"/>
      <c r="N110" s="251"/>
      <c r="O110" s="251"/>
      <c r="P110" s="251"/>
      <c r="Q110" s="251"/>
      <c r="R110" s="251"/>
      <c r="S110" s="251"/>
      <c r="T110" s="252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3" t="s">
        <v>196</v>
      </c>
      <c r="AU110" s="253" t="s">
        <v>85</v>
      </c>
      <c r="AV110" s="14" t="s">
        <v>85</v>
      </c>
      <c r="AW110" s="14" t="s">
        <v>4</v>
      </c>
      <c r="AX110" s="14" t="s">
        <v>79</v>
      </c>
      <c r="AY110" s="253" t="s">
        <v>186</v>
      </c>
    </row>
    <row r="111" s="2" customFormat="1" ht="37.8" customHeight="1">
      <c r="A111" s="38"/>
      <c r="B111" s="39"/>
      <c r="C111" s="213" t="s">
        <v>280</v>
      </c>
      <c r="D111" s="213" t="s">
        <v>188</v>
      </c>
      <c r="E111" s="214" t="s">
        <v>4829</v>
      </c>
      <c r="F111" s="215" t="s">
        <v>4830</v>
      </c>
      <c r="G111" s="216" t="s">
        <v>566</v>
      </c>
      <c r="H111" s="217">
        <v>156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306</v>
      </c>
      <c r="AT111" s="225" t="s">
        <v>188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4831</v>
      </c>
    </row>
    <row r="112" s="2" customFormat="1">
      <c r="A112" s="38"/>
      <c r="B112" s="39"/>
      <c r="C112" s="40"/>
      <c r="D112" s="227" t="s">
        <v>194</v>
      </c>
      <c r="E112" s="40"/>
      <c r="F112" s="228" t="s">
        <v>4832</v>
      </c>
      <c r="G112" s="40"/>
      <c r="H112" s="40"/>
      <c r="I112" s="229"/>
      <c r="J112" s="40"/>
      <c r="K112" s="40"/>
      <c r="L112" s="44"/>
      <c r="M112" s="230"/>
      <c r="N112" s="231"/>
      <c r="O112" s="84"/>
      <c r="P112" s="84"/>
      <c r="Q112" s="84"/>
      <c r="R112" s="84"/>
      <c r="S112" s="84"/>
      <c r="T112" s="85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194</v>
      </c>
      <c r="AU112" s="17" t="s">
        <v>85</v>
      </c>
    </row>
    <row r="113" s="2" customFormat="1" ht="24.15" customHeight="1">
      <c r="A113" s="38"/>
      <c r="B113" s="39"/>
      <c r="C113" s="254" t="s">
        <v>289</v>
      </c>
      <c r="D113" s="254" t="s">
        <v>236</v>
      </c>
      <c r="E113" s="255" t="s">
        <v>4206</v>
      </c>
      <c r="F113" s="256" t="s">
        <v>4207</v>
      </c>
      <c r="G113" s="257" t="s">
        <v>566</v>
      </c>
      <c r="H113" s="258">
        <v>179.40000000000001</v>
      </c>
      <c r="I113" s="259"/>
      <c r="J113" s="260">
        <f>ROUND(I113*H113,2)</f>
        <v>0</v>
      </c>
      <c r="K113" s="261"/>
      <c r="L113" s="262"/>
      <c r="M113" s="263" t="s">
        <v>19</v>
      </c>
      <c r="N113" s="264" t="s">
        <v>44</v>
      </c>
      <c r="O113" s="84"/>
      <c r="P113" s="223">
        <f>O113*H113</f>
        <v>0</v>
      </c>
      <c r="Q113" s="223">
        <v>0.00016000000000000001</v>
      </c>
      <c r="R113" s="223">
        <f>Q113*H113</f>
        <v>0.028704000000000004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406</v>
      </c>
      <c r="AT113" s="225" t="s">
        <v>236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4833</v>
      </c>
    </row>
    <row r="114" s="14" customFormat="1">
      <c r="A114" s="14"/>
      <c r="B114" s="243"/>
      <c r="C114" s="244"/>
      <c r="D114" s="234" t="s">
        <v>196</v>
      </c>
      <c r="E114" s="244"/>
      <c r="F114" s="246" t="s">
        <v>4834</v>
      </c>
      <c r="G114" s="244"/>
      <c r="H114" s="247">
        <v>179.40000000000001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196</v>
      </c>
      <c r="AU114" s="253" t="s">
        <v>85</v>
      </c>
      <c r="AV114" s="14" t="s">
        <v>85</v>
      </c>
      <c r="AW114" s="14" t="s">
        <v>4</v>
      </c>
      <c r="AX114" s="14" t="s">
        <v>79</v>
      </c>
      <c r="AY114" s="253" t="s">
        <v>186</v>
      </c>
    </row>
    <row r="115" s="2" customFormat="1" ht="37.8" customHeight="1">
      <c r="A115" s="38"/>
      <c r="B115" s="39"/>
      <c r="C115" s="213" t="s">
        <v>8</v>
      </c>
      <c r="D115" s="213" t="s">
        <v>188</v>
      </c>
      <c r="E115" s="214" t="s">
        <v>4195</v>
      </c>
      <c r="F115" s="215" t="s">
        <v>4196</v>
      </c>
      <c r="G115" s="216" t="s">
        <v>566</v>
      </c>
      <c r="H115" s="217">
        <v>4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4835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4198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2" customFormat="1" ht="24.15" customHeight="1">
      <c r="A117" s="38"/>
      <c r="B117" s="39"/>
      <c r="C117" s="254" t="s">
        <v>306</v>
      </c>
      <c r="D117" s="254" t="s">
        <v>236</v>
      </c>
      <c r="E117" s="255" t="s">
        <v>4199</v>
      </c>
      <c r="F117" s="256" t="s">
        <v>4200</v>
      </c>
      <c r="G117" s="257" t="s">
        <v>566</v>
      </c>
      <c r="H117" s="258">
        <v>4.5999999999999996</v>
      </c>
      <c r="I117" s="259"/>
      <c r="J117" s="260">
        <f>ROUND(I117*H117,2)</f>
        <v>0</v>
      </c>
      <c r="K117" s="261"/>
      <c r="L117" s="262"/>
      <c r="M117" s="263" t="s">
        <v>19</v>
      </c>
      <c r="N117" s="264" t="s">
        <v>44</v>
      </c>
      <c r="O117" s="84"/>
      <c r="P117" s="223">
        <f>O117*H117</f>
        <v>0</v>
      </c>
      <c r="Q117" s="223">
        <v>0.00021000000000000001</v>
      </c>
      <c r="R117" s="223">
        <f>Q117*H117</f>
        <v>0.00096599999999999995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406</v>
      </c>
      <c r="AT117" s="225" t="s">
        <v>236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4836</v>
      </c>
    </row>
    <row r="118" s="14" customFormat="1">
      <c r="A118" s="14"/>
      <c r="B118" s="243"/>
      <c r="C118" s="244"/>
      <c r="D118" s="234" t="s">
        <v>196</v>
      </c>
      <c r="E118" s="244"/>
      <c r="F118" s="246" t="s">
        <v>4825</v>
      </c>
      <c r="G118" s="244"/>
      <c r="H118" s="247">
        <v>4.5999999999999996</v>
      </c>
      <c r="I118" s="248"/>
      <c r="J118" s="244"/>
      <c r="K118" s="244"/>
      <c r="L118" s="249"/>
      <c r="M118" s="250"/>
      <c r="N118" s="251"/>
      <c r="O118" s="251"/>
      <c r="P118" s="251"/>
      <c r="Q118" s="251"/>
      <c r="R118" s="251"/>
      <c r="S118" s="251"/>
      <c r="T118" s="252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3" t="s">
        <v>196</v>
      </c>
      <c r="AU118" s="253" t="s">
        <v>85</v>
      </c>
      <c r="AV118" s="14" t="s">
        <v>85</v>
      </c>
      <c r="AW118" s="14" t="s">
        <v>4</v>
      </c>
      <c r="AX118" s="14" t="s">
        <v>79</v>
      </c>
      <c r="AY118" s="253" t="s">
        <v>186</v>
      </c>
    </row>
    <row r="119" s="2" customFormat="1" ht="44.25" customHeight="1">
      <c r="A119" s="38"/>
      <c r="B119" s="39"/>
      <c r="C119" s="213" t="s">
        <v>312</v>
      </c>
      <c r="D119" s="213" t="s">
        <v>188</v>
      </c>
      <c r="E119" s="214" t="s">
        <v>2282</v>
      </c>
      <c r="F119" s="215" t="s">
        <v>2283</v>
      </c>
      <c r="G119" s="216" t="s">
        <v>566</v>
      </c>
      <c r="H119" s="217">
        <v>245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4837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2285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2" customFormat="1" ht="24.15" customHeight="1">
      <c r="A121" s="38"/>
      <c r="B121" s="39"/>
      <c r="C121" s="254" t="s">
        <v>318</v>
      </c>
      <c r="D121" s="254" t="s">
        <v>236</v>
      </c>
      <c r="E121" s="255" t="s">
        <v>2286</v>
      </c>
      <c r="F121" s="256" t="s">
        <v>2287</v>
      </c>
      <c r="G121" s="257" t="s">
        <v>566</v>
      </c>
      <c r="H121" s="258">
        <v>281.75</v>
      </c>
      <c r="I121" s="259"/>
      <c r="J121" s="260">
        <f>ROUND(I121*H121,2)</f>
        <v>0</v>
      </c>
      <c r="K121" s="261"/>
      <c r="L121" s="262"/>
      <c r="M121" s="263" t="s">
        <v>19</v>
      </c>
      <c r="N121" s="264" t="s">
        <v>44</v>
      </c>
      <c r="O121" s="84"/>
      <c r="P121" s="223">
        <f>O121*H121</f>
        <v>0</v>
      </c>
      <c r="Q121" s="223">
        <v>0.00012</v>
      </c>
      <c r="R121" s="223">
        <f>Q121*H121</f>
        <v>0.03381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406</v>
      </c>
      <c r="AT121" s="225" t="s">
        <v>236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4838</v>
      </c>
    </row>
    <row r="122" s="14" customFormat="1">
      <c r="A122" s="14"/>
      <c r="B122" s="243"/>
      <c r="C122" s="244"/>
      <c r="D122" s="234" t="s">
        <v>196</v>
      </c>
      <c r="E122" s="244"/>
      <c r="F122" s="246" t="s">
        <v>4839</v>
      </c>
      <c r="G122" s="244"/>
      <c r="H122" s="247">
        <v>281.75</v>
      </c>
      <c r="I122" s="248"/>
      <c r="J122" s="244"/>
      <c r="K122" s="244"/>
      <c r="L122" s="249"/>
      <c r="M122" s="250"/>
      <c r="N122" s="251"/>
      <c r="O122" s="251"/>
      <c r="P122" s="251"/>
      <c r="Q122" s="251"/>
      <c r="R122" s="251"/>
      <c r="S122" s="251"/>
      <c r="T122" s="252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3" t="s">
        <v>196</v>
      </c>
      <c r="AU122" s="253" t="s">
        <v>85</v>
      </c>
      <c r="AV122" s="14" t="s">
        <v>85</v>
      </c>
      <c r="AW122" s="14" t="s">
        <v>4</v>
      </c>
      <c r="AX122" s="14" t="s">
        <v>79</v>
      </c>
      <c r="AY122" s="253" t="s">
        <v>186</v>
      </c>
    </row>
    <row r="123" s="2" customFormat="1" ht="44.25" customHeight="1">
      <c r="A123" s="38"/>
      <c r="B123" s="39"/>
      <c r="C123" s="213" t="s">
        <v>323</v>
      </c>
      <c r="D123" s="213" t="s">
        <v>188</v>
      </c>
      <c r="E123" s="214" t="s">
        <v>2282</v>
      </c>
      <c r="F123" s="215" t="s">
        <v>2283</v>
      </c>
      <c r="G123" s="216" t="s">
        <v>566</v>
      </c>
      <c r="H123" s="217">
        <v>24</v>
      </c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4840</v>
      </c>
    </row>
    <row r="124" s="2" customFormat="1">
      <c r="A124" s="38"/>
      <c r="B124" s="39"/>
      <c r="C124" s="40"/>
      <c r="D124" s="227" t="s">
        <v>194</v>
      </c>
      <c r="E124" s="40"/>
      <c r="F124" s="228" t="s">
        <v>2285</v>
      </c>
      <c r="G124" s="40"/>
      <c r="H124" s="40"/>
      <c r="I124" s="229"/>
      <c r="J124" s="40"/>
      <c r="K124" s="40"/>
      <c r="L124" s="44"/>
      <c r="M124" s="230"/>
      <c r="N124" s="231"/>
      <c r="O124" s="84"/>
      <c r="P124" s="84"/>
      <c r="Q124" s="84"/>
      <c r="R124" s="84"/>
      <c r="S124" s="84"/>
      <c r="T124" s="85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194</v>
      </c>
      <c r="AU124" s="17" t="s">
        <v>85</v>
      </c>
    </row>
    <row r="125" s="2" customFormat="1" ht="24.15" customHeight="1">
      <c r="A125" s="38"/>
      <c r="B125" s="39"/>
      <c r="C125" s="254" t="s">
        <v>329</v>
      </c>
      <c r="D125" s="254" t="s">
        <v>236</v>
      </c>
      <c r="E125" s="255" t="s">
        <v>2291</v>
      </c>
      <c r="F125" s="256" t="s">
        <v>2292</v>
      </c>
      <c r="G125" s="257" t="s">
        <v>566</v>
      </c>
      <c r="H125" s="258">
        <v>27.600000000000001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0.00017000000000000001</v>
      </c>
      <c r="R125" s="223">
        <f>Q125*H125</f>
        <v>0.0046920000000000009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4841</v>
      </c>
    </row>
    <row r="126" s="14" customFormat="1">
      <c r="A126" s="14"/>
      <c r="B126" s="243"/>
      <c r="C126" s="244"/>
      <c r="D126" s="234" t="s">
        <v>196</v>
      </c>
      <c r="E126" s="244"/>
      <c r="F126" s="246" t="s">
        <v>4842</v>
      </c>
      <c r="G126" s="244"/>
      <c r="H126" s="247">
        <v>27.600000000000001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2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3" t="s">
        <v>196</v>
      </c>
      <c r="AU126" s="253" t="s">
        <v>85</v>
      </c>
      <c r="AV126" s="14" t="s">
        <v>85</v>
      </c>
      <c r="AW126" s="14" t="s">
        <v>4</v>
      </c>
      <c r="AX126" s="14" t="s">
        <v>79</v>
      </c>
      <c r="AY126" s="253" t="s">
        <v>186</v>
      </c>
    </row>
    <row r="127" s="2" customFormat="1" ht="44.25" customHeight="1">
      <c r="A127" s="38"/>
      <c r="B127" s="39"/>
      <c r="C127" s="213" t="s">
        <v>7</v>
      </c>
      <c r="D127" s="213" t="s">
        <v>188</v>
      </c>
      <c r="E127" s="214" t="s">
        <v>4210</v>
      </c>
      <c r="F127" s="215" t="s">
        <v>4211</v>
      </c>
      <c r="G127" s="216" t="s">
        <v>566</v>
      </c>
      <c r="H127" s="217">
        <v>130</v>
      </c>
      <c r="I127" s="218"/>
      <c r="J127" s="219">
        <f>ROUND(I127*H127,2)</f>
        <v>0</v>
      </c>
      <c r="K127" s="220"/>
      <c r="L127" s="44"/>
      <c r="M127" s="221" t="s">
        <v>19</v>
      </c>
      <c r="N127" s="222" t="s">
        <v>44</v>
      </c>
      <c r="O127" s="84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306</v>
      </c>
      <c r="AT127" s="225" t="s">
        <v>188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4843</v>
      </c>
    </row>
    <row r="128" s="2" customFormat="1">
      <c r="A128" s="38"/>
      <c r="B128" s="39"/>
      <c r="C128" s="40"/>
      <c r="D128" s="227" t="s">
        <v>194</v>
      </c>
      <c r="E128" s="40"/>
      <c r="F128" s="228" t="s">
        <v>4213</v>
      </c>
      <c r="G128" s="40"/>
      <c r="H128" s="40"/>
      <c r="I128" s="229"/>
      <c r="J128" s="40"/>
      <c r="K128" s="40"/>
      <c r="L128" s="44"/>
      <c r="M128" s="230"/>
      <c r="N128" s="231"/>
      <c r="O128" s="84"/>
      <c r="P128" s="84"/>
      <c r="Q128" s="84"/>
      <c r="R128" s="84"/>
      <c r="S128" s="84"/>
      <c r="T128" s="85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7" t="s">
        <v>194</v>
      </c>
      <c r="AU128" s="17" t="s">
        <v>85</v>
      </c>
    </row>
    <row r="129" s="2" customFormat="1" ht="24.15" customHeight="1">
      <c r="A129" s="38"/>
      <c r="B129" s="39"/>
      <c r="C129" s="254" t="s">
        <v>341</v>
      </c>
      <c r="D129" s="254" t="s">
        <v>236</v>
      </c>
      <c r="E129" s="255" t="s">
        <v>4199</v>
      </c>
      <c r="F129" s="256" t="s">
        <v>4200</v>
      </c>
      <c r="G129" s="257" t="s">
        <v>566</v>
      </c>
      <c r="H129" s="258">
        <v>149.5</v>
      </c>
      <c r="I129" s="259"/>
      <c r="J129" s="260">
        <f>ROUND(I129*H129,2)</f>
        <v>0</v>
      </c>
      <c r="K129" s="261"/>
      <c r="L129" s="262"/>
      <c r="M129" s="263" t="s">
        <v>19</v>
      </c>
      <c r="N129" s="264" t="s">
        <v>44</v>
      </c>
      <c r="O129" s="84"/>
      <c r="P129" s="223">
        <f>O129*H129</f>
        <v>0</v>
      </c>
      <c r="Q129" s="223">
        <v>0.00021000000000000001</v>
      </c>
      <c r="R129" s="223">
        <f>Q129*H129</f>
        <v>0.031394999999999999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406</v>
      </c>
      <c r="AT129" s="225" t="s">
        <v>236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4844</v>
      </c>
    </row>
    <row r="130" s="14" customFormat="1">
      <c r="A130" s="14"/>
      <c r="B130" s="243"/>
      <c r="C130" s="244"/>
      <c r="D130" s="234" t="s">
        <v>196</v>
      </c>
      <c r="E130" s="244"/>
      <c r="F130" s="246" t="s">
        <v>4845</v>
      </c>
      <c r="G130" s="244"/>
      <c r="H130" s="247">
        <v>149.5</v>
      </c>
      <c r="I130" s="248"/>
      <c r="J130" s="244"/>
      <c r="K130" s="244"/>
      <c r="L130" s="249"/>
      <c r="M130" s="250"/>
      <c r="N130" s="251"/>
      <c r="O130" s="251"/>
      <c r="P130" s="251"/>
      <c r="Q130" s="251"/>
      <c r="R130" s="251"/>
      <c r="S130" s="251"/>
      <c r="T130" s="252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3" t="s">
        <v>196</v>
      </c>
      <c r="AU130" s="253" t="s">
        <v>85</v>
      </c>
      <c r="AV130" s="14" t="s">
        <v>85</v>
      </c>
      <c r="AW130" s="14" t="s">
        <v>4</v>
      </c>
      <c r="AX130" s="14" t="s">
        <v>79</v>
      </c>
      <c r="AY130" s="253" t="s">
        <v>186</v>
      </c>
    </row>
    <row r="131" s="2" customFormat="1" ht="44.25" customHeight="1">
      <c r="A131" s="38"/>
      <c r="B131" s="39"/>
      <c r="C131" s="213" t="s">
        <v>346</v>
      </c>
      <c r="D131" s="213" t="s">
        <v>188</v>
      </c>
      <c r="E131" s="214" t="s">
        <v>4216</v>
      </c>
      <c r="F131" s="215" t="s">
        <v>4217</v>
      </c>
      <c r="G131" s="216" t="s">
        <v>566</v>
      </c>
      <c r="H131" s="217">
        <v>77</v>
      </c>
      <c r="I131" s="218"/>
      <c r="J131" s="219">
        <f>ROUND(I131*H131,2)</f>
        <v>0</v>
      </c>
      <c r="K131" s="220"/>
      <c r="L131" s="44"/>
      <c r="M131" s="221" t="s">
        <v>19</v>
      </c>
      <c r="N131" s="222" t="s">
        <v>44</v>
      </c>
      <c r="O131" s="84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306</v>
      </c>
      <c r="AT131" s="225" t="s">
        <v>188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4846</v>
      </c>
    </row>
    <row r="132" s="2" customFormat="1">
      <c r="A132" s="38"/>
      <c r="B132" s="39"/>
      <c r="C132" s="40"/>
      <c r="D132" s="227" t="s">
        <v>194</v>
      </c>
      <c r="E132" s="40"/>
      <c r="F132" s="228" t="s">
        <v>4219</v>
      </c>
      <c r="G132" s="40"/>
      <c r="H132" s="40"/>
      <c r="I132" s="229"/>
      <c r="J132" s="40"/>
      <c r="K132" s="40"/>
      <c r="L132" s="44"/>
      <c r="M132" s="230"/>
      <c r="N132" s="231"/>
      <c r="O132" s="84"/>
      <c r="P132" s="84"/>
      <c r="Q132" s="84"/>
      <c r="R132" s="84"/>
      <c r="S132" s="84"/>
      <c r="T132" s="85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7" t="s">
        <v>194</v>
      </c>
      <c r="AU132" s="17" t="s">
        <v>85</v>
      </c>
    </row>
    <row r="133" s="2" customFormat="1" ht="37.8" customHeight="1">
      <c r="A133" s="38"/>
      <c r="B133" s="39"/>
      <c r="C133" s="254" t="s">
        <v>352</v>
      </c>
      <c r="D133" s="254" t="s">
        <v>236</v>
      </c>
      <c r="E133" s="255" t="s">
        <v>2310</v>
      </c>
      <c r="F133" s="256" t="s">
        <v>2311</v>
      </c>
      <c r="G133" s="257" t="s">
        <v>566</v>
      </c>
      <c r="H133" s="258">
        <v>88.549999999999997</v>
      </c>
      <c r="I133" s="259"/>
      <c r="J133" s="260">
        <f>ROUND(I133*H133,2)</f>
        <v>0</v>
      </c>
      <c r="K133" s="261"/>
      <c r="L133" s="262"/>
      <c r="M133" s="263" t="s">
        <v>19</v>
      </c>
      <c r="N133" s="264" t="s">
        <v>44</v>
      </c>
      <c r="O133" s="84"/>
      <c r="P133" s="223">
        <f>O133*H133</f>
        <v>0</v>
      </c>
      <c r="Q133" s="223">
        <v>5.0000000000000002E-05</v>
      </c>
      <c r="R133" s="223">
        <f>Q133*H133</f>
        <v>0.0044275</v>
      </c>
      <c r="S133" s="223">
        <v>0</v>
      </c>
      <c r="T133" s="224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25" t="s">
        <v>406</v>
      </c>
      <c r="AT133" s="225" t="s">
        <v>236</v>
      </c>
      <c r="AU133" s="225" t="s">
        <v>85</v>
      </c>
      <c r="AY133" s="17" t="s">
        <v>186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7" t="s">
        <v>85</v>
      </c>
      <c r="BK133" s="226">
        <f>ROUND(I133*H133,2)</f>
        <v>0</v>
      </c>
      <c r="BL133" s="17" t="s">
        <v>306</v>
      </c>
      <c r="BM133" s="225" t="s">
        <v>4847</v>
      </c>
    </row>
    <row r="134" s="14" customFormat="1">
      <c r="A134" s="14"/>
      <c r="B134" s="243"/>
      <c r="C134" s="244"/>
      <c r="D134" s="234" t="s">
        <v>196</v>
      </c>
      <c r="E134" s="244"/>
      <c r="F134" s="246" t="s">
        <v>4848</v>
      </c>
      <c r="G134" s="244"/>
      <c r="H134" s="247">
        <v>88.549999999999997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4</v>
      </c>
      <c r="AX134" s="14" t="s">
        <v>79</v>
      </c>
      <c r="AY134" s="253" t="s">
        <v>186</v>
      </c>
    </row>
    <row r="135" s="2" customFormat="1" ht="33" customHeight="1">
      <c r="A135" s="38"/>
      <c r="B135" s="39"/>
      <c r="C135" s="213" t="s">
        <v>362</v>
      </c>
      <c r="D135" s="213" t="s">
        <v>188</v>
      </c>
      <c r="E135" s="214" t="s">
        <v>2319</v>
      </c>
      <c r="F135" s="215" t="s">
        <v>2320</v>
      </c>
      <c r="G135" s="216" t="s">
        <v>283</v>
      </c>
      <c r="H135" s="217">
        <v>32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4849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2322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2" customFormat="1" ht="33" customHeight="1">
      <c r="A137" s="38"/>
      <c r="B137" s="39"/>
      <c r="C137" s="213" t="s">
        <v>368</v>
      </c>
      <c r="D137" s="213" t="s">
        <v>188</v>
      </c>
      <c r="E137" s="214" t="s">
        <v>4223</v>
      </c>
      <c r="F137" s="215" t="s">
        <v>4224</v>
      </c>
      <c r="G137" s="216" t="s">
        <v>283</v>
      </c>
      <c r="H137" s="217">
        <v>24</v>
      </c>
      <c r="I137" s="218"/>
      <c r="J137" s="219">
        <f>ROUND(I137*H137,2)</f>
        <v>0</v>
      </c>
      <c r="K137" s="220"/>
      <c r="L137" s="44"/>
      <c r="M137" s="221" t="s">
        <v>19</v>
      </c>
      <c r="N137" s="222" t="s">
        <v>44</v>
      </c>
      <c r="O137" s="84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306</v>
      </c>
      <c r="AT137" s="225" t="s">
        <v>188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4850</v>
      </c>
    </row>
    <row r="138" s="2" customFormat="1">
      <c r="A138" s="38"/>
      <c r="B138" s="39"/>
      <c r="C138" s="40"/>
      <c r="D138" s="227" t="s">
        <v>194</v>
      </c>
      <c r="E138" s="40"/>
      <c r="F138" s="228" t="s">
        <v>4226</v>
      </c>
      <c r="G138" s="40"/>
      <c r="H138" s="40"/>
      <c r="I138" s="229"/>
      <c r="J138" s="40"/>
      <c r="K138" s="40"/>
      <c r="L138" s="44"/>
      <c r="M138" s="230"/>
      <c r="N138" s="231"/>
      <c r="O138" s="84"/>
      <c r="P138" s="84"/>
      <c r="Q138" s="84"/>
      <c r="R138" s="84"/>
      <c r="S138" s="84"/>
      <c r="T138" s="85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7" t="s">
        <v>194</v>
      </c>
      <c r="AU138" s="17" t="s">
        <v>85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4851</v>
      </c>
      <c r="G139" s="244"/>
      <c r="H139" s="247">
        <v>24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2" customFormat="1" ht="33" customHeight="1">
      <c r="A140" s="38"/>
      <c r="B140" s="39"/>
      <c r="C140" s="213" t="s">
        <v>374</v>
      </c>
      <c r="D140" s="213" t="s">
        <v>188</v>
      </c>
      <c r="E140" s="214" t="s">
        <v>4228</v>
      </c>
      <c r="F140" s="215" t="s">
        <v>4229</v>
      </c>
      <c r="G140" s="216" t="s">
        <v>283</v>
      </c>
      <c r="H140" s="217">
        <v>5</v>
      </c>
      <c r="I140" s="218"/>
      <c r="J140" s="219">
        <f>ROUND(I140*H140,2)</f>
        <v>0</v>
      </c>
      <c r="K140" s="220"/>
      <c r="L140" s="44"/>
      <c r="M140" s="221" t="s">
        <v>19</v>
      </c>
      <c r="N140" s="222" t="s">
        <v>44</v>
      </c>
      <c r="O140" s="84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306</v>
      </c>
      <c r="AT140" s="225" t="s">
        <v>188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4852</v>
      </c>
    </row>
    <row r="141" s="2" customFormat="1">
      <c r="A141" s="38"/>
      <c r="B141" s="39"/>
      <c r="C141" s="40"/>
      <c r="D141" s="227" t="s">
        <v>194</v>
      </c>
      <c r="E141" s="40"/>
      <c r="F141" s="228" t="s">
        <v>4231</v>
      </c>
      <c r="G141" s="40"/>
      <c r="H141" s="40"/>
      <c r="I141" s="229"/>
      <c r="J141" s="40"/>
      <c r="K141" s="40"/>
      <c r="L141" s="44"/>
      <c r="M141" s="230"/>
      <c r="N141" s="231"/>
      <c r="O141" s="84"/>
      <c r="P141" s="84"/>
      <c r="Q141" s="84"/>
      <c r="R141" s="84"/>
      <c r="S141" s="84"/>
      <c r="T141" s="85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7" t="s">
        <v>194</v>
      </c>
      <c r="AU141" s="17" t="s">
        <v>85</v>
      </c>
    </row>
    <row r="142" s="14" customFormat="1">
      <c r="A142" s="14"/>
      <c r="B142" s="243"/>
      <c r="C142" s="244"/>
      <c r="D142" s="234" t="s">
        <v>196</v>
      </c>
      <c r="E142" s="245" t="s">
        <v>19</v>
      </c>
      <c r="F142" s="246" t="s">
        <v>4853</v>
      </c>
      <c r="G142" s="244"/>
      <c r="H142" s="247">
        <v>5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196</v>
      </c>
      <c r="AU142" s="253" t="s">
        <v>85</v>
      </c>
      <c r="AV142" s="14" t="s">
        <v>85</v>
      </c>
      <c r="AW142" s="14" t="s">
        <v>33</v>
      </c>
      <c r="AX142" s="14" t="s">
        <v>72</v>
      </c>
      <c r="AY142" s="253" t="s">
        <v>186</v>
      </c>
    </row>
    <row r="143" s="2" customFormat="1" ht="37.8" customHeight="1">
      <c r="A143" s="38"/>
      <c r="B143" s="39"/>
      <c r="C143" s="213" t="s">
        <v>379</v>
      </c>
      <c r="D143" s="213" t="s">
        <v>188</v>
      </c>
      <c r="E143" s="214" t="s">
        <v>4236</v>
      </c>
      <c r="F143" s="215" t="s">
        <v>4237</v>
      </c>
      <c r="G143" s="216" t="s">
        <v>283</v>
      </c>
      <c r="H143" s="217">
        <v>30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4854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4239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14" customFormat="1">
      <c r="A145" s="14"/>
      <c r="B145" s="243"/>
      <c r="C145" s="244"/>
      <c r="D145" s="234" t="s">
        <v>196</v>
      </c>
      <c r="E145" s="245" t="s">
        <v>19</v>
      </c>
      <c r="F145" s="246" t="s">
        <v>4855</v>
      </c>
      <c r="G145" s="244"/>
      <c r="H145" s="247">
        <v>12</v>
      </c>
      <c r="I145" s="248"/>
      <c r="J145" s="244"/>
      <c r="K145" s="244"/>
      <c r="L145" s="249"/>
      <c r="M145" s="250"/>
      <c r="N145" s="251"/>
      <c r="O145" s="251"/>
      <c r="P145" s="251"/>
      <c r="Q145" s="251"/>
      <c r="R145" s="251"/>
      <c r="S145" s="251"/>
      <c r="T145" s="25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3" t="s">
        <v>196</v>
      </c>
      <c r="AU145" s="253" t="s">
        <v>85</v>
      </c>
      <c r="AV145" s="14" t="s">
        <v>85</v>
      </c>
      <c r="AW145" s="14" t="s">
        <v>33</v>
      </c>
      <c r="AX145" s="14" t="s">
        <v>72</v>
      </c>
      <c r="AY145" s="253" t="s">
        <v>186</v>
      </c>
    </row>
    <row r="146" s="14" customFormat="1">
      <c r="A146" s="14"/>
      <c r="B146" s="243"/>
      <c r="C146" s="244"/>
      <c r="D146" s="234" t="s">
        <v>196</v>
      </c>
      <c r="E146" s="245" t="s">
        <v>19</v>
      </c>
      <c r="F146" s="246" t="s">
        <v>4242</v>
      </c>
      <c r="G146" s="244"/>
      <c r="H146" s="247">
        <v>6</v>
      </c>
      <c r="I146" s="248"/>
      <c r="J146" s="244"/>
      <c r="K146" s="244"/>
      <c r="L146" s="249"/>
      <c r="M146" s="250"/>
      <c r="N146" s="251"/>
      <c r="O146" s="251"/>
      <c r="P146" s="251"/>
      <c r="Q146" s="251"/>
      <c r="R146" s="251"/>
      <c r="S146" s="251"/>
      <c r="T146" s="25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3" t="s">
        <v>196</v>
      </c>
      <c r="AU146" s="253" t="s">
        <v>85</v>
      </c>
      <c r="AV146" s="14" t="s">
        <v>85</v>
      </c>
      <c r="AW146" s="14" t="s">
        <v>33</v>
      </c>
      <c r="AX146" s="14" t="s">
        <v>72</v>
      </c>
      <c r="AY146" s="253" t="s">
        <v>186</v>
      </c>
    </row>
    <row r="147" s="14" customFormat="1">
      <c r="A147" s="14"/>
      <c r="B147" s="243"/>
      <c r="C147" s="244"/>
      <c r="D147" s="234" t="s">
        <v>196</v>
      </c>
      <c r="E147" s="245" t="s">
        <v>19</v>
      </c>
      <c r="F147" s="246" t="s">
        <v>4243</v>
      </c>
      <c r="G147" s="244"/>
      <c r="H147" s="247">
        <v>12</v>
      </c>
      <c r="I147" s="248"/>
      <c r="J147" s="244"/>
      <c r="K147" s="244"/>
      <c r="L147" s="249"/>
      <c r="M147" s="250"/>
      <c r="N147" s="251"/>
      <c r="O147" s="251"/>
      <c r="P147" s="251"/>
      <c r="Q147" s="251"/>
      <c r="R147" s="251"/>
      <c r="S147" s="251"/>
      <c r="T147" s="25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3" t="s">
        <v>196</v>
      </c>
      <c r="AU147" s="253" t="s">
        <v>85</v>
      </c>
      <c r="AV147" s="14" t="s">
        <v>85</v>
      </c>
      <c r="AW147" s="14" t="s">
        <v>33</v>
      </c>
      <c r="AX147" s="14" t="s">
        <v>72</v>
      </c>
      <c r="AY147" s="253" t="s">
        <v>186</v>
      </c>
    </row>
    <row r="148" s="2" customFormat="1" ht="33" customHeight="1">
      <c r="A148" s="38"/>
      <c r="B148" s="39"/>
      <c r="C148" s="213" t="s">
        <v>385</v>
      </c>
      <c r="D148" s="213" t="s">
        <v>188</v>
      </c>
      <c r="E148" s="214" t="s">
        <v>4250</v>
      </c>
      <c r="F148" s="215" t="s">
        <v>4251</v>
      </c>
      <c r="G148" s="216" t="s">
        <v>283</v>
      </c>
      <c r="H148" s="217">
        <v>1</v>
      </c>
      <c r="I148" s="218"/>
      <c r="J148" s="219">
        <f>ROUND(I148*H148,2)</f>
        <v>0</v>
      </c>
      <c r="K148" s="220"/>
      <c r="L148" s="44"/>
      <c r="M148" s="221" t="s">
        <v>19</v>
      </c>
      <c r="N148" s="222" t="s">
        <v>44</v>
      </c>
      <c r="O148" s="84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25" t="s">
        <v>306</v>
      </c>
      <c r="AT148" s="225" t="s">
        <v>188</v>
      </c>
      <c r="AU148" s="225" t="s">
        <v>85</v>
      </c>
      <c r="AY148" s="17" t="s">
        <v>186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7" t="s">
        <v>85</v>
      </c>
      <c r="BK148" s="226">
        <f>ROUND(I148*H148,2)</f>
        <v>0</v>
      </c>
      <c r="BL148" s="17" t="s">
        <v>306</v>
      </c>
      <c r="BM148" s="225" t="s">
        <v>4856</v>
      </c>
    </row>
    <row r="149" s="2" customFormat="1">
      <c r="A149" s="38"/>
      <c r="B149" s="39"/>
      <c r="C149" s="40"/>
      <c r="D149" s="227" t="s">
        <v>194</v>
      </c>
      <c r="E149" s="40"/>
      <c r="F149" s="228" t="s">
        <v>4253</v>
      </c>
      <c r="G149" s="40"/>
      <c r="H149" s="40"/>
      <c r="I149" s="229"/>
      <c r="J149" s="40"/>
      <c r="K149" s="40"/>
      <c r="L149" s="44"/>
      <c r="M149" s="230"/>
      <c r="N149" s="231"/>
      <c r="O149" s="84"/>
      <c r="P149" s="84"/>
      <c r="Q149" s="84"/>
      <c r="R149" s="84"/>
      <c r="S149" s="84"/>
      <c r="T149" s="85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7" t="s">
        <v>194</v>
      </c>
      <c r="AU149" s="17" t="s">
        <v>85</v>
      </c>
    </row>
    <row r="150" s="2" customFormat="1" ht="24.15" customHeight="1">
      <c r="A150" s="38"/>
      <c r="B150" s="39"/>
      <c r="C150" s="254" t="s">
        <v>393</v>
      </c>
      <c r="D150" s="254" t="s">
        <v>236</v>
      </c>
      <c r="E150" s="255" t="s">
        <v>4263</v>
      </c>
      <c r="F150" s="256" t="s">
        <v>4264</v>
      </c>
      <c r="G150" s="257" t="s">
        <v>283</v>
      </c>
      <c r="H150" s="258">
        <v>1</v>
      </c>
      <c r="I150" s="259"/>
      <c r="J150" s="260">
        <f>ROUND(I150*H150,2)</f>
        <v>0</v>
      </c>
      <c r="K150" s="261"/>
      <c r="L150" s="262"/>
      <c r="M150" s="263" t="s">
        <v>19</v>
      </c>
      <c r="N150" s="264" t="s">
        <v>44</v>
      </c>
      <c r="O150" s="84"/>
      <c r="P150" s="223">
        <f>O150*H150</f>
        <v>0</v>
      </c>
      <c r="Q150" s="223">
        <v>0.0025300000000000001</v>
      </c>
      <c r="R150" s="223">
        <f>Q150*H150</f>
        <v>0.0025300000000000001</v>
      </c>
      <c r="S150" s="223">
        <v>0</v>
      </c>
      <c r="T150" s="224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25" t="s">
        <v>406</v>
      </c>
      <c r="AT150" s="225" t="s">
        <v>236</v>
      </c>
      <c r="AU150" s="225" t="s">
        <v>85</v>
      </c>
      <c r="AY150" s="17" t="s">
        <v>186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7" t="s">
        <v>85</v>
      </c>
      <c r="BK150" s="226">
        <f>ROUND(I150*H150,2)</f>
        <v>0</v>
      </c>
      <c r="BL150" s="17" t="s">
        <v>306</v>
      </c>
      <c r="BM150" s="225" t="s">
        <v>4857</v>
      </c>
    </row>
    <row r="151" s="14" customFormat="1">
      <c r="A151" s="14"/>
      <c r="B151" s="243"/>
      <c r="C151" s="244"/>
      <c r="D151" s="234" t="s">
        <v>196</v>
      </c>
      <c r="E151" s="245" t="s">
        <v>19</v>
      </c>
      <c r="F151" s="246" t="s">
        <v>4858</v>
      </c>
      <c r="G151" s="244"/>
      <c r="H151" s="247">
        <v>1</v>
      </c>
      <c r="I151" s="248"/>
      <c r="J151" s="244"/>
      <c r="K151" s="244"/>
      <c r="L151" s="249"/>
      <c r="M151" s="250"/>
      <c r="N151" s="251"/>
      <c r="O151" s="251"/>
      <c r="P151" s="251"/>
      <c r="Q151" s="251"/>
      <c r="R151" s="251"/>
      <c r="S151" s="251"/>
      <c r="T151" s="25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3" t="s">
        <v>196</v>
      </c>
      <c r="AU151" s="253" t="s">
        <v>85</v>
      </c>
      <c r="AV151" s="14" t="s">
        <v>85</v>
      </c>
      <c r="AW151" s="14" t="s">
        <v>33</v>
      </c>
      <c r="AX151" s="14" t="s">
        <v>72</v>
      </c>
      <c r="AY151" s="253" t="s">
        <v>186</v>
      </c>
    </row>
    <row r="152" s="2" customFormat="1" ht="37.8" customHeight="1">
      <c r="A152" s="38"/>
      <c r="B152" s="39"/>
      <c r="C152" s="213" t="s">
        <v>400</v>
      </c>
      <c r="D152" s="213" t="s">
        <v>188</v>
      </c>
      <c r="E152" s="214" t="s">
        <v>4267</v>
      </c>
      <c r="F152" s="215" t="s">
        <v>4268</v>
      </c>
      <c r="G152" s="216" t="s">
        <v>283</v>
      </c>
      <c r="H152" s="217">
        <v>32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306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306</v>
      </c>
      <c r="BM152" s="225" t="s">
        <v>4859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4270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2" customFormat="1" ht="24.15" customHeight="1">
      <c r="A154" s="38"/>
      <c r="B154" s="39"/>
      <c r="C154" s="254" t="s">
        <v>406</v>
      </c>
      <c r="D154" s="254" t="s">
        <v>236</v>
      </c>
      <c r="E154" s="255" t="s">
        <v>4271</v>
      </c>
      <c r="F154" s="256" t="s">
        <v>4272</v>
      </c>
      <c r="G154" s="257" t="s">
        <v>283</v>
      </c>
      <c r="H154" s="258">
        <v>32</v>
      </c>
      <c r="I154" s="259"/>
      <c r="J154" s="260">
        <f>ROUND(I154*H154,2)</f>
        <v>0</v>
      </c>
      <c r="K154" s="261"/>
      <c r="L154" s="262"/>
      <c r="M154" s="263" t="s">
        <v>19</v>
      </c>
      <c r="N154" s="264" t="s">
        <v>44</v>
      </c>
      <c r="O154" s="84"/>
      <c r="P154" s="223">
        <f>O154*H154</f>
        <v>0</v>
      </c>
      <c r="Q154" s="223">
        <v>3.0000000000000001E-05</v>
      </c>
      <c r="R154" s="223">
        <f>Q154*H154</f>
        <v>0.00096000000000000002</v>
      </c>
      <c r="S154" s="223">
        <v>0</v>
      </c>
      <c r="T154" s="224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25" t="s">
        <v>406</v>
      </c>
      <c r="AT154" s="225" t="s">
        <v>236</v>
      </c>
      <c r="AU154" s="225" t="s">
        <v>85</v>
      </c>
      <c r="AY154" s="17" t="s">
        <v>186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7" t="s">
        <v>85</v>
      </c>
      <c r="BK154" s="226">
        <f>ROUND(I154*H154,2)</f>
        <v>0</v>
      </c>
      <c r="BL154" s="17" t="s">
        <v>306</v>
      </c>
      <c r="BM154" s="225" t="s">
        <v>4860</v>
      </c>
    </row>
    <row r="155" s="2" customFormat="1" ht="44.25" customHeight="1">
      <c r="A155" s="38"/>
      <c r="B155" s="39"/>
      <c r="C155" s="213" t="s">
        <v>412</v>
      </c>
      <c r="D155" s="213" t="s">
        <v>188</v>
      </c>
      <c r="E155" s="214" t="s">
        <v>4861</v>
      </c>
      <c r="F155" s="215" t="s">
        <v>4862</v>
      </c>
      <c r="G155" s="216" t="s">
        <v>283</v>
      </c>
      <c r="H155" s="217">
        <v>2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306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306</v>
      </c>
      <c r="BM155" s="225" t="s">
        <v>4863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4864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24.15" customHeight="1">
      <c r="A157" s="38"/>
      <c r="B157" s="39"/>
      <c r="C157" s="254" t="s">
        <v>417</v>
      </c>
      <c r="D157" s="254" t="s">
        <v>236</v>
      </c>
      <c r="E157" s="255" t="s">
        <v>4865</v>
      </c>
      <c r="F157" s="256" t="s">
        <v>4866</v>
      </c>
      <c r="G157" s="257" t="s">
        <v>283</v>
      </c>
      <c r="H157" s="258">
        <v>2</v>
      </c>
      <c r="I157" s="259"/>
      <c r="J157" s="260">
        <f>ROUND(I157*H157,2)</f>
        <v>0</v>
      </c>
      <c r="K157" s="261"/>
      <c r="L157" s="262"/>
      <c r="M157" s="263" t="s">
        <v>19</v>
      </c>
      <c r="N157" s="264" t="s">
        <v>44</v>
      </c>
      <c r="O157" s="84"/>
      <c r="P157" s="223">
        <f>O157*H157</f>
        <v>0</v>
      </c>
      <c r="Q157" s="223">
        <v>5.0000000000000002E-05</v>
      </c>
      <c r="R157" s="223">
        <f>Q157*H157</f>
        <v>0.00010000000000000001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406</v>
      </c>
      <c r="AT157" s="225" t="s">
        <v>236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4867</v>
      </c>
    </row>
    <row r="158" s="2" customFormat="1" ht="16.5" customHeight="1">
      <c r="A158" s="38"/>
      <c r="B158" s="39"/>
      <c r="C158" s="254" t="s">
        <v>424</v>
      </c>
      <c r="D158" s="254" t="s">
        <v>236</v>
      </c>
      <c r="E158" s="255" t="s">
        <v>4868</v>
      </c>
      <c r="F158" s="256" t="s">
        <v>4869</v>
      </c>
      <c r="G158" s="257" t="s">
        <v>283</v>
      </c>
      <c r="H158" s="258">
        <v>2</v>
      </c>
      <c r="I158" s="259"/>
      <c r="J158" s="260">
        <f>ROUND(I158*H158,2)</f>
        <v>0</v>
      </c>
      <c r="K158" s="261"/>
      <c r="L158" s="262"/>
      <c r="M158" s="263" t="s">
        <v>19</v>
      </c>
      <c r="N158" s="264" t="s">
        <v>44</v>
      </c>
      <c r="O158" s="84"/>
      <c r="P158" s="223">
        <f>O158*H158</f>
        <v>0</v>
      </c>
      <c r="Q158" s="223">
        <v>1.0000000000000001E-05</v>
      </c>
      <c r="R158" s="223">
        <f>Q158*H158</f>
        <v>2.0000000000000002E-05</v>
      </c>
      <c r="S158" s="223">
        <v>0</v>
      </c>
      <c r="T158" s="224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25" t="s">
        <v>406</v>
      </c>
      <c r="AT158" s="225" t="s">
        <v>236</v>
      </c>
      <c r="AU158" s="225" t="s">
        <v>85</v>
      </c>
      <c r="AY158" s="17" t="s">
        <v>186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7" t="s">
        <v>85</v>
      </c>
      <c r="BK158" s="226">
        <f>ROUND(I158*H158,2)</f>
        <v>0</v>
      </c>
      <c r="BL158" s="17" t="s">
        <v>306</v>
      </c>
      <c r="BM158" s="225" t="s">
        <v>4870</v>
      </c>
    </row>
    <row r="159" s="2" customFormat="1" ht="49.05" customHeight="1">
      <c r="A159" s="38"/>
      <c r="B159" s="39"/>
      <c r="C159" s="213" t="s">
        <v>430</v>
      </c>
      <c r="D159" s="213" t="s">
        <v>188</v>
      </c>
      <c r="E159" s="214" t="s">
        <v>4871</v>
      </c>
      <c r="F159" s="215" t="s">
        <v>4872</v>
      </c>
      <c r="G159" s="216" t="s">
        <v>283</v>
      </c>
      <c r="H159" s="217">
        <v>1</v>
      </c>
      <c r="I159" s="218"/>
      <c r="J159" s="219">
        <f>ROUND(I159*H159,2)</f>
        <v>0</v>
      </c>
      <c r="K159" s="220"/>
      <c r="L159" s="44"/>
      <c r="M159" s="221" t="s">
        <v>19</v>
      </c>
      <c r="N159" s="222" t="s">
        <v>44</v>
      </c>
      <c r="O159" s="84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25" t="s">
        <v>306</v>
      </c>
      <c r="AT159" s="225" t="s">
        <v>188</v>
      </c>
      <c r="AU159" s="225" t="s">
        <v>85</v>
      </c>
      <c r="AY159" s="17" t="s">
        <v>186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7" t="s">
        <v>85</v>
      </c>
      <c r="BK159" s="226">
        <f>ROUND(I159*H159,2)</f>
        <v>0</v>
      </c>
      <c r="BL159" s="17" t="s">
        <v>306</v>
      </c>
      <c r="BM159" s="225" t="s">
        <v>4873</v>
      </c>
    </row>
    <row r="160" s="2" customFormat="1">
      <c r="A160" s="38"/>
      <c r="B160" s="39"/>
      <c r="C160" s="40"/>
      <c r="D160" s="227" t="s">
        <v>194</v>
      </c>
      <c r="E160" s="40"/>
      <c r="F160" s="228" t="s">
        <v>4874</v>
      </c>
      <c r="G160" s="40"/>
      <c r="H160" s="40"/>
      <c r="I160" s="229"/>
      <c r="J160" s="40"/>
      <c r="K160" s="40"/>
      <c r="L160" s="44"/>
      <c r="M160" s="230"/>
      <c r="N160" s="231"/>
      <c r="O160" s="84"/>
      <c r="P160" s="84"/>
      <c r="Q160" s="84"/>
      <c r="R160" s="84"/>
      <c r="S160" s="84"/>
      <c r="T160" s="85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7" t="s">
        <v>194</v>
      </c>
      <c r="AU160" s="17" t="s">
        <v>85</v>
      </c>
    </row>
    <row r="161" s="2" customFormat="1" ht="24.15" customHeight="1">
      <c r="A161" s="38"/>
      <c r="B161" s="39"/>
      <c r="C161" s="254" t="s">
        <v>436</v>
      </c>
      <c r="D161" s="254" t="s">
        <v>236</v>
      </c>
      <c r="E161" s="255" t="s">
        <v>4875</v>
      </c>
      <c r="F161" s="256" t="s">
        <v>4876</v>
      </c>
      <c r="G161" s="257" t="s">
        <v>283</v>
      </c>
      <c r="H161" s="258">
        <v>1</v>
      </c>
      <c r="I161" s="259"/>
      <c r="J161" s="260">
        <f>ROUND(I161*H161,2)</f>
        <v>0</v>
      </c>
      <c r="K161" s="261"/>
      <c r="L161" s="262"/>
      <c r="M161" s="263" t="s">
        <v>19</v>
      </c>
      <c r="N161" s="264" t="s">
        <v>44</v>
      </c>
      <c r="O161" s="84"/>
      <c r="P161" s="223">
        <f>O161*H161</f>
        <v>0</v>
      </c>
      <c r="Q161" s="223">
        <v>0.00010000000000000001</v>
      </c>
      <c r="R161" s="223">
        <f>Q161*H161</f>
        <v>0.00010000000000000001</v>
      </c>
      <c r="S161" s="223">
        <v>0</v>
      </c>
      <c r="T161" s="224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25" t="s">
        <v>406</v>
      </c>
      <c r="AT161" s="225" t="s">
        <v>236</v>
      </c>
      <c r="AU161" s="225" t="s">
        <v>85</v>
      </c>
      <c r="AY161" s="17" t="s">
        <v>186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7" t="s">
        <v>85</v>
      </c>
      <c r="BK161" s="226">
        <f>ROUND(I161*H161,2)</f>
        <v>0</v>
      </c>
      <c r="BL161" s="17" t="s">
        <v>306</v>
      </c>
      <c r="BM161" s="225" t="s">
        <v>4877</v>
      </c>
    </row>
    <row r="162" s="2" customFormat="1" ht="24.15" customHeight="1">
      <c r="A162" s="38"/>
      <c r="B162" s="39"/>
      <c r="C162" s="213" t="s">
        <v>442</v>
      </c>
      <c r="D162" s="213" t="s">
        <v>188</v>
      </c>
      <c r="E162" s="214" t="s">
        <v>2368</v>
      </c>
      <c r="F162" s="215" t="s">
        <v>2369</v>
      </c>
      <c r="G162" s="216" t="s">
        <v>283</v>
      </c>
      <c r="H162" s="217">
        <v>8</v>
      </c>
      <c r="I162" s="218"/>
      <c r="J162" s="219">
        <f>ROUND(I162*H162,2)</f>
        <v>0</v>
      </c>
      <c r="K162" s="220"/>
      <c r="L162" s="44"/>
      <c r="M162" s="221" t="s">
        <v>19</v>
      </c>
      <c r="N162" s="222" t="s">
        <v>44</v>
      </c>
      <c r="O162" s="84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306</v>
      </c>
      <c r="AT162" s="225" t="s">
        <v>188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306</v>
      </c>
      <c r="BM162" s="225" t="s">
        <v>4878</v>
      </c>
    </row>
    <row r="163" s="2" customFormat="1">
      <c r="A163" s="38"/>
      <c r="B163" s="39"/>
      <c r="C163" s="40"/>
      <c r="D163" s="227" t="s">
        <v>194</v>
      </c>
      <c r="E163" s="40"/>
      <c r="F163" s="228" t="s">
        <v>2371</v>
      </c>
      <c r="G163" s="40"/>
      <c r="H163" s="40"/>
      <c r="I163" s="229"/>
      <c r="J163" s="40"/>
      <c r="K163" s="40"/>
      <c r="L163" s="44"/>
      <c r="M163" s="230"/>
      <c r="N163" s="231"/>
      <c r="O163" s="84"/>
      <c r="P163" s="84"/>
      <c r="Q163" s="84"/>
      <c r="R163" s="84"/>
      <c r="S163" s="84"/>
      <c r="T163" s="85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T163" s="17" t="s">
        <v>194</v>
      </c>
      <c r="AU163" s="17" t="s">
        <v>85</v>
      </c>
    </row>
    <row r="164" s="2" customFormat="1" ht="16.5" customHeight="1">
      <c r="A164" s="38"/>
      <c r="B164" s="39"/>
      <c r="C164" s="254" t="s">
        <v>447</v>
      </c>
      <c r="D164" s="254" t="s">
        <v>236</v>
      </c>
      <c r="E164" s="255" t="s">
        <v>4282</v>
      </c>
      <c r="F164" s="256" t="s">
        <v>4283</v>
      </c>
      <c r="G164" s="257" t="s">
        <v>283</v>
      </c>
      <c r="H164" s="258">
        <v>8</v>
      </c>
      <c r="I164" s="259"/>
      <c r="J164" s="260">
        <f>ROUND(I164*H164,2)</f>
        <v>0</v>
      </c>
      <c r="K164" s="261"/>
      <c r="L164" s="262"/>
      <c r="M164" s="263" t="s">
        <v>19</v>
      </c>
      <c r="N164" s="264" t="s">
        <v>44</v>
      </c>
      <c r="O164" s="84"/>
      <c r="P164" s="223">
        <f>O164*H164</f>
        <v>0</v>
      </c>
      <c r="Q164" s="223">
        <v>0.00040000000000000002</v>
      </c>
      <c r="R164" s="223">
        <f>Q164*H164</f>
        <v>0.0032000000000000002</v>
      </c>
      <c r="S164" s="223">
        <v>0</v>
      </c>
      <c r="T164" s="224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25" t="s">
        <v>406</v>
      </c>
      <c r="AT164" s="225" t="s">
        <v>236</v>
      </c>
      <c r="AU164" s="225" t="s">
        <v>85</v>
      </c>
      <c r="AY164" s="17" t="s">
        <v>186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7" t="s">
        <v>85</v>
      </c>
      <c r="BK164" s="226">
        <f>ROUND(I164*H164,2)</f>
        <v>0</v>
      </c>
      <c r="BL164" s="17" t="s">
        <v>306</v>
      </c>
      <c r="BM164" s="225" t="s">
        <v>4879</v>
      </c>
    </row>
    <row r="165" s="2" customFormat="1" ht="24.15" customHeight="1">
      <c r="A165" s="38"/>
      <c r="B165" s="39"/>
      <c r="C165" s="213" t="s">
        <v>451</v>
      </c>
      <c r="D165" s="213" t="s">
        <v>188</v>
      </c>
      <c r="E165" s="214" t="s">
        <v>2387</v>
      </c>
      <c r="F165" s="215" t="s">
        <v>2388</v>
      </c>
      <c r="G165" s="216" t="s">
        <v>283</v>
      </c>
      <c r="H165" s="217">
        <v>1</v>
      </c>
      <c r="I165" s="218"/>
      <c r="J165" s="219">
        <f>ROUND(I165*H165,2)</f>
        <v>0</v>
      </c>
      <c r="K165" s="220"/>
      <c r="L165" s="44"/>
      <c r="M165" s="221" t="s">
        <v>19</v>
      </c>
      <c r="N165" s="222" t="s">
        <v>44</v>
      </c>
      <c r="O165" s="84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306</v>
      </c>
      <c r="AT165" s="225" t="s">
        <v>188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4880</v>
      </c>
    </row>
    <row r="166" s="2" customFormat="1">
      <c r="A166" s="38"/>
      <c r="B166" s="39"/>
      <c r="C166" s="40"/>
      <c r="D166" s="227" t="s">
        <v>194</v>
      </c>
      <c r="E166" s="40"/>
      <c r="F166" s="228" t="s">
        <v>2390</v>
      </c>
      <c r="G166" s="40"/>
      <c r="H166" s="40"/>
      <c r="I166" s="229"/>
      <c r="J166" s="40"/>
      <c r="K166" s="40"/>
      <c r="L166" s="44"/>
      <c r="M166" s="230"/>
      <c r="N166" s="231"/>
      <c r="O166" s="84"/>
      <c r="P166" s="84"/>
      <c r="Q166" s="84"/>
      <c r="R166" s="84"/>
      <c r="S166" s="84"/>
      <c r="T166" s="85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7" t="s">
        <v>194</v>
      </c>
      <c r="AU166" s="17" t="s">
        <v>85</v>
      </c>
    </row>
    <row r="167" s="2" customFormat="1" ht="16.5" customHeight="1">
      <c r="A167" s="38"/>
      <c r="B167" s="39"/>
      <c r="C167" s="254" t="s">
        <v>457</v>
      </c>
      <c r="D167" s="254" t="s">
        <v>236</v>
      </c>
      <c r="E167" s="255" t="s">
        <v>2391</v>
      </c>
      <c r="F167" s="256" t="s">
        <v>4881</v>
      </c>
      <c r="G167" s="257" t="s">
        <v>283</v>
      </c>
      <c r="H167" s="258">
        <v>1</v>
      </c>
      <c r="I167" s="259"/>
      <c r="J167" s="260">
        <f>ROUND(I167*H167,2)</f>
        <v>0</v>
      </c>
      <c r="K167" s="261"/>
      <c r="L167" s="262"/>
      <c r="M167" s="263" t="s">
        <v>19</v>
      </c>
      <c r="N167" s="264" t="s">
        <v>44</v>
      </c>
      <c r="O167" s="84"/>
      <c r="P167" s="223">
        <f>O167*H167</f>
        <v>0</v>
      </c>
      <c r="Q167" s="223">
        <v>0.0010499999999999999</v>
      </c>
      <c r="R167" s="223">
        <f>Q167*H167</f>
        <v>0.0010499999999999999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406</v>
      </c>
      <c r="AT167" s="225" t="s">
        <v>236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306</v>
      </c>
      <c r="BM167" s="225" t="s">
        <v>4882</v>
      </c>
    </row>
    <row r="168" s="2" customFormat="1" ht="24.15" customHeight="1">
      <c r="A168" s="38"/>
      <c r="B168" s="39"/>
      <c r="C168" s="213" t="s">
        <v>462</v>
      </c>
      <c r="D168" s="213" t="s">
        <v>188</v>
      </c>
      <c r="E168" s="214" t="s">
        <v>2394</v>
      </c>
      <c r="F168" s="215" t="s">
        <v>2395</v>
      </c>
      <c r="G168" s="216" t="s">
        <v>283</v>
      </c>
      <c r="H168" s="217">
        <v>1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306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306</v>
      </c>
      <c r="BM168" s="225" t="s">
        <v>4883</v>
      </c>
    </row>
    <row r="169" s="2" customFormat="1" ht="16.5" customHeight="1">
      <c r="A169" s="38"/>
      <c r="B169" s="39"/>
      <c r="C169" s="254" t="s">
        <v>468</v>
      </c>
      <c r="D169" s="254" t="s">
        <v>236</v>
      </c>
      <c r="E169" s="255" t="s">
        <v>4289</v>
      </c>
      <c r="F169" s="256" t="s">
        <v>4290</v>
      </c>
      <c r="G169" s="257" t="s">
        <v>283</v>
      </c>
      <c r="H169" s="258">
        <v>1</v>
      </c>
      <c r="I169" s="259"/>
      <c r="J169" s="260">
        <f>ROUND(I169*H169,2)</f>
        <v>0</v>
      </c>
      <c r="K169" s="261"/>
      <c r="L169" s="262"/>
      <c r="M169" s="263" t="s">
        <v>19</v>
      </c>
      <c r="N169" s="264" t="s">
        <v>44</v>
      </c>
      <c r="O169" s="84"/>
      <c r="P169" s="223">
        <f>O169*H169</f>
        <v>0</v>
      </c>
      <c r="Q169" s="223">
        <v>0.0010499999999999999</v>
      </c>
      <c r="R169" s="223">
        <f>Q169*H169</f>
        <v>0.0010499999999999999</v>
      </c>
      <c r="S169" s="223">
        <v>0</v>
      </c>
      <c r="T169" s="224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406</v>
      </c>
      <c r="AT169" s="225" t="s">
        <v>236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4884</v>
      </c>
    </row>
    <row r="170" s="2" customFormat="1" ht="24.15" customHeight="1">
      <c r="A170" s="38"/>
      <c r="B170" s="39"/>
      <c r="C170" s="213" t="s">
        <v>474</v>
      </c>
      <c r="D170" s="213" t="s">
        <v>188</v>
      </c>
      <c r="E170" s="214" t="s">
        <v>2400</v>
      </c>
      <c r="F170" s="215" t="s">
        <v>2401</v>
      </c>
      <c r="G170" s="216" t="s">
        <v>283</v>
      </c>
      <c r="H170" s="217">
        <v>1</v>
      </c>
      <c r="I170" s="218"/>
      <c r="J170" s="219">
        <f>ROUND(I170*H170,2)</f>
        <v>0</v>
      </c>
      <c r="K170" s="220"/>
      <c r="L170" s="44"/>
      <c r="M170" s="221" t="s">
        <v>19</v>
      </c>
      <c r="N170" s="222" t="s">
        <v>44</v>
      </c>
      <c r="O170" s="84"/>
      <c r="P170" s="223">
        <f>O170*H170</f>
        <v>0</v>
      </c>
      <c r="Q170" s="223">
        <v>0</v>
      </c>
      <c r="R170" s="223">
        <f>Q170*H170</f>
        <v>0</v>
      </c>
      <c r="S170" s="223">
        <v>0</v>
      </c>
      <c r="T170" s="224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306</v>
      </c>
      <c r="AT170" s="225" t="s">
        <v>188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306</v>
      </c>
      <c r="BM170" s="225" t="s">
        <v>4885</v>
      </c>
    </row>
    <row r="171" s="2" customFormat="1">
      <c r="A171" s="38"/>
      <c r="B171" s="39"/>
      <c r="C171" s="40"/>
      <c r="D171" s="227" t="s">
        <v>194</v>
      </c>
      <c r="E171" s="40"/>
      <c r="F171" s="228" t="s">
        <v>2403</v>
      </c>
      <c r="G171" s="40"/>
      <c r="H171" s="40"/>
      <c r="I171" s="229"/>
      <c r="J171" s="40"/>
      <c r="K171" s="40"/>
      <c r="L171" s="44"/>
      <c r="M171" s="230"/>
      <c r="N171" s="231"/>
      <c r="O171" s="84"/>
      <c r="P171" s="84"/>
      <c r="Q171" s="84"/>
      <c r="R171" s="84"/>
      <c r="S171" s="84"/>
      <c r="T171" s="85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7" t="s">
        <v>194</v>
      </c>
      <c r="AU171" s="17" t="s">
        <v>85</v>
      </c>
    </row>
    <row r="172" s="2" customFormat="1" ht="24.15" customHeight="1">
      <c r="A172" s="38"/>
      <c r="B172" s="39"/>
      <c r="C172" s="254" t="s">
        <v>480</v>
      </c>
      <c r="D172" s="254" t="s">
        <v>236</v>
      </c>
      <c r="E172" s="255" t="s">
        <v>2404</v>
      </c>
      <c r="F172" s="256" t="s">
        <v>2405</v>
      </c>
      <c r="G172" s="257" t="s">
        <v>283</v>
      </c>
      <c r="H172" s="258">
        <v>1</v>
      </c>
      <c r="I172" s="259"/>
      <c r="J172" s="260">
        <f>ROUND(I172*H172,2)</f>
        <v>0</v>
      </c>
      <c r="K172" s="261"/>
      <c r="L172" s="262"/>
      <c r="M172" s="263" t="s">
        <v>19</v>
      </c>
      <c r="N172" s="264" t="s">
        <v>44</v>
      </c>
      <c r="O172" s="84"/>
      <c r="P172" s="223">
        <f>O172*H172</f>
        <v>0</v>
      </c>
      <c r="Q172" s="223">
        <v>0.00046999999999999999</v>
      </c>
      <c r="R172" s="223">
        <f>Q172*H172</f>
        <v>0.00046999999999999999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406</v>
      </c>
      <c r="AT172" s="225" t="s">
        <v>236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4886</v>
      </c>
    </row>
    <row r="173" s="2" customFormat="1" ht="37.8" customHeight="1">
      <c r="A173" s="38"/>
      <c r="B173" s="39"/>
      <c r="C173" s="213" t="s">
        <v>486</v>
      </c>
      <c r="D173" s="213" t="s">
        <v>188</v>
      </c>
      <c r="E173" s="214" t="s">
        <v>4292</v>
      </c>
      <c r="F173" s="215" t="s">
        <v>4293</v>
      </c>
      <c r="G173" s="216" t="s">
        <v>283</v>
      </c>
      <c r="H173" s="217">
        <v>82</v>
      </c>
      <c r="I173" s="218"/>
      <c r="J173" s="219">
        <f>ROUND(I173*H173,2)</f>
        <v>0</v>
      </c>
      <c r="K173" s="220"/>
      <c r="L173" s="44"/>
      <c r="M173" s="221" t="s">
        <v>19</v>
      </c>
      <c r="N173" s="222" t="s">
        <v>44</v>
      </c>
      <c r="O173" s="84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25" t="s">
        <v>306</v>
      </c>
      <c r="AT173" s="225" t="s">
        <v>188</v>
      </c>
      <c r="AU173" s="225" t="s">
        <v>85</v>
      </c>
      <c r="AY173" s="17" t="s">
        <v>186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7" t="s">
        <v>85</v>
      </c>
      <c r="BK173" s="226">
        <f>ROUND(I173*H173,2)</f>
        <v>0</v>
      </c>
      <c r="BL173" s="17" t="s">
        <v>306</v>
      </c>
      <c r="BM173" s="225" t="s">
        <v>4887</v>
      </c>
    </row>
    <row r="174" s="2" customFormat="1">
      <c r="A174" s="38"/>
      <c r="B174" s="39"/>
      <c r="C174" s="40"/>
      <c r="D174" s="227" t="s">
        <v>194</v>
      </c>
      <c r="E174" s="40"/>
      <c r="F174" s="228" t="s">
        <v>4295</v>
      </c>
      <c r="G174" s="40"/>
      <c r="H174" s="40"/>
      <c r="I174" s="229"/>
      <c r="J174" s="40"/>
      <c r="K174" s="40"/>
      <c r="L174" s="44"/>
      <c r="M174" s="230"/>
      <c r="N174" s="231"/>
      <c r="O174" s="84"/>
      <c r="P174" s="84"/>
      <c r="Q174" s="84"/>
      <c r="R174" s="84"/>
      <c r="S174" s="84"/>
      <c r="T174" s="85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194</v>
      </c>
      <c r="AU174" s="17" t="s">
        <v>85</v>
      </c>
    </row>
    <row r="175" s="2" customFormat="1" ht="44.25" customHeight="1">
      <c r="A175" s="38"/>
      <c r="B175" s="39"/>
      <c r="C175" s="213" t="s">
        <v>494</v>
      </c>
      <c r="D175" s="213" t="s">
        <v>188</v>
      </c>
      <c r="E175" s="214" t="s">
        <v>2508</v>
      </c>
      <c r="F175" s="215" t="s">
        <v>2509</v>
      </c>
      <c r="G175" s="216" t="s">
        <v>283</v>
      </c>
      <c r="H175" s="217">
        <v>1</v>
      </c>
      <c r="I175" s="218"/>
      <c r="J175" s="219">
        <f>ROUND(I175*H175,2)</f>
        <v>0</v>
      </c>
      <c r="K175" s="220"/>
      <c r="L175" s="44"/>
      <c r="M175" s="221" t="s">
        <v>19</v>
      </c>
      <c r="N175" s="222" t="s">
        <v>44</v>
      </c>
      <c r="O175" s="84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25" t="s">
        <v>306</v>
      </c>
      <c r="AT175" s="225" t="s">
        <v>188</v>
      </c>
      <c r="AU175" s="225" t="s">
        <v>85</v>
      </c>
      <c r="AY175" s="17" t="s">
        <v>186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7" t="s">
        <v>85</v>
      </c>
      <c r="BK175" s="226">
        <f>ROUND(I175*H175,2)</f>
        <v>0</v>
      </c>
      <c r="BL175" s="17" t="s">
        <v>306</v>
      </c>
      <c r="BM175" s="225" t="s">
        <v>4888</v>
      </c>
    </row>
    <row r="176" s="2" customFormat="1">
      <c r="A176" s="38"/>
      <c r="B176" s="39"/>
      <c r="C176" s="40"/>
      <c r="D176" s="227" t="s">
        <v>194</v>
      </c>
      <c r="E176" s="40"/>
      <c r="F176" s="228" t="s">
        <v>2511</v>
      </c>
      <c r="G176" s="40"/>
      <c r="H176" s="40"/>
      <c r="I176" s="229"/>
      <c r="J176" s="40"/>
      <c r="K176" s="40"/>
      <c r="L176" s="44"/>
      <c r="M176" s="230"/>
      <c r="N176" s="231"/>
      <c r="O176" s="84"/>
      <c r="P176" s="84"/>
      <c r="Q176" s="84"/>
      <c r="R176" s="84"/>
      <c r="S176" s="84"/>
      <c r="T176" s="85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7" t="s">
        <v>194</v>
      </c>
      <c r="AU176" s="17" t="s">
        <v>85</v>
      </c>
    </row>
    <row r="177" s="2" customFormat="1" ht="16.5" customHeight="1">
      <c r="A177" s="38"/>
      <c r="B177" s="39"/>
      <c r="C177" s="213" t="s">
        <v>499</v>
      </c>
      <c r="D177" s="213" t="s">
        <v>188</v>
      </c>
      <c r="E177" s="214" t="s">
        <v>4889</v>
      </c>
      <c r="F177" s="215" t="s">
        <v>2491</v>
      </c>
      <c r="G177" s="216" t="s">
        <v>1664</v>
      </c>
      <c r="H177" s="217">
        <v>1</v>
      </c>
      <c r="I177" s="218"/>
      <c r="J177" s="219">
        <f>ROUND(I177*H177,2)</f>
        <v>0</v>
      </c>
      <c r="K177" s="220"/>
      <c r="L177" s="44"/>
      <c r="M177" s="221" t="s">
        <v>19</v>
      </c>
      <c r="N177" s="222" t="s">
        <v>44</v>
      </c>
      <c r="O177" s="84"/>
      <c r="P177" s="223">
        <f>O177*H177</f>
        <v>0</v>
      </c>
      <c r="Q177" s="223">
        <v>0</v>
      </c>
      <c r="R177" s="223">
        <f>Q177*H177</f>
        <v>0</v>
      </c>
      <c r="S177" s="223">
        <v>0.002</v>
      </c>
      <c r="T177" s="224">
        <f>S177*H177</f>
        <v>0.002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25" t="s">
        <v>306</v>
      </c>
      <c r="AT177" s="225" t="s">
        <v>188</v>
      </c>
      <c r="AU177" s="225" t="s">
        <v>85</v>
      </c>
      <c r="AY177" s="17" t="s">
        <v>186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7" t="s">
        <v>85</v>
      </c>
      <c r="BK177" s="226">
        <f>ROUND(I177*H177,2)</f>
        <v>0</v>
      </c>
      <c r="BL177" s="17" t="s">
        <v>306</v>
      </c>
      <c r="BM177" s="225" t="s">
        <v>4890</v>
      </c>
    </row>
    <row r="178" s="2" customFormat="1">
      <c r="A178" s="38"/>
      <c r="B178" s="39"/>
      <c r="C178" s="40"/>
      <c r="D178" s="234" t="s">
        <v>1472</v>
      </c>
      <c r="E178" s="40"/>
      <c r="F178" s="272" t="s">
        <v>2493</v>
      </c>
      <c r="G178" s="40"/>
      <c r="H178" s="40"/>
      <c r="I178" s="229"/>
      <c r="J178" s="40"/>
      <c r="K178" s="40"/>
      <c r="L178" s="44"/>
      <c r="M178" s="230"/>
      <c r="N178" s="231"/>
      <c r="O178" s="84"/>
      <c r="P178" s="84"/>
      <c r="Q178" s="84"/>
      <c r="R178" s="84"/>
      <c r="S178" s="84"/>
      <c r="T178" s="85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7" t="s">
        <v>1472</v>
      </c>
      <c r="AU178" s="17" t="s">
        <v>85</v>
      </c>
    </row>
    <row r="179" s="2" customFormat="1" ht="44.25" customHeight="1">
      <c r="A179" s="38"/>
      <c r="B179" s="39"/>
      <c r="C179" s="213" t="s">
        <v>505</v>
      </c>
      <c r="D179" s="213" t="s">
        <v>188</v>
      </c>
      <c r="E179" s="214" t="s">
        <v>4306</v>
      </c>
      <c r="F179" s="215" t="s">
        <v>4307</v>
      </c>
      <c r="G179" s="216" t="s">
        <v>230</v>
      </c>
      <c r="H179" s="217">
        <v>0.18099999999999999</v>
      </c>
      <c r="I179" s="218"/>
      <c r="J179" s="219">
        <f>ROUND(I179*H179,2)</f>
        <v>0</v>
      </c>
      <c r="K179" s="220"/>
      <c r="L179" s="44"/>
      <c r="M179" s="221" t="s">
        <v>19</v>
      </c>
      <c r="N179" s="222" t="s">
        <v>44</v>
      </c>
      <c r="O179" s="84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25" t="s">
        <v>306</v>
      </c>
      <c r="AT179" s="225" t="s">
        <v>188</v>
      </c>
      <c r="AU179" s="225" t="s">
        <v>85</v>
      </c>
      <c r="AY179" s="17" t="s">
        <v>186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7" t="s">
        <v>85</v>
      </c>
      <c r="BK179" s="226">
        <f>ROUND(I179*H179,2)</f>
        <v>0</v>
      </c>
      <c r="BL179" s="17" t="s">
        <v>306</v>
      </c>
      <c r="BM179" s="225" t="s">
        <v>4891</v>
      </c>
    </row>
    <row r="180" s="2" customFormat="1">
      <c r="A180" s="38"/>
      <c r="B180" s="39"/>
      <c r="C180" s="40"/>
      <c r="D180" s="227" t="s">
        <v>194</v>
      </c>
      <c r="E180" s="40"/>
      <c r="F180" s="228" t="s">
        <v>4309</v>
      </c>
      <c r="G180" s="40"/>
      <c r="H180" s="40"/>
      <c r="I180" s="229"/>
      <c r="J180" s="40"/>
      <c r="K180" s="40"/>
      <c r="L180" s="44"/>
      <c r="M180" s="230"/>
      <c r="N180" s="231"/>
      <c r="O180" s="84"/>
      <c r="P180" s="84"/>
      <c r="Q180" s="84"/>
      <c r="R180" s="84"/>
      <c r="S180" s="84"/>
      <c r="T180" s="85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194</v>
      </c>
      <c r="AU180" s="17" t="s">
        <v>85</v>
      </c>
    </row>
    <row r="181" s="2" customFormat="1" ht="49.05" customHeight="1">
      <c r="A181" s="38"/>
      <c r="B181" s="39"/>
      <c r="C181" s="213" t="s">
        <v>511</v>
      </c>
      <c r="D181" s="213" t="s">
        <v>188</v>
      </c>
      <c r="E181" s="214" t="s">
        <v>2516</v>
      </c>
      <c r="F181" s="215" t="s">
        <v>2517</v>
      </c>
      <c r="G181" s="216" t="s">
        <v>230</v>
      </c>
      <c r="H181" s="217">
        <v>0.18099999999999999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306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4892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2519</v>
      </c>
      <c r="G182" s="40"/>
      <c r="H182" s="40"/>
      <c r="I182" s="229"/>
      <c r="J182" s="40"/>
      <c r="K182" s="40"/>
      <c r="L182" s="44"/>
      <c r="M182" s="265"/>
      <c r="N182" s="266"/>
      <c r="O182" s="267"/>
      <c r="P182" s="267"/>
      <c r="Q182" s="267"/>
      <c r="R182" s="267"/>
      <c r="S182" s="267"/>
      <c r="T182" s="26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2" customFormat="1" ht="6.96" customHeight="1">
      <c r="A183" s="38"/>
      <c r="B183" s="59"/>
      <c r="C183" s="60"/>
      <c r="D183" s="60"/>
      <c r="E183" s="60"/>
      <c r="F183" s="60"/>
      <c r="G183" s="60"/>
      <c r="H183" s="60"/>
      <c r="I183" s="60"/>
      <c r="J183" s="60"/>
      <c r="K183" s="60"/>
      <c r="L183" s="44"/>
      <c r="M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</row>
  </sheetData>
  <sheetProtection sheet="1" autoFilter="0" formatColumns="0" formatRows="0" objects="1" scenarios="1" spinCount="100000" saltValue="ptSb8SpKbrF2unDOpGwZbvWIqk8R2WK39jr4C0sxTKUVoQxqq1BwGCvFsWxEShwTAV2u677nyZTJzA/8Qc2HHw==" hashValue="AVPIX47G79gR1CQz9bqd1ZYlUXHl9oVeumLRC6G1A5kfAEuYIaURWcsWnPiLh+g9Bg119M46gSMTpOevo0ggbQ==" algorithmName="SHA-512" password="CDDA"/>
  <autoFilter ref="C86:K18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5:H75"/>
    <mergeCell ref="E77:H77"/>
    <mergeCell ref="E79:H79"/>
    <mergeCell ref="L2:V2"/>
  </mergeCells>
  <hyperlinks>
    <hyperlink ref="F91" r:id="rId1" display="https://podminky.urs.cz/item/CS_URS_2023_01/741112061"/>
    <hyperlink ref="F94" r:id="rId2" display="https://podminky.urs.cz/item/CS_URS_2023_01/741112101"/>
    <hyperlink ref="F97" r:id="rId3" display="https://podminky.urs.cz/item/CS_URS_2023_01/741112102"/>
    <hyperlink ref="F100" r:id="rId4" display="https://podminky.urs.cz/item/CS_URS_2023_01/741122015"/>
    <hyperlink ref="F104" r:id="rId5" display="https://podminky.urs.cz/item/CS_URS_2023_01/741122016"/>
    <hyperlink ref="F108" r:id="rId6" display="https://podminky.urs.cz/item/CS_URS_2023_01/741122024"/>
    <hyperlink ref="F112" r:id="rId7" display="https://podminky.urs.cz/item/CS_URS_2023_01/741122031"/>
    <hyperlink ref="F116" r:id="rId8" display="https://podminky.urs.cz/item/CS_URS_2023_01/741122041"/>
    <hyperlink ref="F120" r:id="rId9" display="https://podminky.urs.cz/item/CS_URS_2023_01/741122211"/>
    <hyperlink ref="F124" r:id="rId10" display="https://podminky.urs.cz/item/CS_URS_2023_01/741122211"/>
    <hyperlink ref="F128" r:id="rId11" display="https://podminky.urs.cz/item/CS_URS_2023_01/741122237"/>
    <hyperlink ref="F132" r:id="rId12" display="https://podminky.urs.cz/item/CS_URS_2023_01/741124701"/>
    <hyperlink ref="F136" r:id="rId13" display="https://podminky.urs.cz/item/CS_URS_2023_01/741130001"/>
    <hyperlink ref="F138" r:id="rId14" display="https://podminky.urs.cz/item/CS_URS_2023_01/741130004"/>
    <hyperlink ref="F141" r:id="rId15" display="https://podminky.urs.cz/item/CS_URS_2023_01/741130005"/>
    <hyperlink ref="F144" r:id="rId16" display="https://podminky.urs.cz/item/CS_URS_2023_01/741130021"/>
    <hyperlink ref="F149" r:id="rId17" display="https://podminky.urs.cz/item/CS_URS_2023_01/741210002"/>
    <hyperlink ref="F153" r:id="rId18" display="https://podminky.urs.cz/item/CS_URS_2023_01/741231002"/>
    <hyperlink ref="F156" r:id="rId19" display="https://podminky.urs.cz/item/CS_URS_2023_01/741310024"/>
    <hyperlink ref="F160" r:id="rId20" display="https://podminky.urs.cz/item/CS_URS_2023_01/741313004"/>
    <hyperlink ref="F163" r:id="rId21" display="https://podminky.urs.cz/item/CS_URS_2023_01/741320101"/>
    <hyperlink ref="F166" r:id="rId22" display="https://podminky.urs.cz/item/CS_URS_2023_01/741320161"/>
    <hyperlink ref="F171" r:id="rId23" display="https://podminky.urs.cz/item/CS_URS_2023_01/741321001"/>
    <hyperlink ref="F174" r:id="rId24" display="https://podminky.urs.cz/item/CS_URS_2023_01/741370002"/>
    <hyperlink ref="F176" r:id="rId25" display="https://podminky.urs.cz/item/CS_URS_2023_01/741810002"/>
    <hyperlink ref="F180" r:id="rId26" display="https://podminky.urs.cz/item/CS_URS_2023_01/998741102"/>
    <hyperlink ref="F182" r:id="rId27" display="https://podminky.urs.cz/item/CS_URS_2023_01/99874118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8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138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4396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4893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ROUND(J88,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ROUND((SUM(BE88:BE112)),  2)</f>
        <v>0</v>
      </c>
      <c r="G35" s="38"/>
      <c r="H35" s="38"/>
      <c r="I35" s="157">
        <v>0.20999999999999999</v>
      </c>
      <c r="J35" s="156">
        <f>ROUND(((SUM(BE88:BE112))*I35),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ROUND((SUM(BF88:BF112)),  2)</f>
        <v>0</v>
      </c>
      <c r="G36" s="38"/>
      <c r="H36" s="38"/>
      <c r="I36" s="157">
        <v>0.14999999999999999</v>
      </c>
      <c r="J36" s="156">
        <f>ROUND(((SUM(BF88:BF112))*I36),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ROUND((SUM(BG88:BG112)),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ROUND((SUM(BH88:BH112)),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ROUND((SUM(BI88:BI112)),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4396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103 D1.4.6_SLP - Slaboproudé instalace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J88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159</v>
      </c>
      <c r="E64" s="177"/>
      <c r="F64" s="177"/>
      <c r="G64" s="177"/>
      <c r="H64" s="177"/>
      <c r="I64" s="177"/>
      <c r="J64" s="178">
        <f>J89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2224</v>
      </c>
      <c r="E65" s="182"/>
      <c r="F65" s="182"/>
      <c r="G65" s="182"/>
      <c r="H65" s="182"/>
      <c r="I65" s="182"/>
      <c r="J65" s="183">
        <f>J90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0"/>
      <c r="C66" s="125"/>
      <c r="D66" s="181" t="s">
        <v>4312</v>
      </c>
      <c r="E66" s="182"/>
      <c r="F66" s="182"/>
      <c r="G66" s="182"/>
      <c r="H66" s="182"/>
      <c r="I66" s="182"/>
      <c r="J66" s="183">
        <f>J91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38"/>
      <c r="B67" s="39"/>
      <c r="C67" s="40"/>
      <c r="D67" s="40"/>
      <c r="E67" s="40"/>
      <c r="F67" s="40"/>
      <c r="G67" s="40"/>
      <c r="H67" s="40"/>
      <c r="I67" s="40"/>
      <c r="J67" s="40"/>
      <c r="K67" s="40"/>
      <c r="L67" s="144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</row>
    <row r="68" s="2" customFormat="1" ht="6.96" customHeight="1">
      <c r="A68" s="38"/>
      <c r="B68" s="59"/>
      <c r="C68" s="60"/>
      <c r="D68" s="60"/>
      <c r="E68" s="60"/>
      <c r="F68" s="60"/>
      <c r="G68" s="60"/>
      <c r="H68" s="60"/>
      <c r="I68" s="60"/>
      <c r="J68" s="60"/>
      <c r="K68" s="60"/>
      <c r="L68" s="144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</row>
    <row r="72" s="2" customFormat="1" ht="6.96" customHeight="1">
      <c r="A72" s="38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24.96" customHeight="1">
      <c r="A73" s="38"/>
      <c r="B73" s="39"/>
      <c r="C73" s="23" t="s">
        <v>171</v>
      </c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6.96" customHeight="1">
      <c r="A74" s="38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12" customHeight="1">
      <c r="A75" s="38"/>
      <c r="B75" s="39"/>
      <c r="C75" s="32" t="s">
        <v>16</v>
      </c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6.5" customHeight="1">
      <c r="A76" s="38"/>
      <c r="B76" s="39"/>
      <c r="C76" s="40"/>
      <c r="D76" s="40"/>
      <c r="E76" s="169" t="str">
        <f>E7</f>
        <v xml:space="preserve"> Rekonstrukce vzduchotechniky v bytovém domě</v>
      </c>
      <c r="F76" s="32"/>
      <c r="G76" s="32"/>
      <c r="H76" s="32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1" customFormat="1" ht="12" customHeight="1">
      <c r="B77" s="21"/>
      <c r="C77" s="32" t="s">
        <v>143</v>
      </c>
      <c r="D77" s="22"/>
      <c r="E77" s="22"/>
      <c r="F77" s="22"/>
      <c r="G77" s="22"/>
      <c r="H77" s="22"/>
      <c r="I77" s="22"/>
      <c r="J77" s="22"/>
      <c r="K77" s="22"/>
      <c r="L77" s="20"/>
    </row>
    <row r="78" s="2" customFormat="1" ht="16.5" customHeight="1">
      <c r="A78" s="38"/>
      <c r="B78" s="39"/>
      <c r="C78" s="40"/>
      <c r="D78" s="40"/>
      <c r="E78" s="169" t="s">
        <v>4396</v>
      </c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12" customHeight="1">
      <c r="A79" s="38"/>
      <c r="B79" s="39"/>
      <c r="C79" s="32" t="s">
        <v>145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6.5" customHeight="1">
      <c r="A80" s="38"/>
      <c r="B80" s="39"/>
      <c r="C80" s="40"/>
      <c r="D80" s="40"/>
      <c r="E80" s="69" t="str">
        <f>E11</f>
        <v>SO 103 D1.4.6_SLP - Slaboproudé instalace</v>
      </c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6.96" customHeight="1">
      <c r="A81" s="38"/>
      <c r="B81" s="39"/>
      <c r="C81" s="40"/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2" customHeight="1">
      <c r="A82" s="38"/>
      <c r="B82" s="39"/>
      <c r="C82" s="32" t="s">
        <v>21</v>
      </c>
      <c r="D82" s="40"/>
      <c r="E82" s="40"/>
      <c r="F82" s="27" t="str">
        <f>F14</f>
        <v xml:space="preserve"> náměstí Svobody 728/1</v>
      </c>
      <c r="G82" s="40"/>
      <c r="H82" s="40"/>
      <c r="I82" s="32" t="s">
        <v>23</v>
      </c>
      <c r="J82" s="72" t="str">
        <f>IF(J14="","",J14)</f>
        <v>3. 1. 2023</v>
      </c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5.15" customHeight="1">
      <c r="A84" s="38"/>
      <c r="B84" s="39"/>
      <c r="C84" s="32" t="s">
        <v>25</v>
      </c>
      <c r="D84" s="40"/>
      <c r="E84" s="40"/>
      <c r="F84" s="27" t="str">
        <f>E17</f>
        <v>SNEO a.s</v>
      </c>
      <c r="G84" s="40"/>
      <c r="H84" s="40"/>
      <c r="I84" s="32" t="s">
        <v>31</v>
      </c>
      <c r="J84" s="36" t="str">
        <f>E23</f>
        <v>Ing. Filip Nehonský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5.15" customHeight="1">
      <c r="A85" s="38"/>
      <c r="B85" s="39"/>
      <c r="C85" s="32" t="s">
        <v>29</v>
      </c>
      <c r="D85" s="40"/>
      <c r="E85" s="40"/>
      <c r="F85" s="27" t="str">
        <f>IF(E20="","",E20)</f>
        <v>Vyplň údaj</v>
      </c>
      <c r="G85" s="40"/>
      <c r="H85" s="40"/>
      <c r="I85" s="32" t="s">
        <v>34</v>
      </c>
      <c r="J85" s="36" t="str">
        <f>E26</f>
        <v>Pavel Novotný</v>
      </c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0.32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11" customFormat="1" ht="29.28" customHeight="1">
      <c r="A87" s="185"/>
      <c r="B87" s="186"/>
      <c r="C87" s="187" t="s">
        <v>172</v>
      </c>
      <c r="D87" s="188" t="s">
        <v>57</v>
      </c>
      <c r="E87" s="188" t="s">
        <v>53</v>
      </c>
      <c r="F87" s="188" t="s">
        <v>54</v>
      </c>
      <c r="G87" s="188" t="s">
        <v>173</v>
      </c>
      <c r="H87" s="188" t="s">
        <v>174</v>
      </c>
      <c r="I87" s="188" t="s">
        <v>175</v>
      </c>
      <c r="J87" s="189" t="s">
        <v>149</v>
      </c>
      <c r="K87" s="190" t="s">
        <v>176</v>
      </c>
      <c r="L87" s="191"/>
      <c r="M87" s="92" t="s">
        <v>19</v>
      </c>
      <c r="N87" s="93" t="s">
        <v>42</v>
      </c>
      <c r="O87" s="93" t="s">
        <v>177</v>
      </c>
      <c r="P87" s="93" t="s">
        <v>178</v>
      </c>
      <c r="Q87" s="93" t="s">
        <v>179</v>
      </c>
      <c r="R87" s="93" t="s">
        <v>180</v>
      </c>
      <c r="S87" s="93" t="s">
        <v>181</v>
      </c>
      <c r="T87" s="94" t="s">
        <v>182</v>
      </c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</row>
    <row r="88" s="2" customFormat="1" ht="22.8" customHeight="1">
      <c r="A88" s="38"/>
      <c r="B88" s="39"/>
      <c r="C88" s="99" t="s">
        <v>183</v>
      </c>
      <c r="D88" s="40"/>
      <c r="E88" s="40"/>
      <c r="F88" s="40"/>
      <c r="G88" s="40"/>
      <c r="H88" s="40"/>
      <c r="I88" s="40"/>
      <c r="J88" s="192">
        <f>BK88</f>
        <v>0</v>
      </c>
      <c r="K88" s="40"/>
      <c r="L88" s="44"/>
      <c r="M88" s="95"/>
      <c r="N88" s="193"/>
      <c r="O88" s="96"/>
      <c r="P88" s="194">
        <f>P89</f>
        <v>0</v>
      </c>
      <c r="Q88" s="96"/>
      <c r="R88" s="194">
        <f>R89</f>
        <v>0</v>
      </c>
      <c r="S88" s="96"/>
      <c r="T88" s="195">
        <f>T89</f>
        <v>0</v>
      </c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T88" s="17" t="s">
        <v>71</v>
      </c>
      <c r="AU88" s="17" t="s">
        <v>150</v>
      </c>
      <c r="BK88" s="196">
        <f>BK89</f>
        <v>0</v>
      </c>
    </row>
    <row r="89" s="12" customFormat="1" ht="25.92" customHeight="1">
      <c r="A89" s="12"/>
      <c r="B89" s="197"/>
      <c r="C89" s="198"/>
      <c r="D89" s="199" t="s">
        <v>71</v>
      </c>
      <c r="E89" s="200" t="s">
        <v>679</v>
      </c>
      <c r="F89" s="200" t="s">
        <v>680</v>
      </c>
      <c r="G89" s="198"/>
      <c r="H89" s="198"/>
      <c r="I89" s="201"/>
      <c r="J89" s="202">
        <f>BK89</f>
        <v>0</v>
      </c>
      <c r="K89" s="198"/>
      <c r="L89" s="203"/>
      <c r="M89" s="204"/>
      <c r="N89" s="205"/>
      <c r="O89" s="205"/>
      <c r="P89" s="206">
        <f>P90</f>
        <v>0</v>
      </c>
      <c r="Q89" s="205"/>
      <c r="R89" s="206">
        <f>R90</f>
        <v>0</v>
      </c>
      <c r="S89" s="205"/>
      <c r="T89" s="207">
        <f>T90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8" t="s">
        <v>85</v>
      </c>
      <c r="AT89" s="209" t="s">
        <v>71</v>
      </c>
      <c r="AU89" s="209" t="s">
        <v>72</v>
      </c>
      <c r="AY89" s="208" t="s">
        <v>186</v>
      </c>
      <c r="BK89" s="210">
        <f>BK90</f>
        <v>0</v>
      </c>
    </row>
    <row r="90" s="12" customFormat="1" ht="22.8" customHeight="1">
      <c r="A90" s="12"/>
      <c r="B90" s="197"/>
      <c r="C90" s="198"/>
      <c r="D90" s="199" t="s">
        <v>71</v>
      </c>
      <c r="E90" s="211" t="s">
        <v>2520</v>
      </c>
      <c r="F90" s="211" t="s">
        <v>2521</v>
      </c>
      <c r="G90" s="198"/>
      <c r="H90" s="198"/>
      <c r="I90" s="201"/>
      <c r="J90" s="212">
        <f>BK90</f>
        <v>0</v>
      </c>
      <c r="K90" s="198"/>
      <c r="L90" s="203"/>
      <c r="M90" s="204"/>
      <c r="N90" s="205"/>
      <c r="O90" s="205"/>
      <c r="P90" s="206">
        <f>P91</f>
        <v>0</v>
      </c>
      <c r="Q90" s="205"/>
      <c r="R90" s="206">
        <f>R91</f>
        <v>0</v>
      </c>
      <c r="S90" s="205"/>
      <c r="T90" s="207">
        <f>T91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8" t="s">
        <v>85</v>
      </c>
      <c r="AT90" s="209" t="s">
        <v>71</v>
      </c>
      <c r="AU90" s="209" t="s">
        <v>79</v>
      </c>
      <c r="AY90" s="208" t="s">
        <v>186</v>
      </c>
      <c r="BK90" s="210">
        <f>BK91</f>
        <v>0</v>
      </c>
    </row>
    <row r="91" s="12" customFormat="1" ht="20.88" customHeight="1">
      <c r="A91" s="12"/>
      <c r="B91" s="197"/>
      <c r="C91" s="198"/>
      <c r="D91" s="199" t="s">
        <v>71</v>
      </c>
      <c r="E91" s="211" t="s">
        <v>2541</v>
      </c>
      <c r="F91" s="211" t="s">
        <v>4313</v>
      </c>
      <c r="G91" s="198"/>
      <c r="H91" s="198"/>
      <c r="I91" s="201"/>
      <c r="J91" s="212">
        <f>BK91</f>
        <v>0</v>
      </c>
      <c r="K91" s="198"/>
      <c r="L91" s="203"/>
      <c r="M91" s="204"/>
      <c r="N91" s="205"/>
      <c r="O91" s="205"/>
      <c r="P91" s="206">
        <f>SUM(P92:P112)</f>
        <v>0</v>
      </c>
      <c r="Q91" s="205"/>
      <c r="R91" s="206">
        <f>SUM(R92:R112)</f>
        <v>0</v>
      </c>
      <c r="S91" s="205"/>
      <c r="T91" s="207">
        <f>SUM(T92:T112)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8" t="s">
        <v>85</v>
      </c>
      <c r="AT91" s="209" t="s">
        <v>71</v>
      </c>
      <c r="AU91" s="209" t="s">
        <v>85</v>
      </c>
      <c r="AY91" s="208" t="s">
        <v>186</v>
      </c>
      <c r="BK91" s="210">
        <f>SUM(BK92:BK112)</f>
        <v>0</v>
      </c>
    </row>
    <row r="92" s="2" customFormat="1" ht="16.5" customHeight="1">
      <c r="A92" s="38"/>
      <c r="B92" s="39"/>
      <c r="C92" s="213" t="s">
        <v>79</v>
      </c>
      <c r="D92" s="213" t="s">
        <v>188</v>
      </c>
      <c r="E92" s="214" t="s">
        <v>4894</v>
      </c>
      <c r="F92" s="215" t="s">
        <v>4895</v>
      </c>
      <c r="G92" s="216" t="s">
        <v>2545</v>
      </c>
      <c r="H92" s="217">
        <v>2</v>
      </c>
      <c r="I92" s="218"/>
      <c r="J92" s="219">
        <f>ROUND(I92*H92,2)</f>
        <v>0</v>
      </c>
      <c r="K92" s="220"/>
      <c r="L92" s="44"/>
      <c r="M92" s="221" t="s">
        <v>19</v>
      </c>
      <c r="N92" s="222" t="s">
        <v>44</v>
      </c>
      <c r="O92" s="84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R92" s="225" t="s">
        <v>306</v>
      </c>
      <c r="AT92" s="225" t="s">
        <v>188</v>
      </c>
      <c r="AU92" s="225" t="s">
        <v>201</v>
      </c>
      <c r="AY92" s="17" t="s">
        <v>186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7" t="s">
        <v>85</v>
      </c>
      <c r="BK92" s="226">
        <f>ROUND(I92*H92,2)</f>
        <v>0</v>
      </c>
      <c r="BL92" s="17" t="s">
        <v>306</v>
      </c>
      <c r="BM92" s="225" t="s">
        <v>4896</v>
      </c>
    </row>
    <row r="93" s="2" customFormat="1" ht="16.5" customHeight="1">
      <c r="A93" s="38"/>
      <c r="B93" s="39"/>
      <c r="C93" s="213" t="s">
        <v>85</v>
      </c>
      <c r="D93" s="213" t="s">
        <v>188</v>
      </c>
      <c r="E93" s="214" t="s">
        <v>4897</v>
      </c>
      <c r="F93" s="215" t="s">
        <v>4898</v>
      </c>
      <c r="G93" s="216" t="s">
        <v>2545</v>
      </c>
      <c r="H93" s="217">
        <v>2</v>
      </c>
      <c r="I93" s="218"/>
      <c r="J93" s="219">
        <f>ROUND(I93*H93,2)</f>
        <v>0</v>
      </c>
      <c r="K93" s="220"/>
      <c r="L93" s="44"/>
      <c r="M93" s="221" t="s">
        <v>19</v>
      </c>
      <c r="N93" s="222" t="s">
        <v>44</v>
      </c>
      <c r="O93" s="84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R93" s="225" t="s">
        <v>306</v>
      </c>
      <c r="AT93" s="225" t="s">
        <v>188</v>
      </c>
      <c r="AU93" s="225" t="s">
        <v>201</v>
      </c>
      <c r="AY93" s="17" t="s">
        <v>186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7" t="s">
        <v>85</v>
      </c>
      <c r="BK93" s="226">
        <f>ROUND(I93*H93,2)</f>
        <v>0</v>
      </c>
      <c r="BL93" s="17" t="s">
        <v>306</v>
      </c>
      <c r="BM93" s="225" t="s">
        <v>4899</v>
      </c>
    </row>
    <row r="94" s="2" customFormat="1" ht="16.5" customHeight="1">
      <c r="A94" s="38"/>
      <c r="B94" s="39"/>
      <c r="C94" s="213" t="s">
        <v>201</v>
      </c>
      <c r="D94" s="213" t="s">
        <v>188</v>
      </c>
      <c r="E94" s="214" t="s">
        <v>4900</v>
      </c>
      <c r="F94" s="215" t="s">
        <v>4901</v>
      </c>
      <c r="G94" s="216" t="s">
        <v>2545</v>
      </c>
      <c r="H94" s="217">
        <v>2</v>
      </c>
      <c r="I94" s="218"/>
      <c r="J94" s="219">
        <f>ROUND(I94*H94,2)</f>
        <v>0</v>
      </c>
      <c r="K94" s="220"/>
      <c r="L94" s="44"/>
      <c r="M94" s="221" t="s">
        <v>19</v>
      </c>
      <c r="N94" s="222" t="s">
        <v>44</v>
      </c>
      <c r="O94" s="84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R94" s="225" t="s">
        <v>306</v>
      </c>
      <c r="AT94" s="225" t="s">
        <v>188</v>
      </c>
      <c r="AU94" s="225" t="s">
        <v>201</v>
      </c>
      <c r="AY94" s="17" t="s">
        <v>186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7" t="s">
        <v>85</v>
      </c>
      <c r="BK94" s="226">
        <f>ROUND(I94*H94,2)</f>
        <v>0</v>
      </c>
      <c r="BL94" s="17" t="s">
        <v>306</v>
      </c>
      <c r="BM94" s="225" t="s">
        <v>4902</v>
      </c>
    </row>
    <row r="95" s="2" customFormat="1" ht="24.15" customHeight="1">
      <c r="A95" s="38"/>
      <c r="B95" s="39"/>
      <c r="C95" s="213" t="s">
        <v>192</v>
      </c>
      <c r="D95" s="213" t="s">
        <v>188</v>
      </c>
      <c r="E95" s="214" t="s">
        <v>4903</v>
      </c>
      <c r="F95" s="215" t="s">
        <v>4904</v>
      </c>
      <c r="G95" s="216" t="s">
        <v>2545</v>
      </c>
      <c r="H95" s="217">
        <v>2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306</v>
      </c>
      <c r="AT95" s="225" t="s">
        <v>188</v>
      </c>
      <c r="AU95" s="225" t="s">
        <v>201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306</v>
      </c>
      <c r="BM95" s="225" t="s">
        <v>4905</v>
      </c>
    </row>
    <row r="96" s="2" customFormat="1" ht="21.75" customHeight="1">
      <c r="A96" s="38"/>
      <c r="B96" s="39"/>
      <c r="C96" s="213" t="s">
        <v>227</v>
      </c>
      <c r="D96" s="213" t="s">
        <v>188</v>
      </c>
      <c r="E96" s="214" t="s">
        <v>4906</v>
      </c>
      <c r="F96" s="215" t="s">
        <v>4907</v>
      </c>
      <c r="G96" s="216" t="s">
        <v>2545</v>
      </c>
      <c r="H96" s="217">
        <v>13</v>
      </c>
      <c r="I96" s="218"/>
      <c r="J96" s="219">
        <f>ROUND(I96*H96,2)</f>
        <v>0</v>
      </c>
      <c r="K96" s="220"/>
      <c r="L96" s="44"/>
      <c r="M96" s="221" t="s">
        <v>19</v>
      </c>
      <c r="N96" s="222" t="s">
        <v>44</v>
      </c>
      <c r="O96" s="84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306</v>
      </c>
      <c r="AT96" s="225" t="s">
        <v>188</v>
      </c>
      <c r="AU96" s="225" t="s">
        <v>201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306</v>
      </c>
      <c r="BM96" s="225" t="s">
        <v>4908</v>
      </c>
    </row>
    <row r="97" s="2" customFormat="1" ht="21.75" customHeight="1">
      <c r="A97" s="38"/>
      <c r="B97" s="39"/>
      <c r="C97" s="213" t="s">
        <v>235</v>
      </c>
      <c r="D97" s="213" t="s">
        <v>188</v>
      </c>
      <c r="E97" s="214" t="s">
        <v>4909</v>
      </c>
      <c r="F97" s="215" t="s">
        <v>4910</v>
      </c>
      <c r="G97" s="216" t="s">
        <v>2545</v>
      </c>
      <c r="H97" s="217">
        <v>13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306</v>
      </c>
      <c r="AT97" s="225" t="s">
        <v>188</v>
      </c>
      <c r="AU97" s="225" t="s">
        <v>201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306</v>
      </c>
      <c r="BM97" s="225" t="s">
        <v>4911</v>
      </c>
    </row>
    <row r="98" s="2" customFormat="1" ht="21.75" customHeight="1">
      <c r="A98" s="38"/>
      <c r="B98" s="39"/>
      <c r="C98" s="254" t="s">
        <v>242</v>
      </c>
      <c r="D98" s="254" t="s">
        <v>236</v>
      </c>
      <c r="E98" s="255" t="s">
        <v>4912</v>
      </c>
      <c r="F98" s="256" t="s">
        <v>4910</v>
      </c>
      <c r="G98" s="257" t="s">
        <v>2545</v>
      </c>
      <c r="H98" s="258">
        <v>13</v>
      </c>
      <c r="I98" s="259"/>
      <c r="J98" s="260">
        <f>ROUND(I98*H98,2)</f>
        <v>0</v>
      </c>
      <c r="K98" s="261"/>
      <c r="L98" s="262"/>
      <c r="M98" s="263" t="s">
        <v>19</v>
      </c>
      <c r="N98" s="264" t="s">
        <v>44</v>
      </c>
      <c r="O98" s="84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R98" s="225" t="s">
        <v>406</v>
      </c>
      <c r="AT98" s="225" t="s">
        <v>236</v>
      </c>
      <c r="AU98" s="225" t="s">
        <v>201</v>
      </c>
      <c r="AY98" s="17" t="s">
        <v>186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7" t="s">
        <v>85</v>
      </c>
      <c r="BK98" s="226">
        <f>ROUND(I98*H98,2)</f>
        <v>0</v>
      </c>
      <c r="BL98" s="17" t="s">
        <v>306</v>
      </c>
      <c r="BM98" s="225" t="s">
        <v>4913</v>
      </c>
    </row>
    <row r="99" s="2" customFormat="1" ht="16.5" customHeight="1">
      <c r="A99" s="38"/>
      <c r="B99" s="39"/>
      <c r="C99" s="213" t="s">
        <v>239</v>
      </c>
      <c r="D99" s="213" t="s">
        <v>188</v>
      </c>
      <c r="E99" s="214" t="s">
        <v>4914</v>
      </c>
      <c r="F99" s="215" t="s">
        <v>4318</v>
      </c>
      <c r="G99" s="216" t="s">
        <v>566</v>
      </c>
      <c r="H99" s="217">
        <v>120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306</v>
      </c>
      <c r="AT99" s="225" t="s">
        <v>188</v>
      </c>
      <c r="AU99" s="225" t="s">
        <v>201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306</v>
      </c>
      <c r="BM99" s="225" t="s">
        <v>4915</v>
      </c>
    </row>
    <row r="100" s="2" customFormat="1" ht="16.5" customHeight="1">
      <c r="A100" s="38"/>
      <c r="B100" s="39"/>
      <c r="C100" s="254" t="s">
        <v>253</v>
      </c>
      <c r="D100" s="254" t="s">
        <v>236</v>
      </c>
      <c r="E100" s="255" t="s">
        <v>4916</v>
      </c>
      <c r="F100" s="256" t="s">
        <v>4318</v>
      </c>
      <c r="G100" s="257" t="s">
        <v>566</v>
      </c>
      <c r="H100" s="258">
        <v>120</v>
      </c>
      <c r="I100" s="259"/>
      <c r="J100" s="260">
        <f>ROUND(I100*H100,2)</f>
        <v>0</v>
      </c>
      <c r="K100" s="261"/>
      <c r="L100" s="262"/>
      <c r="M100" s="263" t="s">
        <v>19</v>
      </c>
      <c r="N100" s="264" t="s">
        <v>44</v>
      </c>
      <c r="O100" s="84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406</v>
      </c>
      <c r="AT100" s="225" t="s">
        <v>236</v>
      </c>
      <c r="AU100" s="225" t="s">
        <v>201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306</v>
      </c>
      <c r="BM100" s="225" t="s">
        <v>4917</v>
      </c>
    </row>
    <row r="101" s="2" customFormat="1" ht="16.5" customHeight="1">
      <c r="A101" s="38"/>
      <c r="B101" s="39"/>
      <c r="C101" s="213" t="s">
        <v>261</v>
      </c>
      <c r="D101" s="213" t="s">
        <v>188</v>
      </c>
      <c r="E101" s="214" t="s">
        <v>4918</v>
      </c>
      <c r="F101" s="215" t="s">
        <v>4323</v>
      </c>
      <c r="G101" s="216" t="s">
        <v>2545</v>
      </c>
      <c r="H101" s="217">
        <v>5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306</v>
      </c>
      <c r="AT101" s="225" t="s">
        <v>188</v>
      </c>
      <c r="AU101" s="225" t="s">
        <v>201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306</v>
      </c>
      <c r="BM101" s="225" t="s">
        <v>4919</v>
      </c>
    </row>
    <row r="102" s="2" customFormat="1" ht="16.5" customHeight="1">
      <c r="A102" s="38"/>
      <c r="B102" s="39"/>
      <c r="C102" s="254" t="s">
        <v>267</v>
      </c>
      <c r="D102" s="254" t="s">
        <v>236</v>
      </c>
      <c r="E102" s="255" t="s">
        <v>4920</v>
      </c>
      <c r="F102" s="256" t="s">
        <v>4323</v>
      </c>
      <c r="G102" s="257" t="s">
        <v>2545</v>
      </c>
      <c r="H102" s="258">
        <v>5</v>
      </c>
      <c r="I102" s="259"/>
      <c r="J102" s="260">
        <f>ROUND(I102*H102,2)</f>
        <v>0</v>
      </c>
      <c r="K102" s="261"/>
      <c r="L102" s="262"/>
      <c r="M102" s="263" t="s">
        <v>19</v>
      </c>
      <c r="N102" s="264" t="s">
        <v>44</v>
      </c>
      <c r="O102" s="84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406</v>
      </c>
      <c r="AT102" s="225" t="s">
        <v>236</v>
      </c>
      <c r="AU102" s="225" t="s">
        <v>201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306</v>
      </c>
      <c r="BM102" s="225" t="s">
        <v>4921</v>
      </c>
    </row>
    <row r="103" s="2" customFormat="1" ht="16.5" customHeight="1">
      <c r="A103" s="38"/>
      <c r="B103" s="39"/>
      <c r="C103" s="213" t="s">
        <v>273</v>
      </c>
      <c r="D103" s="213" t="s">
        <v>188</v>
      </c>
      <c r="E103" s="214" t="s">
        <v>4922</v>
      </c>
      <c r="F103" s="215" t="s">
        <v>4354</v>
      </c>
      <c r="G103" s="216" t="s">
        <v>2545</v>
      </c>
      <c r="H103" s="217">
        <v>4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306</v>
      </c>
      <c r="AT103" s="225" t="s">
        <v>188</v>
      </c>
      <c r="AU103" s="225" t="s">
        <v>201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306</v>
      </c>
      <c r="BM103" s="225" t="s">
        <v>4923</v>
      </c>
    </row>
    <row r="104" s="2" customFormat="1" ht="16.5" customHeight="1">
      <c r="A104" s="38"/>
      <c r="B104" s="39"/>
      <c r="C104" s="254" t="s">
        <v>280</v>
      </c>
      <c r="D104" s="254" t="s">
        <v>236</v>
      </c>
      <c r="E104" s="255" t="s">
        <v>4924</v>
      </c>
      <c r="F104" s="256" t="s">
        <v>4354</v>
      </c>
      <c r="G104" s="257" t="s">
        <v>2545</v>
      </c>
      <c r="H104" s="258">
        <v>4</v>
      </c>
      <c r="I104" s="259"/>
      <c r="J104" s="260">
        <f>ROUND(I104*H104,2)</f>
        <v>0</v>
      </c>
      <c r="K104" s="261"/>
      <c r="L104" s="262"/>
      <c r="M104" s="263" t="s">
        <v>19</v>
      </c>
      <c r="N104" s="264" t="s">
        <v>44</v>
      </c>
      <c r="O104" s="84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406</v>
      </c>
      <c r="AT104" s="225" t="s">
        <v>236</v>
      </c>
      <c r="AU104" s="225" t="s">
        <v>201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306</v>
      </c>
      <c r="BM104" s="225" t="s">
        <v>4925</v>
      </c>
    </row>
    <row r="105" s="2" customFormat="1" ht="16.5" customHeight="1">
      <c r="A105" s="38"/>
      <c r="B105" s="39"/>
      <c r="C105" s="213" t="s">
        <v>289</v>
      </c>
      <c r="D105" s="213" t="s">
        <v>188</v>
      </c>
      <c r="E105" s="214" t="s">
        <v>4926</v>
      </c>
      <c r="F105" s="215" t="s">
        <v>4359</v>
      </c>
      <c r="G105" s="216" t="s">
        <v>2545</v>
      </c>
      <c r="H105" s="217">
        <v>2</v>
      </c>
      <c r="I105" s="218"/>
      <c r="J105" s="219">
        <f>ROUND(I105*H105,2)</f>
        <v>0</v>
      </c>
      <c r="K105" s="220"/>
      <c r="L105" s="44"/>
      <c r="M105" s="221" t="s">
        <v>19</v>
      </c>
      <c r="N105" s="222" t="s">
        <v>44</v>
      </c>
      <c r="O105" s="84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306</v>
      </c>
      <c r="AT105" s="225" t="s">
        <v>188</v>
      </c>
      <c r="AU105" s="225" t="s">
        <v>201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4927</v>
      </c>
    </row>
    <row r="106" s="2" customFormat="1" ht="16.5" customHeight="1">
      <c r="A106" s="38"/>
      <c r="B106" s="39"/>
      <c r="C106" s="254" t="s">
        <v>8</v>
      </c>
      <c r="D106" s="254" t="s">
        <v>236</v>
      </c>
      <c r="E106" s="255" t="s">
        <v>4928</v>
      </c>
      <c r="F106" s="256" t="s">
        <v>4359</v>
      </c>
      <c r="G106" s="257" t="s">
        <v>2545</v>
      </c>
      <c r="H106" s="258">
        <v>2</v>
      </c>
      <c r="I106" s="259"/>
      <c r="J106" s="260">
        <f>ROUND(I106*H106,2)</f>
        <v>0</v>
      </c>
      <c r="K106" s="261"/>
      <c r="L106" s="262"/>
      <c r="M106" s="263" t="s">
        <v>19</v>
      </c>
      <c r="N106" s="264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406</v>
      </c>
      <c r="AT106" s="225" t="s">
        <v>236</v>
      </c>
      <c r="AU106" s="225" t="s">
        <v>201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306</v>
      </c>
      <c r="BM106" s="225" t="s">
        <v>4929</v>
      </c>
    </row>
    <row r="107" s="2" customFormat="1" ht="16.5" customHeight="1">
      <c r="A107" s="38"/>
      <c r="B107" s="39"/>
      <c r="C107" s="213" t="s">
        <v>306</v>
      </c>
      <c r="D107" s="213" t="s">
        <v>188</v>
      </c>
      <c r="E107" s="214" t="s">
        <v>4930</v>
      </c>
      <c r="F107" s="215" t="s">
        <v>4364</v>
      </c>
      <c r="G107" s="216" t="s">
        <v>2545</v>
      </c>
      <c r="H107" s="217">
        <v>2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306</v>
      </c>
      <c r="AT107" s="225" t="s">
        <v>188</v>
      </c>
      <c r="AU107" s="225" t="s">
        <v>201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4931</v>
      </c>
    </row>
    <row r="108" s="2" customFormat="1" ht="16.5" customHeight="1">
      <c r="A108" s="38"/>
      <c r="B108" s="39"/>
      <c r="C108" s="213" t="s">
        <v>312</v>
      </c>
      <c r="D108" s="213" t="s">
        <v>188</v>
      </c>
      <c r="E108" s="214" t="s">
        <v>4932</v>
      </c>
      <c r="F108" s="215" t="s">
        <v>4367</v>
      </c>
      <c r="G108" s="216" t="s">
        <v>2545</v>
      </c>
      <c r="H108" s="217">
        <v>11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306</v>
      </c>
      <c r="AT108" s="225" t="s">
        <v>188</v>
      </c>
      <c r="AU108" s="225" t="s">
        <v>201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4933</v>
      </c>
    </row>
    <row r="109" s="2" customFormat="1" ht="16.5" customHeight="1">
      <c r="A109" s="38"/>
      <c r="B109" s="39"/>
      <c r="C109" s="213" t="s">
        <v>318</v>
      </c>
      <c r="D109" s="213" t="s">
        <v>188</v>
      </c>
      <c r="E109" s="214" t="s">
        <v>4934</v>
      </c>
      <c r="F109" s="215" t="s">
        <v>4935</v>
      </c>
      <c r="G109" s="216" t="s">
        <v>2545</v>
      </c>
      <c r="H109" s="217">
        <v>1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306</v>
      </c>
      <c r="AT109" s="225" t="s">
        <v>188</v>
      </c>
      <c r="AU109" s="225" t="s">
        <v>201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4936</v>
      </c>
    </row>
    <row r="110" s="2" customFormat="1" ht="16.5" customHeight="1">
      <c r="A110" s="38"/>
      <c r="B110" s="39"/>
      <c r="C110" s="213" t="s">
        <v>323</v>
      </c>
      <c r="D110" s="213" t="s">
        <v>188</v>
      </c>
      <c r="E110" s="214" t="s">
        <v>4937</v>
      </c>
      <c r="F110" s="215" t="s">
        <v>4938</v>
      </c>
      <c r="G110" s="216" t="s">
        <v>2545</v>
      </c>
      <c r="H110" s="217">
        <v>1</v>
      </c>
      <c r="I110" s="218"/>
      <c r="J110" s="219">
        <f>ROUND(I110*H110,2)</f>
        <v>0</v>
      </c>
      <c r="K110" s="220"/>
      <c r="L110" s="44"/>
      <c r="M110" s="221" t="s">
        <v>19</v>
      </c>
      <c r="N110" s="222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306</v>
      </c>
      <c r="AT110" s="225" t="s">
        <v>188</v>
      </c>
      <c r="AU110" s="225" t="s">
        <v>201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4939</v>
      </c>
    </row>
    <row r="111" s="2" customFormat="1" ht="44.25" customHeight="1">
      <c r="A111" s="38"/>
      <c r="B111" s="39"/>
      <c r="C111" s="213" t="s">
        <v>7</v>
      </c>
      <c r="D111" s="213" t="s">
        <v>188</v>
      </c>
      <c r="E111" s="214" t="s">
        <v>2677</v>
      </c>
      <c r="F111" s="215" t="s">
        <v>2678</v>
      </c>
      <c r="G111" s="216" t="s">
        <v>2679</v>
      </c>
      <c r="H111" s="273"/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306</v>
      </c>
      <c r="AT111" s="225" t="s">
        <v>188</v>
      </c>
      <c r="AU111" s="225" t="s">
        <v>201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4940</v>
      </c>
    </row>
    <row r="112" s="2" customFormat="1">
      <c r="A112" s="38"/>
      <c r="B112" s="39"/>
      <c r="C112" s="40"/>
      <c r="D112" s="227" t="s">
        <v>194</v>
      </c>
      <c r="E112" s="40"/>
      <c r="F112" s="228" t="s">
        <v>2681</v>
      </c>
      <c r="G112" s="40"/>
      <c r="H112" s="40"/>
      <c r="I112" s="229"/>
      <c r="J112" s="40"/>
      <c r="K112" s="40"/>
      <c r="L112" s="44"/>
      <c r="M112" s="265"/>
      <c r="N112" s="266"/>
      <c r="O112" s="267"/>
      <c r="P112" s="267"/>
      <c r="Q112" s="267"/>
      <c r="R112" s="267"/>
      <c r="S112" s="267"/>
      <c r="T112" s="26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194</v>
      </c>
      <c r="AU112" s="17" t="s">
        <v>201</v>
      </c>
    </row>
    <row r="113" s="2" customFormat="1" ht="6.96" customHeight="1">
      <c r="A113" s="38"/>
      <c r="B113" s="59"/>
      <c r="C113" s="60"/>
      <c r="D113" s="60"/>
      <c r="E113" s="60"/>
      <c r="F113" s="60"/>
      <c r="G113" s="60"/>
      <c r="H113" s="60"/>
      <c r="I113" s="60"/>
      <c r="J113" s="60"/>
      <c r="K113" s="60"/>
      <c r="L113" s="44"/>
      <c r="M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</sheetData>
  <sheetProtection sheet="1" autoFilter="0" formatColumns="0" formatRows="0" objects="1" scenarios="1" spinCount="100000" saltValue="EenpRgiKdxpn4UwtWTT0t944TciCXlw3svu6TKuy2JaefgiY6KgjD9SZc+x5jg133W6TZTa21JXA2iVMEo597A==" hashValue="DPLJEpX/ogpE75rogdEnjdSM3alkk9zgTZ3/rmXKjC04brL5ETuS3ypbbOBVKhQbJ3hFlM39jcfR4cdlG4oEjg==" algorithmName="SHA-512" password="CDDA"/>
  <autoFilter ref="C87:K11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112" r:id="rId1" display="https://podminky.urs.cz/item/CS_URS_2023_01/9987422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141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2" customFormat="1" ht="12" customHeight="1">
      <c r="A8" s="38"/>
      <c r="B8" s="44"/>
      <c r="C8" s="38"/>
      <c r="D8" s="142" t="s">
        <v>143</v>
      </c>
      <c r="E8" s="38"/>
      <c r="F8" s="38"/>
      <c r="G8" s="38"/>
      <c r="H8" s="38"/>
      <c r="I8" s="38"/>
      <c r="J8" s="38"/>
      <c r="K8" s="38"/>
      <c r="L8" s="144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45" t="s">
        <v>4941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42" t="s">
        <v>18</v>
      </c>
      <c r="E11" s="38"/>
      <c r="F11" s="133" t="s">
        <v>19</v>
      </c>
      <c r="G11" s="38"/>
      <c r="H11" s="38"/>
      <c r="I11" s="142" t="s">
        <v>20</v>
      </c>
      <c r="J11" s="133" t="s">
        <v>19</v>
      </c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42" t="s">
        <v>21</v>
      </c>
      <c r="E12" s="38"/>
      <c r="F12" s="133" t="s">
        <v>22</v>
      </c>
      <c r="G12" s="38"/>
      <c r="H12" s="38"/>
      <c r="I12" s="142" t="s">
        <v>23</v>
      </c>
      <c r="J12" s="146" t="str">
        <f>'Rekapitulace stavby'!AN8</f>
        <v>3. 1. 2023</v>
      </c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25</v>
      </c>
      <c r="E14" s="38"/>
      <c r="F14" s="38"/>
      <c r="G14" s="38"/>
      <c r="H14" s="38"/>
      <c r="I14" s="142" t="s">
        <v>26</v>
      </c>
      <c r="J14" s="133" t="s">
        <v>19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33" t="s">
        <v>27</v>
      </c>
      <c r="F15" s="38"/>
      <c r="G15" s="38"/>
      <c r="H15" s="38"/>
      <c r="I15" s="142" t="s">
        <v>28</v>
      </c>
      <c r="J15" s="133" t="s">
        <v>19</v>
      </c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42" t="s">
        <v>29</v>
      </c>
      <c r="E17" s="38"/>
      <c r="F17" s="38"/>
      <c r="G17" s="38"/>
      <c r="H17" s="38"/>
      <c r="I17" s="142" t="s">
        <v>26</v>
      </c>
      <c r="J17" s="33" t="str">
        <f>'Rekapitulace stavby'!AN13</f>
        <v>Vyplň údaj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33"/>
      <c r="G18" s="133"/>
      <c r="H18" s="133"/>
      <c r="I18" s="142" t="s">
        <v>28</v>
      </c>
      <c r="J18" s="33" t="str">
        <f>'Rekapitulace stavby'!AN14</f>
        <v>Vyplň údaj</v>
      </c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42" t="s">
        <v>31</v>
      </c>
      <c r="E20" s="38"/>
      <c r="F20" s="38"/>
      <c r="G20" s="38"/>
      <c r="H20" s="38"/>
      <c r="I20" s="142" t="s">
        <v>26</v>
      </c>
      <c r="J20" s="133" t="s">
        <v>19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33" t="s">
        <v>32</v>
      </c>
      <c r="F21" s="38"/>
      <c r="G21" s="38"/>
      <c r="H21" s="38"/>
      <c r="I21" s="142" t="s">
        <v>28</v>
      </c>
      <c r="J21" s="133" t="s">
        <v>19</v>
      </c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42" t="s">
        <v>34</v>
      </c>
      <c r="E23" s="38"/>
      <c r="F23" s="38"/>
      <c r="G23" s="38"/>
      <c r="H23" s="38"/>
      <c r="I23" s="142" t="s">
        <v>26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33" t="s">
        <v>35</v>
      </c>
      <c r="F24" s="38"/>
      <c r="G24" s="38"/>
      <c r="H24" s="38"/>
      <c r="I24" s="142" t="s">
        <v>28</v>
      </c>
      <c r="J24" s="133" t="s">
        <v>19</v>
      </c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42" t="s">
        <v>36</v>
      </c>
      <c r="E26" s="38"/>
      <c r="F26" s="38"/>
      <c r="G26" s="38"/>
      <c r="H26" s="38"/>
      <c r="I26" s="38"/>
      <c r="J26" s="38"/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47"/>
      <c r="B27" s="148"/>
      <c r="C27" s="147"/>
      <c r="D27" s="147"/>
      <c r="E27" s="149" t="s">
        <v>19</v>
      </c>
      <c r="F27" s="149"/>
      <c r="G27" s="149"/>
      <c r="H27" s="149"/>
      <c r="I27" s="147"/>
      <c r="J27" s="147"/>
      <c r="K27" s="147"/>
      <c r="L27" s="150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51"/>
      <c r="E29" s="151"/>
      <c r="F29" s="151"/>
      <c r="G29" s="151"/>
      <c r="H29" s="151"/>
      <c r="I29" s="151"/>
      <c r="J29" s="151"/>
      <c r="K29" s="151"/>
      <c r="L29" s="144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52" t="s">
        <v>38</v>
      </c>
      <c r="E30" s="38"/>
      <c r="F30" s="38"/>
      <c r="G30" s="38"/>
      <c r="H30" s="38"/>
      <c r="I30" s="38"/>
      <c r="J30" s="153">
        <f>ROUND(J88, 2)</f>
        <v>0</v>
      </c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54" t="s">
        <v>40</v>
      </c>
      <c r="G32" s="38"/>
      <c r="H32" s="38"/>
      <c r="I32" s="154" t="s">
        <v>39</v>
      </c>
      <c r="J32" s="154" t="s">
        <v>41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55" t="s">
        <v>42</v>
      </c>
      <c r="E33" s="142" t="s">
        <v>43</v>
      </c>
      <c r="F33" s="156">
        <f>ROUND((SUM(BE88:BE120)),  2)</f>
        <v>0</v>
      </c>
      <c r="G33" s="38"/>
      <c r="H33" s="38"/>
      <c r="I33" s="157">
        <v>0.20999999999999999</v>
      </c>
      <c r="J33" s="156">
        <f>ROUND(((SUM(BE88:BE120))*I33),  2)</f>
        <v>0</v>
      </c>
      <c r="K33" s="38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42" t="s">
        <v>44</v>
      </c>
      <c r="F34" s="156">
        <f>ROUND((SUM(BF88:BF120)),  2)</f>
        <v>0</v>
      </c>
      <c r="G34" s="38"/>
      <c r="H34" s="38"/>
      <c r="I34" s="157">
        <v>0.14999999999999999</v>
      </c>
      <c r="J34" s="156">
        <f>ROUND(((SUM(BF88:BF120))*I34),  2)</f>
        <v>0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42" t="s">
        <v>45</v>
      </c>
      <c r="F35" s="156">
        <f>ROUND((SUM(BG88:BG120)),  2)</f>
        <v>0</v>
      </c>
      <c r="G35" s="38"/>
      <c r="H35" s="38"/>
      <c r="I35" s="157">
        <v>0.20999999999999999</v>
      </c>
      <c r="J35" s="156">
        <f>0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42" t="s">
        <v>46</v>
      </c>
      <c r="F36" s="156">
        <f>ROUND((SUM(BH88:BH120)),  2)</f>
        <v>0</v>
      </c>
      <c r="G36" s="38"/>
      <c r="H36" s="38"/>
      <c r="I36" s="157">
        <v>0.14999999999999999</v>
      </c>
      <c r="J36" s="156">
        <f>0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47</v>
      </c>
      <c r="F37" s="156">
        <f>ROUND((SUM(BI88:BI120)),  2)</f>
        <v>0</v>
      </c>
      <c r="G37" s="38"/>
      <c r="H37" s="38"/>
      <c r="I37" s="157">
        <v>0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58"/>
      <c r="D39" s="159" t="s">
        <v>48</v>
      </c>
      <c r="E39" s="160"/>
      <c r="F39" s="160"/>
      <c r="G39" s="161" t="s">
        <v>49</v>
      </c>
      <c r="H39" s="162" t="s">
        <v>50</v>
      </c>
      <c r="I39" s="160"/>
      <c r="J39" s="163">
        <f>SUM(J30:J37)</f>
        <v>0</v>
      </c>
      <c r="K39" s="164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165"/>
      <c r="C40" s="166"/>
      <c r="D40" s="166"/>
      <c r="E40" s="166"/>
      <c r="F40" s="166"/>
      <c r="G40" s="166"/>
      <c r="H40" s="166"/>
      <c r="I40" s="166"/>
      <c r="J40" s="166"/>
      <c r="K40" s="166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4" s="2" customFormat="1" ht="6.96" customHeight="1">
      <c r="A44" s="38"/>
      <c r="B44" s="167"/>
      <c r="C44" s="168"/>
      <c r="D44" s="168"/>
      <c r="E44" s="168"/>
      <c r="F44" s="168"/>
      <c r="G44" s="168"/>
      <c r="H44" s="168"/>
      <c r="I44" s="168"/>
      <c r="J44" s="168"/>
      <c r="K44" s="168"/>
      <c r="L44" s="144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</row>
    <row r="45" s="2" customFormat="1" ht="24.96" customHeight="1">
      <c r="A45" s="38"/>
      <c r="B45" s="39"/>
      <c r="C45" s="23" t="s">
        <v>147</v>
      </c>
      <c r="D45" s="40"/>
      <c r="E45" s="40"/>
      <c r="F45" s="40"/>
      <c r="G45" s="40"/>
      <c r="H45" s="40"/>
      <c r="I45" s="40"/>
      <c r="J45" s="40"/>
      <c r="K45" s="40"/>
      <c r="L45" s="144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</row>
    <row r="46" s="2" customFormat="1" ht="6.96" customHeight="1">
      <c r="A46" s="38"/>
      <c r="B46" s="39"/>
      <c r="C46" s="40"/>
      <c r="D46" s="40"/>
      <c r="E46" s="40"/>
      <c r="F46" s="40"/>
      <c r="G46" s="40"/>
      <c r="H46" s="40"/>
      <c r="I46" s="40"/>
      <c r="J46" s="40"/>
      <c r="K46" s="40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12" customHeight="1">
      <c r="A47" s="38"/>
      <c r="B47" s="39"/>
      <c r="C47" s="32" t="s">
        <v>16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16.5" customHeight="1">
      <c r="A48" s="38"/>
      <c r="B48" s="39"/>
      <c r="C48" s="40"/>
      <c r="D48" s="40"/>
      <c r="E48" s="169" t="str">
        <f>E7</f>
        <v xml:space="preserve"> Rekonstrukce vzduchotechniky v bytovém domě</v>
      </c>
      <c r="F48" s="32"/>
      <c r="G48" s="32"/>
      <c r="H48" s="32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143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69" t="str">
        <f>E9</f>
        <v>468.4 - VRN SO101+102+103</v>
      </c>
      <c r="F50" s="40"/>
      <c r="G50" s="40"/>
      <c r="H50" s="40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2" customFormat="1" ht="6.96" customHeight="1">
      <c r="A51" s="38"/>
      <c r="B51" s="39"/>
      <c r="C51" s="40"/>
      <c r="D51" s="40"/>
      <c r="E51" s="40"/>
      <c r="F51" s="40"/>
      <c r="G51" s="40"/>
      <c r="H51" s="40"/>
      <c r="I51" s="40"/>
      <c r="J51" s="40"/>
      <c r="K51" s="40"/>
      <c r="L51" s="144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</row>
    <row r="52" s="2" customFormat="1" ht="12" customHeight="1">
      <c r="A52" s="38"/>
      <c r="B52" s="39"/>
      <c r="C52" s="32" t="s">
        <v>21</v>
      </c>
      <c r="D52" s="40"/>
      <c r="E52" s="40"/>
      <c r="F52" s="27" t="str">
        <f>F12</f>
        <v xml:space="preserve"> náměstí Svobody 728/1</v>
      </c>
      <c r="G52" s="40"/>
      <c r="H52" s="40"/>
      <c r="I52" s="32" t="s">
        <v>23</v>
      </c>
      <c r="J52" s="72" t="str">
        <f>IF(J12="","",J12)</f>
        <v>3. 1. 2023</v>
      </c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6.96" customHeight="1">
      <c r="A53" s="38"/>
      <c r="B53" s="39"/>
      <c r="C53" s="40"/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5.15" customHeight="1">
      <c r="A54" s="38"/>
      <c r="B54" s="39"/>
      <c r="C54" s="32" t="s">
        <v>25</v>
      </c>
      <c r="D54" s="40"/>
      <c r="E54" s="40"/>
      <c r="F54" s="27" t="str">
        <f>E15</f>
        <v>SNEO a.s</v>
      </c>
      <c r="G54" s="40"/>
      <c r="H54" s="40"/>
      <c r="I54" s="32" t="s">
        <v>31</v>
      </c>
      <c r="J54" s="36" t="str">
        <f>E21</f>
        <v>Ing. Filip Nehonský</v>
      </c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15.15" customHeight="1">
      <c r="A55" s="38"/>
      <c r="B55" s="39"/>
      <c r="C55" s="32" t="s">
        <v>29</v>
      </c>
      <c r="D55" s="40"/>
      <c r="E55" s="40"/>
      <c r="F55" s="27" t="str">
        <f>IF(E18="","",E18)</f>
        <v>Vyplň údaj</v>
      </c>
      <c r="G55" s="40"/>
      <c r="H55" s="40"/>
      <c r="I55" s="32" t="s">
        <v>34</v>
      </c>
      <c r="J55" s="36" t="str">
        <f>E24</f>
        <v>Pavel Novotný</v>
      </c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0.32" customHeight="1">
      <c r="A56" s="38"/>
      <c r="B56" s="39"/>
      <c r="C56" s="40"/>
      <c r="D56" s="40"/>
      <c r="E56" s="40"/>
      <c r="F56" s="40"/>
      <c r="G56" s="40"/>
      <c r="H56" s="40"/>
      <c r="I56" s="40"/>
      <c r="J56" s="40"/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29.28" customHeight="1">
      <c r="A57" s="38"/>
      <c r="B57" s="39"/>
      <c r="C57" s="170" t="s">
        <v>148</v>
      </c>
      <c r="D57" s="171"/>
      <c r="E57" s="171"/>
      <c r="F57" s="171"/>
      <c r="G57" s="171"/>
      <c r="H57" s="171"/>
      <c r="I57" s="171"/>
      <c r="J57" s="172" t="s">
        <v>149</v>
      </c>
      <c r="K57" s="171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0.32" customHeight="1">
      <c r="A58" s="38"/>
      <c r="B58" s="39"/>
      <c r="C58" s="40"/>
      <c r="D58" s="40"/>
      <c r="E58" s="40"/>
      <c r="F58" s="40"/>
      <c r="G58" s="40"/>
      <c r="H58" s="40"/>
      <c r="I58" s="40"/>
      <c r="J58" s="40"/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22.8" customHeight="1">
      <c r="A59" s="38"/>
      <c r="B59" s="39"/>
      <c r="C59" s="173" t="s">
        <v>70</v>
      </c>
      <c r="D59" s="40"/>
      <c r="E59" s="40"/>
      <c r="F59" s="40"/>
      <c r="G59" s="40"/>
      <c r="H59" s="40"/>
      <c r="I59" s="40"/>
      <c r="J59" s="102">
        <f>J88</f>
        <v>0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U59" s="17" t="s">
        <v>150</v>
      </c>
    </row>
    <row r="60" s="9" customFormat="1" ht="24.96" customHeight="1">
      <c r="A60" s="9"/>
      <c r="B60" s="174"/>
      <c r="C60" s="175"/>
      <c r="D60" s="176" t="s">
        <v>4942</v>
      </c>
      <c r="E60" s="177"/>
      <c r="F60" s="177"/>
      <c r="G60" s="177"/>
      <c r="H60" s="177"/>
      <c r="I60" s="177"/>
      <c r="J60" s="178">
        <f>J89</f>
        <v>0</v>
      </c>
      <c r="K60" s="175"/>
      <c r="L60" s="17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0"/>
      <c r="C61" s="125"/>
      <c r="D61" s="181" t="s">
        <v>4943</v>
      </c>
      <c r="E61" s="182"/>
      <c r="F61" s="182"/>
      <c r="G61" s="182"/>
      <c r="H61" s="182"/>
      <c r="I61" s="182"/>
      <c r="J61" s="183">
        <f>J90</f>
        <v>0</v>
      </c>
      <c r="K61" s="125"/>
      <c r="L61" s="184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0"/>
      <c r="C62" s="125"/>
      <c r="D62" s="181" t="s">
        <v>4944</v>
      </c>
      <c r="E62" s="182"/>
      <c r="F62" s="182"/>
      <c r="G62" s="182"/>
      <c r="H62" s="182"/>
      <c r="I62" s="182"/>
      <c r="J62" s="183">
        <f>J94</f>
        <v>0</v>
      </c>
      <c r="K62" s="125"/>
      <c r="L62" s="184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0"/>
      <c r="C63" s="125"/>
      <c r="D63" s="181" t="s">
        <v>4945</v>
      </c>
      <c r="E63" s="182"/>
      <c r="F63" s="182"/>
      <c r="G63" s="182"/>
      <c r="H63" s="182"/>
      <c r="I63" s="182"/>
      <c r="J63" s="183">
        <f>J97</f>
        <v>0</v>
      </c>
      <c r="K63" s="125"/>
      <c r="L63" s="184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0"/>
      <c r="C64" s="125"/>
      <c r="D64" s="181" t="s">
        <v>4946</v>
      </c>
      <c r="E64" s="182"/>
      <c r="F64" s="182"/>
      <c r="G64" s="182"/>
      <c r="H64" s="182"/>
      <c r="I64" s="182"/>
      <c r="J64" s="183">
        <f>J101</f>
        <v>0</v>
      </c>
      <c r="K64" s="125"/>
      <c r="L64" s="184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0"/>
      <c r="C65" s="125"/>
      <c r="D65" s="181" t="s">
        <v>4947</v>
      </c>
      <c r="E65" s="182"/>
      <c r="F65" s="182"/>
      <c r="G65" s="182"/>
      <c r="H65" s="182"/>
      <c r="I65" s="182"/>
      <c r="J65" s="183">
        <f>J105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4948</v>
      </c>
      <c r="E66" s="182"/>
      <c r="F66" s="182"/>
      <c r="G66" s="182"/>
      <c r="H66" s="182"/>
      <c r="I66" s="182"/>
      <c r="J66" s="183">
        <f>J109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4949</v>
      </c>
      <c r="E67" s="182"/>
      <c r="F67" s="182"/>
      <c r="G67" s="182"/>
      <c r="H67" s="182"/>
      <c r="I67" s="182"/>
      <c r="J67" s="183">
        <f>J113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0"/>
      <c r="C68" s="125"/>
      <c r="D68" s="181" t="s">
        <v>4950</v>
      </c>
      <c r="E68" s="182"/>
      <c r="F68" s="182"/>
      <c r="G68" s="182"/>
      <c r="H68" s="182"/>
      <c r="I68" s="182"/>
      <c r="J68" s="183">
        <f>J117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8"/>
      <c r="B69" s="39"/>
      <c r="C69" s="40"/>
      <c r="D69" s="40"/>
      <c r="E69" s="40"/>
      <c r="F69" s="40"/>
      <c r="G69" s="40"/>
      <c r="H69" s="40"/>
      <c r="I69" s="40"/>
      <c r="J69" s="40"/>
      <c r="K69" s="40"/>
      <c r="L69" s="144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</row>
    <row r="70" s="2" customFormat="1" ht="6.96" customHeight="1">
      <c r="A70" s="38"/>
      <c r="B70" s="59"/>
      <c r="C70" s="60"/>
      <c r="D70" s="60"/>
      <c r="E70" s="60"/>
      <c r="F70" s="60"/>
      <c r="G70" s="60"/>
      <c r="H70" s="60"/>
      <c r="I70" s="60"/>
      <c r="J70" s="60"/>
      <c r="K70" s="60"/>
      <c r="L70" s="144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</row>
    <row r="74" s="2" customFormat="1" ht="6.96" customHeight="1">
      <c r="A74" s="38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24.96" customHeight="1">
      <c r="A75" s="38"/>
      <c r="B75" s="39"/>
      <c r="C75" s="23" t="s">
        <v>171</v>
      </c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6.96" customHeigh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2" customHeight="1">
      <c r="A77" s="38"/>
      <c r="B77" s="39"/>
      <c r="C77" s="32" t="s">
        <v>16</v>
      </c>
      <c r="D77" s="40"/>
      <c r="E77" s="40"/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16.5" customHeight="1">
      <c r="A78" s="38"/>
      <c r="B78" s="39"/>
      <c r="C78" s="40"/>
      <c r="D78" s="40"/>
      <c r="E78" s="169" t="str">
        <f>E7</f>
        <v xml:space="preserve"> Rekonstrukce vzduchotechniky v bytovém domě</v>
      </c>
      <c r="F78" s="32"/>
      <c r="G78" s="32"/>
      <c r="H78" s="32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12" customHeight="1">
      <c r="A79" s="38"/>
      <c r="B79" s="39"/>
      <c r="C79" s="32" t="s">
        <v>143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6.5" customHeight="1">
      <c r="A80" s="38"/>
      <c r="B80" s="39"/>
      <c r="C80" s="40"/>
      <c r="D80" s="40"/>
      <c r="E80" s="69" t="str">
        <f>E9</f>
        <v>468.4 - VRN SO101+102+103</v>
      </c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6.96" customHeight="1">
      <c r="A81" s="38"/>
      <c r="B81" s="39"/>
      <c r="C81" s="40"/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2" customHeight="1">
      <c r="A82" s="38"/>
      <c r="B82" s="39"/>
      <c r="C82" s="32" t="s">
        <v>21</v>
      </c>
      <c r="D82" s="40"/>
      <c r="E82" s="40"/>
      <c r="F82" s="27" t="str">
        <f>F12</f>
        <v xml:space="preserve"> náměstí Svobody 728/1</v>
      </c>
      <c r="G82" s="40"/>
      <c r="H82" s="40"/>
      <c r="I82" s="32" t="s">
        <v>23</v>
      </c>
      <c r="J82" s="72" t="str">
        <f>IF(J12="","",J12)</f>
        <v>3. 1. 2023</v>
      </c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5.15" customHeight="1">
      <c r="A84" s="38"/>
      <c r="B84" s="39"/>
      <c r="C84" s="32" t="s">
        <v>25</v>
      </c>
      <c r="D84" s="40"/>
      <c r="E84" s="40"/>
      <c r="F84" s="27" t="str">
        <f>E15</f>
        <v>SNEO a.s</v>
      </c>
      <c r="G84" s="40"/>
      <c r="H84" s="40"/>
      <c r="I84" s="32" t="s">
        <v>31</v>
      </c>
      <c r="J84" s="36" t="str">
        <f>E21</f>
        <v>Ing. Filip Nehonský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5.15" customHeight="1">
      <c r="A85" s="38"/>
      <c r="B85" s="39"/>
      <c r="C85" s="32" t="s">
        <v>29</v>
      </c>
      <c r="D85" s="40"/>
      <c r="E85" s="40"/>
      <c r="F85" s="27" t="str">
        <f>IF(E18="","",E18)</f>
        <v>Vyplň údaj</v>
      </c>
      <c r="G85" s="40"/>
      <c r="H85" s="40"/>
      <c r="I85" s="32" t="s">
        <v>34</v>
      </c>
      <c r="J85" s="36" t="str">
        <f>E24</f>
        <v>Pavel Novotný</v>
      </c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0.32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11" customFormat="1" ht="29.28" customHeight="1">
      <c r="A87" s="185"/>
      <c r="B87" s="186"/>
      <c r="C87" s="187" t="s">
        <v>172</v>
      </c>
      <c r="D87" s="188" t="s">
        <v>57</v>
      </c>
      <c r="E87" s="188" t="s">
        <v>53</v>
      </c>
      <c r="F87" s="188" t="s">
        <v>54</v>
      </c>
      <c r="G87" s="188" t="s">
        <v>173</v>
      </c>
      <c r="H87" s="188" t="s">
        <v>174</v>
      </c>
      <c r="I87" s="188" t="s">
        <v>175</v>
      </c>
      <c r="J87" s="189" t="s">
        <v>149</v>
      </c>
      <c r="K87" s="190" t="s">
        <v>176</v>
      </c>
      <c r="L87" s="191"/>
      <c r="M87" s="92" t="s">
        <v>19</v>
      </c>
      <c r="N87" s="93" t="s">
        <v>42</v>
      </c>
      <c r="O87" s="93" t="s">
        <v>177</v>
      </c>
      <c r="P87" s="93" t="s">
        <v>178</v>
      </c>
      <c r="Q87" s="93" t="s">
        <v>179</v>
      </c>
      <c r="R87" s="93" t="s">
        <v>180</v>
      </c>
      <c r="S87" s="93" t="s">
        <v>181</v>
      </c>
      <c r="T87" s="94" t="s">
        <v>182</v>
      </c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</row>
    <row r="88" s="2" customFormat="1" ht="22.8" customHeight="1">
      <c r="A88" s="38"/>
      <c r="B88" s="39"/>
      <c r="C88" s="99" t="s">
        <v>183</v>
      </c>
      <c r="D88" s="40"/>
      <c r="E88" s="40"/>
      <c r="F88" s="40"/>
      <c r="G88" s="40"/>
      <c r="H88" s="40"/>
      <c r="I88" s="40"/>
      <c r="J88" s="192">
        <f>BK88</f>
        <v>0</v>
      </c>
      <c r="K88" s="40"/>
      <c r="L88" s="44"/>
      <c r="M88" s="95"/>
      <c r="N88" s="193"/>
      <c r="O88" s="96"/>
      <c r="P88" s="194">
        <f>P89</f>
        <v>0</v>
      </c>
      <c r="Q88" s="96"/>
      <c r="R88" s="194">
        <f>R89</f>
        <v>0</v>
      </c>
      <c r="S88" s="96"/>
      <c r="T88" s="195">
        <f>T89</f>
        <v>0</v>
      </c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T88" s="17" t="s">
        <v>71</v>
      </c>
      <c r="AU88" s="17" t="s">
        <v>150</v>
      </c>
      <c r="BK88" s="196">
        <f>BK89</f>
        <v>0</v>
      </c>
    </row>
    <row r="89" s="12" customFormat="1" ht="25.92" customHeight="1">
      <c r="A89" s="12"/>
      <c r="B89" s="197"/>
      <c r="C89" s="198"/>
      <c r="D89" s="199" t="s">
        <v>71</v>
      </c>
      <c r="E89" s="200" t="s">
        <v>4951</v>
      </c>
      <c r="F89" s="200" t="s">
        <v>4952</v>
      </c>
      <c r="G89" s="198"/>
      <c r="H89" s="198"/>
      <c r="I89" s="201"/>
      <c r="J89" s="202">
        <f>BK89</f>
        <v>0</v>
      </c>
      <c r="K89" s="198"/>
      <c r="L89" s="203"/>
      <c r="M89" s="204"/>
      <c r="N89" s="205"/>
      <c r="O89" s="205"/>
      <c r="P89" s="206">
        <f>P90+P94+P97+P101+P105+P109+P113+P117</f>
        <v>0</v>
      </c>
      <c r="Q89" s="205"/>
      <c r="R89" s="206">
        <f>R90+R94+R97+R101+R105+R109+R113+R117</f>
        <v>0</v>
      </c>
      <c r="S89" s="205"/>
      <c r="T89" s="207">
        <f>T90+T94+T97+T101+T105+T109+T113+T117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8" t="s">
        <v>227</v>
      </c>
      <c r="AT89" s="209" t="s">
        <v>71</v>
      </c>
      <c r="AU89" s="209" t="s">
        <v>72</v>
      </c>
      <c r="AY89" s="208" t="s">
        <v>186</v>
      </c>
      <c r="BK89" s="210">
        <f>BK90+BK94+BK97+BK101+BK105+BK109+BK113+BK117</f>
        <v>0</v>
      </c>
    </row>
    <row r="90" s="12" customFormat="1" ht="22.8" customHeight="1">
      <c r="A90" s="12"/>
      <c r="B90" s="197"/>
      <c r="C90" s="198"/>
      <c r="D90" s="199" t="s">
        <v>71</v>
      </c>
      <c r="E90" s="211" t="s">
        <v>4953</v>
      </c>
      <c r="F90" s="211" t="s">
        <v>4954</v>
      </c>
      <c r="G90" s="198"/>
      <c r="H90" s="198"/>
      <c r="I90" s="201"/>
      <c r="J90" s="212">
        <f>BK90</f>
        <v>0</v>
      </c>
      <c r="K90" s="198"/>
      <c r="L90" s="203"/>
      <c r="M90" s="204"/>
      <c r="N90" s="205"/>
      <c r="O90" s="205"/>
      <c r="P90" s="206">
        <f>SUM(P91:P93)</f>
        <v>0</v>
      </c>
      <c r="Q90" s="205"/>
      <c r="R90" s="206">
        <f>SUM(R91:R93)</f>
        <v>0</v>
      </c>
      <c r="S90" s="205"/>
      <c r="T90" s="207">
        <f>SUM(T91:T93)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8" t="s">
        <v>227</v>
      </c>
      <c r="AT90" s="209" t="s">
        <v>71</v>
      </c>
      <c r="AU90" s="209" t="s">
        <v>79</v>
      </c>
      <c r="AY90" s="208" t="s">
        <v>186</v>
      </c>
      <c r="BK90" s="210">
        <f>SUM(BK91:BK93)</f>
        <v>0</v>
      </c>
    </row>
    <row r="91" s="2" customFormat="1" ht="16.5" customHeight="1">
      <c r="A91" s="38"/>
      <c r="B91" s="39"/>
      <c r="C91" s="213" t="s">
        <v>79</v>
      </c>
      <c r="D91" s="213" t="s">
        <v>188</v>
      </c>
      <c r="E91" s="214" t="s">
        <v>4955</v>
      </c>
      <c r="F91" s="215" t="s">
        <v>4954</v>
      </c>
      <c r="G91" s="216" t="s">
        <v>4956</v>
      </c>
      <c r="H91" s="217">
        <v>1</v>
      </c>
      <c r="I91" s="218"/>
      <c r="J91" s="219">
        <f>ROUND(I91*H91,2)</f>
        <v>0</v>
      </c>
      <c r="K91" s="220"/>
      <c r="L91" s="44"/>
      <c r="M91" s="221" t="s">
        <v>19</v>
      </c>
      <c r="N91" s="222" t="s">
        <v>44</v>
      </c>
      <c r="O91" s="84"/>
      <c r="P91" s="223">
        <f>O91*H91</f>
        <v>0</v>
      </c>
      <c r="Q91" s="223">
        <v>0</v>
      </c>
      <c r="R91" s="223">
        <f>Q91*H91</f>
        <v>0</v>
      </c>
      <c r="S91" s="223">
        <v>0</v>
      </c>
      <c r="T91" s="224">
        <f>S91*H91</f>
        <v>0</v>
      </c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R91" s="225" t="s">
        <v>4957</v>
      </c>
      <c r="AT91" s="225" t="s">
        <v>188</v>
      </c>
      <c r="AU91" s="225" t="s">
        <v>85</v>
      </c>
      <c r="AY91" s="17" t="s">
        <v>186</v>
      </c>
      <c r="BE91" s="226">
        <f>IF(N91="základní",J91,0)</f>
        <v>0</v>
      </c>
      <c r="BF91" s="226">
        <f>IF(N91="snížená",J91,0)</f>
        <v>0</v>
      </c>
      <c r="BG91" s="226">
        <f>IF(N91="zákl. přenesená",J91,0)</f>
        <v>0</v>
      </c>
      <c r="BH91" s="226">
        <f>IF(N91="sníž. přenesená",J91,0)</f>
        <v>0</v>
      </c>
      <c r="BI91" s="226">
        <f>IF(N91="nulová",J91,0)</f>
        <v>0</v>
      </c>
      <c r="BJ91" s="17" t="s">
        <v>85</v>
      </c>
      <c r="BK91" s="226">
        <f>ROUND(I91*H91,2)</f>
        <v>0</v>
      </c>
      <c r="BL91" s="17" t="s">
        <v>4957</v>
      </c>
      <c r="BM91" s="225" t="s">
        <v>4958</v>
      </c>
    </row>
    <row r="92" s="2" customFormat="1">
      <c r="A92" s="38"/>
      <c r="B92" s="39"/>
      <c r="C92" s="40"/>
      <c r="D92" s="227" t="s">
        <v>194</v>
      </c>
      <c r="E92" s="40"/>
      <c r="F92" s="228" t="s">
        <v>4959</v>
      </c>
      <c r="G92" s="40"/>
      <c r="H92" s="40"/>
      <c r="I92" s="229"/>
      <c r="J92" s="40"/>
      <c r="K92" s="40"/>
      <c r="L92" s="44"/>
      <c r="M92" s="230"/>
      <c r="N92" s="231"/>
      <c r="O92" s="84"/>
      <c r="P92" s="84"/>
      <c r="Q92" s="84"/>
      <c r="R92" s="84"/>
      <c r="S92" s="84"/>
      <c r="T92" s="85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T92" s="17" t="s">
        <v>194</v>
      </c>
      <c r="AU92" s="17" t="s">
        <v>85</v>
      </c>
    </row>
    <row r="93" s="2" customFormat="1">
      <c r="A93" s="38"/>
      <c r="B93" s="39"/>
      <c r="C93" s="40"/>
      <c r="D93" s="234" t="s">
        <v>1472</v>
      </c>
      <c r="E93" s="40"/>
      <c r="F93" s="272" t="s">
        <v>4960</v>
      </c>
      <c r="G93" s="40"/>
      <c r="H93" s="40"/>
      <c r="I93" s="229"/>
      <c r="J93" s="40"/>
      <c r="K93" s="40"/>
      <c r="L93" s="44"/>
      <c r="M93" s="230"/>
      <c r="N93" s="231"/>
      <c r="O93" s="84"/>
      <c r="P93" s="84"/>
      <c r="Q93" s="84"/>
      <c r="R93" s="84"/>
      <c r="S93" s="84"/>
      <c r="T93" s="85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T93" s="17" t="s">
        <v>1472</v>
      </c>
      <c r="AU93" s="17" t="s">
        <v>85</v>
      </c>
    </row>
    <row r="94" s="12" customFormat="1" ht="22.8" customHeight="1">
      <c r="A94" s="12"/>
      <c r="B94" s="197"/>
      <c r="C94" s="198"/>
      <c r="D94" s="199" t="s">
        <v>71</v>
      </c>
      <c r="E94" s="211" t="s">
        <v>4961</v>
      </c>
      <c r="F94" s="211" t="s">
        <v>4962</v>
      </c>
      <c r="G94" s="198"/>
      <c r="H94" s="198"/>
      <c r="I94" s="201"/>
      <c r="J94" s="212">
        <f>BK94</f>
        <v>0</v>
      </c>
      <c r="K94" s="198"/>
      <c r="L94" s="203"/>
      <c r="M94" s="204"/>
      <c r="N94" s="205"/>
      <c r="O94" s="205"/>
      <c r="P94" s="206">
        <f>SUM(P95:P96)</f>
        <v>0</v>
      </c>
      <c r="Q94" s="205"/>
      <c r="R94" s="206">
        <f>SUM(R95:R96)</f>
        <v>0</v>
      </c>
      <c r="S94" s="205"/>
      <c r="T94" s="207">
        <f>SUM(T95:T96)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8" t="s">
        <v>227</v>
      </c>
      <c r="AT94" s="209" t="s">
        <v>71</v>
      </c>
      <c r="AU94" s="209" t="s">
        <v>79</v>
      </c>
      <c r="AY94" s="208" t="s">
        <v>186</v>
      </c>
      <c r="BK94" s="210">
        <f>SUM(BK95:BK96)</f>
        <v>0</v>
      </c>
    </row>
    <row r="95" s="2" customFormat="1" ht="16.5" customHeight="1">
      <c r="A95" s="38"/>
      <c r="B95" s="39"/>
      <c r="C95" s="213" t="s">
        <v>85</v>
      </c>
      <c r="D95" s="213" t="s">
        <v>188</v>
      </c>
      <c r="E95" s="214" t="s">
        <v>4963</v>
      </c>
      <c r="F95" s="215" t="s">
        <v>4964</v>
      </c>
      <c r="G95" s="216" t="s">
        <v>4956</v>
      </c>
      <c r="H95" s="217">
        <v>1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4957</v>
      </c>
      <c r="AT95" s="225" t="s">
        <v>188</v>
      </c>
      <c r="AU95" s="225" t="s">
        <v>85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4957</v>
      </c>
      <c r="BM95" s="225" t="s">
        <v>4965</v>
      </c>
    </row>
    <row r="96" s="2" customFormat="1">
      <c r="A96" s="38"/>
      <c r="B96" s="39"/>
      <c r="C96" s="40"/>
      <c r="D96" s="227" t="s">
        <v>194</v>
      </c>
      <c r="E96" s="40"/>
      <c r="F96" s="228" t="s">
        <v>4966</v>
      </c>
      <c r="G96" s="40"/>
      <c r="H96" s="40"/>
      <c r="I96" s="229"/>
      <c r="J96" s="40"/>
      <c r="K96" s="40"/>
      <c r="L96" s="44"/>
      <c r="M96" s="230"/>
      <c r="N96" s="231"/>
      <c r="O96" s="84"/>
      <c r="P96" s="84"/>
      <c r="Q96" s="84"/>
      <c r="R96" s="84"/>
      <c r="S96" s="84"/>
      <c r="T96" s="85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T96" s="17" t="s">
        <v>194</v>
      </c>
      <c r="AU96" s="17" t="s">
        <v>85</v>
      </c>
    </row>
    <row r="97" s="12" customFormat="1" ht="22.8" customHeight="1">
      <c r="A97" s="12"/>
      <c r="B97" s="197"/>
      <c r="C97" s="198"/>
      <c r="D97" s="199" t="s">
        <v>71</v>
      </c>
      <c r="E97" s="211" t="s">
        <v>4967</v>
      </c>
      <c r="F97" s="211" t="s">
        <v>4968</v>
      </c>
      <c r="G97" s="198"/>
      <c r="H97" s="198"/>
      <c r="I97" s="201"/>
      <c r="J97" s="212">
        <f>BK97</f>
        <v>0</v>
      </c>
      <c r="K97" s="198"/>
      <c r="L97" s="203"/>
      <c r="M97" s="204"/>
      <c r="N97" s="205"/>
      <c r="O97" s="205"/>
      <c r="P97" s="206">
        <f>SUM(P98:P100)</f>
        <v>0</v>
      </c>
      <c r="Q97" s="205"/>
      <c r="R97" s="206">
        <f>SUM(R98:R100)</f>
        <v>0</v>
      </c>
      <c r="S97" s="205"/>
      <c r="T97" s="207">
        <f>SUM(T98:T100)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8" t="s">
        <v>227</v>
      </c>
      <c r="AT97" s="209" t="s">
        <v>71</v>
      </c>
      <c r="AU97" s="209" t="s">
        <v>79</v>
      </c>
      <c r="AY97" s="208" t="s">
        <v>186</v>
      </c>
      <c r="BK97" s="210">
        <f>SUM(BK98:BK100)</f>
        <v>0</v>
      </c>
    </row>
    <row r="98" s="2" customFormat="1" ht="16.5" customHeight="1">
      <c r="A98" s="38"/>
      <c r="B98" s="39"/>
      <c r="C98" s="213" t="s">
        <v>201</v>
      </c>
      <c r="D98" s="213" t="s">
        <v>188</v>
      </c>
      <c r="E98" s="214" t="s">
        <v>4969</v>
      </c>
      <c r="F98" s="215" t="s">
        <v>4968</v>
      </c>
      <c r="G98" s="216" t="s">
        <v>4956</v>
      </c>
      <c r="H98" s="217">
        <v>1</v>
      </c>
      <c r="I98" s="218"/>
      <c r="J98" s="219">
        <f>ROUND(I98*H98,2)</f>
        <v>0</v>
      </c>
      <c r="K98" s="220"/>
      <c r="L98" s="44"/>
      <c r="M98" s="221" t="s">
        <v>19</v>
      </c>
      <c r="N98" s="222" t="s">
        <v>44</v>
      </c>
      <c r="O98" s="84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R98" s="225" t="s">
        <v>4957</v>
      </c>
      <c r="AT98" s="225" t="s">
        <v>188</v>
      </c>
      <c r="AU98" s="225" t="s">
        <v>85</v>
      </c>
      <c r="AY98" s="17" t="s">
        <v>186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7" t="s">
        <v>85</v>
      </c>
      <c r="BK98" s="226">
        <f>ROUND(I98*H98,2)</f>
        <v>0</v>
      </c>
      <c r="BL98" s="17" t="s">
        <v>4957</v>
      </c>
      <c r="BM98" s="225" t="s">
        <v>4970</v>
      </c>
    </row>
    <row r="99" s="2" customFormat="1">
      <c r="A99" s="38"/>
      <c r="B99" s="39"/>
      <c r="C99" s="40"/>
      <c r="D99" s="227" t="s">
        <v>194</v>
      </c>
      <c r="E99" s="40"/>
      <c r="F99" s="228" t="s">
        <v>4971</v>
      </c>
      <c r="G99" s="40"/>
      <c r="H99" s="40"/>
      <c r="I99" s="229"/>
      <c r="J99" s="40"/>
      <c r="K99" s="40"/>
      <c r="L99" s="44"/>
      <c r="M99" s="230"/>
      <c r="N99" s="231"/>
      <c r="O99" s="84"/>
      <c r="P99" s="84"/>
      <c r="Q99" s="84"/>
      <c r="R99" s="84"/>
      <c r="S99" s="84"/>
      <c r="T99" s="85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T99" s="17" t="s">
        <v>194</v>
      </c>
      <c r="AU99" s="17" t="s">
        <v>85</v>
      </c>
    </row>
    <row r="100" s="2" customFormat="1">
      <c r="A100" s="38"/>
      <c r="B100" s="39"/>
      <c r="C100" s="40"/>
      <c r="D100" s="234" t="s">
        <v>1472</v>
      </c>
      <c r="E100" s="40"/>
      <c r="F100" s="272" t="s">
        <v>4972</v>
      </c>
      <c r="G100" s="40"/>
      <c r="H100" s="40"/>
      <c r="I100" s="229"/>
      <c r="J100" s="40"/>
      <c r="K100" s="40"/>
      <c r="L100" s="44"/>
      <c r="M100" s="230"/>
      <c r="N100" s="231"/>
      <c r="O100" s="84"/>
      <c r="P100" s="84"/>
      <c r="Q100" s="84"/>
      <c r="R100" s="84"/>
      <c r="S100" s="84"/>
      <c r="T100" s="85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T100" s="17" t="s">
        <v>1472</v>
      </c>
      <c r="AU100" s="17" t="s">
        <v>85</v>
      </c>
    </row>
    <row r="101" s="12" customFormat="1" ht="22.8" customHeight="1">
      <c r="A101" s="12"/>
      <c r="B101" s="197"/>
      <c r="C101" s="198"/>
      <c r="D101" s="199" t="s">
        <v>71</v>
      </c>
      <c r="E101" s="211" t="s">
        <v>4973</v>
      </c>
      <c r="F101" s="211" t="s">
        <v>4974</v>
      </c>
      <c r="G101" s="198"/>
      <c r="H101" s="198"/>
      <c r="I101" s="201"/>
      <c r="J101" s="212">
        <f>BK101</f>
        <v>0</v>
      </c>
      <c r="K101" s="198"/>
      <c r="L101" s="203"/>
      <c r="M101" s="204"/>
      <c r="N101" s="205"/>
      <c r="O101" s="205"/>
      <c r="P101" s="206">
        <f>SUM(P102:P104)</f>
        <v>0</v>
      </c>
      <c r="Q101" s="205"/>
      <c r="R101" s="206">
        <f>SUM(R102:R104)</f>
        <v>0</v>
      </c>
      <c r="S101" s="205"/>
      <c r="T101" s="207">
        <f>SUM(T102:T104)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8" t="s">
        <v>227</v>
      </c>
      <c r="AT101" s="209" t="s">
        <v>71</v>
      </c>
      <c r="AU101" s="209" t="s">
        <v>79</v>
      </c>
      <c r="AY101" s="208" t="s">
        <v>186</v>
      </c>
      <c r="BK101" s="210">
        <f>SUM(BK102:BK104)</f>
        <v>0</v>
      </c>
    </row>
    <row r="102" s="2" customFormat="1" ht="16.5" customHeight="1">
      <c r="A102" s="38"/>
      <c r="B102" s="39"/>
      <c r="C102" s="213" t="s">
        <v>192</v>
      </c>
      <c r="D102" s="213" t="s">
        <v>188</v>
      </c>
      <c r="E102" s="214" t="s">
        <v>4975</v>
      </c>
      <c r="F102" s="215" t="s">
        <v>4974</v>
      </c>
      <c r="G102" s="216" t="s">
        <v>4956</v>
      </c>
      <c r="H102" s="217">
        <v>1</v>
      </c>
      <c r="I102" s="218"/>
      <c r="J102" s="219">
        <f>ROUND(I102*H102,2)</f>
        <v>0</v>
      </c>
      <c r="K102" s="220"/>
      <c r="L102" s="44"/>
      <c r="M102" s="221" t="s">
        <v>19</v>
      </c>
      <c r="N102" s="222" t="s">
        <v>44</v>
      </c>
      <c r="O102" s="84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4957</v>
      </c>
      <c r="AT102" s="225" t="s">
        <v>188</v>
      </c>
      <c r="AU102" s="225" t="s">
        <v>85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4957</v>
      </c>
      <c r="BM102" s="225" t="s">
        <v>4976</v>
      </c>
    </row>
    <row r="103" s="2" customFormat="1">
      <c r="A103" s="38"/>
      <c r="B103" s="39"/>
      <c r="C103" s="40"/>
      <c r="D103" s="227" t="s">
        <v>194</v>
      </c>
      <c r="E103" s="40"/>
      <c r="F103" s="228" t="s">
        <v>4977</v>
      </c>
      <c r="G103" s="40"/>
      <c r="H103" s="40"/>
      <c r="I103" s="229"/>
      <c r="J103" s="40"/>
      <c r="K103" s="40"/>
      <c r="L103" s="44"/>
      <c r="M103" s="230"/>
      <c r="N103" s="231"/>
      <c r="O103" s="84"/>
      <c r="P103" s="84"/>
      <c r="Q103" s="84"/>
      <c r="R103" s="84"/>
      <c r="S103" s="84"/>
      <c r="T103" s="85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T103" s="17" t="s">
        <v>194</v>
      </c>
      <c r="AU103" s="17" t="s">
        <v>85</v>
      </c>
    </row>
    <row r="104" s="2" customFormat="1">
      <c r="A104" s="38"/>
      <c r="B104" s="39"/>
      <c r="C104" s="40"/>
      <c r="D104" s="234" t="s">
        <v>1472</v>
      </c>
      <c r="E104" s="40"/>
      <c r="F104" s="272" t="s">
        <v>4978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1472</v>
      </c>
      <c r="AU104" s="17" t="s">
        <v>85</v>
      </c>
    </row>
    <row r="105" s="12" customFormat="1" ht="22.8" customHeight="1">
      <c r="A105" s="12"/>
      <c r="B105" s="197"/>
      <c r="C105" s="198"/>
      <c r="D105" s="199" t="s">
        <v>71</v>
      </c>
      <c r="E105" s="211" t="s">
        <v>4979</v>
      </c>
      <c r="F105" s="211" t="s">
        <v>4980</v>
      </c>
      <c r="G105" s="198"/>
      <c r="H105" s="198"/>
      <c r="I105" s="201"/>
      <c r="J105" s="212">
        <f>BK105</f>
        <v>0</v>
      </c>
      <c r="K105" s="198"/>
      <c r="L105" s="203"/>
      <c r="M105" s="204"/>
      <c r="N105" s="205"/>
      <c r="O105" s="205"/>
      <c r="P105" s="206">
        <f>SUM(P106:P108)</f>
        <v>0</v>
      </c>
      <c r="Q105" s="205"/>
      <c r="R105" s="206">
        <f>SUM(R106:R108)</f>
        <v>0</v>
      </c>
      <c r="S105" s="205"/>
      <c r="T105" s="207">
        <f>SUM(T106:T108)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8" t="s">
        <v>227</v>
      </c>
      <c r="AT105" s="209" t="s">
        <v>71</v>
      </c>
      <c r="AU105" s="209" t="s">
        <v>79</v>
      </c>
      <c r="AY105" s="208" t="s">
        <v>186</v>
      </c>
      <c r="BK105" s="210">
        <f>SUM(BK106:BK108)</f>
        <v>0</v>
      </c>
    </row>
    <row r="106" s="2" customFormat="1" ht="16.5" customHeight="1">
      <c r="A106" s="38"/>
      <c r="B106" s="39"/>
      <c r="C106" s="213" t="s">
        <v>227</v>
      </c>
      <c r="D106" s="213" t="s">
        <v>188</v>
      </c>
      <c r="E106" s="214" t="s">
        <v>4981</v>
      </c>
      <c r="F106" s="215" t="s">
        <v>4980</v>
      </c>
      <c r="G106" s="216" t="s">
        <v>4982</v>
      </c>
      <c r="H106" s="217">
        <v>1</v>
      </c>
      <c r="I106" s="218"/>
      <c r="J106" s="219">
        <f>ROUND(I106*H106,2)</f>
        <v>0</v>
      </c>
      <c r="K106" s="220"/>
      <c r="L106" s="44"/>
      <c r="M106" s="221" t="s">
        <v>19</v>
      </c>
      <c r="N106" s="222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4957</v>
      </c>
      <c r="AT106" s="225" t="s">
        <v>188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4957</v>
      </c>
      <c r="BM106" s="225" t="s">
        <v>4983</v>
      </c>
    </row>
    <row r="107" s="2" customFormat="1">
      <c r="A107" s="38"/>
      <c r="B107" s="39"/>
      <c r="C107" s="40"/>
      <c r="D107" s="227" t="s">
        <v>194</v>
      </c>
      <c r="E107" s="40"/>
      <c r="F107" s="228" t="s">
        <v>4984</v>
      </c>
      <c r="G107" s="40"/>
      <c r="H107" s="40"/>
      <c r="I107" s="229"/>
      <c r="J107" s="40"/>
      <c r="K107" s="40"/>
      <c r="L107" s="44"/>
      <c r="M107" s="230"/>
      <c r="N107" s="231"/>
      <c r="O107" s="84"/>
      <c r="P107" s="84"/>
      <c r="Q107" s="84"/>
      <c r="R107" s="84"/>
      <c r="S107" s="84"/>
      <c r="T107" s="85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T107" s="17" t="s">
        <v>194</v>
      </c>
      <c r="AU107" s="17" t="s">
        <v>85</v>
      </c>
    </row>
    <row r="108" s="2" customFormat="1">
      <c r="A108" s="38"/>
      <c r="B108" s="39"/>
      <c r="C108" s="40"/>
      <c r="D108" s="234" t="s">
        <v>1472</v>
      </c>
      <c r="E108" s="40"/>
      <c r="F108" s="272" t="s">
        <v>4985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1472</v>
      </c>
      <c r="AU108" s="17" t="s">
        <v>85</v>
      </c>
    </row>
    <row r="109" s="12" customFormat="1" ht="22.8" customHeight="1">
      <c r="A109" s="12"/>
      <c r="B109" s="197"/>
      <c r="C109" s="198"/>
      <c r="D109" s="199" t="s">
        <v>71</v>
      </c>
      <c r="E109" s="211" t="s">
        <v>4986</v>
      </c>
      <c r="F109" s="211" t="s">
        <v>4987</v>
      </c>
      <c r="G109" s="198"/>
      <c r="H109" s="198"/>
      <c r="I109" s="201"/>
      <c r="J109" s="212">
        <f>BK109</f>
        <v>0</v>
      </c>
      <c r="K109" s="198"/>
      <c r="L109" s="203"/>
      <c r="M109" s="204"/>
      <c r="N109" s="205"/>
      <c r="O109" s="205"/>
      <c r="P109" s="206">
        <f>SUM(P110:P112)</f>
        <v>0</v>
      </c>
      <c r="Q109" s="205"/>
      <c r="R109" s="206">
        <f>SUM(R110:R112)</f>
        <v>0</v>
      </c>
      <c r="S109" s="205"/>
      <c r="T109" s="207">
        <f>SUM(T110:T112)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8" t="s">
        <v>227</v>
      </c>
      <c r="AT109" s="209" t="s">
        <v>71</v>
      </c>
      <c r="AU109" s="209" t="s">
        <v>79</v>
      </c>
      <c r="AY109" s="208" t="s">
        <v>186</v>
      </c>
      <c r="BK109" s="210">
        <f>SUM(BK110:BK112)</f>
        <v>0</v>
      </c>
    </row>
    <row r="110" s="2" customFormat="1" ht="16.5" customHeight="1">
      <c r="A110" s="38"/>
      <c r="B110" s="39"/>
      <c r="C110" s="213" t="s">
        <v>235</v>
      </c>
      <c r="D110" s="213" t="s">
        <v>188</v>
      </c>
      <c r="E110" s="214" t="s">
        <v>4988</v>
      </c>
      <c r="F110" s="215" t="s">
        <v>4987</v>
      </c>
      <c r="G110" s="216" t="s">
        <v>4956</v>
      </c>
      <c r="H110" s="217">
        <v>1</v>
      </c>
      <c r="I110" s="218"/>
      <c r="J110" s="219">
        <f>ROUND(I110*H110,2)</f>
        <v>0</v>
      </c>
      <c r="K110" s="220"/>
      <c r="L110" s="44"/>
      <c r="M110" s="221" t="s">
        <v>19</v>
      </c>
      <c r="N110" s="222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4957</v>
      </c>
      <c r="AT110" s="225" t="s">
        <v>188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4957</v>
      </c>
      <c r="BM110" s="225" t="s">
        <v>4989</v>
      </c>
    </row>
    <row r="111" s="2" customFormat="1">
      <c r="A111" s="38"/>
      <c r="B111" s="39"/>
      <c r="C111" s="40"/>
      <c r="D111" s="227" t="s">
        <v>194</v>
      </c>
      <c r="E111" s="40"/>
      <c r="F111" s="228" t="s">
        <v>4990</v>
      </c>
      <c r="G111" s="40"/>
      <c r="H111" s="40"/>
      <c r="I111" s="229"/>
      <c r="J111" s="40"/>
      <c r="K111" s="40"/>
      <c r="L111" s="44"/>
      <c r="M111" s="230"/>
      <c r="N111" s="231"/>
      <c r="O111" s="84"/>
      <c r="P111" s="84"/>
      <c r="Q111" s="84"/>
      <c r="R111" s="84"/>
      <c r="S111" s="84"/>
      <c r="T111" s="85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T111" s="17" t="s">
        <v>194</v>
      </c>
      <c r="AU111" s="17" t="s">
        <v>85</v>
      </c>
    </row>
    <row r="112" s="2" customFormat="1">
      <c r="A112" s="38"/>
      <c r="B112" s="39"/>
      <c r="C112" s="40"/>
      <c r="D112" s="234" t="s">
        <v>1472</v>
      </c>
      <c r="E112" s="40"/>
      <c r="F112" s="272" t="s">
        <v>4991</v>
      </c>
      <c r="G112" s="40"/>
      <c r="H112" s="40"/>
      <c r="I112" s="229"/>
      <c r="J112" s="40"/>
      <c r="K112" s="40"/>
      <c r="L112" s="44"/>
      <c r="M112" s="230"/>
      <c r="N112" s="231"/>
      <c r="O112" s="84"/>
      <c r="P112" s="84"/>
      <c r="Q112" s="84"/>
      <c r="R112" s="84"/>
      <c r="S112" s="84"/>
      <c r="T112" s="85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1472</v>
      </c>
      <c r="AU112" s="17" t="s">
        <v>85</v>
      </c>
    </row>
    <row r="113" s="12" customFormat="1" ht="22.8" customHeight="1">
      <c r="A113" s="12"/>
      <c r="B113" s="197"/>
      <c r="C113" s="198"/>
      <c r="D113" s="199" t="s">
        <v>71</v>
      </c>
      <c r="E113" s="211" t="s">
        <v>4992</v>
      </c>
      <c r="F113" s="211" t="s">
        <v>4993</v>
      </c>
      <c r="G113" s="198"/>
      <c r="H113" s="198"/>
      <c r="I113" s="201"/>
      <c r="J113" s="212">
        <f>BK113</f>
        <v>0</v>
      </c>
      <c r="K113" s="198"/>
      <c r="L113" s="203"/>
      <c r="M113" s="204"/>
      <c r="N113" s="205"/>
      <c r="O113" s="205"/>
      <c r="P113" s="206">
        <f>SUM(P114:P116)</f>
        <v>0</v>
      </c>
      <c r="Q113" s="205"/>
      <c r="R113" s="206">
        <f>SUM(R114:R116)</f>
        <v>0</v>
      </c>
      <c r="S113" s="205"/>
      <c r="T113" s="207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08" t="s">
        <v>227</v>
      </c>
      <c r="AT113" s="209" t="s">
        <v>71</v>
      </c>
      <c r="AU113" s="209" t="s">
        <v>79</v>
      </c>
      <c r="AY113" s="208" t="s">
        <v>186</v>
      </c>
      <c r="BK113" s="210">
        <f>SUM(BK114:BK116)</f>
        <v>0</v>
      </c>
    </row>
    <row r="114" s="2" customFormat="1" ht="16.5" customHeight="1">
      <c r="A114" s="38"/>
      <c r="B114" s="39"/>
      <c r="C114" s="213" t="s">
        <v>242</v>
      </c>
      <c r="D114" s="213" t="s">
        <v>188</v>
      </c>
      <c r="E114" s="214" t="s">
        <v>4994</v>
      </c>
      <c r="F114" s="215" t="s">
        <v>4995</v>
      </c>
      <c r="G114" s="216" t="s">
        <v>4956</v>
      </c>
      <c r="H114" s="217">
        <v>1</v>
      </c>
      <c r="I114" s="218"/>
      <c r="J114" s="219">
        <f>ROUND(I114*H114,2)</f>
        <v>0</v>
      </c>
      <c r="K114" s="220"/>
      <c r="L114" s="44"/>
      <c r="M114" s="221" t="s">
        <v>19</v>
      </c>
      <c r="N114" s="222" t="s">
        <v>44</v>
      </c>
      <c r="O114" s="84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4957</v>
      </c>
      <c r="AT114" s="225" t="s">
        <v>188</v>
      </c>
      <c r="AU114" s="225" t="s">
        <v>85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4957</v>
      </c>
      <c r="BM114" s="225" t="s">
        <v>4996</v>
      </c>
    </row>
    <row r="115" s="2" customFormat="1">
      <c r="A115" s="38"/>
      <c r="B115" s="39"/>
      <c r="C115" s="40"/>
      <c r="D115" s="227" t="s">
        <v>194</v>
      </c>
      <c r="E115" s="40"/>
      <c r="F115" s="228" t="s">
        <v>4997</v>
      </c>
      <c r="G115" s="40"/>
      <c r="H115" s="40"/>
      <c r="I115" s="229"/>
      <c r="J115" s="40"/>
      <c r="K115" s="40"/>
      <c r="L115" s="44"/>
      <c r="M115" s="230"/>
      <c r="N115" s="231"/>
      <c r="O115" s="84"/>
      <c r="P115" s="84"/>
      <c r="Q115" s="84"/>
      <c r="R115" s="84"/>
      <c r="S115" s="84"/>
      <c r="T115" s="85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T115" s="17" t="s">
        <v>194</v>
      </c>
      <c r="AU115" s="17" t="s">
        <v>85</v>
      </c>
    </row>
    <row r="116" s="2" customFormat="1">
      <c r="A116" s="38"/>
      <c r="B116" s="39"/>
      <c r="C116" s="40"/>
      <c r="D116" s="234" t="s">
        <v>1472</v>
      </c>
      <c r="E116" s="40"/>
      <c r="F116" s="272" t="s">
        <v>4998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1472</v>
      </c>
      <c r="AU116" s="17" t="s">
        <v>85</v>
      </c>
    </row>
    <row r="117" s="12" customFormat="1" ht="22.8" customHeight="1">
      <c r="A117" s="12"/>
      <c r="B117" s="197"/>
      <c r="C117" s="198"/>
      <c r="D117" s="199" t="s">
        <v>71</v>
      </c>
      <c r="E117" s="211" t="s">
        <v>4999</v>
      </c>
      <c r="F117" s="211" t="s">
        <v>5000</v>
      </c>
      <c r="G117" s="198"/>
      <c r="H117" s="198"/>
      <c r="I117" s="201"/>
      <c r="J117" s="212">
        <f>BK117</f>
        <v>0</v>
      </c>
      <c r="K117" s="198"/>
      <c r="L117" s="203"/>
      <c r="M117" s="204"/>
      <c r="N117" s="205"/>
      <c r="O117" s="205"/>
      <c r="P117" s="206">
        <f>SUM(P118:P120)</f>
        <v>0</v>
      </c>
      <c r="Q117" s="205"/>
      <c r="R117" s="206">
        <f>SUM(R118:R120)</f>
        <v>0</v>
      </c>
      <c r="S117" s="205"/>
      <c r="T117" s="207">
        <f>SUM(T118:T120)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8" t="s">
        <v>227</v>
      </c>
      <c r="AT117" s="209" t="s">
        <v>71</v>
      </c>
      <c r="AU117" s="209" t="s">
        <v>79</v>
      </c>
      <c r="AY117" s="208" t="s">
        <v>186</v>
      </c>
      <c r="BK117" s="210">
        <f>SUM(BK118:BK120)</f>
        <v>0</v>
      </c>
    </row>
    <row r="118" s="2" customFormat="1" ht="16.5" customHeight="1">
      <c r="A118" s="38"/>
      <c r="B118" s="39"/>
      <c r="C118" s="213" t="s">
        <v>239</v>
      </c>
      <c r="D118" s="213" t="s">
        <v>188</v>
      </c>
      <c r="E118" s="214" t="s">
        <v>5001</v>
      </c>
      <c r="F118" s="215" t="s">
        <v>5000</v>
      </c>
      <c r="G118" s="216" t="s">
        <v>4956</v>
      </c>
      <c r="H118" s="217">
        <v>1</v>
      </c>
      <c r="I118" s="218"/>
      <c r="J118" s="219">
        <f>ROUND(I118*H118,2)</f>
        <v>0</v>
      </c>
      <c r="K118" s="220"/>
      <c r="L118" s="44"/>
      <c r="M118" s="221" t="s">
        <v>19</v>
      </c>
      <c r="N118" s="222" t="s">
        <v>44</v>
      </c>
      <c r="O118" s="84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4957</v>
      </c>
      <c r="AT118" s="225" t="s">
        <v>188</v>
      </c>
      <c r="AU118" s="225" t="s">
        <v>85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4957</v>
      </c>
      <c r="BM118" s="225" t="s">
        <v>5002</v>
      </c>
    </row>
    <row r="119" s="2" customFormat="1">
      <c r="A119" s="38"/>
      <c r="B119" s="39"/>
      <c r="C119" s="40"/>
      <c r="D119" s="227" t="s">
        <v>194</v>
      </c>
      <c r="E119" s="40"/>
      <c r="F119" s="228" t="s">
        <v>5003</v>
      </c>
      <c r="G119" s="40"/>
      <c r="H119" s="40"/>
      <c r="I119" s="229"/>
      <c r="J119" s="40"/>
      <c r="K119" s="40"/>
      <c r="L119" s="44"/>
      <c r="M119" s="230"/>
      <c r="N119" s="231"/>
      <c r="O119" s="84"/>
      <c r="P119" s="84"/>
      <c r="Q119" s="84"/>
      <c r="R119" s="84"/>
      <c r="S119" s="84"/>
      <c r="T119" s="85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T119" s="17" t="s">
        <v>194</v>
      </c>
      <c r="AU119" s="17" t="s">
        <v>85</v>
      </c>
    </row>
    <row r="120" s="2" customFormat="1">
      <c r="A120" s="38"/>
      <c r="B120" s="39"/>
      <c r="C120" s="40"/>
      <c r="D120" s="234" t="s">
        <v>1472</v>
      </c>
      <c r="E120" s="40"/>
      <c r="F120" s="272" t="s">
        <v>5004</v>
      </c>
      <c r="G120" s="40"/>
      <c r="H120" s="40"/>
      <c r="I120" s="229"/>
      <c r="J120" s="40"/>
      <c r="K120" s="40"/>
      <c r="L120" s="44"/>
      <c r="M120" s="265"/>
      <c r="N120" s="266"/>
      <c r="O120" s="267"/>
      <c r="P120" s="267"/>
      <c r="Q120" s="267"/>
      <c r="R120" s="267"/>
      <c r="S120" s="267"/>
      <c r="T120" s="26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1472</v>
      </c>
      <c r="AU120" s="17" t="s">
        <v>85</v>
      </c>
    </row>
    <row r="121" s="2" customFormat="1" ht="6.96" customHeight="1">
      <c r="A121" s="38"/>
      <c r="B121" s="59"/>
      <c r="C121" s="60"/>
      <c r="D121" s="60"/>
      <c r="E121" s="60"/>
      <c r="F121" s="60"/>
      <c r="G121" s="60"/>
      <c r="H121" s="60"/>
      <c r="I121" s="60"/>
      <c r="J121" s="60"/>
      <c r="K121" s="60"/>
      <c r="L121" s="44"/>
      <c r="M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</sheetData>
  <sheetProtection sheet="1" autoFilter="0" formatColumns="0" formatRows="0" objects="1" scenarios="1" spinCount="100000" saltValue="1zI17isq+Qkd0Zp/TOoYUwFTFOK8INoZCdHVcnu+9Vz4yaI3N17GurOyRFJ4Ah1RAfjgOGCzKdzfswU164J+Gg==" hashValue="IiqbK4vzr+AykCExjUf/lm1RO8JD1o+I+e/k4MUDQyztB7q3OB+IDi8sO4b7T9sGNUHtjja0l1Ux1Cper46x6Q==" algorithmName="SHA-512" password="CDDA"/>
  <autoFilter ref="C87:K120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3_01/010001000"/>
    <hyperlink ref="F96" r:id="rId2" display="https://podminky.urs.cz/item/CS_URS_2023_01/023103000"/>
    <hyperlink ref="F99" r:id="rId3" display="https://podminky.urs.cz/item/CS_URS_2023_01/030001000"/>
    <hyperlink ref="F103" r:id="rId4" display="https://podminky.urs.cz/item/CS_URS_2023_01/040001000"/>
    <hyperlink ref="F107" r:id="rId5" display="https://podminky.urs.cz/item/CS_URS_2023_01/060001000"/>
    <hyperlink ref="F111" r:id="rId6" display="https://podminky.urs.cz/item/CS_URS_2023_01/070001000"/>
    <hyperlink ref="F115" r:id="rId7" display="https://podminky.urs.cz/item/CS_URS_2023_01/080001000"/>
    <hyperlink ref="F119" r:id="rId8" display="https://podminky.urs.cz/item/CS_URS_2023_01/09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/>
  </sheetViews>
  <cols>
    <col min="1" max="1" width="8.332031" style="277" customWidth="1"/>
    <col min="2" max="2" width="1.667969" style="277" customWidth="1"/>
    <col min="3" max="4" width="5" style="277" customWidth="1"/>
    <col min="5" max="5" width="11.66016" style="277" customWidth="1"/>
    <col min="6" max="6" width="9.160156" style="277" customWidth="1"/>
    <col min="7" max="7" width="5" style="277" customWidth="1"/>
    <col min="8" max="8" width="77.83203" style="277" customWidth="1"/>
    <col min="9" max="10" width="20" style="277" customWidth="1"/>
    <col min="11" max="11" width="1.667969" style="277" customWidth="1"/>
  </cols>
  <sheetData>
    <row r="1" s="1" customFormat="1" ht="37.5" customHeight="1"/>
    <row r="2" s="1" customFormat="1" ht="7.5" customHeight="1">
      <c r="B2" s="278"/>
      <c r="C2" s="279"/>
      <c r="D2" s="279"/>
      <c r="E2" s="279"/>
      <c r="F2" s="279"/>
      <c r="G2" s="279"/>
      <c r="H2" s="279"/>
      <c r="I2" s="279"/>
      <c r="J2" s="279"/>
      <c r="K2" s="280"/>
    </row>
    <row r="3" s="15" customFormat="1" ht="45" customHeight="1">
      <c r="B3" s="281"/>
      <c r="C3" s="282" t="s">
        <v>5005</v>
      </c>
      <c r="D3" s="282"/>
      <c r="E3" s="282"/>
      <c r="F3" s="282"/>
      <c r="G3" s="282"/>
      <c r="H3" s="282"/>
      <c r="I3" s="282"/>
      <c r="J3" s="282"/>
      <c r="K3" s="283"/>
    </row>
    <row r="4" s="1" customFormat="1" ht="25.5" customHeight="1">
      <c r="B4" s="284"/>
      <c r="C4" s="285" t="s">
        <v>5006</v>
      </c>
      <c r="D4" s="285"/>
      <c r="E4" s="285"/>
      <c r="F4" s="285"/>
      <c r="G4" s="285"/>
      <c r="H4" s="285"/>
      <c r="I4" s="285"/>
      <c r="J4" s="285"/>
      <c r="K4" s="286"/>
    </row>
    <row r="5" s="1" customFormat="1" ht="5.25" customHeight="1">
      <c r="B5" s="284"/>
      <c r="C5" s="287"/>
      <c r="D5" s="287"/>
      <c r="E5" s="287"/>
      <c r="F5" s="287"/>
      <c r="G5" s="287"/>
      <c r="H5" s="287"/>
      <c r="I5" s="287"/>
      <c r="J5" s="287"/>
      <c r="K5" s="286"/>
    </row>
    <row r="6" s="1" customFormat="1" ht="15" customHeight="1">
      <c r="B6" s="284"/>
      <c r="C6" s="288" t="s">
        <v>5007</v>
      </c>
      <c r="D6" s="288"/>
      <c r="E6" s="288"/>
      <c r="F6" s="288"/>
      <c r="G6" s="288"/>
      <c r="H6" s="288"/>
      <c r="I6" s="288"/>
      <c r="J6" s="288"/>
      <c r="K6" s="286"/>
    </row>
    <row r="7" s="1" customFormat="1" ht="15" customHeight="1">
      <c r="B7" s="289"/>
      <c r="C7" s="288" t="s">
        <v>5008</v>
      </c>
      <c r="D7" s="288"/>
      <c r="E7" s="288"/>
      <c r="F7" s="288"/>
      <c r="G7" s="288"/>
      <c r="H7" s="288"/>
      <c r="I7" s="288"/>
      <c r="J7" s="288"/>
      <c r="K7" s="286"/>
    </row>
    <row r="8" s="1" customFormat="1" ht="12.75" customHeight="1">
      <c r="B8" s="289"/>
      <c r="C8" s="288"/>
      <c r="D8" s="288"/>
      <c r="E8" s="288"/>
      <c r="F8" s="288"/>
      <c r="G8" s="288"/>
      <c r="H8" s="288"/>
      <c r="I8" s="288"/>
      <c r="J8" s="288"/>
      <c r="K8" s="286"/>
    </row>
    <row r="9" s="1" customFormat="1" ht="15" customHeight="1">
      <c r="B9" s="289"/>
      <c r="C9" s="288" t="s">
        <v>5009</v>
      </c>
      <c r="D9" s="288"/>
      <c r="E9" s="288"/>
      <c r="F9" s="288"/>
      <c r="G9" s="288"/>
      <c r="H9" s="288"/>
      <c r="I9" s="288"/>
      <c r="J9" s="288"/>
      <c r="K9" s="286"/>
    </row>
    <row r="10" s="1" customFormat="1" ht="15" customHeight="1">
      <c r="B10" s="289"/>
      <c r="C10" s="288"/>
      <c r="D10" s="288" t="s">
        <v>5010</v>
      </c>
      <c r="E10" s="288"/>
      <c r="F10" s="288"/>
      <c r="G10" s="288"/>
      <c r="H10" s="288"/>
      <c r="I10" s="288"/>
      <c r="J10" s="288"/>
      <c r="K10" s="286"/>
    </row>
    <row r="11" s="1" customFormat="1" ht="15" customHeight="1">
      <c r="B11" s="289"/>
      <c r="C11" s="290"/>
      <c r="D11" s="288" t="s">
        <v>5011</v>
      </c>
      <c r="E11" s="288"/>
      <c r="F11" s="288"/>
      <c r="G11" s="288"/>
      <c r="H11" s="288"/>
      <c r="I11" s="288"/>
      <c r="J11" s="288"/>
      <c r="K11" s="286"/>
    </row>
    <row r="12" s="1" customFormat="1" ht="15" customHeight="1">
      <c r="B12" s="289"/>
      <c r="C12" s="290"/>
      <c r="D12" s="288"/>
      <c r="E12" s="288"/>
      <c r="F12" s="288"/>
      <c r="G12" s="288"/>
      <c r="H12" s="288"/>
      <c r="I12" s="288"/>
      <c r="J12" s="288"/>
      <c r="K12" s="286"/>
    </row>
    <row r="13" s="1" customFormat="1" ht="15" customHeight="1">
      <c r="B13" s="289"/>
      <c r="C13" s="290"/>
      <c r="D13" s="291" t="s">
        <v>5012</v>
      </c>
      <c r="E13" s="288"/>
      <c r="F13" s="288"/>
      <c r="G13" s="288"/>
      <c r="H13" s="288"/>
      <c r="I13" s="288"/>
      <c r="J13" s="288"/>
      <c r="K13" s="286"/>
    </row>
    <row r="14" s="1" customFormat="1" ht="12.75" customHeight="1">
      <c r="B14" s="289"/>
      <c r="C14" s="290"/>
      <c r="D14" s="290"/>
      <c r="E14" s="290"/>
      <c r="F14" s="290"/>
      <c r="G14" s="290"/>
      <c r="H14" s="290"/>
      <c r="I14" s="290"/>
      <c r="J14" s="290"/>
      <c r="K14" s="286"/>
    </row>
    <row r="15" s="1" customFormat="1" ht="15" customHeight="1">
      <c r="B15" s="289"/>
      <c r="C15" s="290"/>
      <c r="D15" s="288" t="s">
        <v>5013</v>
      </c>
      <c r="E15" s="288"/>
      <c r="F15" s="288"/>
      <c r="G15" s="288"/>
      <c r="H15" s="288"/>
      <c r="I15" s="288"/>
      <c r="J15" s="288"/>
      <c r="K15" s="286"/>
    </row>
    <row r="16" s="1" customFormat="1" ht="15" customHeight="1">
      <c r="B16" s="289"/>
      <c r="C16" s="290"/>
      <c r="D16" s="288" t="s">
        <v>5014</v>
      </c>
      <c r="E16" s="288"/>
      <c r="F16" s="288"/>
      <c r="G16" s="288"/>
      <c r="H16" s="288"/>
      <c r="I16" s="288"/>
      <c r="J16" s="288"/>
      <c r="K16" s="286"/>
    </row>
    <row r="17" s="1" customFormat="1" ht="15" customHeight="1">
      <c r="B17" s="289"/>
      <c r="C17" s="290"/>
      <c r="D17" s="288" t="s">
        <v>5015</v>
      </c>
      <c r="E17" s="288"/>
      <c r="F17" s="288"/>
      <c r="G17" s="288"/>
      <c r="H17" s="288"/>
      <c r="I17" s="288"/>
      <c r="J17" s="288"/>
      <c r="K17" s="286"/>
    </row>
    <row r="18" s="1" customFormat="1" ht="15" customHeight="1">
      <c r="B18" s="289"/>
      <c r="C18" s="290"/>
      <c r="D18" s="290"/>
      <c r="E18" s="292" t="s">
        <v>78</v>
      </c>
      <c r="F18" s="288" t="s">
        <v>5016</v>
      </c>
      <c r="G18" s="288"/>
      <c r="H18" s="288"/>
      <c r="I18" s="288"/>
      <c r="J18" s="288"/>
      <c r="K18" s="286"/>
    </row>
    <row r="19" s="1" customFormat="1" ht="15" customHeight="1">
      <c r="B19" s="289"/>
      <c r="C19" s="290"/>
      <c r="D19" s="290"/>
      <c r="E19" s="292" t="s">
        <v>5017</v>
      </c>
      <c r="F19" s="288" t="s">
        <v>5018</v>
      </c>
      <c r="G19" s="288"/>
      <c r="H19" s="288"/>
      <c r="I19" s="288"/>
      <c r="J19" s="288"/>
      <c r="K19" s="286"/>
    </row>
    <row r="20" s="1" customFormat="1" ht="15" customHeight="1">
      <c r="B20" s="289"/>
      <c r="C20" s="290"/>
      <c r="D20" s="290"/>
      <c r="E20" s="292" t="s">
        <v>5019</v>
      </c>
      <c r="F20" s="288" t="s">
        <v>5020</v>
      </c>
      <c r="G20" s="288"/>
      <c r="H20" s="288"/>
      <c r="I20" s="288"/>
      <c r="J20" s="288"/>
      <c r="K20" s="286"/>
    </row>
    <row r="21" s="1" customFormat="1" ht="15" customHeight="1">
      <c r="B21" s="289"/>
      <c r="C21" s="290"/>
      <c r="D21" s="290"/>
      <c r="E21" s="292" t="s">
        <v>5021</v>
      </c>
      <c r="F21" s="288" t="s">
        <v>5022</v>
      </c>
      <c r="G21" s="288"/>
      <c r="H21" s="288"/>
      <c r="I21" s="288"/>
      <c r="J21" s="288"/>
      <c r="K21" s="286"/>
    </row>
    <row r="22" s="1" customFormat="1" ht="15" customHeight="1">
      <c r="B22" s="289"/>
      <c r="C22" s="290"/>
      <c r="D22" s="290"/>
      <c r="E22" s="292" t="s">
        <v>5023</v>
      </c>
      <c r="F22" s="288" t="s">
        <v>5024</v>
      </c>
      <c r="G22" s="288"/>
      <c r="H22" s="288"/>
      <c r="I22" s="288"/>
      <c r="J22" s="288"/>
      <c r="K22" s="286"/>
    </row>
    <row r="23" s="1" customFormat="1" ht="15" customHeight="1">
      <c r="B23" s="289"/>
      <c r="C23" s="290"/>
      <c r="D23" s="290"/>
      <c r="E23" s="292" t="s">
        <v>84</v>
      </c>
      <c r="F23" s="288" t="s">
        <v>5025</v>
      </c>
      <c r="G23" s="288"/>
      <c r="H23" s="288"/>
      <c r="I23" s="288"/>
      <c r="J23" s="288"/>
      <c r="K23" s="286"/>
    </row>
    <row r="24" s="1" customFormat="1" ht="12.75" customHeight="1">
      <c r="B24" s="289"/>
      <c r="C24" s="290"/>
      <c r="D24" s="290"/>
      <c r="E24" s="290"/>
      <c r="F24" s="290"/>
      <c r="G24" s="290"/>
      <c r="H24" s="290"/>
      <c r="I24" s="290"/>
      <c r="J24" s="290"/>
      <c r="K24" s="286"/>
    </row>
    <row r="25" s="1" customFormat="1" ht="15" customHeight="1">
      <c r="B25" s="289"/>
      <c r="C25" s="288" t="s">
        <v>5026</v>
      </c>
      <c r="D25" s="288"/>
      <c r="E25" s="288"/>
      <c r="F25" s="288"/>
      <c r="G25" s="288"/>
      <c r="H25" s="288"/>
      <c r="I25" s="288"/>
      <c r="J25" s="288"/>
      <c r="K25" s="286"/>
    </row>
    <row r="26" s="1" customFormat="1" ht="15" customHeight="1">
      <c r="B26" s="289"/>
      <c r="C26" s="288" t="s">
        <v>5027</v>
      </c>
      <c r="D26" s="288"/>
      <c r="E26" s="288"/>
      <c r="F26" s="288"/>
      <c r="G26" s="288"/>
      <c r="H26" s="288"/>
      <c r="I26" s="288"/>
      <c r="J26" s="288"/>
      <c r="K26" s="286"/>
    </row>
    <row r="27" s="1" customFormat="1" ht="15" customHeight="1">
      <c r="B27" s="289"/>
      <c r="C27" s="288"/>
      <c r="D27" s="288" t="s">
        <v>5028</v>
      </c>
      <c r="E27" s="288"/>
      <c r="F27" s="288"/>
      <c r="G27" s="288"/>
      <c r="H27" s="288"/>
      <c r="I27" s="288"/>
      <c r="J27" s="288"/>
      <c r="K27" s="286"/>
    </row>
    <row r="28" s="1" customFormat="1" ht="15" customHeight="1">
      <c r="B28" s="289"/>
      <c r="C28" s="290"/>
      <c r="D28" s="288" t="s">
        <v>5029</v>
      </c>
      <c r="E28" s="288"/>
      <c r="F28" s="288"/>
      <c r="G28" s="288"/>
      <c r="H28" s="288"/>
      <c r="I28" s="288"/>
      <c r="J28" s="288"/>
      <c r="K28" s="286"/>
    </row>
    <row r="29" s="1" customFormat="1" ht="12.75" customHeight="1">
      <c r="B29" s="289"/>
      <c r="C29" s="290"/>
      <c r="D29" s="290"/>
      <c r="E29" s="290"/>
      <c r="F29" s="290"/>
      <c r="G29" s="290"/>
      <c r="H29" s="290"/>
      <c r="I29" s="290"/>
      <c r="J29" s="290"/>
      <c r="K29" s="286"/>
    </row>
    <row r="30" s="1" customFormat="1" ht="15" customHeight="1">
      <c r="B30" s="289"/>
      <c r="C30" s="290"/>
      <c r="D30" s="288" t="s">
        <v>5030</v>
      </c>
      <c r="E30" s="288"/>
      <c r="F30" s="288"/>
      <c r="G30" s="288"/>
      <c r="H30" s="288"/>
      <c r="I30" s="288"/>
      <c r="J30" s="288"/>
      <c r="K30" s="286"/>
    </row>
    <row r="31" s="1" customFormat="1" ht="15" customHeight="1">
      <c r="B31" s="289"/>
      <c r="C31" s="290"/>
      <c r="D31" s="288" t="s">
        <v>5031</v>
      </c>
      <c r="E31" s="288"/>
      <c r="F31" s="288"/>
      <c r="G31" s="288"/>
      <c r="H31" s="288"/>
      <c r="I31" s="288"/>
      <c r="J31" s="288"/>
      <c r="K31" s="286"/>
    </row>
    <row r="32" s="1" customFormat="1" ht="12.75" customHeight="1">
      <c r="B32" s="289"/>
      <c r="C32" s="290"/>
      <c r="D32" s="290"/>
      <c r="E32" s="290"/>
      <c r="F32" s="290"/>
      <c r="G32" s="290"/>
      <c r="H32" s="290"/>
      <c r="I32" s="290"/>
      <c r="J32" s="290"/>
      <c r="K32" s="286"/>
    </row>
    <row r="33" s="1" customFormat="1" ht="15" customHeight="1">
      <c r="B33" s="289"/>
      <c r="C33" s="290"/>
      <c r="D33" s="288" t="s">
        <v>5032</v>
      </c>
      <c r="E33" s="288"/>
      <c r="F33" s="288"/>
      <c r="G33" s="288"/>
      <c r="H33" s="288"/>
      <c r="I33" s="288"/>
      <c r="J33" s="288"/>
      <c r="K33" s="286"/>
    </row>
    <row r="34" s="1" customFormat="1" ht="15" customHeight="1">
      <c r="B34" s="289"/>
      <c r="C34" s="290"/>
      <c r="D34" s="288" t="s">
        <v>5033</v>
      </c>
      <c r="E34" s="288"/>
      <c r="F34" s="288"/>
      <c r="G34" s="288"/>
      <c r="H34" s="288"/>
      <c r="I34" s="288"/>
      <c r="J34" s="288"/>
      <c r="K34" s="286"/>
    </row>
    <row r="35" s="1" customFormat="1" ht="15" customHeight="1">
      <c r="B35" s="289"/>
      <c r="C35" s="290"/>
      <c r="D35" s="288" t="s">
        <v>5034</v>
      </c>
      <c r="E35" s="288"/>
      <c r="F35" s="288"/>
      <c r="G35" s="288"/>
      <c r="H35" s="288"/>
      <c r="I35" s="288"/>
      <c r="J35" s="288"/>
      <c r="K35" s="286"/>
    </row>
    <row r="36" s="1" customFormat="1" ht="15" customHeight="1">
      <c r="B36" s="289"/>
      <c r="C36" s="290"/>
      <c r="D36" s="288"/>
      <c r="E36" s="291" t="s">
        <v>172</v>
      </c>
      <c r="F36" s="288"/>
      <c r="G36" s="288" t="s">
        <v>5035</v>
      </c>
      <c r="H36" s="288"/>
      <c r="I36" s="288"/>
      <c r="J36" s="288"/>
      <c r="K36" s="286"/>
    </row>
    <row r="37" s="1" customFormat="1" ht="30.75" customHeight="1">
      <c r="B37" s="289"/>
      <c r="C37" s="290"/>
      <c r="D37" s="288"/>
      <c r="E37" s="291" t="s">
        <v>5036</v>
      </c>
      <c r="F37" s="288"/>
      <c r="G37" s="288" t="s">
        <v>5037</v>
      </c>
      <c r="H37" s="288"/>
      <c r="I37" s="288"/>
      <c r="J37" s="288"/>
      <c r="K37" s="286"/>
    </row>
    <row r="38" s="1" customFormat="1" ht="15" customHeight="1">
      <c r="B38" s="289"/>
      <c r="C38" s="290"/>
      <c r="D38" s="288"/>
      <c r="E38" s="291" t="s">
        <v>53</v>
      </c>
      <c r="F38" s="288"/>
      <c r="G38" s="288" t="s">
        <v>5038</v>
      </c>
      <c r="H38" s="288"/>
      <c r="I38" s="288"/>
      <c r="J38" s="288"/>
      <c r="K38" s="286"/>
    </row>
    <row r="39" s="1" customFormat="1" ht="15" customHeight="1">
      <c r="B39" s="289"/>
      <c r="C39" s="290"/>
      <c r="D39" s="288"/>
      <c r="E39" s="291" t="s">
        <v>54</v>
      </c>
      <c r="F39" s="288"/>
      <c r="G39" s="288" t="s">
        <v>5039</v>
      </c>
      <c r="H39" s="288"/>
      <c r="I39" s="288"/>
      <c r="J39" s="288"/>
      <c r="K39" s="286"/>
    </row>
    <row r="40" s="1" customFormat="1" ht="15" customHeight="1">
      <c r="B40" s="289"/>
      <c r="C40" s="290"/>
      <c r="D40" s="288"/>
      <c r="E40" s="291" t="s">
        <v>173</v>
      </c>
      <c r="F40" s="288"/>
      <c r="G40" s="288" t="s">
        <v>5040</v>
      </c>
      <c r="H40" s="288"/>
      <c r="I40" s="288"/>
      <c r="J40" s="288"/>
      <c r="K40" s="286"/>
    </row>
    <row r="41" s="1" customFormat="1" ht="15" customHeight="1">
      <c r="B41" s="289"/>
      <c r="C41" s="290"/>
      <c r="D41" s="288"/>
      <c r="E41" s="291" t="s">
        <v>174</v>
      </c>
      <c r="F41" s="288"/>
      <c r="G41" s="288" t="s">
        <v>5041</v>
      </c>
      <c r="H41" s="288"/>
      <c r="I41" s="288"/>
      <c r="J41" s="288"/>
      <c r="K41" s="286"/>
    </row>
    <row r="42" s="1" customFormat="1" ht="15" customHeight="1">
      <c r="B42" s="289"/>
      <c r="C42" s="290"/>
      <c r="D42" s="288"/>
      <c r="E42" s="291" t="s">
        <v>5042</v>
      </c>
      <c r="F42" s="288"/>
      <c r="G42" s="288" t="s">
        <v>5043</v>
      </c>
      <c r="H42" s="288"/>
      <c r="I42" s="288"/>
      <c r="J42" s="288"/>
      <c r="K42" s="286"/>
    </row>
    <row r="43" s="1" customFormat="1" ht="15" customHeight="1">
      <c r="B43" s="289"/>
      <c r="C43" s="290"/>
      <c r="D43" s="288"/>
      <c r="E43" s="291"/>
      <c r="F43" s="288"/>
      <c r="G43" s="288" t="s">
        <v>5044</v>
      </c>
      <c r="H43" s="288"/>
      <c r="I43" s="288"/>
      <c r="J43" s="288"/>
      <c r="K43" s="286"/>
    </row>
    <row r="44" s="1" customFormat="1" ht="15" customHeight="1">
      <c r="B44" s="289"/>
      <c r="C44" s="290"/>
      <c r="D44" s="288"/>
      <c r="E44" s="291" t="s">
        <v>5045</v>
      </c>
      <c r="F44" s="288"/>
      <c r="G44" s="288" t="s">
        <v>5046</v>
      </c>
      <c r="H44" s="288"/>
      <c r="I44" s="288"/>
      <c r="J44" s="288"/>
      <c r="K44" s="286"/>
    </row>
    <row r="45" s="1" customFormat="1" ht="15" customHeight="1">
      <c r="B45" s="289"/>
      <c r="C45" s="290"/>
      <c r="D45" s="288"/>
      <c r="E45" s="291" t="s">
        <v>176</v>
      </c>
      <c r="F45" s="288"/>
      <c r="G45" s="288" t="s">
        <v>5047</v>
      </c>
      <c r="H45" s="288"/>
      <c r="I45" s="288"/>
      <c r="J45" s="288"/>
      <c r="K45" s="286"/>
    </row>
    <row r="46" s="1" customFormat="1" ht="12.75" customHeight="1">
      <c r="B46" s="289"/>
      <c r="C46" s="290"/>
      <c r="D46" s="288"/>
      <c r="E46" s="288"/>
      <c r="F46" s="288"/>
      <c r="G46" s="288"/>
      <c r="H46" s="288"/>
      <c r="I46" s="288"/>
      <c r="J46" s="288"/>
      <c r="K46" s="286"/>
    </row>
    <row r="47" s="1" customFormat="1" ht="15" customHeight="1">
      <c r="B47" s="289"/>
      <c r="C47" s="290"/>
      <c r="D47" s="288" t="s">
        <v>5048</v>
      </c>
      <c r="E47" s="288"/>
      <c r="F47" s="288"/>
      <c r="G47" s="288"/>
      <c r="H47" s="288"/>
      <c r="I47" s="288"/>
      <c r="J47" s="288"/>
      <c r="K47" s="286"/>
    </row>
    <row r="48" s="1" customFormat="1" ht="15" customHeight="1">
      <c r="B48" s="289"/>
      <c r="C48" s="290"/>
      <c r="D48" s="290"/>
      <c r="E48" s="288" t="s">
        <v>5049</v>
      </c>
      <c r="F48" s="288"/>
      <c r="G48" s="288"/>
      <c r="H48" s="288"/>
      <c r="I48" s="288"/>
      <c r="J48" s="288"/>
      <c r="K48" s="286"/>
    </row>
    <row r="49" s="1" customFormat="1" ht="15" customHeight="1">
      <c r="B49" s="289"/>
      <c r="C49" s="290"/>
      <c r="D49" s="290"/>
      <c r="E49" s="288" t="s">
        <v>5050</v>
      </c>
      <c r="F49" s="288"/>
      <c r="G49" s="288"/>
      <c r="H49" s="288"/>
      <c r="I49" s="288"/>
      <c r="J49" s="288"/>
      <c r="K49" s="286"/>
    </row>
    <row r="50" s="1" customFormat="1" ht="15" customHeight="1">
      <c r="B50" s="289"/>
      <c r="C50" s="290"/>
      <c r="D50" s="290"/>
      <c r="E50" s="288" t="s">
        <v>5051</v>
      </c>
      <c r="F50" s="288"/>
      <c r="G50" s="288"/>
      <c r="H50" s="288"/>
      <c r="I50" s="288"/>
      <c r="J50" s="288"/>
      <c r="K50" s="286"/>
    </row>
    <row r="51" s="1" customFormat="1" ht="15" customHeight="1">
      <c r="B51" s="289"/>
      <c r="C51" s="290"/>
      <c r="D51" s="288" t="s">
        <v>5052</v>
      </c>
      <c r="E51" s="288"/>
      <c r="F51" s="288"/>
      <c r="G51" s="288"/>
      <c r="H51" s="288"/>
      <c r="I51" s="288"/>
      <c r="J51" s="288"/>
      <c r="K51" s="286"/>
    </row>
    <row r="52" s="1" customFormat="1" ht="25.5" customHeight="1">
      <c r="B52" s="284"/>
      <c r="C52" s="285" t="s">
        <v>5053</v>
      </c>
      <c r="D52" s="285"/>
      <c r="E52" s="285"/>
      <c r="F52" s="285"/>
      <c r="G52" s="285"/>
      <c r="H52" s="285"/>
      <c r="I52" s="285"/>
      <c r="J52" s="285"/>
      <c r="K52" s="286"/>
    </row>
    <row r="53" s="1" customFormat="1" ht="5.25" customHeight="1">
      <c r="B53" s="284"/>
      <c r="C53" s="287"/>
      <c r="D53" s="287"/>
      <c r="E53" s="287"/>
      <c r="F53" s="287"/>
      <c r="G53" s="287"/>
      <c r="H53" s="287"/>
      <c r="I53" s="287"/>
      <c r="J53" s="287"/>
      <c r="K53" s="286"/>
    </row>
    <row r="54" s="1" customFormat="1" ht="15" customHeight="1">
      <c r="B54" s="284"/>
      <c r="C54" s="288" t="s">
        <v>5054</v>
      </c>
      <c r="D54" s="288"/>
      <c r="E54" s="288"/>
      <c r="F54" s="288"/>
      <c r="G54" s="288"/>
      <c r="H54" s="288"/>
      <c r="I54" s="288"/>
      <c r="J54" s="288"/>
      <c r="K54" s="286"/>
    </row>
    <row r="55" s="1" customFormat="1" ht="15" customHeight="1">
      <c r="B55" s="284"/>
      <c r="C55" s="288" t="s">
        <v>5055</v>
      </c>
      <c r="D55" s="288"/>
      <c r="E55" s="288"/>
      <c r="F55" s="288"/>
      <c r="G55" s="288"/>
      <c r="H55" s="288"/>
      <c r="I55" s="288"/>
      <c r="J55" s="288"/>
      <c r="K55" s="286"/>
    </row>
    <row r="56" s="1" customFormat="1" ht="12.75" customHeight="1">
      <c r="B56" s="284"/>
      <c r="C56" s="288"/>
      <c r="D56" s="288"/>
      <c r="E56" s="288"/>
      <c r="F56" s="288"/>
      <c r="G56" s="288"/>
      <c r="H56" s="288"/>
      <c r="I56" s="288"/>
      <c r="J56" s="288"/>
      <c r="K56" s="286"/>
    </row>
    <row r="57" s="1" customFormat="1" ht="15" customHeight="1">
      <c r="B57" s="284"/>
      <c r="C57" s="288" t="s">
        <v>5056</v>
      </c>
      <c r="D57" s="288"/>
      <c r="E57" s="288"/>
      <c r="F57" s="288"/>
      <c r="G57" s="288"/>
      <c r="H57" s="288"/>
      <c r="I57" s="288"/>
      <c r="J57" s="288"/>
      <c r="K57" s="286"/>
    </row>
    <row r="58" s="1" customFormat="1" ht="15" customHeight="1">
      <c r="B58" s="284"/>
      <c r="C58" s="290"/>
      <c r="D58" s="288" t="s">
        <v>5057</v>
      </c>
      <c r="E58" s="288"/>
      <c r="F58" s="288"/>
      <c r="G58" s="288"/>
      <c r="H58" s="288"/>
      <c r="I58" s="288"/>
      <c r="J58" s="288"/>
      <c r="K58" s="286"/>
    </row>
    <row r="59" s="1" customFormat="1" ht="15" customHeight="1">
      <c r="B59" s="284"/>
      <c r="C59" s="290"/>
      <c r="D59" s="288" t="s">
        <v>5058</v>
      </c>
      <c r="E59" s="288"/>
      <c r="F59" s="288"/>
      <c r="G59" s="288"/>
      <c r="H59" s="288"/>
      <c r="I59" s="288"/>
      <c r="J59" s="288"/>
      <c r="K59" s="286"/>
    </row>
    <row r="60" s="1" customFormat="1" ht="15" customHeight="1">
      <c r="B60" s="284"/>
      <c r="C60" s="290"/>
      <c r="D60" s="288" t="s">
        <v>5059</v>
      </c>
      <c r="E60" s="288"/>
      <c r="F60" s="288"/>
      <c r="G60" s="288"/>
      <c r="H60" s="288"/>
      <c r="I60" s="288"/>
      <c r="J60" s="288"/>
      <c r="K60" s="286"/>
    </row>
    <row r="61" s="1" customFormat="1" ht="15" customHeight="1">
      <c r="B61" s="284"/>
      <c r="C61" s="290"/>
      <c r="D61" s="288" t="s">
        <v>5060</v>
      </c>
      <c r="E61" s="288"/>
      <c r="F61" s="288"/>
      <c r="G61" s="288"/>
      <c r="H61" s="288"/>
      <c r="I61" s="288"/>
      <c r="J61" s="288"/>
      <c r="K61" s="286"/>
    </row>
    <row r="62" s="1" customFormat="1" ht="15" customHeight="1">
      <c r="B62" s="284"/>
      <c r="C62" s="290"/>
      <c r="D62" s="293" t="s">
        <v>5061</v>
      </c>
      <c r="E62" s="293"/>
      <c r="F62" s="293"/>
      <c r="G62" s="293"/>
      <c r="H62" s="293"/>
      <c r="I62" s="293"/>
      <c r="J62" s="293"/>
      <c r="K62" s="286"/>
    </row>
    <row r="63" s="1" customFormat="1" ht="15" customHeight="1">
      <c r="B63" s="284"/>
      <c r="C63" s="290"/>
      <c r="D63" s="288" t="s">
        <v>5062</v>
      </c>
      <c r="E63" s="288"/>
      <c r="F63" s="288"/>
      <c r="G63" s="288"/>
      <c r="H63" s="288"/>
      <c r="I63" s="288"/>
      <c r="J63" s="288"/>
      <c r="K63" s="286"/>
    </row>
    <row r="64" s="1" customFormat="1" ht="12.75" customHeight="1">
      <c r="B64" s="284"/>
      <c r="C64" s="290"/>
      <c r="D64" s="290"/>
      <c r="E64" s="294"/>
      <c r="F64" s="290"/>
      <c r="G64" s="290"/>
      <c r="H64" s="290"/>
      <c r="I64" s="290"/>
      <c r="J64" s="290"/>
      <c r="K64" s="286"/>
    </row>
    <row r="65" s="1" customFormat="1" ht="15" customHeight="1">
      <c r="B65" s="284"/>
      <c r="C65" s="290"/>
      <c r="D65" s="288" t="s">
        <v>5063</v>
      </c>
      <c r="E65" s="288"/>
      <c r="F65" s="288"/>
      <c r="G65" s="288"/>
      <c r="H65" s="288"/>
      <c r="I65" s="288"/>
      <c r="J65" s="288"/>
      <c r="K65" s="286"/>
    </row>
    <row r="66" s="1" customFormat="1" ht="15" customHeight="1">
      <c r="B66" s="284"/>
      <c r="C66" s="290"/>
      <c r="D66" s="293" t="s">
        <v>5064</v>
      </c>
      <c r="E66" s="293"/>
      <c r="F66" s="293"/>
      <c r="G66" s="293"/>
      <c r="H66" s="293"/>
      <c r="I66" s="293"/>
      <c r="J66" s="293"/>
      <c r="K66" s="286"/>
    </row>
    <row r="67" s="1" customFormat="1" ht="15" customHeight="1">
      <c r="B67" s="284"/>
      <c r="C67" s="290"/>
      <c r="D67" s="288" t="s">
        <v>5065</v>
      </c>
      <c r="E67" s="288"/>
      <c r="F67" s="288"/>
      <c r="G67" s="288"/>
      <c r="H67" s="288"/>
      <c r="I67" s="288"/>
      <c r="J67" s="288"/>
      <c r="K67" s="286"/>
    </row>
    <row r="68" s="1" customFormat="1" ht="15" customHeight="1">
      <c r="B68" s="284"/>
      <c r="C68" s="290"/>
      <c r="D68" s="288" t="s">
        <v>5066</v>
      </c>
      <c r="E68" s="288"/>
      <c r="F68" s="288"/>
      <c r="G68" s="288"/>
      <c r="H68" s="288"/>
      <c r="I68" s="288"/>
      <c r="J68" s="288"/>
      <c r="K68" s="286"/>
    </row>
    <row r="69" s="1" customFormat="1" ht="15" customHeight="1">
      <c r="B69" s="284"/>
      <c r="C69" s="290"/>
      <c r="D69" s="288" t="s">
        <v>5067</v>
      </c>
      <c r="E69" s="288"/>
      <c r="F69" s="288"/>
      <c r="G69" s="288"/>
      <c r="H69" s="288"/>
      <c r="I69" s="288"/>
      <c r="J69" s="288"/>
      <c r="K69" s="286"/>
    </row>
    <row r="70" s="1" customFormat="1" ht="15" customHeight="1">
      <c r="B70" s="284"/>
      <c r="C70" s="290"/>
      <c r="D70" s="288" t="s">
        <v>5068</v>
      </c>
      <c r="E70" s="288"/>
      <c r="F70" s="288"/>
      <c r="G70" s="288"/>
      <c r="H70" s="288"/>
      <c r="I70" s="288"/>
      <c r="J70" s="288"/>
      <c r="K70" s="286"/>
    </row>
    <row r="71" s="1" customFormat="1" ht="12.75" customHeight="1">
      <c r="B71" s="295"/>
      <c r="C71" s="296"/>
      <c r="D71" s="296"/>
      <c r="E71" s="296"/>
      <c r="F71" s="296"/>
      <c r="G71" s="296"/>
      <c r="H71" s="296"/>
      <c r="I71" s="296"/>
      <c r="J71" s="296"/>
      <c r="K71" s="297"/>
    </row>
    <row r="72" s="1" customFormat="1" ht="18.75" customHeight="1">
      <c r="B72" s="298"/>
      <c r="C72" s="298"/>
      <c r="D72" s="298"/>
      <c r="E72" s="298"/>
      <c r="F72" s="298"/>
      <c r="G72" s="298"/>
      <c r="H72" s="298"/>
      <c r="I72" s="298"/>
      <c r="J72" s="298"/>
      <c r="K72" s="299"/>
    </row>
    <row r="73" s="1" customFormat="1" ht="18.75" customHeight="1">
      <c r="B73" s="299"/>
      <c r="C73" s="299"/>
      <c r="D73" s="299"/>
      <c r="E73" s="299"/>
      <c r="F73" s="299"/>
      <c r="G73" s="299"/>
      <c r="H73" s="299"/>
      <c r="I73" s="299"/>
      <c r="J73" s="299"/>
      <c r="K73" s="299"/>
    </row>
    <row r="74" s="1" customFormat="1" ht="7.5" customHeight="1">
      <c r="B74" s="300"/>
      <c r="C74" s="301"/>
      <c r="D74" s="301"/>
      <c r="E74" s="301"/>
      <c r="F74" s="301"/>
      <c r="G74" s="301"/>
      <c r="H74" s="301"/>
      <c r="I74" s="301"/>
      <c r="J74" s="301"/>
      <c r="K74" s="302"/>
    </row>
    <row r="75" s="1" customFormat="1" ht="45" customHeight="1">
      <c r="B75" s="303"/>
      <c r="C75" s="304" t="s">
        <v>5069</v>
      </c>
      <c r="D75" s="304"/>
      <c r="E75" s="304"/>
      <c r="F75" s="304"/>
      <c r="G75" s="304"/>
      <c r="H75" s="304"/>
      <c r="I75" s="304"/>
      <c r="J75" s="304"/>
      <c r="K75" s="305"/>
    </row>
    <row r="76" s="1" customFormat="1" ht="17.25" customHeight="1">
      <c r="B76" s="303"/>
      <c r="C76" s="306" t="s">
        <v>5070</v>
      </c>
      <c r="D76" s="306"/>
      <c r="E76" s="306"/>
      <c r="F76" s="306" t="s">
        <v>5071</v>
      </c>
      <c r="G76" s="307"/>
      <c r="H76" s="306" t="s">
        <v>54</v>
      </c>
      <c r="I76" s="306" t="s">
        <v>57</v>
      </c>
      <c r="J76" s="306" t="s">
        <v>5072</v>
      </c>
      <c r="K76" s="305"/>
    </row>
    <row r="77" s="1" customFormat="1" ht="17.25" customHeight="1">
      <c r="B77" s="303"/>
      <c r="C77" s="308" t="s">
        <v>5073</v>
      </c>
      <c r="D77" s="308"/>
      <c r="E77" s="308"/>
      <c r="F77" s="309" t="s">
        <v>5074</v>
      </c>
      <c r="G77" s="310"/>
      <c r="H77" s="308"/>
      <c r="I77" s="308"/>
      <c r="J77" s="308" t="s">
        <v>5075</v>
      </c>
      <c r="K77" s="305"/>
    </row>
    <row r="78" s="1" customFormat="1" ht="5.25" customHeight="1">
      <c r="B78" s="303"/>
      <c r="C78" s="311"/>
      <c r="D78" s="311"/>
      <c r="E78" s="311"/>
      <c r="F78" s="311"/>
      <c r="G78" s="312"/>
      <c r="H78" s="311"/>
      <c r="I78" s="311"/>
      <c r="J78" s="311"/>
      <c r="K78" s="305"/>
    </row>
    <row r="79" s="1" customFormat="1" ht="15" customHeight="1">
      <c r="B79" s="303"/>
      <c r="C79" s="291" t="s">
        <v>53</v>
      </c>
      <c r="D79" s="313"/>
      <c r="E79" s="313"/>
      <c r="F79" s="314" t="s">
        <v>5076</v>
      </c>
      <c r="G79" s="315"/>
      <c r="H79" s="291" t="s">
        <v>5077</v>
      </c>
      <c r="I79" s="291" t="s">
        <v>5078</v>
      </c>
      <c r="J79" s="291">
        <v>20</v>
      </c>
      <c r="K79" s="305"/>
    </row>
    <row r="80" s="1" customFormat="1" ht="15" customHeight="1">
      <c r="B80" s="303"/>
      <c r="C80" s="291" t="s">
        <v>5079</v>
      </c>
      <c r="D80" s="291"/>
      <c r="E80" s="291"/>
      <c r="F80" s="314" t="s">
        <v>5076</v>
      </c>
      <c r="G80" s="315"/>
      <c r="H80" s="291" t="s">
        <v>5080</v>
      </c>
      <c r="I80" s="291" t="s">
        <v>5078</v>
      </c>
      <c r="J80" s="291">
        <v>120</v>
      </c>
      <c r="K80" s="305"/>
    </row>
    <row r="81" s="1" customFormat="1" ht="15" customHeight="1">
      <c r="B81" s="316"/>
      <c r="C81" s="291" t="s">
        <v>5081</v>
      </c>
      <c r="D81" s="291"/>
      <c r="E81" s="291"/>
      <c r="F81" s="314" t="s">
        <v>5082</v>
      </c>
      <c r="G81" s="315"/>
      <c r="H81" s="291" t="s">
        <v>5083</v>
      </c>
      <c r="I81" s="291" t="s">
        <v>5078</v>
      </c>
      <c r="J81" s="291">
        <v>50</v>
      </c>
      <c r="K81" s="305"/>
    </row>
    <row r="82" s="1" customFormat="1" ht="15" customHeight="1">
      <c r="B82" s="316"/>
      <c r="C82" s="291" t="s">
        <v>5084</v>
      </c>
      <c r="D82" s="291"/>
      <c r="E82" s="291"/>
      <c r="F82" s="314" t="s">
        <v>5076</v>
      </c>
      <c r="G82" s="315"/>
      <c r="H82" s="291" t="s">
        <v>5085</v>
      </c>
      <c r="I82" s="291" t="s">
        <v>5086</v>
      </c>
      <c r="J82" s="291"/>
      <c r="K82" s="305"/>
    </row>
    <row r="83" s="1" customFormat="1" ht="15" customHeight="1">
      <c r="B83" s="316"/>
      <c r="C83" s="317" t="s">
        <v>5087</v>
      </c>
      <c r="D83" s="317"/>
      <c r="E83" s="317"/>
      <c r="F83" s="318" t="s">
        <v>5082</v>
      </c>
      <c r="G83" s="317"/>
      <c r="H83" s="317" t="s">
        <v>5088</v>
      </c>
      <c r="I83" s="317" t="s">
        <v>5078</v>
      </c>
      <c r="J83" s="317">
        <v>15</v>
      </c>
      <c r="K83" s="305"/>
    </row>
    <row r="84" s="1" customFormat="1" ht="15" customHeight="1">
      <c r="B84" s="316"/>
      <c r="C84" s="317" t="s">
        <v>5089</v>
      </c>
      <c r="D84" s="317"/>
      <c r="E84" s="317"/>
      <c r="F84" s="318" t="s">
        <v>5082</v>
      </c>
      <c r="G84" s="317"/>
      <c r="H84" s="317" t="s">
        <v>5090</v>
      </c>
      <c r="I84" s="317" t="s">
        <v>5078</v>
      </c>
      <c r="J84" s="317">
        <v>15</v>
      </c>
      <c r="K84" s="305"/>
    </row>
    <row r="85" s="1" customFormat="1" ht="15" customHeight="1">
      <c r="B85" s="316"/>
      <c r="C85" s="317" t="s">
        <v>5091</v>
      </c>
      <c r="D85" s="317"/>
      <c r="E85" s="317"/>
      <c r="F85" s="318" t="s">
        <v>5082</v>
      </c>
      <c r="G85" s="317"/>
      <c r="H85" s="317" t="s">
        <v>5092</v>
      </c>
      <c r="I85" s="317" t="s">
        <v>5078</v>
      </c>
      <c r="J85" s="317">
        <v>20</v>
      </c>
      <c r="K85" s="305"/>
    </row>
    <row r="86" s="1" customFormat="1" ht="15" customHeight="1">
      <c r="B86" s="316"/>
      <c r="C86" s="317" t="s">
        <v>5093</v>
      </c>
      <c r="D86" s="317"/>
      <c r="E86" s="317"/>
      <c r="F86" s="318" t="s">
        <v>5082</v>
      </c>
      <c r="G86" s="317"/>
      <c r="H86" s="317" t="s">
        <v>5094</v>
      </c>
      <c r="I86" s="317" t="s">
        <v>5078</v>
      </c>
      <c r="J86" s="317">
        <v>20</v>
      </c>
      <c r="K86" s="305"/>
    </row>
    <row r="87" s="1" customFormat="1" ht="15" customHeight="1">
      <c r="B87" s="316"/>
      <c r="C87" s="291" t="s">
        <v>5095</v>
      </c>
      <c r="D87" s="291"/>
      <c r="E87" s="291"/>
      <c r="F87" s="314" t="s">
        <v>5082</v>
      </c>
      <c r="G87" s="315"/>
      <c r="H87" s="291" t="s">
        <v>5096</v>
      </c>
      <c r="I87" s="291" t="s">
        <v>5078</v>
      </c>
      <c r="J87" s="291">
        <v>50</v>
      </c>
      <c r="K87" s="305"/>
    </row>
    <row r="88" s="1" customFormat="1" ht="15" customHeight="1">
      <c r="B88" s="316"/>
      <c r="C88" s="291" t="s">
        <v>5097</v>
      </c>
      <c r="D88" s="291"/>
      <c r="E88" s="291"/>
      <c r="F88" s="314" t="s">
        <v>5082</v>
      </c>
      <c r="G88" s="315"/>
      <c r="H88" s="291" t="s">
        <v>5098</v>
      </c>
      <c r="I88" s="291" t="s">
        <v>5078</v>
      </c>
      <c r="J88" s="291">
        <v>20</v>
      </c>
      <c r="K88" s="305"/>
    </row>
    <row r="89" s="1" customFormat="1" ht="15" customHeight="1">
      <c r="B89" s="316"/>
      <c r="C89" s="291" t="s">
        <v>5099</v>
      </c>
      <c r="D89" s="291"/>
      <c r="E89" s="291"/>
      <c r="F89" s="314" t="s">
        <v>5082</v>
      </c>
      <c r="G89" s="315"/>
      <c r="H89" s="291" t="s">
        <v>5100</v>
      </c>
      <c r="I89" s="291" t="s">
        <v>5078</v>
      </c>
      <c r="J89" s="291">
        <v>20</v>
      </c>
      <c r="K89" s="305"/>
    </row>
    <row r="90" s="1" customFormat="1" ht="15" customHeight="1">
      <c r="B90" s="316"/>
      <c r="C90" s="291" t="s">
        <v>5101</v>
      </c>
      <c r="D90" s="291"/>
      <c r="E90" s="291"/>
      <c r="F90" s="314" t="s">
        <v>5082</v>
      </c>
      <c r="G90" s="315"/>
      <c r="H90" s="291" t="s">
        <v>5102</v>
      </c>
      <c r="I90" s="291" t="s">
        <v>5078</v>
      </c>
      <c r="J90" s="291">
        <v>50</v>
      </c>
      <c r="K90" s="305"/>
    </row>
    <row r="91" s="1" customFormat="1" ht="15" customHeight="1">
      <c r="B91" s="316"/>
      <c r="C91" s="291" t="s">
        <v>5103</v>
      </c>
      <c r="D91" s="291"/>
      <c r="E91" s="291"/>
      <c r="F91" s="314" t="s">
        <v>5082</v>
      </c>
      <c r="G91" s="315"/>
      <c r="H91" s="291" t="s">
        <v>5103</v>
      </c>
      <c r="I91" s="291" t="s">
        <v>5078</v>
      </c>
      <c r="J91" s="291">
        <v>50</v>
      </c>
      <c r="K91" s="305"/>
    </row>
    <row r="92" s="1" customFormat="1" ht="15" customHeight="1">
      <c r="B92" s="316"/>
      <c r="C92" s="291" t="s">
        <v>5104</v>
      </c>
      <c r="D92" s="291"/>
      <c r="E92" s="291"/>
      <c r="F92" s="314" t="s">
        <v>5082</v>
      </c>
      <c r="G92" s="315"/>
      <c r="H92" s="291" t="s">
        <v>5105</v>
      </c>
      <c r="I92" s="291" t="s">
        <v>5078</v>
      </c>
      <c r="J92" s="291">
        <v>255</v>
      </c>
      <c r="K92" s="305"/>
    </row>
    <row r="93" s="1" customFormat="1" ht="15" customHeight="1">
      <c r="B93" s="316"/>
      <c r="C93" s="291" t="s">
        <v>5106</v>
      </c>
      <c r="D93" s="291"/>
      <c r="E93" s="291"/>
      <c r="F93" s="314" t="s">
        <v>5076</v>
      </c>
      <c r="G93" s="315"/>
      <c r="H93" s="291" t="s">
        <v>5107</v>
      </c>
      <c r="I93" s="291" t="s">
        <v>5108</v>
      </c>
      <c r="J93" s="291"/>
      <c r="K93" s="305"/>
    </row>
    <row r="94" s="1" customFormat="1" ht="15" customHeight="1">
      <c r="B94" s="316"/>
      <c r="C94" s="291" t="s">
        <v>5109</v>
      </c>
      <c r="D94" s="291"/>
      <c r="E94" s="291"/>
      <c r="F94" s="314" t="s">
        <v>5076</v>
      </c>
      <c r="G94" s="315"/>
      <c r="H94" s="291" t="s">
        <v>5110</v>
      </c>
      <c r="I94" s="291" t="s">
        <v>5111</v>
      </c>
      <c r="J94" s="291"/>
      <c r="K94" s="305"/>
    </row>
    <row r="95" s="1" customFormat="1" ht="15" customHeight="1">
      <c r="B95" s="316"/>
      <c r="C95" s="291" t="s">
        <v>5112</v>
      </c>
      <c r="D95" s="291"/>
      <c r="E95" s="291"/>
      <c r="F95" s="314" t="s">
        <v>5076</v>
      </c>
      <c r="G95" s="315"/>
      <c r="H95" s="291" t="s">
        <v>5112</v>
      </c>
      <c r="I95" s="291" t="s">
        <v>5111</v>
      </c>
      <c r="J95" s="291"/>
      <c r="K95" s="305"/>
    </row>
    <row r="96" s="1" customFormat="1" ht="15" customHeight="1">
      <c r="B96" s="316"/>
      <c r="C96" s="291" t="s">
        <v>38</v>
      </c>
      <c r="D96" s="291"/>
      <c r="E96" s="291"/>
      <c r="F96" s="314" t="s">
        <v>5076</v>
      </c>
      <c r="G96" s="315"/>
      <c r="H96" s="291" t="s">
        <v>5113</v>
      </c>
      <c r="I96" s="291" t="s">
        <v>5111</v>
      </c>
      <c r="J96" s="291"/>
      <c r="K96" s="305"/>
    </row>
    <row r="97" s="1" customFormat="1" ht="15" customHeight="1">
      <c r="B97" s="316"/>
      <c r="C97" s="291" t="s">
        <v>48</v>
      </c>
      <c r="D97" s="291"/>
      <c r="E97" s="291"/>
      <c r="F97" s="314" t="s">
        <v>5076</v>
      </c>
      <c r="G97" s="315"/>
      <c r="H97" s="291" t="s">
        <v>5114</v>
      </c>
      <c r="I97" s="291" t="s">
        <v>5111</v>
      </c>
      <c r="J97" s="291"/>
      <c r="K97" s="305"/>
    </row>
    <row r="98" s="1" customFormat="1" ht="15" customHeight="1">
      <c r="B98" s="319"/>
      <c r="C98" s="320"/>
      <c r="D98" s="320"/>
      <c r="E98" s="320"/>
      <c r="F98" s="320"/>
      <c r="G98" s="320"/>
      <c r="H98" s="320"/>
      <c r="I98" s="320"/>
      <c r="J98" s="320"/>
      <c r="K98" s="321"/>
    </row>
    <row r="99" s="1" customFormat="1" ht="18.75" customHeight="1">
      <c r="B99" s="322"/>
      <c r="C99" s="323"/>
      <c r="D99" s="323"/>
      <c r="E99" s="323"/>
      <c r="F99" s="323"/>
      <c r="G99" s="323"/>
      <c r="H99" s="323"/>
      <c r="I99" s="323"/>
      <c r="J99" s="323"/>
      <c r="K99" s="322"/>
    </row>
    <row r="100" s="1" customFormat="1" ht="18.75" customHeight="1">
      <c r="B100" s="299"/>
      <c r="C100" s="299"/>
      <c r="D100" s="299"/>
      <c r="E100" s="299"/>
      <c r="F100" s="299"/>
      <c r="G100" s="299"/>
      <c r="H100" s="299"/>
      <c r="I100" s="299"/>
      <c r="J100" s="299"/>
      <c r="K100" s="299"/>
    </row>
    <row r="101" s="1" customFormat="1" ht="7.5" customHeight="1">
      <c r="B101" s="300"/>
      <c r="C101" s="301"/>
      <c r="D101" s="301"/>
      <c r="E101" s="301"/>
      <c r="F101" s="301"/>
      <c r="G101" s="301"/>
      <c r="H101" s="301"/>
      <c r="I101" s="301"/>
      <c r="J101" s="301"/>
      <c r="K101" s="302"/>
    </row>
    <row r="102" s="1" customFormat="1" ht="45" customHeight="1">
      <c r="B102" s="303"/>
      <c r="C102" s="304" t="s">
        <v>5115</v>
      </c>
      <c r="D102" s="304"/>
      <c r="E102" s="304"/>
      <c r="F102" s="304"/>
      <c r="G102" s="304"/>
      <c r="H102" s="304"/>
      <c r="I102" s="304"/>
      <c r="J102" s="304"/>
      <c r="K102" s="305"/>
    </row>
    <row r="103" s="1" customFormat="1" ht="17.25" customHeight="1">
      <c r="B103" s="303"/>
      <c r="C103" s="306" t="s">
        <v>5070</v>
      </c>
      <c r="D103" s="306"/>
      <c r="E103" s="306"/>
      <c r="F103" s="306" t="s">
        <v>5071</v>
      </c>
      <c r="G103" s="307"/>
      <c r="H103" s="306" t="s">
        <v>54</v>
      </c>
      <c r="I103" s="306" t="s">
        <v>57</v>
      </c>
      <c r="J103" s="306" t="s">
        <v>5072</v>
      </c>
      <c r="K103" s="305"/>
    </row>
    <row r="104" s="1" customFormat="1" ht="17.25" customHeight="1">
      <c r="B104" s="303"/>
      <c r="C104" s="308" t="s">
        <v>5073</v>
      </c>
      <c r="D104" s="308"/>
      <c r="E104" s="308"/>
      <c r="F104" s="309" t="s">
        <v>5074</v>
      </c>
      <c r="G104" s="310"/>
      <c r="H104" s="308"/>
      <c r="I104" s="308"/>
      <c r="J104" s="308" t="s">
        <v>5075</v>
      </c>
      <c r="K104" s="305"/>
    </row>
    <row r="105" s="1" customFormat="1" ht="5.25" customHeight="1">
      <c r="B105" s="303"/>
      <c r="C105" s="306"/>
      <c r="D105" s="306"/>
      <c r="E105" s="306"/>
      <c r="F105" s="306"/>
      <c r="G105" s="324"/>
      <c r="H105" s="306"/>
      <c r="I105" s="306"/>
      <c r="J105" s="306"/>
      <c r="K105" s="305"/>
    </row>
    <row r="106" s="1" customFormat="1" ht="15" customHeight="1">
      <c r="B106" s="303"/>
      <c r="C106" s="291" t="s">
        <v>53</v>
      </c>
      <c r="D106" s="313"/>
      <c r="E106" s="313"/>
      <c r="F106" s="314" t="s">
        <v>5076</v>
      </c>
      <c r="G106" s="291"/>
      <c r="H106" s="291" t="s">
        <v>5116</v>
      </c>
      <c r="I106" s="291" t="s">
        <v>5078</v>
      </c>
      <c r="J106" s="291">
        <v>20</v>
      </c>
      <c r="K106" s="305"/>
    </row>
    <row r="107" s="1" customFormat="1" ht="15" customHeight="1">
      <c r="B107" s="303"/>
      <c r="C107" s="291" t="s">
        <v>5079</v>
      </c>
      <c r="D107" s="291"/>
      <c r="E107" s="291"/>
      <c r="F107" s="314" t="s">
        <v>5076</v>
      </c>
      <c r="G107" s="291"/>
      <c r="H107" s="291" t="s">
        <v>5116</v>
      </c>
      <c r="I107" s="291" t="s">
        <v>5078</v>
      </c>
      <c r="J107" s="291">
        <v>120</v>
      </c>
      <c r="K107" s="305"/>
    </row>
    <row r="108" s="1" customFormat="1" ht="15" customHeight="1">
      <c r="B108" s="316"/>
      <c r="C108" s="291" t="s">
        <v>5081</v>
      </c>
      <c r="D108" s="291"/>
      <c r="E108" s="291"/>
      <c r="F108" s="314" t="s">
        <v>5082</v>
      </c>
      <c r="G108" s="291"/>
      <c r="H108" s="291" t="s">
        <v>5116</v>
      </c>
      <c r="I108" s="291" t="s">
        <v>5078</v>
      </c>
      <c r="J108" s="291">
        <v>50</v>
      </c>
      <c r="K108" s="305"/>
    </row>
    <row r="109" s="1" customFormat="1" ht="15" customHeight="1">
      <c r="B109" s="316"/>
      <c r="C109" s="291" t="s">
        <v>5084</v>
      </c>
      <c r="D109" s="291"/>
      <c r="E109" s="291"/>
      <c r="F109" s="314" t="s">
        <v>5076</v>
      </c>
      <c r="G109" s="291"/>
      <c r="H109" s="291" t="s">
        <v>5116</v>
      </c>
      <c r="I109" s="291" t="s">
        <v>5086</v>
      </c>
      <c r="J109" s="291"/>
      <c r="K109" s="305"/>
    </row>
    <row r="110" s="1" customFormat="1" ht="15" customHeight="1">
      <c r="B110" s="316"/>
      <c r="C110" s="291" t="s">
        <v>5095</v>
      </c>
      <c r="D110" s="291"/>
      <c r="E110" s="291"/>
      <c r="F110" s="314" t="s">
        <v>5082</v>
      </c>
      <c r="G110" s="291"/>
      <c r="H110" s="291" t="s">
        <v>5116</v>
      </c>
      <c r="I110" s="291" t="s">
        <v>5078</v>
      </c>
      <c r="J110" s="291">
        <v>50</v>
      </c>
      <c r="K110" s="305"/>
    </row>
    <row r="111" s="1" customFormat="1" ht="15" customHeight="1">
      <c r="B111" s="316"/>
      <c r="C111" s="291" t="s">
        <v>5103</v>
      </c>
      <c r="D111" s="291"/>
      <c r="E111" s="291"/>
      <c r="F111" s="314" t="s">
        <v>5082</v>
      </c>
      <c r="G111" s="291"/>
      <c r="H111" s="291" t="s">
        <v>5116</v>
      </c>
      <c r="I111" s="291" t="s">
        <v>5078</v>
      </c>
      <c r="J111" s="291">
        <v>50</v>
      </c>
      <c r="K111" s="305"/>
    </row>
    <row r="112" s="1" customFormat="1" ht="15" customHeight="1">
      <c r="B112" s="316"/>
      <c r="C112" s="291" t="s">
        <v>5101</v>
      </c>
      <c r="D112" s="291"/>
      <c r="E112" s="291"/>
      <c r="F112" s="314" t="s">
        <v>5082</v>
      </c>
      <c r="G112" s="291"/>
      <c r="H112" s="291" t="s">
        <v>5116</v>
      </c>
      <c r="I112" s="291" t="s">
        <v>5078</v>
      </c>
      <c r="J112" s="291">
        <v>50</v>
      </c>
      <c r="K112" s="305"/>
    </row>
    <row r="113" s="1" customFormat="1" ht="15" customHeight="1">
      <c r="B113" s="316"/>
      <c r="C113" s="291" t="s">
        <v>53</v>
      </c>
      <c r="D113" s="291"/>
      <c r="E113" s="291"/>
      <c r="F113" s="314" t="s">
        <v>5076</v>
      </c>
      <c r="G113" s="291"/>
      <c r="H113" s="291" t="s">
        <v>5117</v>
      </c>
      <c r="I113" s="291" t="s">
        <v>5078</v>
      </c>
      <c r="J113" s="291">
        <v>20</v>
      </c>
      <c r="K113" s="305"/>
    </row>
    <row r="114" s="1" customFormat="1" ht="15" customHeight="1">
      <c r="B114" s="316"/>
      <c r="C114" s="291" t="s">
        <v>5118</v>
      </c>
      <c r="D114" s="291"/>
      <c r="E114" s="291"/>
      <c r="F114" s="314" t="s">
        <v>5076</v>
      </c>
      <c r="G114" s="291"/>
      <c r="H114" s="291" t="s">
        <v>5119</v>
      </c>
      <c r="I114" s="291" t="s">
        <v>5078</v>
      </c>
      <c r="J114" s="291">
        <v>120</v>
      </c>
      <c r="K114" s="305"/>
    </row>
    <row r="115" s="1" customFormat="1" ht="15" customHeight="1">
      <c r="B115" s="316"/>
      <c r="C115" s="291" t="s">
        <v>38</v>
      </c>
      <c r="D115" s="291"/>
      <c r="E115" s="291"/>
      <c r="F115" s="314" t="s">
        <v>5076</v>
      </c>
      <c r="G115" s="291"/>
      <c r="H115" s="291" t="s">
        <v>5120</v>
      </c>
      <c r="I115" s="291" t="s">
        <v>5111</v>
      </c>
      <c r="J115" s="291"/>
      <c r="K115" s="305"/>
    </row>
    <row r="116" s="1" customFormat="1" ht="15" customHeight="1">
      <c r="B116" s="316"/>
      <c r="C116" s="291" t="s">
        <v>48</v>
      </c>
      <c r="D116" s="291"/>
      <c r="E116" s="291"/>
      <c r="F116" s="314" t="s">
        <v>5076</v>
      </c>
      <c r="G116" s="291"/>
      <c r="H116" s="291" t="s">
        <v>5121</v>
      </c>
      <c r="I116" s="291" t="s">
        <v>5111</v>
      </c>
      <c r="J116" s="291"/>
      <c r="K116" s="305"/>
    </row>
    <row r="117" s="1" customFormat="1" ht="15" customHeight="1">
      <c r="B117" s="316"/>
      <c r="C117" s="291" t="s">
        <v>57</v>
      </c>
      <c r="D117" s="291"/>
      <c r="E117" s="291"/>
      <c r="F117" s="314" t="s">
        <v>5076</v>
      </c>
      <c r="G117" s="291"/>
      <c r="H117" s="291" t="s">
        <v>5122</v>
      </c>
      <c r="I117" s="291" t="s">
        <v>5123</v>
      </c>
      <c r="J117" s="291"/>
      <c r="K117" s="305"/>
    </row>
    <row r="118" s="1" customFormat="1" ht="15" customHeight="1">
      <c r="B118" s="319"/>
      <c r="C118" s="325"/>
      <c r="D118" s="325"/>
      <c r="E118" s="325"/>
      <c r="F118" s="325"/>
      <c r="G118" s="325"/>
      <c r="H118" s="325"/>
      <c r="I118" s="325"/>
      <c r="J118" s="325"/>
      <c r="K118" s="321"/>
    </row>
    <row r="119" s="1" customFormat="1" ht="18.75" customHeight="1">
      <c r="B119" s="326"/>
      <c r="C119" s="327"/>
      <c r="D119" s="327"/>
      <c r="E119" s="327"/>
      <c r="F119" s="328"/>
      <c r="G119" s="327"/>
      <c r="H119" s="327"/>
      <c r="I119" s="327"/>
      <c r="J119" s="327"/>
      <c r="K119" s="326"/>
    </row>
    <row r="120" s="1" customFormat="1" ht="18.75" customHeight="1">
      <c r="B120" s="299"/>
      <c r="C120" s="299"/>
      <c r="D120" s="299"/>
      <c r="E120" s="299"/>
      <c r="F120" s="299"/>
      <c r="G120" s="299"/>
      <c r="H120" s="299"/>
      <c r="I120" s="299"/>
      <c r="J120" s="299"/>
      <c r="K120" s="299"/>
    </row>
    <row r="121" s="1" customFormat="1" ht="7.5" customHeight="1">
      <c r="B121" s="329"/>
      <c r="C121" s="330"/>
      <c r="D121" s="330"/>
      <c r="E121" s="330"/>
      <c r="F121" s="330"/>
      <c r="G121" s="330"/>
      <c r="H121" s="330"/>
      <c r="I121" s="330"/>
      <c r="J121" s="330"/>
      <c r="K121" s="331"/>
    </row>
    <row r="122" s="1" customFormat="1" ht="45" customHeight="1">
      <c r="B122" s="332"/>
      <c r="C122" s="282" t="s">
        <v>5124</v>
      </c>
      <c r="D122" s="282"/>
      <c r="E122" s="282"/>
      <c r="F122" s="282"/>
      <c r="G122" s="282"/>
      <c r="H122" s="282"/>
      <c r="I122" s="282"/>
      <c r="J122" s="282"/>
      <c r="K122" s="333"/>
    </row>
    <row r="123" s="1" customFormat="1" ht="17.25" customHeight="1">
      <c r="B123" s="334"/>
      <c r="C123" s="306" t="s">
        <v>5070</v>
      </c>
      <c r="D123" s="306"/>
      <c r="E123" s="306"/>
      <c r="F123" s="306" t="s">
        <v>5071</v>
      </c>
      <c r="G123" s="307"/>
      <c r="H123" s="306" t="s">
        <v>54</v>
      </c>
      <c r="I123" s="306" t="s">
        <v>57</v>
      </c>
      <c r="J123" s="306" t="s">
        <v>5072</v>
      </c>
      <c r="K123" s="335"/>
    </row>
    <row r="124" s="1" customFormat="1" ht="17.25" customHeight="1">
      <c r="B124" s="334"/>
      <c r="C124" s="308" t="s">
        <v>5073</v>
      </c>
      <c r="D124" s="308"/>
      <c r="E124" s="308"/>
      <c r="F124" s="309" t="s">
        <v>5074</v>
      </c>
      <c r="G124" s="310"/>
      <c r="H124" s="308"/>
      <c r="I124" s="308"/>
      <c r="J124" s="308" t="s">
        <v>5075</v>
      </c>
      <c r="K124" s="335"/>
    </row>
    <row r="125" s="1" customFormat="1" ht="5.25" customHeight="1">
      <c r="B125" s="336"/>
      <c r="C125" s="311"/>
      <c r="D125" s="311"/>
      <c r="E125" s="311"/>
      <c r="F125" s="311"/>
      <c r="G125" s="337"/>
      <c r="H125" s="311"/>
      <c r="I125" s="311"/>
      <c r="J125" s="311"/>
      <c r="K125" s="338"/>
    </row>
    <row r="126" s="1" customFormat="1" ht="15" customHeight="1">
      <c r="B126" s="336"/>
      <c r="C126" s="291" t="s">
        <v>5079</v>
      </c>
      <c r="D126" s="313"/>
      <c r="E126" s="313"/>
      <c r="F126" s="314" t="s">
        <v>5076</v>
      </c>
      <c r="G126" s="291"/>
      <c r="H126" s="291" t="s">
        <v>5116</v>
      </c>
      <c r="I126" s="291" t="s">
        <v>5078</v>
      </c>
      <c r="J126" s="291">
        <v>120</v>
      </c>
      <c r="K126" s="339"/>
    </row>
    <row r="127" s="1" customFormat="1" ht="15" customHeight="1">
      <c r="B127" s="336"/>
      <c r="C127" s="291" t="s">
        <v>5125</v>
      </c>
      <c r="D127" s="291"/>
      <c r="E127" s="291"/>
      <c r="F127" s="314" t="s">
        <v>5076</v>
      </c>
      <c r="G127" s="291"/>
      <c r="H127" s="291" t="s">
        <v>5126</v>
      </c>
      <c r="I127" s="291" t="s">
        <v>5078</v>
      </c>
      <c r="J127" s="291" t="s">
        <v>5127</v>
      </c>
      <c r="K127" s="339"/>
    </row>
    <row r="128" s="1" customFormat="1" ht="15" customHeight="1">
      <c r="B128" s="336"/>
      <c r="C128" s="291" t="s">
        <v>84</v>
      </c>
      <c r="D128" s="291"/>
      <c r="E128" s="291"/>
      <c r="F128" s="314" t="s">
        <v>5076</v>
      </c>
      <c r="G128" s="291"/>
      <c r="H128" s="291" t="s">
        <v>5128</v>
      </c>
      <c r="I128" s="291" t="s">
        <v>5078</v>
      </c>
      <c r="J128" s="291" t="s">
        <v>5127</v>
      </c>
      <c r="K128" s="339"/>
    </row>
    <row r="129" s="1" customFormat="1" ht="15" customHeight="1">
      <c r="B129" s="336"/>
      <c r="C129" s="291" t="s">
        <v>5087</v>
      </c>
      <c r="D129" s="291"/>
      <c r="E129" s="291"/>
      <c r="F129" s="314" t="s">
        <v>5082</v>
      </c>
      <c r="G129" s="291"/>
      <c r="H129" s="291" t="s">
        <v>5088</v>
      </c>
      <c r="I129" s="291" t="s">
        <v>5078</v>
      </c>
      <c r="J129" s="291">
        <v>15</v>
      </c>
      <c r="K129" s="339"/>
    </row>
    <row r="130" s="1" customFormat="1" ht="15" customHeight="1">
      <c r="B130" s="336"/>
      <c r="C130" s="317" t="s">
        <v>5089</v>
      </c>
      <c r="D130" s="317"/>
      <c r="E130" s="317"/>
      <c r="F130" s="318" t="s">
        <v>5082</v>
      </c>
      <c r="G130" s="317"/>
      <c r="H130" s="317" t="s">
        <v>5090</v>
      </c>
      <c r="I130" s="317" t="s">
        <v>5078</v>
      </c>
      <c r="J130" s="317">
        <v>15</v>
      </c>
      <c r="K130" s="339"/>
    </row>
    <row r="131" s="1" customFormat="1" ht="15" customHeight="1">
      <c r="B131" s="336"/>
      <c r="C131" s="317" t="s">
        <v>5091</v>
      </c>
      <c r="D131" s="317"/>
      <c r="E131" s="317"/>
      <c r="F131" s="318" t="s">
        <v>5082</v>
      </c>
      <c r="G131" s="317"/>
      <c r="H131" s="317" t="s">
        <v>5092</v>
      </c>
      <c r="I131" s="317" t="s">
        <v>5078</v>
      </c>
      <c r="J131" s="317">
        <v>20</v>
      </c>
      <c r="K131" s="339"/>
    </row>
    <row r="132" s="1" customFormat="1" ht="15" customHeight="1">
      <c r="B132" s="336"/>
      <c r="C132" s="317" t="s">
        <v>5093</v>
      </c>
      <c r="D132" s="317"/>
      <c r="E132" s="317"/>
      <c r="F132" s="318" t="s">
        <v>5082</v>
      </c>
      <c r="G132" s="317"/>
      <c r="H132" s="317" t="s">
        <v>5094</v>
      </c>
      <c r="I132" s="317" t="s">
        <v>5078</v>
      </c>
      <c r="J132" s="317">
        <v>20</v>
      </c>
      <c r="K132" s="339"/>
    </row>
    <row r="133" s="1" customFormat="1" ht="15" customHeight="1">
      <c r="B133" s="336"/>
      <c r="C133" s="291" t="s">
        <v>5081</v>
      </c>
      <c r="D133" s="291"/>
      <c r="E133" s="291"/>
      <c r="F133" s="314" t="s">
        <v>5082</v>
      </c>
      <c r="G133" s="291"/>
      <c r="H133" s="291" t="s">
        <v>5116</v>
      </c>
      <c r="I133" s="291" t="s">
        <v>5078</v>
      </c>
      <c r="J133" s="291">
        <v>50</v>
      </c>
      <c r="K133" s="339"/>
    </row>
    <row r="134" s="1" customFormat="1" ht="15" customHeight="1">
      <c r="B134" s="336"/>
      <c r="C134" s="291" t="s">
        <v>5095</v>
      </c>
      <c r="D134" s="291"/>
      <c r="E134" s="291"/>
      <c r="F134" s="314" t="s">
        <v>5082</v>
      </c>
      <c r="G134" s="291"/>
      <c r="H134" s="291" t="s">
        <v>5116</v>
      </c>
      <c r="I134" s="291" t="s">
        <v>5078</v>
      </c>
      <c r="J134" s="291">
        <v>50</v>
      </c>
      <c r="K134" s="339"/>
    </row>
    <row r="135" s="1" customFormat="1" ht="15" customHeight="1">
      <c r="B135" s="336"/>
      <c r="C135" s="291" t="s">
        <v>5101</v>
      </c>
      <c r="D135" s="291"/>
      <c r="E135" s="291"/>
      <c r="F135" s="314" t="s">
        <v>5082</v>
      </c>
      <c r="G135" s="291"/>
      <c r="H135" s="291" t="s">
        <v>5116</v>
      </c>
      <c r="I135" s="291" t="s">
        <v>5078</v>
      </c>
      <c r="J135" s="291">
        <v>50</v>
      </c>
      <c r="K135" s="339"/>
    </row>
    <row r="136" s="1" customFormat="1" ht="15" customHeight="1">
      <c r="B136" s="336"/>
      <c r="C136" s="291" t="s">
        <v>5103</v>
      </c>
      <c r="D136" s="291"/>
      <c r="E136" s="291"/>
      <c r="F136" s="314" t="s">
        <v>5082</v>
      </c>
      <c r="G136" s="291"/>
      <c r="H136" s="291" t="s">
        <v>5116</v>
      </c>
      <c r="I136" s="291" t="s">
        <v>5078</v>
      </c>
      <c r="J136" s="291">
        <v>50</v>
      </c>
      <c r="K136" s="339"/>
    </row>
    <row r="137" s="1" customFormat="1" ht="15" customHeight="1">
      <c r="B137" s="336"/>
      <c r="C137" s="291" t="s">
        <v>5104</v>
      </c>
      <c r="D137" s="291"/>
      <c r="E137" s="291"/>
      <c r="F137" s="314" t="s">
        <v>5082</v>
      </c>
      <c r="G137" s="291"/>
      <c r="H137" s="291" t="s">
        <v>5129</v>
      </c>
      <c r="I137" s="291" t="s">
        <v>5078</v>
      </c>
      <c r="J137" s="291">
        <v>255</v>
      </c>
      <c r="K137" s="339"/>
    </row>
    <row r="138" s="1" customFormat="1" ht="15" customHeight="1">
      <c r="B138" s="336"/>
      <c r="C138" s="291" t="s">
        <v>5106</v>
      </c>
      <c r="D138" s="291"/>
      <c r="E138" s="291"/>
      <c r="F138" s="314" t="s">
        <v>5076</v>
      </c>
      <c r="G138" s="291"/>
      <c r="H138" s="291" t="s">
        <v>5130</v>
      </c>
      <c r="I138" s="291" t="s">
        <v>5108</v>
      </c>
      <c r="J138" s="291"/>
      <c r="K138" s="339"/>
    </row>
    <row r="139" s="1" customFormat="1" ht="15" customHeight="1">
      <c r="B139" s="336"/>
      <c r="C139" s="291" t="s">
        <v>5109</v>
      </c>
      <c r="D139" s="291"/>
      <c r="E139" s="291"/>
      <c r="F139" s="314" t="s">
        <v>5076</v>
      </c>
      <c r="G139" s="291"/>
      <c r="H139" s="291" t="s">
        <v>5131</v>
      </c>
      <c r="I139" s="291" t="s">
        <v>5111</v>
      </c>
      <c r="J139" s="291"/>
      <c r="K139" s="339"/>
    </row>
    <row r="140" s="1" customFormat="1" ht="15" customHeight="1">
      <c r="B140" s="336"/>
      <c r="C140" s="291" t="s">
        <v>5112</v>
      </c>
      <c r="D140" s="291"/>
      <c r="E140" s="291"/>
      <c r="F140" s="314" t="s">
        <v>5076</v>
      </c>
      <c r="G140" s="291"/>
      <c r="H140" s="291" t="s">
        <v>5112</v>
      </c>
      <c r="I140" s="291" t="s">
        <v>5111</v>
      </c>
      <c r="J140" s="291"/>
      <c r="K140" s="339"/>
    </row>
    <row r="141" s="1" customFormat="1" ht="15" customHeight="1">
      <c r="B141" s="336"/>
      <c r="C141" s="291" t="s">
        <v>38</v>
      </c>
      <c r="D141" s="291"/>
      <c r="E141" s="291"/>
      <c r="F141" s="314" t="s">
        <v>5076</v>
      </c>
      <c r="G141" s="291"/>
      <c r="H141" s="291" t="s">
        <v>5132</v>
      </c>
      <c r="I141" s="291" t="s">
        <v>5111</v>
      </c>
      <c r="J141" s="291"/>
      <c r="K141" s="339"/>
    </row>
    <row r="142" s="1" customFormat="1" ht="15" customHeight="1">
      <c r="B142" s="336"/>
      <c r="C142" s="291" t="s">
        <v>5133</v>
      </c>
      <c r="D142" s="291"/>
      <c r="E142" s="291"/>
      <c r="F142" s="314" t="s">
        <v>5076</v>
      </c>
      <c r="G142" s="291"/>
      <c r="H142" s="291" t="s">
        <v>5134</v>
      </c>
      <c r="I142" s="291" t="s">
        <v>5111</v>
      </c>
      <c r="J142" s="291"/>
      <c r="K142" s="339"/>
    </row>
    <row r="143" s="1" customFormat="1" ht="15" customHeight="1">
      <c r="B143" s="340"/>
      <c r="C143" s="341"/>
      <c r="D143" s="341"/>
      <c r="E143" s="341"/>
      <c r="F143" s="341"/>
      <c r="G143" s="341"/>
      <c r="H143" s="341"/>
      <c r="I143" s="341"/>
      <c r="J143" s="341"/>
      <c r="K143" s="342"/>
    </row>
    <row r="144" s="1" customFormat="1" ht="18.75" customHeight="1">
      <c r="B144" s="327"/>
      <c r="C144" s="327"/>
      <c r="D144" s="327"/>
      <c r="E144" s="327"/>
      <c r="F144" s="328"/>
      <c r="G144" s="327"/>
      <c r="H144" s="327"/>
      <c r="I144" s="327"/>
      <c r="J144" s="327"/>
      <c r="K144" s="327"/>
    </row>
    <row r="145" s="1" customFormat="1" ht="18.75" customHeight="1">
      <c r="B145" s="299"/>
      <c r="C145" s="299"/>
      <c r="D145" s="299"/>
      <c r="E145" s="299"/>
      <c r="F145" s="299"/>
      <c r="G145" s="299"/>
      <c r="H145" s="299"/>
      <c r="I145" s="299"/>
      <c r="J145" s="299"/>
      <c r="K145" s="299"/>
    </row>
    <row r="146" s="1" customFormat="1" ht="7.5" customHeight="1">
      <c r="B146" s="300"/>
      <c r="C146" s="301"/>
      <c r="D146" s="301"/>
      <c r="E146" s="301"/>
      <c r="F146" s="301"/>
      <c r="G146" s="301"/>
      <c r="H146" s="301"/>
      <c r="I146" s="301"/>
      <c r="J146" s="301"/>
      <c r="K146" s="302"/>
    </row>
    <row r="147" s="1" customFormat="1" ht="45" customHeight="1">
      <c r="B147" s="303"/>
      <c r="C147" s="304" t="s">
        <v>5135</v>
      </c>
      <c r="D147" s="304"/>
      <c r="E147" s="304"/>
      <c r="F147" s="304"/>
      <c r="G147" s="304"/>
      <c r="H147" s="304"/>
      <c r="I147" s="304"/>
      <c r="J147" s="304"/>
      <c r="K147" s="305"/>
    </row>
    <row r="148" s="1" customFormat="1" ht="17.25" customHeight="1">
      <c r="B148" s="303"/>
      <c r="C148" s="306" t="s">
        <v>5070</v>
      </c>
      <c r="D148" s="306"/>
      <c r="E148" s="306"/>
      <c r="F148" s="306" t="s">
        <v>5071</v>
      </c>
      <c r="G148" s="307"/>
      <c r="H148" s="306" t="s">
        <v>54</v>
      </c>
      <c r="I148" s="306" t="s">
        <v>57</v>
      </c>
      <c r="J148" s="306" t="s">
        <v>5072</v>
      </c>
      <c r="K148" s="305"/>
    </row>
    <row r="149" s="1" customFormat="1" ht="17.25" customHeight="1">
      <c r="B149" s="303"/>
      <c r="C149" s="308" t="s">
        <v>5073</v>
      </c>
      <c r="D149" s="308"/>
      <c r="E149" s="308"/>
      <c r="F149" s="309" t="s">
        <v>5074</v>
      </c>
      <c r="G149" s="310"/>
      <c r="H149" s="308"/>
      <c r="I149" s="308"/>
      <c r="J149" s="308" t="s">
        <v>5075</v>
      </c>
      <c r="K149" s="305"/>
    </row>
    <row r="150" s="1" customFormat="1" ht="5.25" customHeight="1">
      <c r="B150" s="316"/>
      <c r="C150" s="311"/>
      <c r="D150" s="311"/>
      <c r="E150" s="311"/>
      <c r="F150" s="311"/>
      <c r="G150" s="312"/>
      <c r="H150" s="311"/>
      <c r="I150" s="311"/>
      <c r="J150" s="311"/>
      <c r="K150" s="339"/>
    </row>
    <row r="151" s="1" customFormat="1" ht="15" customHeight="1">
      <c r="B151" s="316"/>
      <c r="C151" s="343" t="s">
        <v>5079</v>
      </c>
      <c r="D151" s="291"/>
      <c r="E151" s="291"/>
      <c r="F151" s="344" t="s">
        <v>5076</v>
      </c>
      <c r="G151" s="291"/>
      <c r="H151" s="343" t="s">
        <v>5116</v>
      </c>
      <c r="I151" s="343" t="s">
        <v>5078</v>
      </c>
      <c r="J151" s="343">
        <v>120</v>
      </c>
      <c r="K151" s="339"/>
    </row>
    <row r="152" s="1" customFormat="1" ht="15" customHeight="1">
      <c r="B152" s="316"/>
      <c r="C152" s="343" t="s">
        <v>5125</v>
      </c>
      <c r="D152" s="291"/>
      <c r="E152" s="291"/>
      <c r="F152" s="344" t="s">
        <v>5076</v>
      </c>
      <c r="G152" s="291"/>
      <c r="H152" s="343" t="s">
        <v>5136</v>
      </c>
      <c r="I152" s="343" t="s">
        <v>5078</v>
      </c>
      <c r="J152" s="343" t="s">
        <v>5127</v>
      </c>
      <c r="K152" s="339"/>
    </row>
    <row r="153" s="1" customFormat="1" ht="15" customHeight="1">
      <c r="B153" s="316"/>
      <c r="C153" s="343" t="s">
        <v>84</v>
      </c>
      <c r="D153" s="291"/>
      <c r="E153" s="291"/>
      <c r="F153" s="344" t="s">
        <v>5076</v>
      </c>
      <c r="G153" s="291"/>
      <c r="H153" s="343" t="s">
        <v>5137</v>
      </c>
      <c r="I153" s="343" t="s">
        <v>5078</v>
      </c>
      <c r="J153" s="343" t="s">
        <v>5127</v>
      </c>
      <c r="K153" s="339"/>
    </row>
    <row r="154" s="1" customFormat="1" ht="15" customHeight="1">
      <c r="B154" s="316"/>
      <c r="C154" s="343" t="s">
        <v>5081</v>
      </c>
      <c r="D154" s="291"/>
      <c r="E154" s="291"/>
      <c r="F154" s="344" t="s">
        <v>5082</v>
      </c>
      <c r="G154" s="291"/>
      <c r="H154" s="343" t="s">
        <v>5116</v>
      </c>
      <c r="I154" s="343" t="s">
        <v>5078</v>
      </c>
      <c r="J154" s="343">
        <v>50</v>
      </c>
      <c r="K154" s="339"/>
    </row>
    <row r="155" s="1" customFormat="1" ht="15" customHeight="1">
      <c r="B155" s="316"/>
      <c r="C155" s="343" t="s">
        <v>5084</v>
      </c>
      <c r="D155" s="291"/>
      <c r="E155" s="291"/>
      <c r="F155" s="344" t="s">
        <v>5076</v>
      </c>
      <c r="G155" s="291"/>
      <c r="H155" s="343" t="s">
        <v>5116</v>
      </c>
      <c r="I155" s="343" t="s">
        <v>5086</v>
      </c>
      <c r="J155" s="343"/>
      <c r="K155" s="339"/>
    </row>
    <row r="156" s="1" customFormat="1" ht="15" customHeight="1">
      <c r="B156" s="316"/>
      <c r="C156" s="343" t="s">
        <v>5095</v>
      </c>
      <c r="D156" s="291"/>
      <c r="E156" s="291"/>
      <c r="F156" s="344" t="s">
        <v>5082</v>
      </c>
      <c r="G156" s="291"/>
      <c r="H156" s="343" t="s">
        <v>5116</v>
      </c>
      <c r="I156" s="343" t="s">
        <v>5078</v>
      </c>
      <c r="J156" s="343">
        <v>50</v>
      </c>
      <c r="K156" s="339"/>
    </row>
    <row r="157" s="1" customFormat="1" ht="15" customHeight="1">
      <c r="B157" s="316"/>
      <c r="C157" s="343" t="s">
        <v>5103</v>
      </c>
      <c r="D157" s="291"/>
      <c r="E157" s="291"/>
      <c r="F157" s="344" t="s">
        <v>5082</v>
      </c>
      <c r="G157" s="291"/>
      <c r="H157" s="343" t="s">
        <v>5116</v>
      </c>
      <c r="I157" s="343" t="s">
        <v>5078</v>
      </c>
      <c r="J157" s="343">
        <v>50</v>
      </c>
      <c r="K157" s="339"/>
    </row>
    <row r="158" s="1" customFormat="1" ht="15" customHeight="1">
      <c r="B158" s="316"/>
      <c r="C158" s="343" t="s">
        <v>5101</v>
      </c>
      <c r="D158" s="291"/>
      <c r="E158" s="291"/>
      <c r="F158" s="344" t="s">
        <v>5082</v>
      </c>
      <c r="G158" s="291"/>
      <c r="H158" s="343" t="s">
        <v>5116</v>
      </c>
      <c r="I158" s="343" t="s">
        <v>5078</v>
      </c>
      <c r="J158" s="343">
        <v>50</v>
      </c>
      <c r="K158" s="339"/>
    </row>
    <row r="159" s="1" customFormat="1" ht="15" customHeight="1">
      <c r="B159" s="316"/>
      <c r="C159" s="343" t="s">
        <v>148</v>
      </c>
      <c r="D159" s="291"/>
      <c r="E159" s="291"/>
      <c r="F159" s="344" t="s">
        <v>5076</v>
      </c>
      <c r="G159" s="291"/>
      <c r="H159" s="343" t="s">
        <v>5138</v>
      </c>
      <c r="I159" s="343" t="s">
        <v>5078</v>
      </c>
      <c r="J159" s="343" t="s">
        <v>5139</v>
      </c>
      <c r="K159" s="339"/>
    </row>
    <row r="160" s="1" customFormat="1" ht="15" customHeight="1">
      <c r="B160" s="316"/>
      <c r="C160" s="343" t="s">
        <v>5140</v>
      </c>
      <c r="D160" s="291"/>
      <c r="E160" s="291"/>
      <c r="F160" s="344" t="s">
        <v>5076</v>
      </c>
      <c r="G160" s="291"/>
      <c r="H160" s="343" t="s">
        <v>5141</v>
      </c>
      <c r="I160" s="343" t="s">
        <v>5111</v>
      </c>
      <c r="J160" s="343"/>
      <c r="K160" s="339"/>
    </row>
    <row r="161" s="1" customFormat="1" ht="15" customHeight="1">
      <c r="B161" s="345"/>
      <c r="C161" s="325"/>
      <c r="D161" s="325"/>
      <c r="E161" s="325"/>
      <c r="F161" s="325"/>
      <c r="G161" s="325"/>
      <c r="H161" s="325"/>
      <c r="I161" s="325"/>
      <c r="J161" s="325"/>
      <c r="K161" s="346"/>
    </row>
    <row r="162" s="1" customFormat="1" ht="18.75" customHeight="1">
      <c r="B162" s="327"/>
      <c r="C162" s="337"/>
      <c r="D162" s="337"/>
      <c r="E162" s="337"/>
      <c r="F162" s="347"/>
      <c r="G162" s="337"/>
      <c r="H162" s="337"/>
      <c r="I162" s="337"/>
      <c r="J162" s="337"/>
      <c r="K162" s="327"/>
    </row>
    <row r="163" s="1" customFormat="1" ht="18.75" customHeight="1">
      <c r="B163" s="299"/>
      <c r="C163" s="299"/>
      <c r="D163" s="299"/>
      <c r="E163" s="299"/>
      <c r="F163" s="299"/>
      <c r="G163" s="299"/>
      <c r="H163" s="299"/>
      <c r="I163" s="299"/>
      <c r="J163" s="299"/>
      <c r="K163" s="299"/>
    </row>
    <row r="164" s="1" customFormat="1" ht="7.5" customHeight="1">
      <c r="B164" s="278"/>
      <c r="C164" s="279"/>
      <c r="D164" s="279"/>
      <c r="E164" s="279"/>
      <c r="F164" s="279"/>
      <c r="G164" s="279"/>
      <c r="H164" s="279"/>
      <c r="I164" s="279"/>
      <c r="J164" s="279"/>
      <c r="K164" s="280"/>
    </row>
    <row r="165" s="1" customFormat="1" ht="45" customHeight="1">
      <c r="B165" s="281"/>
      <c r="C165" s="282" t="s">
        <v>5142</v>
      </c>
      <c r="D165" s="282"/>
      <c r="E165" s="282"/>
      <c r="F165" s="282"/>
      <c r="G165" s="282"/>
      <c r="H165" s="282"/>
      <c r="I165" s="282"/>
      <c r="J165" s="282"/>
      <c r="K165" s="283"/>
    </row>
    <row r="166" s="1" customFormat="1" ht="17.25" customHeight="1">
      <c r="B166" s="281"/>
      <c r="C166" s="306" t="s">
        <v>5070</v>
      </c>
      <c r="D166" s="306"/>
      <c r="E166" s="306"/>
      <c r="F166" s="306" t="s">
        <v>5071</v>
      </c>
      <c r="G166" s="348"/>
      <c r="H166" s="349" t="s">
        <v>54</v>
      </c>
      <c r="I166" s="349" t="s">
        <v>57</v>
      </c>
      <c r="J166" s="306" t="s">
        <v>5072</v>
      </c>
      <c r="K166" s="283"/>
    </row>
    <row r="167" s="1" customFormat="1" ht="17.25" customHeight="1">
      <c r="B167" s="284"/>
      <c r="C167" s="308" t="s">
        <v>5073</v>
      </c>
      <c r="D167" s="308"/>
      <c r="E167" s="308"/>
      <c r="F167" s="309" t="s">
        <v>5074</v>
      </c>
      <c r="G167" s="350"/>
      <c r="H167" s="351"/>
      <c r="I167" s="351"/>
      <c r="J167" s="308" t="s">
        <v>5075</v>
      </c>
      <c r="K167" s="286"/>
    </row>
    <row r="168" s="1" customFormat="1" ht="5.25" customHeight="1">
      <c r="B168" s="316"/>
      <c r="C168" s="311"/>
      <c r="D168" s="311"/>
      <c r="E168" s="311"/>
      <c r="F168" s="311"/>
      <c r="G168" s="312"/>
      <c r="H168" s="311"/>
      <c r="I168" s="311"/>
      <c r="J168" s="311"/>
      <c r="K168" s="339"/>
    </row>
    <row r="169" s="1" customFormat="1" ht="15" customHeight="1">
      <c r="B169" s="316"/>
      <c r="C169" s="291" t="s">
        <v>5079</v>
      </c>
      <c r="D169" s="291"/>
      <c r="E169" s="291"/>
      <c r="F169" s="314" t="s">
        <v>5076</v>
      </c>
      <c r="G169" s="291"/>
      <c r="H169" s="291" t="s">
        <v>5116</v>
      </c>
      <c r="I169" s="291" t="s">
        <v>5078</v>
      </c>
      <c r="J169" s="291">
        <v>120</v>
      </c>
      <c r="K169" s="339"/>
    </row>
    <row r="170" s="1" customFormat="1" ht="15" customHeight="1">
      <c r="B170" s="316"/>
      <c r="C170" s="291" t="s">
        <v>5125</v>
      </c>
      <c r="D170" s="291"/>
      <c r="E170" s="291"/>
      <c r="F170" s="314" t="s">
        <v>5076</v>
      </c>
      <c r="G170" s="291"/>
      <c r="H170" s="291" t="s">
        <v>5126</v>
      </c>
      <c r="I170" s="291" t="s">
        <v>5078</v>
      </c>
      <c r="J170" s="291" t="s">
        <v>5127</v>
      </c>
      <c r="K170" s="339"/>
    </row>
    <row r="171" s="1" customFormat="1" ht="15" customHeight="1">
      <c r="B171" s="316"/>
      <c r="C171" s="291" t="s">
        <v>84</v>
      </c>
      <c r="D171" s="291"/>
      <c r="E171" s="291"/>
      <c r="F171" s="314" t="s">
        <v>5076</v>
      </c>
      <c r="G171" s="291"/>
      <c r="H171" s="291" t="s">
        <v>5143</v>
      </c>
      <c r="I171" s="291" t="s">
        <v>5078</v>
      </c>
      <c r="J171" s="291" t="s">
        <v>5127</v>
      </c>
      <c r="K171" s="339"/>
    </row>
    <row r="172" s="1" customFormat="1" ht="15" customHeight="1">
      <c r="B172" s="316"/>
      <c r="C172" s="291" t="s">
        <v>5081</v>
      </c>
      <c r="D172" s="291"/>
      <c r="E172" s="291"/>
      <c r="F172" s="314" t="s">
        <v>5082</v>
      </c>
      <c r="G172" s="291"/>
      <c r="H172" s="291" t="s">
        <v>5143</v>
      </c>
      <c r="I172" s="291" t="s">
        <v>5078</v>
      </c>
      <c r="J172" s="291">
        <v>50</v>
      </c>
      <c r="K172" s="339"/>
    </row>
    <row r="173" s="1" customFormat="1" ht="15" customHeight="1">
      <c r="B173" s="316"/>
      <c r="C173" s="291" t="s">
        <v>5084</v>
      </c>
      <c r="D173" s="291"/>
      <c r="E173" s="291"/>
      <c r="F173" s="314" t="s">
        <v>5076</v>
      </c>
      <c r="G173" s="291"/>
      <c r="H173" s="291" t="s">
        <v>5143</v>
      </c>
      <c r="I173" s="291" t="s">
        <v>5086</v>
      </c>
      <c r="J173" s="291"/>
      <c r="K173" s="339"/>
    </row>
    <row r="174" s="1" customFormat="1" ht="15" customHeight="1">
      <c r="B174" s="316"/>
      <c r="C174" s="291" t="s">
        <v>5095</v>
      </c>
      <c r="D174" s="291"/>
      <c r="E174" s="291"/>
      <c r="F174" s="314" t="s">
        <v>5082</v>
      </c>
      <c r="G174" s="291"/>
      <c r="H174" s="291" t="s">
        <v>5143</v>
      </c>
      <c r="I174" s="291" t="s">
        <v>5078</v>
      </c>
      <c r="J174" s="291">
        <v>50</v>
      </c>
      <c r="K174" s="339"/>
    </row>
    <row r="175" s="1" customFormat="1" ht="15" customHeight="1">
      <c r="B175" s="316"/>
      <c r="C175" s="291" t="s">
        <v>5103</v>
      </c>
      <c r="D175" s="291"/>
      <c r="E175" s="291"/>
      <c r="F175" s="314" t="s">
        <v>5082</v>
      </c>
      <c r="G175" s="291"/>
      <c r="H175" s="291" t="s">
        <v>5143</v>
      </c>
      <c r="I175" s="291" t="s">
        <v>5078</v>
      </c>
      <c r="J175" s="291">
        <v>50</v>
      </c>
      <c r="K175" s="339"/>
    </row>
    <row r="176" s="1" customFormat="1" ht="15" customHeight="1">
      <c r="B176" s="316"/>
      <c r="C176" s="291" t="s">
        <v>5101</v>
      </c>
      <c r="D176" s="291"/>
      <c r="E176" s="291"/>
      <c r="F176" s="314" t="s">
        <v>5082</v>
      </c>
      <c r="G176" s="291"/>
      <c r="H176" s="291" t="s">
        <v>5143</v>
      </c>
      <c r="I176" s="291" t="s">
        <v>5078</v>
      </c>
      <c r="J176" s="291">
        <v>50</v>
      </c>
      <c r="K176" s="339"/>
    </row>
    <row r="177" s="1" customFormat="1" ht="15" customHeight="1">
      <c r="B177" s="316"/>
      <c r="C177" s="291" t="s">
        <v>172</v>
      </c>
      <c r="D177" s="291"/>
      <c r="E177" s="291"/>
      <c r="F177" s="314" t="s">
        <v>5076</v>
      </c>
      <c r="G177" s="291"/>
      <c r="H177" s="291" t="s">
        <v>5144</v>
      </c>
      <c r="I177" s="291" t="s">
        <v>5145</v>
      </c>
      <c r="J177" s="291"/>
      <c r="K177" s="339"/>
    </row>
    <row r="178" s="1" customFormat="1" ht="15" customHeight="1">
      <c r="B178" s="316"/>
      <c r="C178" s="291" t="s">
        <v>57</v>
      </c>
      <c r="D178" s="291"/>
      <c r="E178" s="291"/>
      <c r="F178" s="314" t="s">
        <v>5076</v>
      </c>
      <c r="G178" s="291"/>
      <c r="H178" s="291" t="s">
        <v>5146</v>
      </c>
      <c r="I178" s="291" t="s">
        <v>5147</v>
      </c>
      <c r="J178" s="291">
        <v>1</v>
      </c>
      <c r="K178" s="339"/>
    </row>
    <row r="179" s="1" customFormat="1" ht="15" customHeight="1">
      <c r="B179" s="316"/>
      <c r="C179" s="291" t="s">
        <v>53</v>
      </c>
      <c r="D179" s="291"/>
      <c r="E179" s="291"/>
      <c r="F179" s="314" t="s">
        <v>5076</v>
      </c>
      <c r="G179" s="291"/>
      <c r="H179" s="291" t="s">
        <v>5148</v>
      </c>
      <c r="I179" s="291" t="s">
        <v>5078</v>
      </c>
      <c r="J179" s="291">
        <v>20</v>
      </c>
      <c r="K179" s="339"/>
    </row>
    <row r="180" s="1" customFormat="1" ht="15" customHeight="1">
      <c r="B180" s="316"/>
      <c r="C180" s="291" t="s">
        <v>54</v>
      </c>
      <c r="D180" s="291"/>
      <c r="E180" s="291"/>
      <c r="F180" s="314" t="s">
        <v>5076</v>
      </c>
      <c r="G180" s="291"/>
      <c r="H180" s="291" t="s">
        <v>5149</v>
      </c>
      <c r="I180" s="291" t="s">
        <v>5078</v>
      </c>
      <c r="J180" s="291">
        <v>255</v>
      </c>
      <c r="K180" s="339"/>
    </row>
    <row r="181" s="1" customFormat="1" ht="15" customHeight="1">
      <c r="B181" s="316"/>
      <c r="C181" s="291" t="s">
        <v>173</v>
      </c>
      <c r="D181" s="291"/>
      <c r="E181" s="291"/>
      <c r="F181" s="314" t="s">
        <v>5076</v>
      </c>
      <c r="G181" s="291"/>
      <c r="H181" s="291" t="s">
        <v>5040</v>
      </c>
      <c r="I181" s="291" t="s">
        <v>5078</v>
      </c>
      <c r="J181" s="291">
        <v>10</v>
      </c>
      <c r="K181" s="339"/>
    </row>
    <row r="182" s="1" customFormat="1" ht="15" customHeight="1">
      <c r="B182" s="316"/>
      <c r="C182" s="291" t="s">
        <v>174</v>
      </c>
      <c r="D182" s="291"/>
      <c r="E182" s="291"/>
      <c r="F182" s="314" t="s">
        <v>5076</v>
      </c>
      <c r="G182" s="291"/>
      <c r="H182" s="291" t="s">
        <v>5150</v>
      </c>
      <c r="I182" s="291" t="s">
        <v>5111</v>
      </c>
      <c r="J182" s="291"/>
      <c r="K182" s="339"/>
    </row>
    <row r="183" s="1" customFormat="1" ht="15" customHeight="1">
      <c r="B183" s="316"/>
      <c r="C183" s="291" t="s">
        <v>5151</v>
      </c>
      <c r="D183" s="291"/>
      <c r="E183" s="291"/>
      <c r="F183" s="314" t="s">
        <v>5076</v>
      </c>
      <c r="G183" s="291"/>
      <c r="H183" s="291" t="s">
        <v>5152</v>
      </c>
      <c r="I183" s="291" t="s">
        <v>5111</v>
      </c>
      <c r="J183" s="291"/>
      <c r="K183" s="339"/>
    </row>
    <row r="184" s="1" customFormat="1" ht="15" customHeight="1">
      <c r="B184" s="316"/>
      <c r="C184" s="291" t="s">
        <v>5140</v>
      </c>
      <c r="D184" s="291"/>
      <c r="E184" s="291"/>
      <c r="F184" s="314" t="s">
        <v>5076</v>
      </c>
      <c r="G184" s="291"/>
      <c r="H184" s="291" t="s">
        <v>5153</v>
      </c>
      <c r="I184" s="291" t="s">
        <v>5111</v>
      </c>
      <c r="J184" s="291"/>
      <c r="K184" s="339"/>
    </row>
    <row r="185" s="1" customFormat="1" ht="15" customHeight="1">
      <c r="B185" s="316"/>
      <c r="C185" s="291" t="s">
        <v>176</v>
      </c>
      <c r="D185" s="291"/>
      <c r="E185" s="291"/>
      <c r="F185" s="314" t="s">
        <v>5082</v>
      </c>
      <c r="G185" s="291"/>
      <c r="H185" s="291" t="s">
        <v>5154</v>
      </c>
      <c r="I185" s="291" t="s">
        <v>5078</v>
      </c>
      <c r="J185" s="291">
        <v>50</v>
      </c>
      <c r="K185" s="339"/>
    </row>
    <row r="186" s="1" customFormat="1" ht="15" customHeight="1">
      <c r="B186" s="316"/>
      <c r="C186" s="291" t="s">
        <v>5155</v>
      </c>
      <c r="D186" s="291"/>
      <c r="E186" s="291"/>
      <c r="F186" s="314" t="s">
        <v>5082</v>
      </c>
      <c r="G186" s="291"/>
      <c r="H186" s="291" t="s">
        <v>5156</v>
      </c>
      <c r="I186" s="291" t="s">
        <v>5157</v>
      </c>
      <c r="J186" s="291"/>
      <c r="K186" s="339"/>
    </row>
    <row r="187" s="1" customFormat="1" ht="15" customHeight="1">
      <c r="B187" s="316"/>
      <c r="C187" s="291" t="s">
        <v>5158</v>
      </c>
      <c r="D187" s="291"/>
      <c r="E187" s="291"/>
      <c r="F187" s="314" t="s">
        <v>5082</v>
      </c>
      <c r="G187" s="291"/>
      <c r="H187" s="291" t="s">
        <v>5159</v>
      </c>
      <c r="I187" s="291" t="s">
        <v>5157</v>
      </c>
      <c r="J187" s="291"/>
      <c r="K187" s="339"/>
    </row>
    <row r="188" s="1" customFormat="1" ht="15" customHeight="1">
      <c r="B188" s="316"/>
      <c r="C188" s="291" t="s">
        <v>5160</v>
      </c>
      <c r="D188" s="291"/>
      <c r="E188" s="291"/>
      <c r="F188" s="314" t="s">
        <v>5082</v>
      </c>
      <c r="G188" s="291"/>
      <c r="H188" s="291" t="s">
        <v>5161</v>
      </c>
      <c r="I188" s="291" t="s">
        <v>5157</v>
      </c>
      <c r="J188" s="291"/>
      <c r="K188" s="339"/>
    </row>
    <row r="189" s="1" customFormat="1" ht="15" customHeight="1">
      <c r="B189" s="316"/>
      <c r="C189" s="352" t="s">
        <v>5162</v>
      </c>
      <c r="D189" s="291"/>
      <c r="E189" s="291"/>
      <c r="F189" s="314" t="s">
        <v>5082</v>
      </c>
      <c r="G189" s="291"/>
      <c r="H189" s="291" t="s">
        <v>5163</v>
      </c>
      <c r="I189" s="291" t="s">
        <v>5164</v>
      </c>
      <c r="J189" s="353" t="s">
        <v>5165</v>
      </c>
      <c r="K189" s="339"/>
    </row>
    <row r="190" s="1" customFormat="1" ht="15" customHeight="1">
      <c r="B190" s="316"/>
      <c r="C190" s="352" t="s">
        <v>42</v>
      </c>
      <c r="D190" s="291"/>
      <c r="E190" s="291"/>
      <c r="F190" s="314" t="s">
        <v>5076</v>
      </c>
      <c r="G190" s="291"/>
      <c r="H190" s="288" t="s">
        <v>5166</v>
      </c>
      <c r="I190" s="291" t="s">
        <v>5167</v>
      </c>
      <c r="J190" s="291"/>
      <c r="K190" s="339"/>
    </row>
    <row r="191" s="1" customFormat="1" ht="15" customHeight="1">
      <c r="B191" s="316"/>
      <c r="C191" s="352" t="s">
        <v>5168</v>
      </c>
      <c r="D191" s="291"/>
      <c r="E191" s="291"/>
      <c r="F191" s="314" t="s">
        <v>5076</v>
      </c>
      <c r="G191" s="291"/>
      <c r="H191" s="291" t="s">
        <v>5169</v>
      </c>
      <c r="I191" s="291" t="s">
        <v>5111</v>
      </c>
      <c r="J191" s="291"/>
      <c r="K191" s="339"/>
    </row>
    <row r="192" s="1" customFormat="1" ht="15" customHeight="1">
      <c r="B192" s="316"/>
      <c r="C192" s="352" t="s">
        <v>5170</v>
      </c>
      <c r="D192" s="291"/>
      <c r="E192" s="291"/>
      <c r="F192" s="314" t="s">
        <v>5076</v>
      </c>
      <c r="G192" s="291"/>
      <c r="H192" s="291" t="s">
        <v>5171</v>
      </c>
      <c r="I192" s="291" t="s">
        <v>5111</v>
      </c>
      <c r="J192" s="291"/>
      <c r="K192" s="339"/>
    </row>
    <row r="193" s="1" customFormat="1" ht="15" customHeight="1">
      <c r="B193" s="316"/>
      <c r="C193" s="352" t="s">
        <v>5172</v>
      </c>
      <c r="D193" s="291"/>
      <c r="E193" s="291"/>
      <c r="F193" s="314" t="s">
        <v>5082</v>
      </c>
      <c r="G193" s="291"/>
      <c r="H193" s="291" t="s">
        <v>5173</v>
      </c>
      <c r="I193" s="291" t="s">
        <v>5111</v>
      </c>
      <c r="J193" s="291"/>
      <c r="K193" s="339"/>
    </row>
    <row r="194" s="1" customFormat="1" ht="15" customHeight="1">
      <c r="B194" s="345"/>
      <c r="C194" s="354"/>
      <c r="D194" s="325"/>
      <c r="E194" s="325"/>
      <c r="F194" s="325"/>
      <c r="G194" s="325"/>
      <c r="H194" s="325"/>
      <c r="I194" s="325"/>
      <c r="J194" s="325"/>
      <c r="K194" s="346"/>
    </row>
    <row r="195" s="1" customFormat="1" ht="18.75" customHeight="1">
      <c r="B195" s="327"/>
      <c r="C195" s="337"/>
      <c r="D195" s="337"/>
      <c r="E195" s="337"/>
      <c r="F195" s="347"/>
      <c r="G195" s="337"/>
      <c r="H195" s="337"/>
      <c r="I195" s="337"/>
      <c r="J195" s="337"/>
      <c r="K195" s="327"/>
    </row>
    <row r="196" s="1" customFormat="1" ht="18.75" customHeight="1">
      <c r="B196" s="327"/>
      <c r="C196" s="337"/>
      <c r="D196" s="337"/>
      <c r="E196" s="337"/>
      <c r="F196" s="347"/>
      <c r="G196" s="337"/>
      <c r="H196" s="337"/>
      <c r="I196" s="337"/>
      <c r="J196" s="337"/>
      <c r="K196" s="327"/>
    </row>
    <row r="197" s="1" customFormat="1" ht="18.75" customHeight="1">
      <c r="B197" s="299"/>
      <c r="C197" s="299"/>
      <c r="D197" s="299"/>
      <c r="E197" s="299"/>
      <c r="F197" s="299"/>
      <c r="G197" s="299"/>
      <c r="H197" s="299"/>
      <c r="I197" s="299"/>
      <c r="J197" s="299"/>
      <c r="K197" s="299"/>
    </row>
    <row r="198" s="1" customFormat="1" ht="13.5">
      <c r="B198" s="278"/>
      <c r="C198" s="279"/>
      <c r="D198" s="279"/>
      <c r="E198" s="279"/>
      <c r="F198" s="279"/>
      <c r="G198" s="279"/>
      <c r="H198" s="279"/>
      <c r="I198" s="279"/>
      <c r="J198" s="279"/>
      <c r="K198" s="280"/>
    </row>
    <row r="199" s="1" customFormat="1" ht="21">
      <c r="B199" s="281"/>
      <c r="C199" s="282" t="s">
        <v>5174</v>
      </c>
      <c r="D199" s="282"/>
      <c r="E199" s="282"/>
      <c r="F199" s="282"/>
      <c r="G199" s="282"/>
      <c r="H199" s="282"/>
      <c r="I199" s="282"/>
      <c r="J199" s="282"/>
      <c r="K199" s="283"/>
    </row>
    <row r="200" s="1" customFormat="1" ht="25.5" customHeight="1">
      <c r="B200" s="281"/>
      <c r="C200" s="355" t="s">
        <v>5175</v>
      </c>
      <c r="D200" s="355"/>
      <c r="E200" s="355"/>
      <c r="F200" s="355" t="s">
        <v>5176</v>
      </c>
      <c r="G200" s="356"/>
      <c r="H200" s="355" t="s">
        <v>5177</v>
      </c>
      <c r="I200" s="355"/>
      <c r="J200" s="355"/>
      <c r="K200" s="283"/>
    </row>
    <row r="201" s="1" customFormat="1" ht="5.25" customHeight="1">
      <c r="B201" s="316"/>
      <c r="C201" s="311"/>
      <c r="D201" s="311"/>
      <c r="E201" s="311"/>
      <c r="F201" s="311"/>
      <c r="G201" s="337"/>
      <c r="H201" s="311"/>
      <c r="I201" s="311"/>
      <c r="J201" s="311"/>
      <c r="K201" s="339"/>
    </row>
    <row r="202" s="1" customFormat="1" ht="15" customHeight="1">
      <c r="B202" s="316"/>
      <c r="C202" s="291" t="s">
        <v>5167</v>
      </c>
      <c r="D202" s="291"/>
      <c r="E202" s="291"/>
      <c r="F202" s="314" t="s">
        <v>43</v>
      </c>
      <c r="G202" s="291"/>
      <c r="H202" s="291" t="s">
        <v>5178</v>
      </c>
      <c r="I202" s="291"/>
      <c r="J202" s="291"/>
      <c r="K202" s="339"/>
    </row>
    <row r="203" s="1" customFormat="1" ht="15" customHeight="1">
      <c r="B203" s="316"/>
      <c r="C203" s="291"/>
      <c r="D203" s="291"/>
      <c r="E203" s="291"/>
      <c r="F203" s="314" t="s">
        <v>44</v>
      </c>
      <c r="G203" s="291"/>
      <c r="H203" s="291" t="s">
        <v>5179</v>
      </c>
      <c r="I203" s="291"/>
      <c r="J203" s="291"/>
      <c r="K203" s="339"/>
    </row>
    <row r="204" s="1" customFormat="1" ht="15" customHeight="1">
      <c r="B204" s="316"/>
      <c r="C204" s="291"/>
      <c r="D204" s="291"/>
      <c r="E204" s="291"/>
      <c r="F204" s="314" t="s">
        <v>47</v>
      </c>
      <c r="G204" s="291"/>
      <c r="H204" s="291" t="s">
        <v>5180</v>
      </c>
      <c r="I204" s="291"/>
      <c r="J204" s="291"/>
      <c r="K204" s="339"/>
    </row>
    <row r="205" s="1" customFormat="1" ht="15" customHeight="1">
      <c r="B205" s="316"/>
      <c r="C205" s="291"/>
      <c r="D205" s="291"/>
      <c r="E205" s="291"/>
      <c r="F205" s="314" t="s">
        <v>45</v>
      </c>
      <c r="G205" s="291"/>
      <c r="H205" s="291" t="s">
        <v>5181</v>
      </c>
      <c r="I205" s="291"/>
      <c r="J205" s="291"/>
      <c r="K205" s="339"/>
    </row>
    <row r="206" s="1" customFormat="1" ht="15" customHeight="1">
      <c r="B206" s="316"/>
      <c r="C206" s="291"/>
      <c r="D206" s="291"/>
      <c r="E206" s="291"/>
      <c r="F206" s="314" t="s">
        <v>46</v>
      </c>
      <c r="G206" s="291"/>
      <c r="H206" s="291" t="s">
        <v>5182</v>
      </c>
      <c r="I206" s="291"/>
      <c r="J206" s="291"/>
      <c r="K206" s="339"/>
    </row>
    <row r="207" s="1" customFormat="1" ht="15" customHeight="1">
      <c r="B207" s="316"/>
      <c r="C207" s="291"/>
      <c r="D207" s="291"/>
      <c r="E207" s="291"/>
      <c r="F207" s="314"/>
      <c r="G207" s="291"/>
      <c r="H207" s="291"/>
      <c r="I207" s="291"/>
      <c r="J207" s="291"/>
      <c r="K207" s="339"/>
    </row>
    <row r="208" s="1" customFormat="1" ht="15" customHeight="1">
      <c r="B208" s="316"/>
      <c r="C208" s="291" t="s">
        <v>5123</v>
      </c>
      <c r="D208" s="291"/>
      <c r="E208" s="291"/>
      <c r="F208" s="314" t="s">
        <v>78</v>
      </c>
      <c r="G208" s="291"/>
      <c r="H208" s="291" t="s">
        <v>5183</v>
      </c>
      <c r="I208" s="291"/>
      <c r="J208" s="291"/>
      <c r="K208" s="339"/>
    </row>
    <row r="209" s="1" customFormat="1" ht="15" customHeight="1">
      <c r="B209" s="316"/>
      <c r="C209" s="291"/>
      <c r="D209" s="291"/>
      <c r="E209" s="291"/>
      <c r="F209" s="314" t="s">
        <v>5019</v>
      </c>
      <c r="G209" s="291"/>
      <c r="H209" s="291" t="s">
        <v>5020</v>
      </c>
      <c r="I209" s="291"/>
      <c r="J209" s="291"/>
      <c r="K209" s="339"/>
    </row>
    <row r="210" s="1" customFormat="1" ht="15" customHeight="1">
      <c r="B210" s="316"/>
      <c r="C210" s="291"/>
      <c r="D210" s="291"/>
      <c r="E210" s="291"/>
      <c r="F210" s="314" t="s">
        <v>5017</v>
      </c>
      <c r="G210" s="291"/>
      <c r="H210" s="291" t="s">
        <v>5184</v>
      </c>
      <c r="I210" s="291"/>
      <c r="J210" s="291"/>
      <c r="K210" s="339"/>
    </row>
    <row r="211" s="1" customFormat="1" ht="15" customHeight="1">
      <c r="B211" s="357"/>
      <c r="C211" s="291"/>
      <c r="D211" s="291"/>
      <c r="E211" s="291"/>
      <c r="F211" s="314" t="s">
        <v>5021</v>
      </c>
      <c r="G211" s="352"/>
      <c r="H211" s="343" t="s">
        <v>5022</v>
      </c>
      <c r="I211" s="343"/>
      <c r="J211" s="343"/>
      <c r="K211" s="358"/>
    </row>
    <row r="212" s="1" customFormat="1" ht="15" customHeight="1">
      <c r="B212" s="357"/>
      <c r="C212" s="291"/>
      <c r="D212" s="291"/>
      <c r="E212" s="291"/>
      <c r="F212" s="314" t="s">
        <v>5023</v>
      </c>
      <c r="G212" s="352"/>
      <c r="H212" s="343" t="s">
        <v>5000</v>
      </c>
      <c r="I212" s="343"/>
      <c r="J212" s="343"/>
      <c r="K212" s="358"/>
    </row>
    <row r="213" s="1" customFormat="1" ht="15" customHeight="1">
      <c r="B213" s="357"/>
      <c r="C213" s="291"/>
      <c r="D213" s="291"/>
      <c r="E213" s="291"/>
      <c r="F213" s="314"/>
      <c r="G213" s="352"/>
      <c r="H213" s="343"/>
      <c r="I213" s="343"/>
      <c r="J213" s="343"/>
      <c r="K213" s="358"/>
    </row>
    <row r="214" s="1" customFormat="1" ht="15" customHeight="1">
      <c r="B214" s="357"/>
      <c r="C214" s="291" t="s">
        <v>5147</v>
      </c>
      <c r="D214" s="291"/>
      <c r="E214" s="291"/>
      <c r="F214" s="314">
        <v>1</v>
      </c>
      <c r="G214" s="352"/>
      <c r="H214" s="343" t="s">
        <v>5185</v>
      </c>
      <c r="I214" s="343"/>
      <c r="J214" s="343"/>
      <c r="K214" s="358"/>
    </row>
    <row r="215" s="1" customFormat="1" ht="15" customHeight="1">
      <c r="B215" s="357"/>
      <c r="C215" s="291"/>
      <c r="D215" s="291"/>
      <c r="E215" s="291"/>
      <c r="F215" s="314">
        <v>2</v>
      </c>
      <c r="G215" s="352"/>
      <c r="H215" s="343" t="s">
        <v>5186</v>
      </c>
      <c r="I215" s="343"/>
      <c r="J215" s="343"/>
      <c r="K215" s="358"/>
    </row>
    <row r="216" s="1" customFormat="1" ht="15" customHeight="1">
      <c r="B216" s="357"/>
      <c r="C216" s="291"/>
      <c r="D216" s="291"/>
      <c r="E216" s="291"/>
      <c r="F216" s="314">
        <v>3</v>
      </c>
      <c r="G216" s="352"/>
      <c r="H216" s="343" t="s">
        <v>5187</v>
      </c>
      <c r="I216" s="343"/>
      <c r="J216" s="343"/>
      <c r="K216" s="358"/>
    </row>
    <row r="217" s="1" customFormat="1" ht="15" customHeight="1">
      <c r="B217" s="357"/>
      <c r="C217" s="291"/>
      <c r="D217" s="291"/>
      <c r="E217" s="291"/>
      <c r="F217" s="314">
        <v>4</v>
      </c>
      <c r="G217" s="352"/>
      <c r="H217" s="343" t="s">
        <v>5188</v>
      </c>
      <c r="I217" s="343"/>
      <c r="J217" s="343"/>
      <c r="K217" s="358"/>
    </row>
    <row r="218" s="1" customFormat="1" ht="12.75" customHeight="1">
      <c r="B218" s="359"/>
      <c r="C218" s="360"/>
      <c r="D218" s="360"/>
      <c r="E218" s="360"/>
      <c r="F218" s="360"/>
      <c r="G218" s="360"/>
      <c r="H218" s="360"/>
      <c r="I218" s="360"/>
      <c r="J218" s="360"/>
      <c r="K218" s="361"/>
    </row>
  </sheetData>
  <sheetProtection autoFilter="0" deleteColumns="0" deleteRows="0" formatCells="0" formatColumns="0" formatRows="0" insertColumns="0" insertHyperlinks="0" insertRows="0" pivotTables="0" sort="0"/>
  <mergeCells count="77">
    <mergeCell ref="C102:J102"/>
    <mergeCell ref="C122:J122"/>
    <mergeCell ref="C147:J147"/>
    <mergeCell ref="C165:J165"/>
    <mergeCell ref="C199:J199"/>
    <mergeCell ref="H200:J200"/>
    <mergeCell ref="H202:J202"/>
    <mergeCell ref="H203:J203"/>
    <mergeCell ref="H204:J204"/>
    <mergeCell ref="H205:J205"/>
    <mergeCell ref="H206:J206"/>
    <mergeCell ref="H208:J208"/>
    <mergeCell ref="H209:J209"/>
    <mergeCell ref="H210:J210"/>
    <mergeCell ref="H211:J211"/>
    <mergeCell ref="H212:J212"/>
    <mergeCell ref="H214:J214"/>
    <mergeCell ref="H215:J215"/>
    <mergeCell ref="H216:J216"/>
    <mergeCell ref="H217:J217"/>
    <mergeCell ref="D47:J47"/>
    <mergeCell ref="E48:J48"/>
    <mergeCell ref="E49:J49"/>
    <mergeCell ref="E50:J50"/>
    <mergeCell ref="D51:J51"/>
    <mergeCell ref="C52:J52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C3:J3"/>
    <mergeCell ref="C4:J4"/>
    <mergeCell ref="C6:J6"/>
    <mergeCell ref="C7:J7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89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1161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ROUND(J94,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ROUND((SUM(BE94:BE278)),  2)</f>
        <v>0</v>
      </c>
      <c r="G35" s="38"/>
      <c r="H35" s="38"/>
      <c r="I35" s="157">
        <v>0.20999999999999999</v>
      </c>
      <c r="J35" s="156">
        <f>ROUND(((SUM(BE94:BE278))*I35),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ROUND((SUM(BF94:BF278)),  2)</f>
        <v>0</v>
      </c>
      <c r="G36" s="38"/>
      <c r="H36" s="38"/>
      <c r="I36" s="157">
        <v>0.14999999999999999</v>
      </c>
      <c r="J36" s="156">
        <f>ROUND(((SUM(BF94:BF278))*I36),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ROUND((SUM(BG94:BG278)),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ROUND((SUM(BH94:BH278)),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ROUND((SUM(BI94:BI278)),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101 D1.4.1_ÚT - Ústřední vytápění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J94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J95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J96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157</v>
      </c>
      <c r="E66" s="182"/>
      <c r="F66" s="182"/>
      <c r="G66" s="182"/>
      <c r="H66" s="182"/>
      <c r="I66" s="182"/>
      <c r="J66" s="183">
        <f>J105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158</v>
      </c>
      <c r="E67" s="182"/>
      <c r="F67" s="182"/>
      <c r="G67" s="182"/>
      <c r="H67" s="182"/>
      <c r="I67" s="182"/>
      <c r="J67" s="183">
        <f>J114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4"/>
      <c r="C68" s="175"/>
      <c r="D68" s="176" t="s">
        <v>159</v>
      </c>
      <c r="E68" s="177"/>
      <c r="F68" s="177"/>
      <c r="G68" s="177"/>
      <c r="H68" s="177"/>
      <c r="I68" s="177"/>
      <c r="J68" s="178">
        <f>J117</f>
        <v>0</v>
      </c>
      <c r="K68" s="175"/>
      <c r="L68" s="17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0"/>
      <c r="C69" s="125"/>
      <c r="D69" s="181" t="s">
        <v>1162</v>
      </c>
      <c r="E69" s="182"/>
      <c r="F69" s="182"/>
      <c r="G69" s="182"/>
      <c r="H69" s="182"/>
      <c r="I69" s="182"/>
      <c r="J69" s="183">
        <f>J118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1163</v>
      </c>
      <c r="E70" s="182"/>
      <c r="F70" s="182"/>
      <c r="G70" s="182"/>
      <c r="H70" s="182"/>
      <c r="I70" s="182"/>
      <c r="J70" s="183">
        <f>J187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166</v>
      </c>
      <c r="E71" s="182"/>
      <c r="F71" s="182"/>
      <c r="G71" s="182"/>
      <c r="H71" s="182"/>
      <c r="I71" s="182"/>
      <c r="J71" s="183">
        <f>J226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168</v>
      </c>
      <c r="E72" s="182"/>
      <c r="F72" s="182"/>
      <c r="G72" s="182"/>
      <c r="H72" s="182"/>
      <c r="I72" s="182"/>
      <c r="J72" s="183">
        <f>J261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38"/>
      <c r="B73" s="39"/>
      <c r="C73" s="40"/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6.96" customHeight="1">
      <c r="A74" s="38"/>
      <c r="B74" s="59"/>
      <c r="C74" s="60"/>
      <c r="D74" s="60"/>
      <c r="E74" s="60"/>
      <c r="F74" s="60"/>
      <c r="G74" s="60"/>
      <c r="H74" s="60"/>
      <c r="I74" s="60"/>
      <c r="J74" s="60"/>
      <c r="K74" s="6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8" s="2" customFormat="1" ht="6.96" customHeight="1">
      <c r="A78" s="38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24.96" customHeight="1">
      <c r="A79" s="38"/>
      <c r="B79" s="39"/>
      <c r="C79" s="23" t="s">
        <v>171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6.96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16</v>
      </c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6.5" customHeight="1">
      <c r="A82" s="38"/>
      <c r="B82" s="39"/>
      <c r="C82" s="40"/>
      <c r="D82" s="40"/>
      <c r="E82" s="169" t="str">
        <f>E7</f>
        <v xml:space="preserve"> Rekonstrukce vzduchotechniky v bytovém domě</v>
      </c>
      <c r="F82" s="32"/>
      <c r="G82" s="32"/>
      <c r="H82" s="32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1" customFormat="1" ht="12" customHeight="1">
      <c r="B83" s="21"/>
      <c r="C83" s="32" t="s">
        <v>143</v>
      </c>
      <c r="D83" s="22"/>
      <c r="E83" s="22"/>
      <c r="F83" s="22"/>
      <c r="G83" s="22"/>
      <c r="H83" s="22"/>
      <c r="I83" s="22"/>
      <c r="J83" s="22"/>
      <c r="K83" s="22"/>
      <c r="L83" s="20"/>
    </row>
    <row r="84" s="2" customFormat="1" ht="16.5" customHeight="1">
      <c r="A84" s="38"/>
      <c r="B84" s="39"/>
      <c r="C84" s="40"/>
      <c r="D84" s="40"/>
      <c r="E84" s="169" t="s">
        <v>144</v>
      </c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2" t="s">
        <v>145</v>
      </c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69" t="str">
        <f>E11</f>
        <v>SO 101 D1.4.1_ÚT - Ústřední vytápění</v>
      </c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21</v>
      </c>
      <c r="D88" s="40"/>
      <c r="E88" s="40"/>
      <c r="F88" s="27" t="str">
        <f>F14</f>
        <v xml:space="preserve"> náměstí Svobody 728/1</v>
      </c>
      <c r="G88" s="40"/>
      <c r="H88" s="40"/>
      <c r="I88" s="32" t="s">
        <v>23</v>
      </c>
      <c r="J88" s="72" t="str">
        <f>IF(J14="","",J14)</f>
        <v>3. 1. 2023</v>
      </c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2" t="s">
        <v>25</v>
      </c>
      <c r="D90" s="40"/>
      <c r="E90" s="40"/>
      <c r="F90" s="27" t="str">
        <f>E17</f>
        <v>SNEO a.s</v>
      </c>
      <c r="G90" s="40"/>
      <c r="H90" s="40"/>
      <c r="I90" s="32" t="s">
        <v>31</v>
      </c>
      <c r="J90" s="36" t="str">
        <f>E23</f>
        <v>Ing. Filip Nehonský</v>
      </c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29</v>
      </c>
      <c r="D91" s="40"/>
      <c r="E91" s="40"/>
      <c r="F91" s="27" t="str">
        <f>IF(E20="","",E20)</f>
        <v>Vyplň údaj</v>
      </c>
      <c r="G91" s="40"/>
      <c r="H91" s="40"/>
      <c r="I91" s="32" t="s">
        <v>34</v>
      </c>
      <c r="J91" s="36" t="str">
        <f>E26</f>
        <v>Pavel Novotný</v>
      </c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11" customFormat="1" ht="29.28" customHeight="1">
      <c r="A93" s="185"/>
      <c r="B93" s="186"/>
      <c r="C93" s="187" t="s">
        <v>172</v>
      </c>
      <c r="D93" s="188" t="s">
        <v>57</v>
      </c>
      <c r="E93" s="188" t="s">
        <v>53</v>
      </c>
      <c r="F93" s="188" t="s">
        <v>54</v>
      </c>
      <c r="G93" s="188" t="s">
        <v>173</v>
      </c>
      <c r="H93" s="188" t="s">
        <v>174</v>
      </c>
      <c r="I93" s="188" t="s">
        <v>175</v>
      </c>
      <c r="J93" s="189" t="s">
        <v>149</v>
      </c>
      <c r="K93" s="190" t="s">
        <v>176</v>
      </c>
      <c r="L93" s="191"/>
      <c r="M93" s="92" t="s">
        <v>19</v>
      </c>
      <c r="N93" s="93" t="s">
        <v>42</v>
      </c>
      <c r="O93" s="93" t="s">
        <v>177</v>
      </c>
      <c r="P93" s="93" t="s">
        <v>178</v>
      </c>
      <c r="Q93" s="93" t="s">
        <v>179</v>
      </c>
      <c r="R93" s="93" t="s">
        <v>180</v>
      </c>
      <c r="S93" s="93" t="s">
        <v>181</v>
      </c>
      <c r="T93" s="94" t="s">
        <v>182</v>
      </c>
      <c r="U93" s="185"/>
      <c r="V93" s="185"/>
      <c r="W93" s="185"/>
      <c r="X93" s="185"/>
      <c r="Y93" s="185"/>
      <c r="Z93" s="185"/>
      <c r="AA93" s="185"/>
      <c r="AB93" s="185"/>
      <c r="AC93" s="185"/>
      <c r="AD93" s="185"/>
      <c r="AE93" s="185"/>
    </row>
    <row r="94" s="2" customFormat="1" ht="22.8" customHeight="1">
      <c r="A94" s="38"/>
      <c r="B94" s="39"/>
      <c r="C94" s="99" t="s">
        <v>183</v>
      </c>
      <c r="D94" s="40"/>
      <c r="E94" s="40"/>
      <c r="F94" s="40"/>
      <c r="G94" s="40"/>
      <c r="H94" s="40"/>
      <c r="I94" s="40"/>
      <c r="J94" s="192">
        <f>BK94</f>
        <v>0</v>
      </c>
      <c r="K94" s="40"/>
      <c r="L94" s="44"/>
      <c r="M94" s="95"/>
      <c r="N94" s="193"/>
      <c r="O94" s="96"/>
      <c r="P94" s="194">
        <f>P95+P117</f>
        <v>0</v>
      </c>
      <c r="Q94" s="96"/>
      <c r="R94" s="194">
        <f>R95+R117</f>
        <v>0.34113806603750002</v>
      </c>
      <c r="S94" s="96"/>
      <c r="T94" s="195">
        <f>T95+T117</f>
        <v>0.1221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T94" s="17" t="s">
        <v>71</v>
      </c>
      <c r="AU94" s="17" t="s">
        <v>150</v>
      </c>
      <c r="BK94" s="196">
        <f>BK95+BK117</f>
        <v>0</v>
      </c>
    </row>
    <row r="95" s="12" customFormat="1" ht="25.92" customHeight="1">
      <c r="A95" s="12"/>
      <c r="B95" s="197"/>
      <c r="C95" s="198"/>
      <c r="D95" s="199" t="s">
        <v>71</v>
      </c>
      <c r="E95" s="200" t="s">
        <v>184</v>
      </c>
      <c r="F95" s="200" t="s">
        <v>185</v>
      </c>
      <c r="G95" s="198"/>
      <c r="H95" s="198"/>
      <c r="I95" s="201"/>
      <c r="J95" s="202">
        <f>BK95</f>
        <v>0</v>
      </c>
      <c r="K95" s="198"/>
      <c r="L95" s="203"/>
      <c r="M95" s="204"/>
      <c r="N95" s="205"/>
      <c r="O95" s="205"/>
      <c r="P95" s="206">
        <f>P96+P105+P114</f>
        <v>0</v>
      </c>
      <c r="Q95" s="205"/>
      <c r="R95" s="206">
        <f>R96+R105+R114</f>
        <v>0.0047403599999999999</v>
      </c>
      <c r="S95" s="205"/>
      <c r="T95" s="207">
        <f>T96+T105+T114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8" t="s">
        <v>79</v>
      </c>
      <c r="AT95" s="209" t="s">
        <v>71</v>
      </c>
      <c r="AU95" s="209" t="s">
        <v>72</v>
      </c>
      <c r="AY95" s="208" t="s">
        <v>186</v>
      </c>
      <c r="BK95" s="210">
        <f>BK96+BK105+BK114</f>
        <v>0</v>
      </c>
    </row>
    <row r="96" s="12" customFormat="1" ht="22.8" customHeight="1">
      <c r="A96" s="12"/>
      <c r="B96" s="197"/>
      <c r="C96" s="198"/>
      <c r="D96" s="199" t="s">
        <v>71</v>
      </c>
      <c r="E96" s="211" t="s">
        <v>253</v>
      </c>
      <c r="F96" s="211" t="s">
        <v>361</v>
      </c>
      <c r="G96" s="198"/>
      <c r="H96" s="198"/>
      <c r="I96" s="201"/>
      <c r="J96" s="212">
        <f>BK96</f>
        <v>0</v>
      </c>
      <c r="K96" s="198"/>
      <c r="L96" s="203"/>
      <c r="M96" s="204"/>
      <c r="N96" s="205"/>
      <c r="O96" s="205"/>
      <c r="P96" s="206">
        <f>SUM(P97:P104)</f>
        <v>0</v>
      </c>
      <c r="Q96" s="205"/>
      <c r="R96" s="206">
        <f>SUM(R97:R104)</f>
        <v>0.0047403599999999999</v>
      </c>
      <c r="S96" s="205"/>
      <c r="T96" s="207">
        <f>SUM(T97:T104)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8" t="s">
        <v>79</v>
      </c>
      <c r="AT96" s="209" t="s">
        <v>71</v>
      </c>
      <c r="AU96" s="209" t="s">
        <v>79</v>
      </c>
      <c r="AY96" s="208" t="s">
        <v>186</v>
      </c>
      <c r="BK96" s="210">
        <f>SUM(BK97:BK104)</f>
        <v>0</v>
      </c>
    </row>
    <row r="97" s="2" customFormat="1" ht="37.8" customHeight="1">
      <c r="A97" s="38"/>
      <c r="B97" s="39"/>
      <c r="C97" s="213" t="s">
        <v>79</v>
      </c>
      <c r="D97" s="213" t="s">
        <v>188</v>
      </c>
      <c r="E97" s="214" t="s">
        <v>452</v>
      </c>
      <c r="F97" s="215" t="s">
        <v>453</v>
      </c>
      <c r="G97" s="216" t="s">
        <v>283</v>
      </c>
      <c r="H97" s="217">
        <v>60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9.0059999999999998E-06</v>
      </c>
      <c r="R97" s="223">
        <f>Q97*H97</f>
        <v>0.00054036000000000004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192</v>
      </c>
      <c r="AT97" s="225" t="s">
        <v>188</v>
      </c>
      <c r="AU97" s="225" t="s">
        <v>85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192</v>
      </c>
      <c r="BM97" s="225" t="s">
        <v>1164</v>
      </c>
    </row>
    <row r="98" s="2" customFormat="1">
      <c r="A98" s="38"/>
      <c r="B98" s="39"/>
      <c r="C98" s="40"/>
      <c r="D98" s="227" t="s">
        <v>194</v>
      </c>
      <c r="E98" s="40"/>
      <c r="F98" s="228" t="s">
        <v>455</v>
      </c>
      <c r="G98" s="40"/>
      <c r="H98" s="40"/>
      <c r="I98" s="229"/>
      <c r="J98" s="40"/>
      <c r="K98" s="40"/>
      <c r="L98" s="44"/>
      <c r="M98" s="230"/>
      <c r="N98" s="231"/>
      <c r="O98" s="84"/>
      <c r="P98" s="84"/>
      <c r="Q98" s="84"/>
      <c r="R98" s="84"/>
      <c r="S98" s="84"/>
      <c r="T98" s="85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194</v>
      </c>
      <c r="AU98" s="17" t="s">
        <v>85</v>
      </c>
    </row>
    <row r="99" s="13" customFormat="1">
      <c r="A99" s="13"/>
      <c r="B99" s="232"/>
      <c r="C99" s="233"/>
      <c r="D99" s="234" t="s">
        <v>196</v>
      </c>
      <c r="E99" s="235" t="s">
        <v>19</v>
      </c>
      <c r="F99" s="236" t="s">
        <v>1165</v>
      </c>
      <c r="G99" s="233"/>
      <c r="H99" s="235" t="s">
        <v>19</v>
      </c>
      <c r="I99" s="237"/>
      <c r="J99" s="233"/>
      <c r="K99" s="233"/>
      <c r="L99" s="238"/>
      <c r="M99" s="239"/>
      <c r="N99" s="240"/>
      <c r="O99" s="240"/>
      <c r="P99" s="240"/>
      <c r="Q99" s="240"/>
      <c r="R99" s="240"/>
      <c r="S99" s="240"/>
      <c r="T99" s="241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2" t="s">
        <v>196</v>
      </c>
      <c r="AU99" s="242" t="s">
        <v>85</v>
      </c>
      <c r="AV99" s="13" t="s">
        <v>79</v>
      </c>
      <c r="AW99" s="13" t="s">
        <v>33</v>
      </c>
      <c r="AX99" s="13" t="s">
        <v>72</v>
      </c>
      <c r="AY99" s="242" t="s">
        <v>186</v>
      </c>
    </row>
    <row r="100" s="14" customFormat="1">
      <c r="A100" s="14"/>
      <c r="B100" s="243"/>
      <c r="C100" s="244"/>
      <c r="D100" s="234" t="s">
        <v>196</v>
      </c>
      <c r="E100" s="245" t="s">
        <v>19</v>
      </c>
      <c r="F100" s="246" t="s">
        <v>1166</v>
      </c>
      <c r="G100" s="244"/>
      <c r="H100" s="247">
        <v>20</v>
      </c>
      <c r="I100" s="248"/>
      <c r="J100" s="244"/>
      <c r="K100" s="244"/>
      <c r="L100" s="249"/>
      <c r="M100" s="250"/>
      <c r="N100" s="251"/>
      <c r="O100" s="251"/>
      <c r="P100" s="251"/>
      <c r="Q100" s="251"/>
      <c r="R100" s="251"/>
      <c r="S100" s="251"/>
      <c r="T100" s="252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3" t="s">
        <v>196</v>
      </c>
      <c r="AU100" s="253" t="s">
        <v>85</v>
      </c>
      <c r="AV100" s="14" t="s">
        <v>85</v>
      </c>
      <c r="AW100" s="14" t="s">
        <v>33</v>
      </c>
      <c r="AX100" s="14" t="s">
        <v>72</v>
      </c>
      <c r="AY100" s="253" t="s">
        <v>186</v>
      </c>
    </row>
    <row r="101" s="13" customFormat="1">
      <c r="A101" s="13"/>
      <c r="B101" s="232"/>
      <c r="C101" s="233"/>
      <c r="D101" s="234" t="s">
        <v>196</v>
      </c>
      <c r="E101" s="235" t="s">
        <v>19</v>
      </c>
      <c r="F101" s="236" t="s">
        <v>1167</v>
      </c>
      <c r="G101" s="233"/>
      <c r="H101" s="235" t="s">
        <v>19</v>
      </c>
      <c r="I101" s="237"/>
      <c r="J101" s="233"/>
      <c r="K101" s="233"/>
      <c r="L101" s="238"/>
      <c r="M101" s="239"/>
      <c r="N101" s="240"/>
      <c r="O101" s="240"/>
      <c r="P101" s="240"/>
      <c r="Q101" s="240"/>
      <c r="R101" s="240"/>
      <c r="S101" s="240"/>
      <c r="T101" s="241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2" t="s">
        <v>196</v>
      </c>
      <c r="AU101" s="242" t="s">
        <v>85</v>
      </c>
      <c r="AV101" s="13" t="s">
        <v>79</v>
      </c>
      <c r="AW101" s="13" t="s">
        <v>33</v>
      </c>
      <c r="AX101" s="13" t="s">
        <v>72</v>
      </c>
      <c r="AY101" s="242" t="s">
        <v>186</v>
      </c>
    </row>
    <row r="102" s="14" customFormat="1">
      <c r="A102" s="14"/>
      <c r="B102" s="243"/>
      <c r="C102" s="244"/>
      <c r="D102" s="234" t="s">
        <v>196</v>
      </c>
      <c r="E102" s="245" t="s">
        <v>19</v>
      </c>
      <c r="F102" s="246" t="s">
        <v>1168</v>
      </c>
      <c r="G102" s="244"/>
      <c r="H102" s="247">
        <v>40</v>
      </c>
      <c r="I102" s="248"/>
      <c r="J102" s="244"/>
      <c r="K102" s="244"/>
      <c r="L102" s="249"/>
      <c r="M102" s="250"/>
      <c r="N102" s="251"/>
      <c r="O102" s="251"/>
      <c r="P102" s="251"/>
      <c r="Q102" s="251"/>
      <c r="R102" s="251"/>
      <c r="S102" s="251"/>
      <c r="T102" s="252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3" t="s">
        <v>196</v>
      </c>
      <c r="AU102" s="253" t="s">
        <v>85</v>
      </c>
      <c r="AV102" s="14" t="s">
        <v>85</v>
      </c>
      <c r="AW102" s="14" t="s">
        <v>33</v>
      </c>
      <c r="AX102" s="14" t="s">
        <v>72</v>
      </c>
      <c r="AY102" s="253" t="s">
        <v>186</v>
      </c>
    </row>
    <row r="103" s="2" customFormat="1" ht="33" customHeight="1">
      <c r="A103" s="38"/>
      <c r="B103" s="39"/>
      <c r="C103" s="213" t="s">
        <v>85</v>
      </c>
      <c r="D103" s="213" t="s">
        <v>188</v>
      </c>
      <c r="E103" s="214" t="s">
        <v>458</v>
      </c>
      <c r="F103" s="215" t="s">
        <v>459</v>
      </c>
      <c r="G103" s="216" t="s">
        <v>283</v>
      </c>
      <c r="H103" s="217">
        <v>60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6.9999999999999994E-05</v>
      </c>
      <c r="R103" s="223">
        <f>Q103*H103</f>
        <v>0.0041999999999999997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192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192</v>
      </c>
      <c r="BM103" s="225" t="s">
        <v>1169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461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12" customFormat="1" ht="22.8" customHeight="1">
      <c r="A105" s="12"/>
      <c r="B105" s="197"/>
      <c r="C105" s="198"/>
      <c r="D105" s="199" t="s">
        <v>71</v>
      </c>
      <c r="E105" s="211" t="s">
        <v>629</v>
      </c>
      <c r="F105" s="211" t="s">
        <v>630</v>
      </c>
      <c r="G105" s="198"/>
      <c r="H105" s="198"/>
      <c r="I105" s="201"/>
      <c r="J105" s="212">
        <f>BK105</f>
        <v>0</v>
      </c>
      <c r="K105" s="198"/>
      <c r="L105" s="203"/>
      <c r="M105" s="204"/>
      <c r="N105" s="205"/>
      <c r="O105" s="205"/>
      <c r="P105" s="206">
        <f>SUM(P106:P113)</f>
        <v>0</v>
      </c>
      <c r="Q105" s="205"/>
      <c r="R105" s="206">
        <f>SUM(R106:R113)</f>
        <v>0</v>
      </c>
      <c r="S105" s="205"/>
      <c r="T105" s="207">
        <f>SUM(T106:T113)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8" t="s">
        <v>79</v>
      </c>
      <c r="AT105" s="209" t="s">
        <v>71</v>
      </c>
      <c r="AU105" s="209" t="s">
        <v>79</v>
      </c>
      <c r="AY105" s="208" t="s">
        <v>186</v>
      </c>
      <c r="BK105" s="210">
        <f>SUM(BK106:BK113)</f>
        <v>0</v>
      </c>
    </row>
    <row r="106" s="2" customFormat="1" ht="37.8" customHeight="1">
      <c r="A106" s="38"/>
      <c r="B106" s="39"/>
      <c r="C106" s="213" t="s">
        <v>201</v>
      </c>
      <c r="D106" s="213" t="s">
        <v>188</v>
      </c>
      <c r="E106" s="214" t="s">
        <v>632</v>
      </c>
      <c r="F106" s="215" t="s">
        <v>633</v>
      </c>
      <c r="G106" s="216" t="s">
        <v>230</v>
      </c>
      <c r="H106" s="217">
        <v>0.122</v>
      </c>
      <c r="I106" s="218"/>
      <c r="J106" s="219">
        <f>ROUND(I106*H106,2)</f>
        <v>0</v>
      </c>
      <c r="K106" s="220"/>
      <c r="L106" s="44"/>
      <c r="M106" s="221" t="s">
        <v>19</v>
      </c>
      <c r="N106" s="222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192</v>
      </c>
      <c r="AT106" s="225" t="s">
        <v>188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192</v>
      </c>
      <c r="BM106" s="225" t="s">
        <v>1170</v>
      </c>
    </row>
    <row r="107" s="2" customFormat="1">
      <c r="A107" s="38"/>
      <c r="B107" s="39"/>
      <c r="C107" s="40"/>
      <c r="D107" s="227" t="s">
        <v>194</v>
      </c>
      <c r="E107" s="40"/>
      <c r="F107" s="228" t="s">
        <v>635</v>
      </c>
      <c r="G107" s="40"/>
      <c r="H107" s="40"/>
      <c r="I107" s="229"/>
      <c r="J107" s="40"/>
      <c r="K107" s="40"/>
      <c r="L107" s="44"/>
      <c r="M107" s="230"/>
      <c r="N107" s="231"/>
      <c r="O107" s="84"/>
      <c r="P107" s="84"/>
      <c r="Q107" s="84"/>
      <c r="R107" s="84"/>
      <c r="S107" s="84"/>
      <c r="T107" s="85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T107" s="17" t="s">
        <v>194</v>
      </c>
      <c r="AU107" s="17" t="s">
        <v>85</v>
      </c>
    </row>
    <row r="108" s="2" customFormat="1" ht="33" customHeight="1">
      <c r="A108" s="38"/>
      <c r="B108" s="39"/>
      <c r="C108" s="213" t="s">
        <v>192</v>
      </c>
      <c r="D108" s="213" t="s">
        <v>188</v>
      </c>
      <c r="E108" s="214" t="s">
        <v>637</v>
      </c>
      <c r="F108" s="215" t="s">
        <v>638</v>
      </c>
      <c r="G108" s="216" t="s">
        <v>230</v>
      </c>
      <c r="H108" s="217">
        <v>0.122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192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192</v>
      </c>
      <c r="BM108" s="225" t="s">
        <v>1171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640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2" customFormat="1" ht="44.25" customHeight="1">
      <c r="A110" s="38"/>
      <c r="B110" s="39"/>
      <c r="C110" s="213" t="s">
        <v>227</v>
      </c>
      <c r="D110" s="213" t="s">
        <v>188</v>
      </c>
      <c r="E110" s="214" t="s">
        <v>642</v>
      </c>
      <c r="F110" s="215" t="s">
        <v>643</v>
      </c>
      <c r="G110" s="216" t="s">
        <v>230</v>
      </c>
      <c r="H110" s="217">
        <v>2.4399999999999999</v>
      </c>
      <c r="I110" s="218"/>
      <c r="J110" s="219">
        <f>ROUND(I110*H110,2)</f>
        <v>0</v>
      </c>
      <c r="K110" s="220"/>
      <c r="L110" s="44"/>
      <c r="M110" s="221" t="s">
        <v>19</v>
      </c>
      <c r="N110" s="222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192</v>
      </c>
      <c r="AT110" s="225" t="s">
        <v>188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192</v>
      </c>
      <c r="BM110" s="225" t="s">
        <v>1172</v>
      </c>
    </row>
    <row r="111" s="2" customFormat="1">
      <c r="A111" s="38"/>
      <c r="B111" s="39"/>
      <c r="C111" s="40"/>
      <c r="D111" s="227" t="s">
        <v>194</v>
      </c>
      <c r="E111" s="40"/>
      <c r="F111" s="228" t="s">
        <v>645</v>
      </c>
      <c r="G111" s="40"/>
      <c r="H111" s="40"/>
      <c r="I111" s="229"/>
      <c r="J111" s="40"/>
      <c r="K111" s="40"/>
      <c r="L111" s="44"/>
      <c r="M111" s="230"/>
      <c r="N111" s="231"/>
      <c r="O111" s="84"/>
      <c r="P111" s="84"/>
      <c r="Q111" s="84"/>
      <c r="R111" s="84"/>
      <c r="S111" s="84"/>
      <c r="T111" s="85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T111" s="17" t="s">
        <v>194</v>
      </c>
      <c r="AU111" s="17" t="s">
        <v>85</v>
      </c>
    </row>
    <row r="112" s="14" customFormat="1">
      <c r="A112" s="14"/>
      <c r="B112" s="243"/>
      <c r="C112" s="244"/>
      <c r="D112" s="234" t="s">
        <v>196</v>
      </c>
      <c r="E112" s="244"/>
      <c r="F112" s="246" t="s">
        <v>1173</v>
      </c>
      <c r="G112" s="244"/>
      <c r="H112" s="247">
        <v>2.4399999999999999</v>
      </c>
      <c r="I112" s="248"/>
      <c r="J112" s="244"/>
      <c r="K112" s="244"/>
      <c r="L112" s="249"/>
      <c r="M112" s="250"/>
      <c r="N112" s="251"/>
      <c r="O112" s="251"/>
      <c r="P112" s="251"/>
      <c r="Q112" s="251"/>
      <c r="R112" s="251"/>
      <c r="S112" s="251"/>
      <c r="T112" s="252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3" t="s">
        <v>196</v>
      </c>
      <c r="AU112" s="253" t="s">
        <v>85</v>
      </c>
      <c r="AV112" s="14" t="s">
        <v>85</v>
      </c>
      <c r="AW112" s="14" t="s">
        <v>4</v>
      </c>
      <c r="AX112" s="14" t="s">
        <v>79</v>
      </c>
      <c r="AY112" s="253" t="s">
        <v>186</v>
      </c>
    </row>
    <row r="113" s="2" customFormat="1" ht="37.8" customHeight="1">
      <c r="A113" s="38"/>
      <c r="B113" s="39"/>
      <c r="C113" s="213" t="s">
        <v>235</v>
      </c>
      <c r="D113" s="213" t="s">
        <v>188</v>
      </c>
      <c r="E113" s="214" t="s">
        <v>669</v>
      </c>
      <c r="F113" s="215" t="s">
        <v>670</v>
      </c>
      <c r="G113" s="216" t="s">
        <v>230</v>
      </c>
      <c r="H113" s="217">
        <v>0.122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192</v>
      </c>
      <c r="AT113" s="225" t="s">
        <v>188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192</v>
      </c>
      <c r="BM113" s="225" t="s">
        <v>1174</v>
      </c>
    </row>
    <row r="114" s="12" customFormat="1" ht="22.8" customHeight="1">
      <c r="A114" s="12"/>
      <c r="B114" s="197"/>
      <c r="C114" s="198"/>
      <c r="D114" s="199" t="s">
        <v>71</v>
      </c>
      <c r="E114" s="211" t="s">
        <v>672</v>
      </c>
      <c r="F114" s="211" t="s">
        <v>673</v>
      </c>
      <c r="G114" s="198"/>
      <c r="H114" s="198"/>
      <c r="I114" s="201"/>
      <c r="J114" s="212">
        <f>BK114</f>
        <v>0</v>
      </c>
      <c r="K114" s="198"/>
      <c r="L114" s="203"/>
      <c r="M114" s="204"/>
      <c r="N114" s="205"/>
      <c r="O114" s="205"/>
      <c r="P114" s="206">
        <f>SUM(P115:P116)</f>
        <v>0</v>
      </c>
      <c r="Q114" s="205"/>
      <c r="R114" s="206">
        <f>SUM(R115:R116)</f>
        <v>0</v>
      </c>
      <c r="S114" s="205"/>
      <c r="T114" s="207">
        <f>SUM(T115:T116)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8" t="s">
        <v>79</v>
      </c>
      <c r="AT114" s="209" t="s">
        <v>71</v>
      </c>
      <c r="AU114" s="209" t="s">
        <v>79</v>
      </c>
      <c r="AY114" s="208" t="s">
        <v>186</v>
      </c>
      <c r="BK114" s="210">
        <f>SUM(BK115:BK116)</f>
        <v>0</v>
      </c>
    </row>
    <row r="115" s="2" customFormat="1" ht="55.5" customHeight="1">
      <c r="A115" s="38"/>
      <c r="B115" s="39"/>
      <c r="C115" s="213" t="s">
        <v>242</v>
      </c>
      <c r="D115" s="213" t="s">
        <v>188</v>
      </c>
      <c r="E115" s="214" t="s">
        <v>675</v>
      </c>
      <c r="F115" s="215" t="s">
        <v>676</v>
      </c>
      <c r="G115" s="216" t="s">
        <v>230</v>
      </c>
      <c r="H115" s="217">
        <v>0.0050000000000000001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192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192</v>
      </c>
      <c r="BM115" s="225" t="s">
        <v>1175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678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12" customFormat="1" ht="25.92" customHeight="1">
      <c r="A117" s="12"/>
      <c r="B117" s="197"/>
      <c r="C117" s="198"/>
      <c r="D117" s="199" t="s">
        <v>71</v>
      </c>
      <c r="E117" s="200" t="s">
        <v>679</v>
      </c>
      <c r="F117" s="200" t="s">
        <v>680</v>
      </c>
      <c r="G117" s="198"/>
      <c r="H117" s="198"/>
      <c r="I117" s="201"/>
      <c r="J117" s="202">
        <f>BK117</f>
        <v>0</v>
      </c>
      <c r="K117" s="198"/>
      <c r="L117" s="203"/>
      <c r="M117" s="204"/>
      <c r="N117" s="205"/>
      <c r="O117" s="205"/>
      <c r="P117" s="206">
        <f>P118+P187+P226+P261</f>
        <v>0</v>
      </c>
      <c r="Q117" s="205"/>
      <c r="R117" s="206">
        <f>R118+R187+R226+R261</f>
        <v>0.33639770603750002</v>
      </c>
      <c r="S117" s="205"/>
      <c r="T117" s="207">
        <f>T118+T187+T226+T261</f>
        <v>0.1221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8" t="s">
        <v>85</v>
      </c>
      <c r="AT117" s="209" t="s">
        <v>71</v>
      </c>
      <c r="AU117" s="209" t="s">
        <v>72</v>
      </c>
      <c r="AY117" s="208" t="s">
        <v>186</v>
      </c>
      <c r="BK117" s="210">
        <f>BK118+BK187+BK226+BK261</f>
        <v>0</v>
      </c>
    </row>
    <row r="118" s="12" customFormat="1" ht="22.8" customHeight="1">
      <c r="A118" s="12"/>
      <c r="B118" s="197"/>
      <c r="C118" s="198"/>
      <c r="D118" s="199" t="s">
        <v>71</v>
      </c>
      <c r="E118" s="211" t="s">
        <v>1176</v>
      </c>
      <c r="F118" s="211" t="s">
        <v>1177</v>
      </c>
      <c r="G118" s="198"/>
      <c r="H118" s="198"/>
      <c r="I118" s="201"/>
      <c r="J118" s="212">
        <f>BK118</f>
        <v>0</v>
      </c>
      <c r="K118" s="198"/>
      <c r="L118" s="203"/>
      <c r="M118" s="204"/>
      <c r="N118" s="205"/>
      <c r="O118" s="205"/>
      <c r="P118" s="206">
        <f>SUM(P119:P186)</f>
        <v>0</v>
      </c>
      <c r="Q118" s="205"/>
      <c r="R118" s="206">
        <f>SUM(R119:R186)</f>
        <v>0.18489316</v>
      </c>
      <c r="S118" s="205"/>
      <c r="T118" s="207">
        <f>SUM(T119:T186)</f>
        <v>0.1221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8" t="s">
        <v>85</v>
      </c>
      <c r="AT118" s="209" t="s">
        <v>71</v>
      </c>
      <c r="AU118" s="209" t="s">
        <v>79</v>
      </c>
      <c r="AY118" s="208" t="s">
        <v>186</v>
      </c>
      <c r="BK118" s="210">
        <f>SUM(BK119:BK186)</f>
        <v>0</v>
      </c>
    </row>
    <row r="119" s="2" customFormat="1" ht="37.8" customHeight="1">
      <c r="A119" s="38"/>
      <c r="B119" s="39"/>
      <c r="C119" s="213" t="s">
        <v>239</v>
      </c>
      <c r="D119" s="213" t="s">
        <v>188</v>
      </c>
      <c r="E119" s="214" t="s">
        <v>1178</v>
      </c>
      <c r="F119" s="215" t="s">
        <v>1179</v>
      </c>
      <c r="G119" s="216" t="s">
        <v>283</v>
      </c>
      <c r="H119" s="217">
        <v>10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7.2799999999999994E-05</v>
      </c>
      <c r="R119" s="223">
        <f>Q119*H119</f>
        <v>0.00072799999999999991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1180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1181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13" customFormat="1">
      <c r="A121" s="13"/>
      <c r="B121" s="232"/>
      <c r="C121" s="233"/>
      <c r="D121" s="234" t="s">
        <v>196</v>
      </c>
      <c r="E121" s="235" t="s">
        <v>19</v>
      </c>
      <c r="F121" s="236" t="s">
        <v>199</v>
      </c>
      <c r="G121" s="233"/>
      <c r="H121" s="235" t="s">
        <v>19</v>
      </c>
      <c r="I121" s="237"/>
      <c r="J121" s="233"/>
      <c r="K121" s="233"/>
      <c r="L121" s="238"/>
      <c r="M121" s="239"/>
      <c r="N121" s="240"/>
      <c r="O121" s="240"/>
      <c r="P121" s="240"/>
      <c r="Q121" s="240"/>
      <c r="R121" s="240"/>
      <c r="S121" s="240"/>
      <c r="T121" s="241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2" t="s">
        <v>196</v>
      </c>
      <c r="AU121" s="242" t="s">
        <v>85</v>
      </c>
      <c r="AV121" s="13" t="s">
        <v>79</v>
      </c>
      <c r="AW121" s="13" t="s">
        <v>33</v>
      </c>
      <c r="AX121" s="13" t="s">
        <v>72</v>
      </c>
      <c r="AY121" s="242" t="s">
        <v>186</v>
      </c>
    </row>
    <row r="122" s="14" customFormat="1">
      <c r="A122" s="14"/>
      <c r="B122" s="243"/>
      <c r="C122" s="244"/>
      <c r="D122" s="234" t="s">
        <v>196</v>
      </c>
      <c r="E122" s="245" t="s">
        <v>19</v>
      </c>
      <c r="F122" s="246" t="s">
        <v>1182</v>
      </c>
      <c r="G122" s="244"/>
      <c r="H122" s="247">
        <v>2</v>
      </c>
      <c r="I122" s="248"/>
      <c r="J122" s="244"/>
      <c r="K122" s="244"/>
      <c r="L122" s="249"/>
      <c r="M122" s="250"/>
      <c r="N122" s="251"/>
      <c r="O122" s="251"/>
      <c r="P122" s="251"/>
      <c r="Q122" s="251"/>
      <c r="R122" s="251"/>
      <c r="S122" s="251"/>
      <c r="T122" s="252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3" t="s">
        <v>196</v>
      </c>
      <c r="AU122" s="253" t="s">
        <v>85</v>
      </c>
      <c r="AV122" s="14" t="s">
        <v>85</v>
      </c>
      <c r="AW122" s="14" t="s">
        <v>33</v>
      </c>
      <c r="AX122" s="14" t="s">
        <v>72</v>
      </c>
      <c r="AY122" s="253" t="s">
        <v>186</v>
      </c>
    </row>
    <row r="123" s="14" customFormat="1">
      <c r="A123" s="14"/>
      <c r="B123" s="243"/>
      <c r="C123" s="244"/>
      <c r="D123" s="234" t="s">
        <v>196</v>
      </c>
      <c r="E123" s="245" t="s">
        <v>19</v>
      </c>
      <c r="F123" s="246" t="s">
        <v>1183</v>
      </c>
      <c r="G123" s="244"/>
      <c r="H123" s="247">
        <v>6</v>
      </c>
      <c r="I123" s="248"/>
      <c r="J123" s="244"/>
      <c r="K123" s="244"/>
      <c r="L123" s="249"/>
      <c r="M123" s="250"/>
      <c r="N123" s="251"/>
      <c r="O123" s="251"/>
      <c r="P123" s="251"/>
      <c r="Q123" s="251"/>
      <c r="R123" s="251"/>
      <c r="S123" s="251"/>
      <c r="T123" s="252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3" t="s">
        <v>196</v>
      </c>
      <c r="AU123" s="253" t="s">
        <v>85</v>
      </c>
      <c r="AV123" s="14" t="s">
        <v>85</v>
      </c>
      <c r="AW123" s="14" t="s">
        <v>33</v>
      </c>
      <c r="AX123" s="14" t="s">
        <v>72</v>
      </c>
      <c r="AY123" s="253" t="s">
        <v>186</v>
      </c>
    </row>
    <row r="124" s="14" customFormat="1">
      <c r="A124" s="14"/>
      <c r="B124" s="243"/>
      <c r="C124" s="244"/>
      <c r="D124" s="234" t="s">
        <v>196</v>
      </c>
      <c r="E124" s="245" t="s">
        <v>19</v>
      </c>
      <c r="F124" s="246" t="s">
        <v>1184</v>
      </c>
      <c r="G124" s="244"/>
      <c r="H124" s="247">
        <v>2</v>
      </c>
      <c r="I124" s="248"/>
      <c r="J124" s="244"/>
      <c r="K124" s="244"/>
      <c r="L124" s="249"/>
      <c r="M124" s="250"/>
      <c r="N124" s="251"/>
      <c r="O124" s="251"/>
      <c r="P124" s="251"/>
      <c r="Q124" s="251"/>
      <c r="R124" s="251"/>
      <c r="S124" s="251"/>
      <c r="T124" s="252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3" t="s">
        <v>196</v>
      </c>
      <c r="AU124" s="253" t="s">
        <v>85</v>
      </c>
      <c r="AV124" s="14" t="s">
        <v>85</v>
      </c>
      <c r="AW124" s="14" t="s">
        <v>33</v>
      </c>
      <c r="AX124" s="14" t="s">
        <v>72</v>
      </c>
      <c r="AY124" s="253" t="s">
        <v>186</v>
      </c>
    </row>
    <row r="125" s="2" customFormat="1" ht="37.8" customHeight="1">
      <c r="A125" s="38"/>
      <c r="B125" s="39"/>
      <c r="C125" s="213" t="s">
        <v>253</v>
      </c>
      <c r="D125" s="213" t="s">
        <v>188</v>
      </c>
      <c r="E125" s="214" t="s">
        <v>1185</v>
      </c>
      <c r="F125" s="215" t="s">
        <v>1186</v>
      </c>
      <c r="G125" s="216" t="s">
        <v>283</v>
      </c>
      <c r="H125" s="217">
        <v>2</v>
      </c>
      <c r="I125" s="218"/>
      <c r="J125" s="219">
        <f>ROUND(I125*H125,2)</f>
        <v>0</v>
      </c>
      <c r="K125" s="220"/>
      <c r="L125" s="44"/>
      <c r="M125" s="221" t="s">
        <v>19</v>
      </c>
      <c r="N125" s="222" t="s">
        <v>44</v>
      </c>
      <c r="O125" s="84"/>
      <c r="P125" s="223">
        <f>O125*H125</f>
        <v>0</v>
      </c>
      <c r="Q125" s="223">
        <v>8.0359999999999996E-05</v>
      </c>
      <c r="R125" s="223">
        <f>Q125*H125</f>
        <v>0.00016071999999999999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1187</v>
      </c>
    </row>
    <row r="126" s="2" customFormat="1">
      <c r="A126" s="38"/>
      <c r="B126" s="39"/>
      <c r="C126" s="40"/>
      <c r="D126" s="227" t="s">
        <v>194</v>
      </c>
      <c r="E126" s="40"/>
      <c r="F126" s="228" t="s">
        <v>1188</v>
      </c>
      <c r="G126" s="40"/>
      <c r="H126" s="40"/>
      <c r="I126" s="229"/>
      <c r="J126" s="40"/>
      <c r="K126" s="40"/>
      <c r="L126" s="44"/>
      <c r="M126" s="230"/>
      <c r="N126" s="231"/>
      <c r="O126" s="84"/>
      <c r="P126" s="84"/>
      <c r="Q126" s="84"/>
      <c r="R126" s="84"/>
      <c r="S126" s="84"/>
      <c r="T126" s="85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7" t="s">
        <v>194</v>
      </c>
      <c r="AU126" s="17" t="s">
        <v>85</v>
      </c>
    </row>
    <row r="127" s="13" customFormat="1">
      <c r="A127" s="13"/>
      <c r="B127" s="232"/>
      <c r="C127" s="233"/>
      <c r="D127" s="234" t="s">
        <v>196</v>
      </c>
      <c r="E127" s="235" t="s">
        <v>19</v>
      </c>
      <c r="F127" s="236" t="s">
        <v>199</v>
      </c>
      <c r="G127" s="233"/>
      <c r="H127" s="235" t="s">
        <v>19</v>
      </c>
      <c r="I127" s="237"/>
      <c r="J127" s="233"/>
      <c r="K127" s="233"/>
      <c r="L127" s="238"/>
      <c r="M127" s="239"/>
      <c r="N127" s="240"/>
      <c r="O127" s="240"/>
      <c r="P127" s="240"/>
      <c r="Q127" s="240"/>
      <c r="R127" s="240"/>
      <c r="S127" s="240"/>
      <c r="T127" s="241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2" t="s">
        <v>196</v>
      </c>
      <c r="AU127" s="242" t="s">
        <v>85</v>
      </c>
      <c r="AV127" s="13" t="s">
        <v>79</v>
      </c>
      <c r="AW127" s="13" t="s">
        <v>33</v>
      </c>
      <c r="AX127" s="13" t="s">
        <v>72</v>
      </c>
      <c r="AY127" s="242" t="s">
        <v>186</v>
      </c>
    </row>
    <row r="128" s="14" customFormat="1">
      <c r="A128" s="14"/>
      <c r="B128" s="243"/>
      <c r="C128" s="244"/>
      <c r="D128" s="234" t="s">
        <v>196</v>
      </c>
      <c r="E128" s="245" t="s">
        <v>19</v>
      </c>
      <c r="F128" s="246" t="s">
        <v>1189</v>
      </c>
      <c r="G128" s="244"/>
      <c r="H128" s="247">
        <v>2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2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196</v>
      </c>
      <c r="AU128" s="253" t="s">
        <v>85</v>
      </c>
      <c r="AV128" s="14" t="s">
        <v>85</v>
      </c>
      <c r="AW128" s="14" t="s">
        <v>33</v>
      </c>
      <c r="AX128" s="14" t="s">
        <v>72</v>
      </c>
      <c r="AY128" s="253" t="s">
        <v>186</v>
      </c>
    </row>
    <row r="129" s="2" customFormat="1" ht="37.8" customHeight="1">
      <c r="A129" s="38"/>
      <c r="B129" s="39"/>
      <c r="C129" s="213" t="s">
        <v>261</v>
      </c>
      <c r="D129" s="213" t="s">
        <v>188</v>
      </c>
      <c r="E129" s="214" t="s">
        <v>1190</v>
      </c>
      <c r="F129" s="215" t="s">
        <v>1191</v>
      </c>
      <c r="G129" s="216" t="s">
        <v>283</v>
      </c>
      <c r="H129" s="217">
        <v>4</v>
      </c>
      <c r="I129" s="218"/>
      <c r="J129" s="219">
        <f>ROUND(I129*H129,2)</f>
        <v>0</v>
      </c>
      <c r="K129" s="220"/>
      <c r="L129" s="44"/>
      <c r="M129" s="221" t="s">
        <v>19</v>
      </c>
      <c r="N129" s="222" t="s">
        <v>44</v>
      </c>
      <c r="O129" s="84"/>
      <c r="P129" s="223">
        <f>O129*H129</f>
        <v>0</v>
      </c>
      <c r="Q129" s="223">
        <v>0.00011368</v>
      </c>
      <c r="R129" s="223">
        <f>Q129*H129</f>
        <v>0.00045471999999999998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306</v>
      </c>
      <c r="AT129" s="225" t="s">
        <v>188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1192</v>
      </c>
    </row>
    <row r="130" s="2" customFormat="1">
      <c r="A130" s="38"/>
      <c r="B130" s="39"/>
      <c r="C130" s="40"/>
      <c r="D130" s="227" t="s">
        <v>194</v>
      </c>
      <c r="E130" s="40"/>
      <c r="F130" s="228" t="s">
        <v>1193</v>
      </c>
      <c r="G130" s="40"/>
      <c r="H130" s="40"/>
      <c r="I130" s="229"/>
      <c r="J130" s="40"/>
      <c r="K130" s="40"/>
      <c r="L130" s="44"/>
      <c r="M130" s="230"/>
      <c r="N130" s="231"/>
      <c r="O130" s="84"/>
      <c r="P130" s="84"/>
      <c r="Q130" s="84"/>
      <c r="R130" s="84"/>
      <c r="S130" s="84"/>
      <c r="T130" s="85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194</v>
      </c>
      <c r="AU130" s="17" t="s">
        <v>85</v>
      </c>
    </row>
    <row r="131" s="13" customFormat="1">
      <c r="A131" s="13"/>
      <c r="B131" s="232"/>
      <c r="C131" s="233"/>
      <c r="D131" s="234" t="s">
        <v>196</v>
      </c>
      <c r="E131" s="235" t="s">
        <v>19</v>
      </c>
      <c r="F131" s="236" t="s">
        <v>199</v>
      </c>
      <c r="G131" s="233"/>
      <c r="H131" s="235" t="s">
        <v>19</v>
      </c>
      <c r="I131" s="237"/>
      <c r="J131" s="233"/>
      <c r="K131" s="233"/>
      <c r="L131" s="238"/>
      <c r="M131" s="239"/>
      <c r="N131" s="240"/>
      <c r="O131" s="240"/>
      <c r="P131" s="240"/>
      <c r="Q131" s="240"/>
      <c r="R131" s="240"/>
      <c r="S131" s="240"/>
      <c r="T131" s="241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2" t="s">
        <v>196</v>
      </c>
      <c r="AU131" s="242" t="s">
        <v>85</v>
      </c>
      <c r="AV131" s="13" t="s">
        <v>79</v>
      </c>
      <c r="AW131" s="13" t="s">
        <v>33</v>
      </c>
      <c r="AX131" s="13" t="s">
        <v>72</v>
      </c>
      <c r="AY131" s="242" t="s">
        <v>186</v>
      </c>
    </row>
    <row r="132" s="14" customFormat="1">
      <c r="A132" s="14"/>
      <c r="B132" s="243"/>
      <c r="C132" s="244"/>
      <c r="D132" s="234" t="s">
        <v>196</v>
      </c>
      <c r="E132" s="245" t="s">
        <v>19</v>
      </c>
      <c r="F132" s="246" t="s">
        <v>1194</v>
      </c>
      <c r="G132" s="244"/>
      <c r="H132" s="247">
        <v>2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2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196</v>
      </c>
      <c r="AU132" s="253" t="s">
        <v>85</v>
      </c>
      <c r="AV132" s="14" t="s">
        <v>85</v>
      </c>
      <c r="AW132" s="14" t="s">
        <v>33</v>
      </c>
      <c r="AX132" s="14" t="s">
        <v>72</v>
      </c>
      <c r="AY132" s="253" t="s">
        <v>186</v>
      </c>
    </row>
    <row r="133" s="14" customFormat="1">
      <c r="A133" s="14"/>
      <c r="B133" s="243"/>
      <c r="C133" s="244"/>
      <c r="D133" s="234" t="s">
        <v>196</v>
      </c>
      <c r="E133" s="245" t="s">
        <v>19</v>
      </c>
      <c r="F133" s="246" t="s">
        <v>1195</v>
      </c>
      <c r="G133" s="244"/>
      <c r="H133" s="247">
        <v>2</v>
      </c>
      <c r="I133" s="248"/>
      <c r="J133" s="244"/>
      <c r="K133" s="244"/>
      <c r="L133" s="249"/>
      <c r="M133" s="250"/>
      <c r="N133" s="251"/>
      <c r="O133" s="251"/>
      <c r="P133" s="251"/>
      <c r="Q133" s="251"/>
      <c r="R133" s="251"/>
      <c r="S133" s="251"/>
      <c r="T133" s="25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3" t="s">
        <v>196</v>
      </c>
      <c r="AU133" s="253" t="s">
        <v>85</v>
      </c>
      <c r="AV133" s="14" t="s">
        <v>85</v>
      </c>
      <c r="AW133" s="14" t="s">
        <v>33</v>
      </c>
      <c r="AX133" s="14" t="s">
        <v>72</v>
      </c>
      <c r="AY133" s="253" t="s">
        <v>186</v>
      </c>
    </row>
    <row r="134" s="2" customFormat="1" ht="24.15" customHeight="1">
      <c r="A134" s="38"/>
      <c r="B134" s="39"/>
      <c r="C134" s="213" t="s">
        <v>267</v>
      </c>
      <c r="D134" s="213" t="s">
        <v>188</v>
      </c>
      <c r="E134" s="214" t="s">
        <v>1196</v>
      </c>
      <c r="F134" s="215" t="s">
        <v>1197</v>
      </c>
      <c r="G134" s="216" t="s">
        <v>566</v>
      </c>
      <c r="H134" s="217">
        <v>10</v>
      </c>
      <c r="I134" s="218"/>
      <c r="J134" s="219">
        <f>ROUND(I134*H134,2)</f>
        <v>0</v>
      </c>
      <c r="K134" s="220"/>
      <c r="L134" s="44"/>
      <c r="M134" s="221" t="s">
        <v>19</v>
      </c>
      <c r="N134" s="222" t="s">
        <v>44</v>
      </c>
      <c r="O134" s="84"/>
      <c r="P134" s="223">
        <f>O134*H134</f>
        <v>0</v>
      </c>
      <c r="Q134" s="223">
        <v>5.0000000000000002E-05</v>
      </c>
      <c r="R134" s="223">
        <f>Q134*H134</f>
        <v>0.00050000000000000001</v>
      </c>
      <c r="S134" s="223">
        <v>0.0053200000000000001</v>
      </c>
      <c r="T134" s="224">
        <f>S134*H134</f>
        <v>0.053199999999999997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306</v>
      </c>
      <c r="AT134" s="225" t="s">
        <v>188</v>
      </c>
      <c r="AU134" s="225" t="s">
        <v>85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306</v>
      </c>
      <c r="BM134" s="225" t="s">
        <v>1198</v>
      </c>
    </row>
    <row r="135" s="2" customFormat="1">
      <c r="A135" s="38"/>
      <c r="B135" s="39"/>
      <c r="C135" s="40"/>
      <c r="D135" s="227" t="s">
        <v>194</v>
      </c>
      <c r="E135" s="40"/>
      <c r="F135" s="228" t="s">
        <v>1199</v>
      </c>
      <c r="G135" s="40"/>
      <c r="H135" s="40"/>
      <c r="I135" s="229"/>
      <c r="J135" s="40"/>
      <c r="K135" s="40"/>
      <c r="L135" s="44"/>
      <c r="M135" s="230"/>
      <c r="N135" s="231"/>
      <c r="O135" s="84"/>
      <c r="P135" s="84"/>
      <c r="Q135" s="84"/>
      <c r="R135" s="84"/>
      <c r="S135" s="84"/>
      <c r="T135" s="85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7" t="s">
        <v>194</v>
      </c>
      <c r="AU135" s="17" t="s">
        <v>85</v>
      </c>
    </row>
    <row r="136" s="14" customFormat="1">
      <c r="A136" s="14"/>
      <c r="B136" s="243"/>
      <c r="C136" s="244"/>
      <c r="D136" s="234" t="s">
        <v>196</v>
      </c>
      <c r="E136" s="245" t="s">
        <v>19</v>
      </c>
      <c r="F136" s="246" t="s">
        <v>1200</v>
      </c>
      <c r="G136" s="244"/>
      <c r="H136" s="247">
        <v>10</v>
      </c>
      <c r="I136" s="248"/>
      <c r="J136" s="244"/>
      <c r="K136" s="244"/>
      <c r="L136" s="249"/>
      <c r="M136" s="250"/>
      <c r="N136" s="251"/>
      <c r="O136" s="251"/>
      <c r="P136" s="251"/>
      <c r="Q136" s="251"/>
      <c r="R136" s="251"/>
      <c r="S136" s="251"/>
      <c r="T136" s="25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3" t="s">
        <v>196</v>
      </c>
      <c r="AU136" s="253" t="s">
        <v>85</v>
      </c>
      <c r="AV136" s="14" t="s">
        <v>85</v>
      </c>
      <c r="AW136" s="14" t="s">
        <v>33</v>
      </c>
      <c r="AX136" s="14" t="s">
        <v>72</v>
      </c>
      <c r="AY136" s="253" t="s">
        <v>186</v>
      </c>
    </row>
    <row r="137" s="2" customFormat="1" ht="33" customHeight="1">
      <c r="A137" s="38"/>
      <c r="B137" s="39"/>
      <c r="C137" s="213" t="s">
        <v>273</v>
      </c>
      <c r="D137" s="213" t="s">
        <v>188</v>
      </c>
      <c r="E137" s="214" t="s">
        <v>1201</v>
      </c>
      <c r="F137" s="215" t="s">
        <v>1202</v>
      </c>
      <c r="G137" s="216" t="s">
        <v>566</v>
      </c>
      <c r="H137" s="217">
        <v>10</v>
      </c>
      <c r="I137" s="218"/>
      <c r="J137" s="219">
        <f>ROUND(I137*H137,2)</f>
        <v>0</v>
      </c>
      <c r="K137" s="220"/>
      <c r="L137" s="44"/>
      <c r="M137" s="221" t="s">
        <v>19</v>
      </c>
      <c r="N137" s="222" t="s">
        <v>44</v>
      </c>
      <c r="O137" s="84"/>
      <c r="P137" s="223">
        <f>O137*H137</f>
        <v>0</v>
      </c>
      <c r="Q137" s="223">
        <v>0.00056130000000000004</v>
      </c>
      <c r="R137" s="223">
        <f>Q137*H137</f>
        <v>0.0056129999999999999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306</v>
      </c>
      <c r="AT137" s="225" t="s">
        <v>188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1203</v>
      </c>
    </row>
    <row r="138" s="2" customFormat="1">
      <c r="A138" s="38"/>
      <c r="B138" s="39"/>
      <c r="C138" s="40"/>
      <c r="D138" s="227" t="s">
        <v>194</v>
      </c>
      <c r="E138" s="40"/>
      <c r="F138" s="228" t="s">
        <v>1204</v>
      </c>
      <c r="G138" s="40"/>
      <c r="H138" s="40"/>
      <c r="I138" s="229"/>
      <c r="J138" s="40"/>
      <c r="K138" s="40"/>
      <c r="L138" s="44"/>
      <c r="M138" s="230"/>
      <c r="N138" s="231"/>
      <c r="O138" s="84"/>
      <c r="P138" s="84"/>
      <c r="Q138" s="84"/>
      <c r="R138" s="84"/>
      <c r="S138" s="84"/>
      <c r="T138" s="85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7" t="s">
        <v>194</v>
      </c>
      <c r="AU138" s="17" t="s">
        <v>85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1200</v>
      </c>
      <c r="G139" s="244"/>
      <c r="H139" s="247">
        <v>10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2" customFormat="1" ht="24.15" customHeight="1">
      <c r="A140" s="38"/>
      <c r="B140" s="39"/>
      <c r="C140" s="254" t="s">
        <v>280</v>
      </c>
      <c r="D140" s="254" t="s">
        <v>236</v>
      </c>
      <c r="E140" s="255" t="s">
        <v>1205</v>
      </c>
      <c r="F140" s="256" t="s">
        <v>1206</v>
      </c>
      <c r="G140" s="257" t="s">
        <v>566</v>
      </c>
      <c r="H140" s="258">
        <v>10.449999999999999</v>
      </c>
      <c r="I140" s="259"/>
      <c r="J140" s="260">
        <f>ROUND(I140*H140,2)</f>
        <v>0</v>
      </c>
      <c r="K140" s="261"/>
      <c r="L140" s="262"/>
      <c r="M140" s="263" t="s">
        <v>19</v>
      </c>
      <c r="N140" s="264" t="s">
        <v>44</v>
      </c>
      <c r="O140" s="84"/>
      <c r="P140" s="223">
        <f>O140*H140</f>
        <v>0</v>
      </c>
      <c r="Q140" s="223">
        <v>0.0051700000000000001</v>
      </c>
      <c r="R140" s="223">
        <f>Q140*H140</f>
        <v>0.054026499999999998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406</v>
      </c>
      <c r="AT140" s="225" t="s">
        <v>236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1207</v>
      </c>
    </row>
    <row r="141" s="14" customFormat="1">
      <c r="A141" s="14"/>
      <c r="B141" s="243"/>
      <c r="C141" s="244"/>
      <c r="D141" s="234" t="s">
        <v>196</v>
      </c>
      <c r="E141" s="244"/>
      <c r="F141" s="246" t="s">
        <v>1208</v>
      </c>
      <c r="G141" s="244"/>
      <c r="H141" s="247">
        <v>10.449999999999999</v>
      </c>
      <c r="I141" s="248"/>
      <c r="J141" s="244"/>
      <c r="K141" s="244"/>
      <c r="L141" s="249"/>
      <c r="M141" s="250"/>
      <c r="N141" s="251"/>
      <c r="O141" s="251"/>
      <c r="P141" s="251"/>
      <c r="Q141" s="251"/>
      <c r="R141" s="251"/>
      <c r="S141" s="251"/>
      <c r="T141" s="25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3" t="s">
        <v>196</v>
      </c>
      <c r="AU141" s="253" t="s">
        <v>85</v>
      </c>
      <c r="AV141" s="14" t="s">
        <v>85</v>
      </c>
      <c r="AW141" s="14" t="s">
        <v>4</v>
      </c>
      <c r="AX141" s="14" t="s">
        <v>79</v>
      </c>
      <c r="AY141" s="253" t="s">
        <v>186</v>
      </c>
    </row>
    <row r="142" s="2" customFormat="1" ht="37.8" customHeight="1">
      <c r="A142" s="38"/>
      <c r="B142" s="39"/>
      <c r="C142" s="213" t="s">
        <v>289</v>
      </c>
      <c r="D142" s="213" t="s">
        <v>188</v>
      </c>
      <c r="E142" s="214" t="s">
        <v>1209</v>
      </c>
      <c r="F142" s="215" t="s">
        <v>1210</v>
      </c>
      <c r="G142" s="216" t="s">
        <v>283</v>
      </c>
      <c r="H142" s="217">
        <v>4</v>
      </c>
      <c r="I142" s="218"/>
      <c r="J142" s="219">
        <f>ROUND(I142*H142,2)</f>
        <v>0</v>
      </c>
      <c r="K142" s="220"/>
      <c r="L142" s="44"/>
      <c r="M142" s="221" t="s">
        <v>19</v>
      </c>
      <c r="N142" s="222" t="s">
        <v>44</v>
      </c>
      <c r="O142" s="84"/>
      <c r="P142" s="223">
        <f>O142*H142</f>
        <v>0</v>
      </c>
      <c r="Q142" s="223">
        <v>0.0011172000000000001</v>
      </c>
      <c r="R142" s="223">
        <f>Q142*H142</f>
        <v>0.0044688000000000002</v>
      </c>
      <c r="S142" s="223">
        <v>0</v>
      </c>
      <c r="T142" s="224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306</v>
      </c>
      <c r="AT142" s="225" t="s">
        <v>188</v>
      </c>
      <c r="AU142" s="225" t="s">
        <v>85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306</v>
      </c>
      <c r="BM142" s="225" t="s">
        <v>1211</v>
      </c>
    </row>
    <row r="143" s="2" customFormat="1">
      <c r="A143" s="38"/>
      <c r="B143" s="39"/>
      <c r="C143" s="40"/>
      <c r="D143" s="227" t="s">
        <v>194</v>
      </c>
      <c r="E143" s="40"/>
      <c r="F143" s="228" t="s">
        <v>1212</v>
      </c>
      <c r="G143" s="40"/>
      <c r="H143" s="40"/>
      <c r="I143" s="229"/>
      <c r="J143" s="40"/>
      <c r="K143" s="40"/>
      <c r="L143" s="44"/>
      <c r="M143" s="230"/>
      <c r="N143" s="231"/>
      <c r="O143" s="84"/>
      <c r="P143" s="84"/>
      <c r="Q143" s="84"/>
      <c r="R143" s="84"/>
      <c r="S143" s="84"/>
      <c r="T143" s="85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7" t="s">
        <v>194</v>
      </c>
      <c r="AU143" s="17" t="s">
        <v>85</v>
      </c>
    </row>
    <row r="144" s="14" customFormat="1">
      <c r="A144" s="14"/>
      <c r="B144" s="243"/>
      <c r="C144" s="244"/>
      <c r="D144" s="234" t="s">
        <v>196</v>
      </c>
      <c r="E144" s="245" t="s">
        <v>19</v>
      </c>
      <c r="F144" s="246" t="s">
        <v>1213</v>
      </c>
      <c r="G144" s="244"/>
      <c r="H144" s="247">
        <v>4</v>
      </c>
      <c r="I144" s="248"/>
      <c r="J144" s="244"/>
      <c r="K144" s="244"/>
      <c r="L144" s="249"/>
      <c r="M144" s="250"/>
      <c r="N144" s="251"/>
      <c r="O144" s="251"/>
      <c r="P144" s="251"/>
      <c r="Q144" s="251"/>
      <c r="R144" s="251"/>
      <c r="S144" s="251"/>
      <c r="T144" s="25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3" t="s">
        <v>196</v>
      </c>
      <c r="AU144" s="253" t="s">
        <v>85</v>
      </c>
      <c r="AV144" s="14" t="s">
        <v>85</v>
      </c>
      <c r="AW144" s="14" t="s">
        <v>33</v>
      </c>
      <c r="AX144" s="14" t="s">
        <v>72</v>
      </c>
      <c r="AY144" s="253" t="s">
        <v>186</v>
      </c>
    </row>
    <row r="145" s="2" customFormat="1" ht="24.15" customHeight="1">
      <c r="A145" s="38"/>
      <c r="B145" s="39"/>
      <c r="C145" s="213" t="s">
        <v>8</v>
      </c>
      <c r="D145" s="213" t="s">
        <v>188</v>
      </c>
      <c r="E145" s="214" t="s">
        <v>1214</v>
      </c>
      <c r="F145" s="215" t="s">
        <v>1215</v>
      </c>
      <c r="G145" s="216" t="s">
        <v>566</v>
      </c>
      <c r="H145" s="217">
        <v>35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0.00055323500000000001</v>
      </c>
      <c r="R145" s="223">
        <f>Q145*H145</f>
        <v>0.019363225000000001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1216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1217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2" customFormat="1" ht="24.15" customHeight="1">
      <c r="A147" s="38"/>
      <c r="B147" s="39"/>
      <c r="C147" s="213" t="s">
        <v>306</v>
      </c>
      <c r="D147" s="213" t="s">
        <v>188</v>
      </c>
      <c r="E147" s="214" t="s">
        <v>1218</v>
      </c>
      <c r="F147" s="215" t="s">
        <v>1219</v>
      </c>
      <c r="G147" s="216" t="s">
        <v>566</v>
      </c>
      <c r="H147" s="217">
        <v>35</v>
      </c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0.001251135</v>
      </c>
      <c r="R147" s="223">
        <f>Q147*H147</f>
        <v>0.043789725000000002</v>
      </c>
      <c r="S147" s="223">
        <v>0</v>
      </c>
      <c r="T147" s="224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85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1220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1221</v>
      </c>
      <c r="G148" s="40"/>
      <c r="H148" s="40"/>
      <c r="I148" s="229"/>
      <c r="J148" s="40"/>
      <c r="K148" s="40"/>
      <c r="L148" s="44"/>
      <c r="M148" s="230"/>
      <c r="N148" s="231"/>
      <c r="O148" s="84"/>
      <c r="P148" s="84"/>
      <c r="Q148" s="84"/>
      <c r="R148" s="84"/>
      <c r="S148" s="84"/>
      <c r="T148" s="85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85</v>
      </c>
    </row>
    <row r="149" s="2" customFormat="1" ht="24.15" customHeight="1">
      <c r="A149" s="38"/>
      <c r="B149" s="39"/>
      <c r="C149" s="213" t="s">
        <v>312</v>
      </c>
      <c r="D149" s="213" t="s">
        <v>188</v>
      </c>
      <c r="E149" s="214" t="s">
        <v>1222</v>
      </c>
      <c r="F149" s="215" t="s">
        <v>1223</v>
      </c>
      <c r="G149" s="216" t="s">
        <v>566</v>
      </c>
      <c r="H149" s="217">
        <v>10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0.0016151850000000001</v>
      </c>
      <c r="R149" s="223">
        <f>Q149*H149</f>
        <v>0.016151850000000002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1224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1225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24.15" customHeight="1">
      <c r="A151" s="38"/>
      <c r="B151" s="39"/>
      <c r="C151" s="213" t="s">
        <v>318</v>
      </c>
      <c r="D151" s="213" t="s">
        <v>188</v>
      </c>
      <c r="E151" s="214" t="s">
        <v>1226</v>
      </c>
      <c r="F151" s="215" t="s">
        <v>1227</v>
      </c>
      <c r="G151" s="216" t="s">
        <v>566</v>
      </c>
      <c r="H151" s="217">
        <v>10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0.0019662799999999999</v>
      </c>
      <c r="R151" s="223">
        <f>Q151*H151</f>
        <v>0.019662800000000001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1228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1229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21.75" customHeight="1">
      <c r="A153" s="38"/>
      <c r="B153" s="39"/>
      <c r="C153" s="213" t="s">
        <v>323</v>
      </c>
      <c r="D153" s="213" t="s">
        <v>188</v>
      </c>
      <c r="E153" s="214" t="s">
        <v>1230</v>
      </c>
      <c r="F153" s="215" t="s">
        <v>1231</v>
      </c>
      <c r="G153" s="216" t="s">
        <v>566</v>
      </c>
      <c r="H153" s="217">
        <v>65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2.5999999999999998E-05</v>
      </c>
      <c r="R153" s="223">
        <f>Q153*H153</f>
        <v>0.0016899999999999999</v>
      </c>
      <c r="S153" s="223">
        <v>0.00106</v>
      </c>
      <c r="T153" s="224">
        <f>S153*H153</f>
        <v>0.068900000000000003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306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306</v>
      </c>
      <c r="BM153" s="225" t="s">
        <v>1232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1233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14" customFormat="1">
      <c r="A155" s="14"/>
      <c r="B155" s="243"/>
      <c r="C155" s="244"/>
      <c r="D155" s="234" t="s">
        <v>196</v>
      </c>
      <c r="E155" s="245" t="s">
        <v>19</v>
      </c>
      <c r="F155" s="246" t="s">
        <v>1234</v>
      </c>
      <c r="G155" s="244"/>
      <c r="H155" s="247">
        <v>50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196</v>
      </c>
      <c r="AU155" s="253" t="s">
        <v>85</v>
      </c>
      <c r="AV155" s="14" t="s">
        <v>85</v>
      </c>
      <c r="AW155" s="14" t="s">
        <v>33</v>
      </c>
      <c r="AX155" s="14" t="s">
        <v>72</v>
      </c>
      <c r="AY155" s="253" t="s">
        <v>186</v>
      </c>
    </row>
    <row r="156" s="14" customFormat="1">
      <c r="A156" s="14"/>
      <c r="B156" s="243"/>
      <c r="C156" s="244"/>
      <c r="D156" s="234" t="s">
        <v>196</v>
      </c>
      <c r="E156" s="245" t="s">
        <v>19</v>
      </c>
      <c r="F156" s="246" t="s">
        <v>1235</v>
      </c>
      <c r="G156" s="244"/>
      <c r="H156" s="247">
        <v>15</v>
      </c>
      <c r="I156" s="248"/>
      <c r="J156" s="244"/>
      <c r="K156" s="244"/>
      <c r="L156" s="249"/>
      <c r="M156" s="250"/>
      <c r="N156" s="251"/>
      <c r="O156" s="251"/>
      <c r="P156" s="251"/>
      <c r="Q156" s="251"/>
      <c r="R156" s="251"/>
      <c r="S156" s="251"/>
      <c r="T156" s="25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3" t="s">
        <v>196</v>
      </c>
      <c r="AU156" s="253" t="s">
        <v>85</v>
      </c>
      <c r="AV156" s="14" t="s">
        <v>85</v>
      </c>
      <c r="AW156" s="14" t="s">
        <v>33</v>
      </c>
      <c r="AX156" s="14" t="s">
        <v>72</v>
      </c>
      <c r="AY156" s="253" t="s">
        <v>186</v>
      </c>
    </row>
    <row r="157" s="2" customFormat="1" ht="24.15" customHeight="1">
      <c r="A157" s="38"/>
      <c r="B157" s="39"/>
      <c r="C157" s="213" t="s">
        <v>329</v>
      </c>
      <c r="D157" s="213" t="s">
        <v>188</v>
      </c>
      <c r="E157" s="214" t="s">
        <v>1236</v>
      </c>
      <c r="F157" s="215" t="s">
        <v>1237</v>
      </c>
      <c r="G157" s="216" t="s">
        <v>566</v>
      </c>
      <c r="H157" s="217">
        <v>80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1238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1239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2" customFormat="1" ht="24.15" customHeight="1">
      <c r="A159" s="38"/>
      <c r="B159" s="39"/>
      <c r="C159" s="213" t="s">
        <v>7</v>
      </c>
      <c r="D159" s="213" t="s">
        <v>188</v>
      </c>
      <c r="E159" s="214" t="s">
        <v>1240</v>
      </c>
      <c r="F159" s="215" t="s">
        <v>1241</v>
      </c>
      <c r="G159" s="216" t="s">
        <v>566</v>
      </c>
      <c r="H159" s="217">
        <v>10</v>
      </c>
      <c r="I159" s="218"/>
      <c r="J159" s="219">
        <f>ROUND(I159*H159,2)</f>
        <v>0</v>
      </c>
      <c r="K159" s="220"/>
      <c r="L159" s="44"/>
      <c r="M159" s="221" t="s">
        <v>19</v>
      </c>
      <c r="N159" s="222" t="s">
        <v>44</v>
      </c>
      <c r="O159" s="84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25" t="s">
        <v>306</v>
      </c>
      <c r="AT159" s="225" t="s">
        <v>188</v>
      </c>
      <c r="AU159" s="225" t="s">
        <v>85</v>
      </c>
      <c r="AY159" s="17" t="s">
        <v>186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7" t="s">
        <v>85</v>
      </c>
      <c r="BK159" s="226">
        <f>ROUND(I159*H159,2)</f>
        <v>0</v>
      </c>
      <c r="BL159" s="17" t="s">
        <v>306</v>
      </c>
      <c r="BM159" s="225" t="s">
        <v>1242</v>
      </c>
    </row>
    <row r="160" s="2" customFormat="1">
      <c r="A160" s="38"/>
      <c r="B160" s="39"/>
      <c r="C160" s="40"/>
      <c r="D160" s="227" t="s">
        <v>194</v>
      </c>
      <c r="E160" s="40"/>
      <c r="F160" s="228" t="s">
        <v>1243</v>
      </c>
      <c r="G160" s="40"/>
      <c r="H160" s="40"/>
      <c r="I160" s="229"/>
      <c r="J160" s="40"/>
      <c r="K160" s="40"/>
      <c r="L160" s="44"/>
      <c r="M160" s="230"/>
      <c r="N160" s="231"/>
      <c r="O160" s="84"/>
      <c r="P160" s="84"/>
      <c r="Q160" s="84"/>
      <c r="R160" s="84"/>
      <c r="S160" s="84"/>
      <c r="T160" s="85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7" t="s">
        <v>194</v>
      </c>
      <c r="AU160" s="17" t="s">
        <v>85</v>
      </c>
    </row>
    <row r="161" s="2" customFormat="1" ht="24.15" customHeight="1">
      <c r="A161" s="38"/>
      <c r="B161" s="39"/>
      <c r="C161" s="213" t="s">
        <v>341</v>
      </c>
      <c r="D161" s="213" t="s">
        <v>188</v>
      </c>
      <c r="E161" s="214" t="s">
        <v>1244</v>
      </c>
      <c r="F161" s="215" t="s">
        <v>1245</v>
      </c>
      <c r="G161" s="216" t="s">
        <v>283</v>
      </c>
      <c r="H161" s="217">
        <v>4</v>
      </c>
      <c r="I161" s="218"/>
      <c r="J161" s="219">
        <f>ROUND(I161*H161,2)</f>
        <v>0</v>
      </c>
      <c r="K161" s="220"/>
      <c r="L161" s="44"/>
      <c r="M161" s="221" t="s">
        <v>19</v>
      </c>
      <c r="N161" s="222" t="s">
        <v>44</v>
      </c>
      <c r="O161" s="84"/>
      <c r="P161" s="223">
        <f>O161*H161</f>
        <v>0</v>
      </c>
      <c r="Q161" s="223">
        <v>1.52E-05</v>
      </c>
      <c r="R161" s="223">
        <f>Q161*H161</f>
        <v>6.0800000000000001E-05</v>
      </c>
      <c r="S161" s="223">
        <v>0</v>
      </c>
      <c r="T161" s="224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25" t="s">
        <v>306</v>
      </c>
      <c r="AT161" s="225" t="s">
        <v>188</v>
      </c>
      <c r="AU161" s="225" t="s">
        <v>85</v>
      </c>
      <c r="AY161" s="17" t="s">
        <v>186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7" t="s">
        <v>85</v>
      </c>
      <c r="BK161" s="226">
        <f>ROUND(I161*H161,2)</f>
        <v>0</v>
      </c>
      <c r="BL161" s="17" t="s">
        <v>306</v>
      </c>
      <c r="BM161" s="225" t="s">
        <v>1246</v>
      </c>
    </row>
    <row r="162" s="2" customFormat="1">
      <c r="A162" s="38"/>
      <c r="B162" s="39"/>
      <c r="C162" s="40"/>
      <c r="D162" s="227" t="s">
        <v>194</v>
      </c>
      <c r="E162" s="40"/>
      <c r="F162" s="228" t="s">
        <v>1247</v>
      </c>
      <c r="G162" s="40"/>
      <c r="H162" s="40"/>
      <c r="I162" s="229"/>
      <c r="J162" s="40"/>
      <c r="K162" s="40"/>
      <c r="L162" s="44"/>
      <c r="M162" s="230"/>
      <c r="N162" s="231"/>
      <c r="O162" s="84"/>
      <c r="P162" s="84"/>
      <c r="Q162" s="84"/>
      <c r="R162" s="84"/>
      <c r="S162" s="84"/>
      <c r="T162" s="85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7" t="s">
        <v>194</v>
      </c>
      <c r="AU162" s="17" t="s">
        <v>85</v>
      </c>
    </row>
    <row r="163" s="2" customFormat="1" ht="24.15" customHeight="1">
      <c r="A163" s="38"/>
      <c r="B163" s="39"/>
      <c r="C163" s="213" t="s">
        <v>346</v>
      </c>
      <c r="D163" s="213" t="s">
        <v>188</v>
      </c>
      <c r="E163" s="214" t="s">
        <v>1248</v>
      </c>
      <c r="F163" s="215" t="s">
        <v>1249</v>
      </c>
      <c r="G163" s="216" t="s">
        <v>283</v>
      </c>
      <c r="H163" s="217">
        <v>2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1.7099999999999999E-05</v>
      </c>
      <c r="R163" s="223">
        <f>Q163*H163</f>
        <v>3.4199999999999998E-05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1250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1251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24.15" customHeight="1">
      <c r="A165" s="38"/>
      <c r="B165" s="39"/>
      <c r="C165" s="213" t="s">
        <v>352</v>
      </c>
      <c r="D165" s="213" t="s">
        <v>188</v>
      </c>
      <c r="E165" s="214" t="s">
        <v>1252</v>
      </c>
      <c r="F165" s="215" t="s">
        <v>1253</v>
      </c>
      <c r="G165" s="216" t="s">
        <v>283</v>
      </c>
      <c r="H165" s="217">
        <v>2</v>
      </c>
      <c r="I165" s="218"/>
      <c r="J165" s="219">
        <f>ROUND(I165*H165,2)</f>
        <v>0</v>
      </c>
      <c r="K165" s="220"/>
      <c r="L165" s="44"/>
      <c r="M165" s="221" t="s">
        <v>19</v>
      </c>
      <c r="N165" s="222" t="s">
        <v>44</v>
      </c>
      <c r="O165" s="84"/>
      <c r="P165" s="223">
        <f>O165*H165</f>
        <v>0</v>
      </c>
      <c r="Q165" s="223">
        <v>1.9000000000000001E-05</v>
      </c>
      <c r="R165" s="223">
        <f>Q165*H165</f>
        <v>3.8000000000000002E-05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306</v>
      </c>
      <c r="AT165" s="225" t="s">
        <v>188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1254</v>
      </c>
    </row>
    <row r="166" s="2" customFormat="1">
      <c r="A166" s="38"/>
      <c r="B166" s="39"/>
      <c r="C166" s="40"/>
      <c r="D166" s="227" t="s">
        <v>194</v>
      </c>
      <c r="E166" s="40"/>
      <c r="F166" s="228" t="s">
        <v>1255</v>
      </c>
      <c r="G166" s="40"/>
      <c r="H166" s="40"/>
      <c r="I166" s="229"/>
      <c r="J166" s="40"/>
      <c r="K166" s="40"/>
      <c r="L166" s="44"/>
      <c r="M166" s="230"/>
      <c r="N166" s="231"/>
      <c r="O166" s="84"/>
      <c r="P166" s="84"/>
      <c r="Q166" s="84"/>
      <c r="R166" s="84"/>
      <c r="S166" s="84"/>
      <c r="T166" s="85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7" t="s">
        <v>194</v>
      </c>
      <c r="AU166" s="17" t="s">
        <v>85</v>
      </c>
    </row>
    <row r="167" s="2" customFormat="1" ht="24.15" customHeight="1">
      <c r="A167" s="38"/>
      <c r="B167" s="39"/>
      <c r="C167" s="213" t="s">
        <v>362</v>
      </c>
      <c r="D167" s="213" t="s">
        <v>188</v>
      </c>
      <c r="E167" s="214" t="s">
        <v>1256</v>
      </c>
      <c r="F167" s="215" t="s">
        <v>1257</v>
      </c>
      <c r="G167" s="216" t="s">
        <v>283</v>
      </c>
      <c r="H167" s="217">
        <v>6</v>
      </c>
      <c r="I167" s="218"/>
      <c r="J167" s="219">
        <f>ROUND(I167*H167,2)</f>
        <v>0</v>
      </c>
      <c r="K167" s="220"/>
      <c r="L167" s="44"/>
      <c r="M167" s="221" t="s">
        <v>19</v>
      </c>
      <c r="N167" s="222" t="s">
        <v>44</v>
      </c>
      <c r="O167" s="84"/>
      <c r="P167" s="223">
        <f>O167*H167</f>
        <v>0</v>
      </c>
      <c r="Q167" s="223">
        <v>3.7599999999999999E-05</v>
      </c>
      <c r="R167" s="223">
        <f>Q167*H167</f>
        <v>0.00022560000000000001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192</v>
      </c>
      <c r="AT167" s="225" t="s">
        <v>188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192</v>
      </c>
      <c r="BM167" s="225" t="s">
        <v>1258</v>
      </c>
    </row>
    <row r="168" s="2" customFormat="1">
      <c r="A168" s="38"/>
      <c r="B168" s="39"/>
      <c r="C168" s="40"/>
      <c r="D168" s="227" t="s">
        <v>194</v>
      </c>
      <c r="E168" s="40"/>
      <c r="F168" s="228" t="s">
        <v>1259</v>
      </c>
      <c r="G168" s="40"/>
      <c r="H168" s="40"/>
      <c r="I168" s="229"/>
      <c r="J168" s="40"/>
      <c r="K168" s="40"/>
      <c r="L168" s="44"/>
      <c r="M168" s="230"/>
      <c r="N168" s="231"/>
      <c r="O168" s="84"/>
      <c r="P168" s="84"/>
      <c r="Q168" s="84"/>
      <c r="R168" s="84"/>
      <c r="S168" s="84"/>
      <c r="T168" s="85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194</v>
      </c>
      <c r="AU168" s="17" t="s">
        <v>85</v>
      </c>
    </row>
    <row r="169" s="2" customFormat="1" ht="24.15" customHeight="1">
      <c r="A169" s="38"/>
      <c r="B169" s="39"/>
      <c r="C169" s="213" t="s">
        <v>368</v>
      </c>
      <c r="D169" s="213" t="s">
        <v>188</v>
      </c>
      <c r="E169" s="214" t="s">
        <v>1260</v>
      </c>
      <c r="F169" s="215" t="s">
        <v>1261</v>
      </c>
      <c r="G169" s="216" t="s">
        <v>283</v>
      </c>
      <c r="H169" s="217">
        <v>2</v>
      </c>
      <c r="I169" s="218"/>
      <c r="J169" s="219">
        <f>ROUND(I169*H169,2)</f>
        <v>0</v>
      </c>
      <c r="K169" s="220"/>
      <c r="L169" s="44"/>
      <c r="M169" s="221" t="s">
        <v>19</v>
      </c>
      <c r="N169" s="222" t="s">
        <v>44</v>
      </c>
      <c r="O169" s="84"/>
      <c r="P169" s="223">
        <f>O169*H169</f>
        <v>0</v>
      </c>
      <c r="Q169" s="223">
        <v>4.8550000000000001E-05</v>
      </c>
      <c r="R169" s="223">
        <f>Q169*H169</f>
        <v>9.7100000000000002E-05</v>
      </c>
      <c r="S169" s="223">
        <v>0</v>
      </c>
      <c r="T169" s="224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306</v>
      </c>
      <c r="AT169" s="225" t="s">
        <v>188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1262</v>
      </c>
    </row>
    <row r="170" s="2" customFormat="1">
      <c r="A170" s="38"/>
      <c r="B170" s="39"/>
      <c r="C170" s="40"/>
      <c r="D170" s="227" t="s">
        <v>194</v>
      </c>
      <c r="E170" s="40"/>
      <c r="F170" s="228" t="s">
        <v>1263</v>
      </c>
      <c r="G170" s="40"/>
      <c r="H170" s="40"/>
      <c r="I170" s="229"/>
      <c r="J170" s="40"/>
      <c r="K170" s="40"/>
      <c r="L170" s="44"/>
      <c r="M170" s="230"/>
      <c r="N170" s="231"/>
      <c r="O170" s="84"/>
      <c r="P170" s="84"/>
      <c r="Q170" s="84"/>
      <c r="R170" s="84"/>
      <c r="S170" s="84"/>
      <c r="T170" s="85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194</v>
      </c>
      <c r="AU170" s="17" t="s">
        <v>85</v>
      </c>
    </row>
    <row r="171" s="2" customFormat="1" ht="55.5" customHeight="1">
      <c r="A171" s="38"/>
      <c r="B171" s="39"/>
      <c r="C171" s="213" t="s">
        <v>374</v>
      </c>
      <c r="D171" s="213" t="s">
        <v>188</v>
      </c>
      <c r="E171" s="214" t="s">
        <v>1264</v>
      </c>
      <c r="F171" s="215" t="s">
        <v>1265</v>
      </c>
      <c r="G171" s="216" t="s">
        <v>566</v>
      </c>
      <c r="H171" s="217">
        <v>35</v>
      </c>
      <c r="I171" s="218"/>
      <c r="J171" s="219">
        <f>ROUND(I171*H171,2)</f>
        <v>0</v>
      </c>
      <c r="K171" s="220"/>
      <c r="L171" s="44"/>
      <c r="M171" s="221" t="s">
        <v>19</v>
      </c>
      <c r="N171" s="222" t="s">
        <v>44</v>
      </c>
      <c r="O171" s="84"/>
      <c r="P171" s="223">
        <f>O171*H171</f>
        <v>0</v>
      </c>
      <c r="Q171" s="223">
        <v>0.00019656</v>
      </c>
      <c r="R171" s="223">
        <f>Q171*H171</f>
        <v>0.0068796000000000005</v>
      </c>
      <c r="S171" s="223">
        <v>0</v>
      </c>
      <c r="T171" s="224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306</v>
      </c>
      <c r="AT171" s="225" t="s">
        <v>188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306</v>
      </c>
      <c r="BM171" s="225" t="s">
        <v>1266</v>
      </c>
    </row>
    <row r="172" s="2" customFormat="1">
      <c r="A172" s="38"/>
      <c r="B172" s="39"/>
      <c r="C172" s="40"/>
      <c r="D172" s="227" t="s">
        <v>194</v>
      </c>
      <c r="E172" s="40"/>
      <c r="F172" s="228" t="s">
        <v>1267</v>
      </c>
      <c r="G172" s="40"/>
      <c r="H172" s="40"/>
      <c r="I172" s="229"/>
      <c r="J172" s="40"/>
      <c r="K172" s="40"/>
      <c r="L172" s="44"/>
      <c r="M172" s="230"/>
      <c r="N172" s="231"/>
      <c r="O172" s="84"/>
      <c r="P172" s="84"/>
      <c r="Q172" s="84"/>
      <c r="R172" s="84"/>
      <c r="S172" s="84"/>
      <c r="T172" s="85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7" t="s">
        <v>194</v>
      </c>
      <c r="AU172" s="17" t="s">
        <v>85</v>
      </c>
    </row>
    <row r="173" s="2" customFormat="1" ht="55.5" customHeight="1">
      <c r="A173" s="38"/>
      <c r="B173" s="39"/>
      <c r="C173" s="213" t="s">
        <v>379</v>
      </c>
      <c r="D173" s="213" t="s">
        <v>188</v>
      </c>
      <c r="E173" s="214" t="s">
        <v>1268</v>
      </c>
      <c r="F173" s="215" t="s">
        <v>1269</v>
      </c>
      <c r="G173" s="216" t="s">
        <v>566</v>
      </c>
      <c r="H173" s="217">
        <v>45</v>
      </c>
      <c r="I173" s="218"/>
      <c r="J173" s="219">
        <f>ROUND(I173*H173,2)</f>
        <v>0</v>
      </c>
      <c r="K173" s="220"/>
      <c r="L173" s="44"/>
      <c r="M173" s="221" t="s">
        <v>19</v>
      </c>
      <c r="N173" s="222" t="s">
        <v>44</v>
      </c>
      <c r="O173" s="84"/>
      <c r="P173" s="223">
        <f>O173*H173</f>
        <v>0</v>
      </c>
      <c r="Q173" s="223">
        <v>0.00024078000000000001</v>
      </c>
      <c r="R173" s="223">
        <f>Q173*H173</f>
        <v>0.0108351</v>
      </c>
      <c r="S173" s="223">
        <v>0</v>
      </c>
      <c r="T173" s="224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25" t="s">
        <v>306</v>
      </c>
      <c r="AT173" s="225" t="s">
        <v>188</v>
      </c>
      <c r="AU173" s="225" t="s">
        <v>85</v>
      </c>
      <c r="AY173" s="17" t="s">
        <v>186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7" t="s">
        <v>85</v>
      </c>
      <c r="BK173" s="226">
        <f>ROUND(I173*H173,2)</f>
        <v>0</v>
      </c>
      <c r="BL173" s="17" t="s">
        <v>306</v>
      </c>
      <c r="BM173" s="225" t="s">
        <v>1270</v>
      </c>
    </row>
    <row r="174" s="2" customFormat="1">
      <c r="A174" s="38"/>
      <c r="B174" s="39"/>
      <c r="C174" s="40"/>
      <c r="D174" s="227" t="s">
        <v>194</v>
      </c>
      <c r="E174" s="40"/>
      <c r="F174" s="228" t="s">
        <v>1271</v>
      </c>
      <c r="G174" s="40"/>
      <c r="H174" s="40"/>
      <c r="I174" s="229"/>
      <c r="J174" s="40"/>
      <c r="K174" s="40"/>
      <c r="L174" s="44"/>
      <c r="M174" s="230"/>
      <c r="N174" s="231"/>
      <c r="O174" s="84"/>
      <c r="P174" s="84"/>
      <c r="Q174" s="84"/>
      <c r="R174" s="84"/>
      <c r="S174" s="84"/>
      <c r="T174" s="85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194</v>
      </c>
      <c r="AU174" s="17" t="s">
        <v>85</v>
      </c>
    </row>
    <row r="175" s="2" customFormat="1" ht="33" customHeight="1">
      <c r="A175" s="38"/>
      <c r="B175" s="39"/>
      <c r="C175" s="213" t="s">
        <v>385</v>
      </c>
      <c r="D175" s="213" t="s">
        <v>188</v>
      </c>
      <c r="E175" s="214" t="s">
        <v>1272</v>
      </c>
      <c r="F175" s="215" t="s">
        <v>1273</v>
      </c>
      <c r="G175" s="216" t="s">
        <v>283</v>
      </c>
      <c r="H175" s="217">
        <v>4</v>
      </c>
      <c r="I175" s="218"/>
      <c r="J175" s="219">
        <f>ROUND(I175*H175,2)</f>
        <v>0</v>
      </c>
      <c r="K175" s="220"/>
      <c r="L175" s="44"/>
      <c r="M175" s="221" t="s">
        <v>19</v>
      </c>
      <c r="N175" s="222" t="s">
        <v>44</v>
      </c>
      <c r="O175" s="84"/>
      <c r="P175" s="223">
        <f>O175*H175</f>
        <v>0</v>
      </c>
      <c r="Q175" s="223">
        <v>5.3499999999999996E-06</v>
      </c>
      <c r="R175" s="223">
        <f>Q175*H175</f>
        <v>2.1399999999999998E-05</v>
      </c>
      <c r="S175" s="223">
        <v>0</v>
      </c>
      <c r="T175" s="224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25" t="s">
        <v>306</v>
      </c>
      <c r="AT175" s="225" t="s">
        <v>188</v>
      </c>
      <c r="AU175" s="225" t="s">
        <v>85</v>
      </c>
      <c r="AY175" s="17" t="s">
        <v>186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7" t="s">
        <v>85</v>
      </c>
      <c r="BK175" s="226">
        <f>ROUND(I175*H175,2)</f>
        <v>0</v>
      </c>
      <c r="BL175" s="17" t="s">
        <v>306</v>
      </c>
      <c r="BM175" s="225" t="s">
        <v>1274</v>
      </c>
    </row>
    <row r="176" s="2" customFormat="1">
      <c r="A176" s="38"/>
      <c r="B176" s="39"/>
      <c r="C176" s="40"/>
      <c r="D176" s="227" t="s">
        <v>194</v>
      </c>
      <c r="E176" s="40"/>
      <c r="F176" s="228" t="s">
        <v>1275</v>
      </c>
      <c r="G176" s="40"/>
      <c r="H176" s="40"/>
      <c r="I176" s="229"/>
      <c r="J176" s="40"/>
      <c r="K176" s="40"/>
      <c r="L176" s="44"/>
      <c r="M176" s="230"/>
      <c r="N176" s="231"/>
      <c r="O176" s="84"/>
      <c r="P176" s="84"/>
      <c r="Q176" s="84"/>
      <c r="R176" s="84"/>
      <c r="S176" s="84"/>
      <c r="T176" s="85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7" t="s">
        <v>194</v>
      </c>
      <c r="AU176" s="17" t="s">
        <v>85</v>
      </c>
    </row>
    <row r="177" s="2" customFormat="1" ht="33" customHeight="1">
      <c r="A177" s="38"/>
      <c r="B177" s="39"/>
      <c r="C177" s="213" t="s">
        <v>393</v>
      </c>
      <c r="D177" s="213" t="s">
        <v>188</v>
      </c>
      <c r="E177" s="214" t="s">
        <v>1276</v>
      </c>
      <c r="F177" s="215" t="s">
        <v>1277</v>
      </c>
      <c r="G177" s="216" t="s">
        <v>283</v>
      </c>
      <c r="H177" s="217">
        <v>2</v>
      </c>
      <c r="I177" s="218"/>
      <c r="J177" s="219">
        <f>ROUND(I177*H177,2)</f>
        <v>0</v>
      </c>
      <c r="K177" s="220"/>
      <c r="L177" s="44"/>
      <c r="M177" s="221" t="s">
        <v>19</v>
      </c>
      <c r="N177" s="222" t="s">
        <v>44</v>
      </c>
      <c r="O177" s="84"/>
      <c r="P177" s="223">
        <f>O177*H177</f>
        <v>0</v>
      </c>
      <c r="Q177" s="223">
        <v>9.6299999999999993E-06</v>
      </c>
      <c r="R177" s="223">
        <f>Q177*H177</f>
        <v>1.9259999999999999E-05</v>
      </c>
      <c r="S177" s="223">
        <v>0</v>
      </c>
      <c r="T177" s="224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25" t="s">
        <v>306</v>
      </c>
      <c r="AT177" s="225" t="s">
        <v>188</v>
      </c>
      <c r="AU177" s="225" t="s">
        <v>85</v>
      </c>
      <c r="AY177" s="17" t="s">
        <v>186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7" t="s">
        <v>85</v>
      </c>
      <c r="BK177" s="226">
        <f>ROUND(I177*H177,2)</f>
        <v>0</v>
      </c>
      <c r="BL177" s="17" t="s">
        <v>306</v>
      </c>
      <c r="BM177" s="225" t="s">
        <v>1278</v>
      </c>
    </row>
    <row r="178" s="2" customFormat="1">
      <c r="A178" s="38"/>
      <c r="B178" s="39"/>
      <c r="C178" s="40"/>
      <c r="D178" s="227" t="s">
        <v>194</v>
      </c>
      <c r="E178" s="40"/>
      <c r="F178" s="228" t="s">
        <v>1279</v>
      </c>
      <c r="G178" s="40"/>
      <c r="H178" s="40"/>
      <c r="I178" s="229"/>
      <c r="J178" s="40"/>
      <c r="K178" s="40"/>
      <c r="L178" s="44"/>
      <c r="M178" s="230"/>
      <c r="N178" s="231"/>
      <c r="O178" s="84"/>
      <c r="P178" s="84"/>
      <c r="Q178" s="84"/>
      <c r="R178" s="84"/>
      <c r="S178" s="84"/>
      <c r="T178" s="85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7" t="s">
        <v>194</v>
      </c>
      <c r="AU178" s="17" t="s">
        <v>85</v>
      </c>
    </row>
    <row r="179" s="2" customFormat="1" ht="33" customHeight="1">
      <c r="A179" s="38"/>
      <c r="B179" s="39"/>
      <c r="C179" s="213" t="s">
        <v>400</v>
      </c>
      <c r="D179" s="213" t="s">
        <v>188</v>
      </c>
      <c r="E179" s="214" t="s">
        <v>1280</v>
      </c>
      <c r="F179" s="215" t="s">
        <v>1281</v>
      </c>
      <c r="G179" s="216" t="s">
        <v>283</v>
      </c>
      <c r="H179" s="217">
        <v>2</v>
      </c>
      <c r="I179" s="218"/>
      <c r="J179" s="219">
        <f>ROUND(I179*H179,2)</f>
        <v>0</v>
      </c>
      <c r="K179" s="220"/>
      <c r="L179" s="44"/>
      <c r="M179" s="221" t="s">
        <v>19</v>
      </c>
      <c r="N179" s="222" t="s">
        <v>44</v>
      </c>
      <c r="O179" s="84"/>
      <c r="P179" s="223">
        <f>O179*H179</f>
        <v>0</v>
      </c>
      <c r="Q179" s="223">
        <v>1.4980000000000001E-05</v>
      </c>
      <c r="R179" s="223">
        <f>Q179*H179</f>
        <v>2.9960000000000001E-05</v>
      </c>
      <c r="S179" s="223">
        <v>0</v>
      </c>
      <c r="T179" s="224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25" t="s">
        <v>306</v>
      </c>
      <c r="AT179" s="225" t="s">
        <v>188</v>
      </c>
      <c r="AU179" s="225" t="s">
        <v>85</v>
      </c>
      <c r="AY179" s="17" t="s">
        <v>186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7" t="s">
        <v>85</v>
      </c>
      <c r="BK179" s="226">
        <f>ROUND(I179*H179,2)</f>
        <v>0</v>
      </c>
      <c r="BL179" s="17" t="s">
        <v>306</v>
      </c>
      <c r="BM179" s="225" t="s">
        <v>1282</v>
      </c>
    </row>
    <row r="180" s="2" customFormat="1">
      <c r="A180" s="38"/>
      <c r="B180" s="39"/>
      <c r="C180" s="40"/>
      <c r="D180" s="227" t="s">
        <v>194</v>
      </c>
      <c r="E180" s="40"/>
      <c r="F180" s="228" t="s">
        <v>1283</v>
      </c>
      <c r="G180" s="40"/>
      <c r="H180" s="40"/>
      <c r="I180" s="229"/>
      <c r="J180" s="40"/>
      <c r="K180" s="40"/>
      <c r="L180" s="44"/>
      <c r="M180" s="230"/>
      <c r="N180" s="231"/>
      <c r="O180" s="84"/>
      <c r="P180" s="84"/>
      <c r="Q180" s="84"/>
      <c r="R180" s="84"/>
      <c r="S180" s="84"/>
      <c r="T180" s="85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194</v>
      </c>
      <c r="AU180" s="17" t="s">
        <v>85</v>
      </c>
    </row>
    <row r="181" s="2" customFormat="1" ht="33" customHeight="1">
      <c r="A181" s="38"/>
      <c r="B181" s="39"/>
      <c r="C181" s="213" t="s">
        <v>406</v>
      </c>
      <c r="D181" s="213" t="s">
        <v>188</v>
      </c>
      <c r="E181" s="214" t="s">
        <v>1284</v>
      </c>
      <c r="F181" s="215" t="s">
        <v>1285</v>
      </c>
      <c r="G181" s="216" t="s">
        <v>283</v>
      </c>
      <c r="H181" s="217">
        <v>2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2.1399999999999998E-05</v>
      </c>
      <c r="R181" s="223">
        <f>Q181*H181</f>
        <v>4.2799999999999997E-05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306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1286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1287</v>
      </c>
      <c r="G182" s="40"/>
      <c r="H182" s="40"/>
      <c r="I182" s="229"/>
      <c r="J182" s="40"/>
      <c r="K182" s="40"/>
      <c r="L182" s="44"/>
      <c r="M182" s="230"/>
      <c r="N182" s="231"/>
      <c r="O182" s="84"/>
      <c r="P182" s="84"/>
      <c r="Q182" s="84"/>
      <c r="R182" s="84"/>
      <c r="S182" s="84"/>
      <c r="T182" s="85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2" customFormat="1" ht="44.25" customHeight="1">
      <c r="A183" s="38"/>
      <c r="B183" s="39"/>
      <c r="C183" s="213" t="s">
        <v>412</v>
      </c>
      <c r="D183" s="213" t="s">
        <v>188</v>
      </c>
      <c r="E183" s="214" t="s">
        <v>1288</v>
      </c>
      <c r="F183" s="215" t="s">
        <v>1289</v>
      </c>
      <c r="G183" s="216" t="s">
        <v>230</v>
      </c>
      <c r="H183" s="217">
        <v>0.185</v>
      </c>
      <c r="I183" s="218"/>
      <c r="J183" s="219">
        <f>ROUND(I183*H183,2)</f>
        <v>0</v>
      </c>
      <c r="K183" s="220"/>
      <c r="L183" s="44"/>
      <c r="M183" s="221" t="s">
        <v>19</v>
      </c>
      <c r="N183" s="222" t="s">
        <v>44</v>
      </c>
      <c r="O183" s="84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25" t="s">
        <v>306</v>
      </c>
      <c r="AT183" s="225" t="s">
        <v>188</v>
      </c>
      <c r="AU183" s="225" t="s">
        <v>85</v>
      </c>
      <c r="AY183" s="17" t="s">
        <v>186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7" t="s">
        <v>85</v>
      </c>
      <c r="BK183" s="226">
        <f>ROUND(I183*H183,2)</f>
        <v>0</v>
      </c>
      <c r="BL183" s="17" t="s">
        <v>306</v>
      </c>
      <c r="BM183" s="225" t="s">
        <v>1290</v>
      </c>
    </row>
    <row r="184" s="2" customFormat="1">
      <c r="A184" s="38"/>
      <c r="B184" s="39"/>
      <c r="C184" s="40"/>
      <c r="D184" s="227" t="s">
        <v>194</v>
      </c>
      <c r="E184" s="40"/>
      <c r="F184" s="228" t="s">
        <v>1291</v>
      </c>
      <c r="G184" s="40"/>
      <c r="H184" s="40"/>
      <c r="I184" s="229"/>
      <c r="J184" s="40"/>
      <c r="K184" s="40"/>
      <c r="L184" s="44"/>
      <c r="M184" s="230"/>
      <c r="N184" s="231"/>
      <c r="O184" s="84"/>
      <c r="P184" s="84"/>
      <c r="Q184" s="84"/>
      <c r="R184" s="84"/>
      <c r="S184" s="84"/>
      <c r="T184" s="85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7" t="s">
        <v>194</v>
      </c>
      <c r="AU184" s="17" t="s">
        <v>85</v>
      </c>
    </row>
    <row r="185" s="2" customFormat="1" ht="49.05" customHeight="1">
      <c r="A185" s="38"/>
      <c r="B185" s="39"/>
      <c r="C185" s="213" t="s">
        <v>417</v>
      </c>
      <c r="D185" s="213" t="s">
        <v>188</v>
      </c>
      <c r="E185" s="214" t="s">
        <v>1292</v>
      </c>
      <c r="F185" s="215" t="s">
        <v>1293</v>
      </c>
      <c r="G185" s="216" t="s">
        <v>230</v>
      </c>
      <c r="H185" s="217">
        <v>0.185</v>
      </c>
      <c r="I185" s="218"/>
      <c r="J185" s="219">
        <f>ROUND(I185*H185,2)</f>
        <v>0</v>
      </c>
      <c r="K185" s="220"/>
      <c r="L185" s="44"/>
      <c r="M185" s="221" t="s">
        <v>19</v>
      </c>
      <c r="N185" s="222" t="s">
        <v>44</v>
      </c>
      <c r="O185" s="84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306</v>
      </c>
      <c r="AT185" s="225" t="s">
        <v>188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1294</v>
      </c>
    </row>
    <row r="186" s="2" customFormat="1">
      <c r="A186" s="38"/>
      <c r="B186" s="39"/>
      <c r="C186" s="40"/>
      <c r="D186" s="227" t="s">
        <v>194</v>
      </c>
      <c r="E186" s="40"/>
      <c r="F186" s="228" t="s">
        <v>1295</v>
      </c>
      <c r="G186" s="40"/>
      <c r="H186" s="40"/>
      <c r="I186" s="229"/>
      <c r="J186" s="40"/>
      <c r="K186" s="40"/>
      <c r="L186" s="44"/>
      <c r="M186" s="230"/>
      <c r="N186" s="231"/>
      <c r="O186" s="84"/>
      <c r="P186" s="84"/>
      <c r="Q186" s="84"/>
      <c r="R186" s="84"/>
      <c r="S186" s="84"/>
      <c r="T186" s="85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194</v>
      </c>
      <c r="AU186" s="17" t="s">
        <v>85</v>
      </c>
    </row>
    <row r="187" s="12" customFormat="1" ht="22.8" customHeight="1">
      <c r="A187" s="12"/>
      <c r="B187" s="197"/>
      <c r="C187" s="198"/>
      <c r="D187" s="199" t="s">
        <v>71</v>
      </c>
      <c r="E187" s="211" t="s">
        <v>1296</v>
      </c>
      <c r="F187" s="211" t="s">
        <v>1297</v>
      </c>
      <c r="G187" s="198"/>
      <c r="H187" s="198"/>
      <c r="I187" s="201"/>
      <c r="J187" s="212">
        <f>BK187</f>
        <v>0</v>
      </c>
      <c r="K187" s="198"/>
      <c r="L187" s="203"/>
      <c r="M187" s="204"/>
      <c r="N187" s="205"/>
      <c r="O187" s="205"/>
      <c r="P187" s="206">
        <f>SUM(P188:P225)</f>
        <v>0</v>
      </c>
      <c r="Q187" s="205"/>
      <c r="R187" s="206">
        <f>SUM(R188:R225)</f>
        <v>0.074248440000000013</v>
      </c>
      <c r="S187" s="205"/>
      <c r="T187" s="207">
        <f>SUM(T188:T225)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08" t="s">
        <v>85</v>
      </c>
      <c r="AT187" s="209" t="s">
        <v>71</v>
      </c>
      <c r="AU187" s="209" t="s">
        <v>79</v>
      </c>
      <c r="AY187" s="208" t="s">
        <v>186</v>
      </c>
      <c r="BK187" s="210">
        <f>SUM(BK188:BK225)</f>
        <v>0</v>
      </c>
    </row>
    <row r="188" s="2" customFormat="1" ht="21.75" customHeight="1">
      <c r="A188" s="38"/>
      <c r="B188" s="39"/>
      <c r="C188" s="213" t="s">
        <v>424</v>
      </c>
      <c r="D188" s="213" t="s">
        <v>188</v>
      </c>
      <c r="E188" s="214" t="s">
        <v>1298</v>
      </c>
      <c r="F188" s="215" t="s">
        <v>1299</v>
      </c>
      <c r="G188" s="216" t="s">
        <v>283</v>
      </c>
      <c r="H188" s="217">
        <v>6</v>
      </c>
      <c r="I188" s="218"/>
      <c r="J188" s="219">
        <f>ROUND(I188*H188,2)</f>
        <v>0</v>
      </c>
      <c r="K188" s="220"/>
      <c r="L188" s="44"/>
      <c r="M188" s="221" t="s">
        <v>19</v>
      </c>
      <c r="N188" s="222" t="s">
        <v>44</v>
      </c>
      <c r="O188" s="84"/>
      <c r="P188" s="223">
        <f>O188*H188</f>
        <v>0</v>
      </c>
      <c r="Q188" s="223">
        <v>7.8536999999999997E-05</v>
      </c>
      <c r="R188" s="223">
        <f>Q188*H188</f>
        <v>0.00047122199999999998</v>
      </c>
      <c r="S188" s="223">
        <v>0</v>
      </c>
      <c r="T188" s="224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306</v>
      </c>
      <c r="AT188" s="225" t="s">
        <v>188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1300</v>
      </c>
    </row>
    <row r="189" s="2" customFormat="1">
      <c r="A189" s="38"/>
      <c r="B189" s="39"/>
      <c r="C189" s="40"/>
      <c r="D189" s="227" t="s">
        <v>194</v>
      </c>
      <c r="E189" s="40"/>
      <c r="F189" s="228" t="s">
        <v>1301</v>
      </c>
      <c r="G189" s="40"/>
      <c r="H189" s="40"/>
      <c r="I189" s="229"/>
      <c r="J189" s="40"/>
      <c r="K189" s="40"/>
      <c r="L189" s="44"/>
      <c r="M189" s="230"/>
      <c r="N189" s="231"/>
      <c r="O189" s="84"/>
      <c r="P189" s="84"/>
      <c r="Q189" s="84"/>
      <c r="R189" s="84"/>
      <c r="S189" s="84"/>
      <c r="T189" s="85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7" t="s">
        <v>194</v>
      </c>
      <c r="AU189" s="17" t="s">
        <v>85</v>
      </c>
    </row>
    <row r="190" s="2" customFormat="1" ht="24.15" customHeight="1">
      <c r="A190" s="38"/>
      <c r="B190" s="39"/>
      <c r="C190" s="254" t="s">
        <v>430</v>
      </c>
      <c r="D190" s="254" t="s">
        <v>236</v>
      </c>
      <c r="E190" s="255" t="s">
        <v>1302</v>
      </c>
      <c r="F190" s="256" t="s">
        <v>1303</v>
      </c>
      <c r="G190" s="257" t="s">
        <v>283</v>
      </c>
      <c r="H190" s="258">
        <v>3</v>
      </c>
      <c r="I190" s="259"/>
      <c r="J190" s="260">
        <f>ROUND(I190*H190,2)</f>
        <v>0</v>
      </c>
      <c r="K190" s="261"/>
      <c r="L190" s="262"/>
      <c r="M190" s="263" t="s">
        <v>19</v>
      </c>
      <c r="N190" s="264" t="s">
        <v>44</v>
      </c>
      <c r="O190" s="84"/>
      <c r="P190" s="223">
        <f>O190*H190</f>
        <v>0</v>
      </c>
      <c r="Q190" s="223">
        <v>0.0025000000000000001</v>
      </c>
      <c r="R190" s="223">
        <f>Q190*H190</f>
        <v>0.0074999999999999997</v>
      </c>
      <c r="S190" s="223">
        <v>0</v>
      </c>
      <c r="T190" s="224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25" t="s">
        <v>406</v>
      </c>
      <c r="AT190" s="225" t="s">
        <v>236</v>
      </c>
      <c r="AU190" s="225" t="s">
        <v>85</v>
      </c>
      <c r="AY190" s="17" t="s">
        <v>186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7" t="s">
        <v>85</v>
      </c>
      <c r="BK190" s="226">
        <f>ROUND(I190*H190,2)</f>
        <v>0</v>
      </c>
      <c r="BL190" s="17" t="s">
        <v>306</v>
      </c>
      <c r="BM190" s="225" t="s">
        <v>1304</v>
      </c>
    </row>
    <row r="191" s="2" customFormat="1" ht="24.15" customHeight="1">
      <c r="A191" s="38"/>
      <c r="B191" s="39"/>
      <c r="C191" s="254" t="s">
        <v>436</v>
      </c>
      <c r="D191" s="254" t="s">
        <v>236</v>
      </c>
      <c r="E191" s="255" t="s">
        <v>1305</v>
      </c>
      <c r="F191" s="256" t="s">
        <v>1306</v>
      </c>
      <c r="G191" s="257" t="s">
        <v>283</v>
      </c>
      <c r="H191" s="258">
        <v>3</v>
      </c>
      <c r="I191" s="259"/>
      <c r="J191" s="260">
        <f>ROUND(I191*H191,2)</f>
        <v>0</v>
      </c>
      <c r="K191" s="261"/>
      <c r="L191" s="262"/>
      <c r="M191" s="263" t="s">
        <v>19</v>
      </c>
      <c r="N191" s="264" t="s">
        <v>44</v>
      </c>
      <c r="O191" s="84"/>
      <c r="P191" s="223">
        <f>O191*H191</f>
        <v>0</v>
      </c>
      <c r="Q191" s="223">
        <v>0.0025000000000000001</v>
      </c>
      <c r="R191" s="223">
        <f>Q191*H191</f>
        <v>0.0074999999999999997</v>
      </c>
      <c r="S191" s="223">
        <v>0</v>
      </c>
      <c r="T191" s="224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25" t="s">
        <v>406</v>
      </c>
      <c r="AT191" s="225" t="s">
        <v>236</v>
      </c>
      <c r="AU191" s="225" t="s">
        <v>85</v>
      </c>
      <c r="AY191" s="17" t="s">
        <v>186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7" t="s">
        <v>85</v>
      </c>
      <c r="BK191" s="226">
        <f>ROUND(I191*H191,2)</f>
        <v>0</v>
      </c>
      <c r="BL191" s="17" t="s">
        <v>306</v>
      </c>
      <c r="BM191" s="225" t="s">
        <v>1307</v>
      </c>
    </row>
    <row r="192" s="2" customFormat="1" ht="21.75" customHeight="1">
      <c r="A192" s="38"/>
      <c r="B192" s="39"/>
      <c r="C192" s="213" t="s">
        <v>442</v>
      </c>
      <c r="D192" s="213" t="s">
        <v>188</v>
      </c>
      <c r="E192" s="214" t="s">
        <v>1308</v>
      </c>
      <c r="F192" s="215" t="s">
        <v>1309</v>
      </c>
      <c r="G192" s="216" t="s">
        <v>283</v>
      </c>
      <c r="H192" s="217">
        <v>2</v>
      </c>
      <c r="I192" s="218"/>
      <c r="J192" s="219">
        <f>ROUND(I192*H192,2)</f>
        <v>0</v>
      </c>
      <c r="K192" s="220"/>
      <c r="L192" s="44"/>
      <c r="M192" s="221" t="s">
        <v>19</v>
      </c>
      <c r="N192" s="222" t="s">
        <v>44</v>
      </c>
      <c r="O192" s="84"/>
      <c r="P192" s="223">
        <f>O192*H192</f>
        <v>0</v>
      </c>
      <c r="Q192" s="223">
        <v>9.9850800000000003E-05</v>
      </c>
      <c r="R192" s="223">
        <f>Q192*H192</f>
        <v>0.00019970160000000001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306</v>
      </c>
      <c r="AT192" s="225" t="s">
        <v>188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1310</v>
      </c>
    </row>
    <row r="193" s="2" customFormat="1">
      <c r="A193" s="38"/>
      <c r="B193" s="39"/>
      <c r="C193" s="40"/>
      <c r="D193" s="227" t="s">
        <v>194</v>
      </c>
      <c r="E193" s="40"/>
      <c r="F193" s="228" t="s">
        <v>1311</v>
      </c>
      <c r="G193" s="40"/>
      <c r="H193" s="40"/>
      <c r="I193" s="229"/>
      <c r="J193" s="40"/>
      <c r="K193" s="40"/>
      <c r="L193" s="44"/>
      <c r="M193" s="230"/>
      <c r="N193" s="231"/>
      <c r="O193" s="84"/>
      <c r="P193" s="84"/>
      <c r="Q193" s="84"/>
      <c r="R193" s="84"/>
      <c r="S193" s="84"/>
      <c r="T193" s="85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194</v>
      </c>
      <c r="AU193" s="17" t="s">
        <v>85</v>
      </c>
    </row>
    <row r="194" s="2" customFormat="1" ht="24.15" customHeight="1">
      <c r="A194" s="38"/>
      <c r="B194" s="39"/>
      <c r="C194" s="254" t="s">
        <v>447</v>
      </c>
      <c r="D194" s="254" t="s">
        <v>236</v>
      </c>
      <c r="E194" s="255" t="s">
        <v>1312</v>
      </c>
      <c r="F194" s="256" t="s">
        <v>1313</v>
      </c>
      <c r="G194" s="257" t="s">
        <v>283</v>
      </c>
      <c r="H194" s="258">
        <v>2</v>
      </c>
      <c r="I194" s="259"/>
      <c r="J194" s="260">
        <f>ROUND(I194*H194,2)</f>
        <v>0</v>
      </c>
      <c r="K194" s="261"/>
      <c r="L194" s="262"/>
      <c r="M194" s="263" t="s">
        <v>19</v>
      </c>
      <c r="N194" s="264" t="s">
        <v>44</v>
      </c>
      <c r="O194" s="84"/>
      <c r="P194" s="223">
        <f>O194*H194</f>
        <v>0</v>
      </c>
      <c r="Q194" s="223">
        <v>0.0025000000000000001</v>
      </c>
      <c r="R194" s="223">
        <f>Q194*H194</f>
        <v>0.0050000000000000001</v>
      </c>
      <c r="S194" s="223">
        <v>0</v>
      </c>
      <c r="T194" s="224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406</v>
      </c>
      <c r="AT194" s="225" t="s">
        <v>236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1314</v>
      </c>
    </row>
    <row r="195" s="2" customFormat="1" ht="21.75" customHeight="1">
      <c r="A195" s="38"/>
      <c r="B195" s="39"/>
      <c r="C195" s="213" t="s">
        <v>451</v>
      </c>
      <c r="D195" s="213" t="s">
        <v>188</v>
      </c>
      <c r="E195" s="214" t="s">
        <v>1315</v>
      </c>
      <c r="F195" s="215" t="s">
        <v>1316</v>
      </c>
      <c r="G195" s="216" t="s">
        <v>283</v>
      </c>
      <c r="H195" s="217">
        <v>2</v>
      </c>
      <c r="I195" s="218"/>
      <c r="J195" s="219">
        <f>ROUND(I195*H195,2)</f>
        <v>0</v>
      </c>
      <c r="K195" s="220"/>
      <c r="L195" s="44"/>
      <c r="M195" s="221" t="s">
        <v>19</v>
      </c>
      <c r="N195" s="222" t="s">
        <v>44</v>
      </c>
      <c r="O195" s="84"/>
      <c r="P195" s="223">
        <f>O195*H195</f>
        <v>0</v>
      </c>
      <c r="Q195" s="223">
        <v>0.00014435819999999999</v>
      </c>
      <c r="R195" s="223">
        <f>Q195*H195</f>
        <v>0.00028871639999999998</v>
      </c>
      <c r="S195" s="223">
        <v>0</v>
      </c>
      <c r="T195" s="224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25" t="s">
        <v>306</v>
      </c>
      <c r="AT195" s="225" t="s">
        <v>188</v>
      </c>
      <c r="AU195" s="225" t="s">
        <v>85</v>
      </c>
      <c r="AY195" s="17" t="s">
        <v>186</v>
      </c>
      <c r="BE195" s="226">
        <f>IF(N195="základní",J195,0)</f>
        <v>0</v>
      </c>
      <c r="BF195" s="226">
        <f>IF(N195="snížená",J195,0)</f>
        <v>0</v>
      </c>
      <c r="BG195" s="226">
        <f>IF(N195="zákl. přenesená",J195,0)</f>
        <v>0</v>
      </c>
      <c r="BH195" s="226">
        <f>IF(N195="sníž. přenesená",J195,0)</f>
        <v>0</v>
      </c>
      <c r="BI195" s="226">
        <f>IF(N195="nulová",J195,0)</f>
        <v>0</v>
      </c>
      <c r="BJ195" s="17" t="s">
        <v>85</v>
      </c>
      <c r="BK195" s="226">
        <f>ROUND(I195*H195,2)</f>
        <v>0</v>
      </c>
      <c r="BL195" s="17" t="s">
        <v>306</v>
      </c>
      <c r="BM195" s="225" t="s">
        <v>1317</v>
      </c>
    </row>
    <row r="196" s="2" customFormat="1">
      <c r="A196" s="38"/>
      <c r="B196" s="39"/>
      <c r="C196" s="40"/>
      <c r="D196" s="227" t="s">
        <v>194</v>
      </c>
      <c r="E196" s="40"/>
      <c r="F196" s="228" t="s">
        <v>1318</v>
      </c>
      <c r="G196" s="40"/>
      <c r="H196" s="40"/>
      <c r="I196" s="229"/>
      <c r="J196" s="40"/>
      <c r="K196" s="40"/>
      <c r="L196" s="44"/>
      <c r="M196" s="230"/>
      <c r="N196" s="231"/>
      <c r="O196" s="84"/>
      <c r="P196" s="84"/>
      <c r="Q196" s="84"/>
      <c r="R196" s="84"/>
      <c r="S196" s="84"/>
      <c r="T196" s="85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7" t="s">
        <v>194</v>
      </c>
      <c r="AU196" s="17" t="s">
        <v>85</v>
      </c>
    </row>
    <row r="197" s="2" customFormat="1" ht="24.15" customHeight="1">
      <c r="A197" s="38"/>
      <c r="B197" s="39"/>
      <c r="C197" s="254" t="s">
        <v>457</v>
      </c>
      <c r="D197" s="254" t="s">
        <v>236</v>
      </c>
      <c r="E197" s="255" t="s">
        <v>1319</v>
      </c>
      <c r="F197" s="256" t="s">
        <v>1320</v>
      </c>
      <c r="G197" s="257" t="s">
        <v>283</v>
      </c>
      <c r="H197" s="258">
        <v>2</v>
      </c>
      <c r="I197" s="259"/>
      <c r="J197" s="260">
        <f>ROUND(I197*H197,2)</f>
        <v>0</v>
      </c>
      <c r="K197" s="261"/>
      <c r="L197" s="262"/>
      <c r="M197" s="263" t="s">
        <v>19</v>
      </c>
      <c r="N197" s="264" t="s">
        <v>44</v>
      </c>
      <c r="O197" s="84"/>
      <c r="P197" s="223">
        <f>O197*H197</f>
        <v>0</v>
      </c>
      <c r="Q197" s="223">
        <v>0.0044999999999999997</v>
      </c>
      <c r="R197" s="223">
        <f>Q197*H197</f>
        <v>0.0089999999999999993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406</v>
      </c>
      <c r="AT197" s="225" t="s">
        <v>236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1321</v>
      </c>
    </row>
    <row r="198" s="2" customFormat="1" ht="24.15" customHeight="1">
      <c r="A198" s="38"/>
      <c r="B198" s="39"/>
      <c r="C198" s="213" t="s">
        <v>462</v>
      </c>
      <c r="D198" s="213" t="s">
        <v>188</v>
      </c>
      <c r="E198" s="214" t="s">
        <v>1322</v>
      </c>
      <c r="F198" s="215" t="s">
        <v>1323</v>
      </c>
      <c r="G198" s="216" t="s">
        <v>283</v>
      </c>
      <c r="H198" s="217">
        <v>2</v>
      </c>
      <c r="I198" s="218"/>
      <c r="J198" s="219">
        <f>ROUND(I198*H198,2)</f>
        <v>0</v>
      </c>
      <c r="K198" s="220"/>
      <c r="L198" s="44"/>
      <c r="M198" s="221" t="s">
        <v>19</v>
      </c>
      <c r="N198" s="222" t="s">
        <v>44</v>
      </c>
      <c r="O198" s="84"/>
      <c r="P198" s="223">
        <f>O198*H198</f>
        <v>0</v>
      </c>
      <c r="Q198" s="223">
        <v>0.00051999999999999995</v>
      </c>
      <c r="R198" s="223">
        <f>Q198*H198</f>
        <v>0.0010399999999999999</v>
      </c>
      <c r="S198" s="223">
        <v>0</v>
      </c>
      <c r="T198" s="224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25" t="s">
        <v>306</v>
      </c>
      <c r="AT198" s="225" t="s">
        <v>188</v>
      </c>
      <c r="AU198" s="225" t="s">
        <v>85</v>
      </c>
      <c r="AY198" s="17" t="s">
        <v>186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17" t="s">
        <v>85</v>
      </c>
      <c r="BK198" s="226">
        <f>ROUND(I198*H198,2)</f>
        <v>0</v>
      </c>
      <c r="BL198" s="17" t="s">
        <v>306</v>
      </c>
      <c r="BM198" s="225" t="s">
        <v>1324</v>
      </c>
    </row>
    <row r="199" s="2" customFormat="1">
      <c r="A199" s="38"/>
      <c r="B199" s="39"/>
      <c r="C199" s="40"/>
      <c r="D199" s="227" t="s">
        <v>194</v>
      </c>
      <c r="E199" s="40"/>
      <c r="F199" s="228" t="s">
        <v>1325</v>
      </c>
      <c r="G199" s="40"/>
      <c r="H199" s="40"/>
      <c r="I199" s="229"/>
      <c r="J199" s="40"/>
      <c r="K199" s="40"/>
      <c r="L199" s="44"/>
      <c r="M199" s="230"/>
      <c r="N199" s="231"/>
      <c r="O199" s="84"/>
      <c r="P199" s="84"/>
      <c r="Q199" s="84"/>
      <c r="R199" s="84"/>
      <c r="S199" s="84"/>
      <c r="T199" s="85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7" t="s">
        <v>194</v>
      </c>
      <c r="AU199" s="17" t="s">
        <v>85</v>
      </c>
    </row>
    <row r="200" s="2" customFormat="1" ht="24.15" customHeight="1">
      <c r="A200" s="38"/>
      <c r="B200" s="39"/>
      <c r="C200" s="213" t="s">
        <v>468</v>
      </c>
      <c r="D200" s="213" t="s">
        <v>188</v>
      </c>
      <c r="E200" s="214" t="s">
        <v>1326</v>
      </c>
      <c r="F200" s="215" t="s">
        <v>1327</v>
      </c>
      <c r="G200" s="216" t="s">
        <v>283</v>
      </c>
      <c r="H200" s="217">
        <v>1</v>
      </c>
      <c r="I200" s="218"/>
      <c r="J200" s="219">
        <f>ROUND(I200*H200,2)</f>
        <v>0</v>
      </c>
      <c r="K200" s="220"/>
      <c r="L200" s="44"/>
      <c r="M200" s="221" t="s">
        <v>19</v>
      </c>
      <c r="N200" s="222" t="s">
        <v>44</v>
      </c>
      <c r="O200" s="84"/>
      <c r="P200" s="223">
        <f>O200*H200</f>
        <v>0</v>
      </c>
      <c r="Q200" s="223">
        <v>0.00051999999999999995</v>
      </c>
      <c r="R200" s="223">
        <f>Q200*H200</f>
        <v>0.00051999999999999995</v>
      </c>
      <c r="S200" s="223">
        <v>0</v>
      </c>
      <c r="T200" s="224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25" t="s">
        <v>306</v>
      </c>
      <c r="AT200" s="225" t="s">
        <v>188</v>
      </c>
      <c r="AU200" s="225" t="s">
        <v>85</v>
      </c>
      <c r="AY200" s="17" t="s">
        <v>186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7" t="s">
        <v>85</v>
      </c>
      <c r="BK200" s="226">
        <f>ROUND(I200*H200,2)</f>
        <v>0</v>
      </c>
      <c r="BL200" s="17" t="s">
        <v>306</v>
      </c>
      <c r="BM200" s="225" t="s">
        <v>1328</v>
      </c>
    </row>
    <row r="201" s="2" customFormat="1">
      <c r="A201" s="38"/>
      <c r="B201" s="39"/>
      <c r="C201" s="40"/>
      <c r="D201" s="227" t="s">
        <v>194</v>
      </c>
      <c r="E201" s="40"/>
      <c r="F201" s="228" t="s">
        <v>1329</v>
      </c>
      <c r="G201" s="40"/>
      <c r="H201" s="40"/>
      <c r="I201" s="229"/>
      <c r="J201" s="40"/>
      <c r="K201" s="40"/>
      <c r="L201" s="44"/>
      <c r="M201" s="230"/>
      <c r="N201" s="231"/>
      <c r="O201" s="84"/>
      <c r="P201" s="84"/>
      <c r="Q201" s="84"/>
      <c r="R201" s="84"/>
      <c r="S201" s="84"/>
      <c r="T201" s="85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7" t="s">
        <v>194</v>
      </c>
      <c r="AU201" s="17" t="s">
        <v>85</v>
      </c>
    </row>
    <row r="202" s="2" customFormat="1" ht="24.15" customHeight="1">
      <c r="A202" s="38"/>
      <c r="B202" s="39"/>
      <c r="C202" s="213" t="s">
        <v>474</v>
      </c>
      <c r="D202" s="213" t="s">
        <v>188</v>
      </c>
      <c r="E202" s="214" t="s">
        <v>1330</v>
      </c>
      <c r="F202" s="215" t="s">
        <v>1331</v>
      </c>
      <c r="G202" s="216" t="s">
        <v>283</v>
      </c>
      <c r="H202" s="217">
        <v>1</v>
      </c>
      <c r="I202" s="218"/>
      <c r="J202" s="219">
        <f>ROUND(I202*H202,2)</f>
        <v>0</v>
      </c>
      <c r="K202" s="220"/>
      <c r="L202" s="44"/>
      <c r="M202" s="221" t="s">
        <v>19</v>
      </c>
      <c r="N202" s="222" t="s">
        <v>44</v>
      </c>
      <c r="O202" s="84"/>
      <c r="P202" s="223">
        <f>O202*H202</f>
        <v>0</v>
      </c>
      <c r="Q202" s="223">
        <v>0.00062</v>
      </c>
      <c r="R202" s="223">
        <f>Q202*H202</f>
        <v>0.00062</v>
      </c>
      <c r="S202" s="223">
        <v>0</v>
      </c>
      <c r="T202" s="224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25" t="s">
        <v>306</v>
      </c>
      <c r="AT202" s="225" t="s">
        <v>188</v>
      </c>
      <c r="AU202" s="225" t="s">
        <v>85</v>
      </c>
      <c r="AY202" s="17" t="s">
        <v>186</v>
      </c>
      <c r="BE202" s="226">
        <f>IF(N202="základní",J202,0)</f>
        <v>0</v>
      </c>
      <c r="BF202" s="226">
        <f>IF(N202="snížená",J202,0)</f>
        <v>0</v>
      </c>
      <c r="BG202" s="226">
        <f>IF(N202="zákl. přenesená",J202,0)</f>
        <v>0</v>
      </c>
      <c r="BH202" s="226">
        <f>IF(N202="sníž. přenesená",J202,0)</f>
        <v>0</v>
      </c>
      <c r="BI202" s="226">
        <f>IF(N202="nulová",J202,0)</f>
        <v>0</v>
      </c>
      <c r="BJ202" s="17" t="s">
        <v>85</v>
      </c>
      <c r="BK202" s="226">
        <f>ROUND(I202*H202,2)</f>
        <v>0</v>
      </c>
      <c r="BL202" s="17" t="s">
        <v>306</v>
      </c>
      <c r="BM202" s="225" t="s">
        <v>1332</v>
      </c>
    </row>
    <row r="203" s="2" customFormat="1">
      <c r="A203" s="38"/>
      <c r="B203" s="39"/>
      <c r="C203" s="40"/>
      <c r="D203" s="227" t="s">
        <v>194</v>
      </c>
      <c r="E203" s="40"/>
      <c r="F203" s="228" t="s">
        <v>1333</v>
      </c>
      <c r="G203" s="40"/>
      <c r="H203" s="40"/>
      <c r="I203" s="229"/>
      <c r="J203" s="40"/>
      <c r="K203" s="40"/>
      <c r="L203" s="44"/>
      <c r="M203" s="230"/>
      <c r="N203" s="231"/>
      <c r="O203" s="84"/>
      <c r="P203" s="84"/>
      <c r="Q203" s="84"/>
      <c r="R203" s="84"/>
      <c r="S203" s="84"/>
      <c r="T203" s="85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7" t="s">
        <v>194</v>
      </c>
      <c r="AU203" s="17" t="s">
        <v>85</v>
      </c>
    </row>
    <row r="204" s="2" customFormat="1" ht="24.15" customHeight="1">
      <c r="A204" s="38"/>
      <c r="B204" s="39"/>
      <c r="C204" s="213" t="s">
        <v>480</v>
      </c>
      <c r="D204" s="213" t="s">
        <v>188</v>
      </c>
      <c r="E204" s="214" t="s">
        <v>1334</v>
      </c>
      <c r="F204" s="215" t="s">
        <v>1335</v>
      </c>
      <c r="G204" s="216" t="s">
        <v>283</v>
      </c>
      <c r="H204" s="217">
        <v>1</v>
      </c>
      <c r="I204" s="218"/>
      <c r="J204" s="219">
        <f>ROUND(I204*H204,2)</f>
        <v>0</v>
      </c>
      <c r="K204" s="220"/>
      <c r="L204" s="44"/>
      <c r="M204" s="221" t="s">
        <v>19</v>
      </c>
      <c r="N204" s="222" t="s">
        <v>44</v>
      </c>
      <c r="O204" s="84"/>
      <c r="P204" s="223">
        <f>O204*H204</f>
        <v>0</v>
      </c>
      <c r="Q204" s="223">
        <v>0.00097000000000000005</v>
      </c>
      <c r="R204" s="223">
        <f>Q204*H204</f>
        <v>0.00097000000000000005</v>
      </c>
      <c r="S204" s="223">
        <v>0</v>
      </c>
      <c r="T204" s="224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25" t="s">
        <v>306</v>
      </c>
      <c r="AT204" s="225" t="s">
        <v>188</v>
      </c>
      <c r="AU204" s="225" t="s">
        <v>85</v>
      </c>
      <c r="AY204" s="17" t="s">
        <v>186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7" t="s">
        <v>85</v>
      </c>
      <c r="BK204" s="226">
        <f>ROUND(I204*H204,2)</f>
        <v>0</v>
      </c>
      <c r="BL204" s="17" t="s">
        <v>306</v>
      </c>
      <c r="BM204" s="225" t="s">
        <v>1336</v>
      </c>
    </row>
    <row r="205" s="2" customFormat="1">
      <c r="A205" s="38"/>
      <c r="B205" s="39"/>
      <c r="C205" s="40"/>
      <c r="D205" s="227" t="s">
        <v>194</v>
      </c>
      <c r="E205" s="40"/>
      <c r="F205" s="228" t="s">
        <v>1337</v>
      </c>
      <c r="G205" s="40"/>
      <c r="H205" s="40"/>
      <c r="I205" s="229"/>
      <c r="J205" s="40"/>
      <c r="K205" s="40"/>
      <c r="L205" s="44"/>
      <c r="M205" s="230"/>
      <c r="N205" s="231"/>
      <c r="O205" s="84"/>
      <c r="P205" s="84"/>
      <c r="Q205" s="84"/>
      <c r="R205" s="84"/>
      <c r="S205" s="84"/>
      <c r="T205" s="85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7" t="s">
        <v>194</v>
      </c>
      <c r="AU205" s="17" t="s">
        <v>85</v>
      </c>
    </row>
    <row r="206" s="2" customFormat="1" ht="24.15" customHeight="1">
      <c r="A206" s="38"/>
      <c r="B206" s="39"/>
      <c r="C206" s="213" t="s">
        <v>486</v>
      </c>
      <c r="D206" s="213" t="s">
        <v>188</v>
      </c>
      <c r="E206" s="214" t="s">
        <v>1338</v>
      </c>
      <c r="F206" s="215" t="s">
        <v>1339</v>
      </c>
      <c r="G206" s="216" t="s">
        <v>283</v>
      </c>
      <c r="H206" s="217">
        <v>4</v>
      </c>
      <c r="I206" s="218"/>
      <c r="J206" s="219">
        <f>ROUND(I206*H206,2)</f>
        <v>0</v>
      </c>
      <c r="K206" s="220"/>
      <c r="L206" s="44"/>
      <c r="M206" s="221" t="s">
        <v>19</v>
      </c>
      <c r="N206" s="222" t="s">
        <v>44</v>
      </c>
      <c r="O206" s="84"/>
      <c r="P206" s="223">
        <f>O206*H206</f>
        <v>0</v>
      </c>
      <c r="Q206" s="223">
        <v>0.00026957000000000001</v>
      </c>
      <c r="R206" s="223">
        <f>Q206*H206</f>
        <v>0.00107828</v>
      </c>
      <c r="S206" s="223">
        <v>0</v>
      </c>
      <c r="T206" s="224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25" t="s">
        <v>306</v>
      </c>
      <c r="AT206" s="225" t="s">
        <v>188</v>
      </c>
      <c r="AU206" s="225" t="s">
        <v>85</v>
      </c>
      <c r="AY206" s="17" t="s">
        <v>186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7" t="s">
        <v>85</v>
      </c>
      <c r="BK206" s="226">
        <f>ROUND(I206*H206,2)</f>
        <v>0</v>
      </c>
      <c r="BL206" s="17" t="s">
        <v>306</v>
      </c>
      <c r="BM206" s="225" t="s">
        <v>1340</v>
      </c>
    </row>
    <row r="207" s="2" customFormat="1">
      <c r="A207" s="38"/>
      <c r="B207" s="39"/>
      <c r="C207" s="40"/>
      <c r="D207" s="227" t="s">
        <v>194</v>
      </c>
      <c r="E207" s="40"/>
      <c r="F207" s="228" t="s">
        <v>1341</v>
      </c>
      <c r="G207" s="40"/>
      <c r="H207" s="40"/>
      <c r="I207" s="229"/>
      <c r="J207" s="40"/>
      <c r="K207" s="40"/>
      <c r="L207" s="44"/>
      <c r="M207" s="230"/>
      <c r="N207" s="231"/>
      <c r="O207" s="84"/>
      <c r="P207" s="84"/>
      <c r="Q207" s="84"/>
      <c r="R207" s="84"/>
      <c r="S207" s="84"/>
      <c r="T207" s="85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7" t="s">
        <v>194</v>
      </c>
      <c r="AU207" s="17" t="s">
        <v>85</v>
      </c>
    </row>
    <row r="208" s="2" customFormat="1" ht="24.15" customHeight="1">
      <c r="A208" s="38"/>
      <c r="B208" s="39"/>
      <c r="C208" s="213" t="s">
        <v>494</v>
      </c>
      <c r="D208" s="213" t="s">
        <v>188</v>
      </c>
      <c r="E208" s="214" t="s">
        <v>1342</v>
      </c>
      <c r="F208" s="215" t="s">
        <v>1343</v>
      </c>
      <c r="G208" s="216" t="s">
        <v>283</v>
      </c>
      <c r="H208" s="217">
        <v>2</v>
      </c>
      <c r="I208" s="218"/>
      <c r="J208" s="219">
        <f>ROUND(I208*H208,2)</f>
        <v>0</v>
      </c>
      <c r="K208" s="220"/>
      <c r="L208" s="44"/>
      <c r="M208" s="221" t="s">
        <v>19</v>
      </c>
      <c r="N208" s="222" t="s">
        <v>44</v>
      </c>
      <c r="O208" s="84"/>
      <c r="P208" s="223">
        <f>O208*H208</f>
        <v>0</v>
      </c>
      <c r="Q208" s="223">
        <v>0.00056957000000000004</v>
      </c>
      <c r="R208" s="223">
        <f>Q208*H208</f>
        <v>0.0011391400000000001</v>
      </c>
      <c r="S208" s="223">
        <v>0</v>
      </c>
      <c r="T208" s="224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25" t="s">
        <v>306</v>
      </c>
      <c r="AT208" s="225" t="s">
        <v>188</v>
      </c>
      <c r="AU208" s="225" t="s">
        <v>85</v>
      </c>
      <c r="AY208" s="17" t="s">
        <v>186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17" t="s">
        <v>85</v>
      </c>
      <c r="BK208" s="226">
        <f>ROUND(I208*H208,2)</f>
        <v>0</v>
      </c>
      <c r="BL208" s="17" t="s">
        <v>306</v>
      </c>
      <c r="BM208" s="225" t="s">
        <v>1344</v>
      </c>
    </row>
    <row r="209" s="2" customFormat="1">
      <c r="A209" s="38"/>
      <c r="B209" s="39"/>
      <c r="C209" s="40"/>
      <c r="D209" s="227" t="s">
        <v>194</v>
      </c>
      <c r="E209" s="40"/>
      <c r="F209" s="228" t="s">
        <v>1345</v>
      </c>
      <c r="G209" s="40"/>
      <c r="H209" s="40"/>
      <c r="I209" s="229"/>
      <c r="J209" s="40"/>
      <c r="K209" s="40"/>
      <c r="L209" s="44"/>
      <c r="M209" s="230"/>
      <c r="N209" s="231"/>
      <c r="O209" s="84"/>
      <c r="P209" s="84"/>
      <c r="Q209" s="84"/>
      <c r="R209" s="84"/>
      <c r="S209" s="84"/>
      <c r="T209" s="85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7" t="s">
        <v>194</v>
      </c>
      <c r="AU209" s="17" t="s">
        <v>85</v>
      </c>
    </row>
    <row r="210" s="2" customFormat="1" ht="24.15" customHeight="1">
      <c r="A210" s="38"/>
      <c r="B210" s="39"/>
      <c r="C210" s="213" t="s">
        <v>499</v>
      </c>
      <c r="D210" s="213" t="s">
        <v>188</v>
      </c>
      <c r="E210" s="214" t="s">
        <v>1346</v>
      </c>
      <c r="F210" s="215" t="s">
        <v>1347</v>
      </c>
      <c r="G210" s="216" t="s">
        <v>283</v>
      </c>
      <c r="H210" s="217">
        <v>2</v>
      </c>
      <c r="I210" s="218"/>
      <c r="J210" s="219">
        <f>ROUND(I210*H210,2)</f>
        <v>0</v>
      </c>
      <c r="K210" s="220"/>
      <c r="L210" s="44"/>
      <c r="M210" s="221" t="s">
        <v>19</v>
      </c>
      <c r="N210" s="222" t="s">
        <v>44</v>
      </c>
      <c r="O210" s="84"/>
      <c r="P210" s="223">
        <f>O210*H210</f>
        <v>0</v>
      </c>
      <c r="Q210" s="223">
        <v>0.00079956999999999999</v>
      </c>
      <c r="R210" s="223">
        <f>Q210*H210</f>
        <v>0.00159914</v>
      </c>
      <c r="S210" s="223">
        <v>0</v>
      </c>
      <c r="T210" s="224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25" t="s">
        <v>306</v>
      </c>
      <c r="AT210" s="225" t="s">
        <v>188</v>
      </c>
      <c r="AU210" s="225" t="s">
        <v>85</v>
      </c>
      <c r="AY210" s="17" t="s">
        <v>186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7" t="s">
        <v>85</v>
      </c>
      <c r="BK210" s="226">
        <f>ROUND(I210*H210,2)</f>
        <v>0</v>
      </c>
      <c r="BL210" s="17" t="s">
        <v>306</v>
      </c>
      <c r="BM210" s="225" t="s">
        <v>1348</v>
      </c>
    </row>
    <row r="211" s="2" customFormat="1">
      <c r="A211" s="38"/>
      <c r="B211" s="39"/>
      <c r="C211" s="40"/>
      <c r="D211" s="227" t="s">
        <v>194</v>
      </c>
      <c r="E211" s="40"/>
      <c r="F211" s="228" t="s">
        <v>1349</v>
      </c>
      <c r="G211" s="40"/>
      <c r="H211" s="40"/>
      <c r="I211" s="229"/>
      <c r="J211" s="40"/>
      <c r="K211" s="40"/>
      <c r="L211" s="44"/>
      <c r="M211" s="230"/>
      <c r="N211" s="231"/>
      <c r="O211" s="84"/>
      <c r="P211" s="84"/>
      <c r="Q211" s="84"/>
      <c r="R211" s="84"/>
      <c r="S211" s="84"/>
      <c r="T211" s="85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7" t="s">
        <v>194</v>
      </c>
      <c r="AU211" s="17" t="s">
        <v>85</v>
      </c>
    </row>
    <row r="212" s="2" customFormat="1" ht="24.15" customHeight="1">
      <c r="A212" s="38"/>
      <c r="B212" s="39"/>
      <c r="C212" s="213" t="s">
        <v>505</v>
      </c>
      <c r="D212" s="213" t="s">
        <v>188</v>
      </c>
      <c r="E212" s="214" t="s">
        <v>1350</v>
      </c>
      <c r="F212" s="215" t="s">
        <v>1351</v>
      </c>
      <c r="G212" s="216" t="s">
        <v>283</v>
      </c>
      <c r="H212" s="217">
        <v>2</v>
      </c>
      <c r="I212" s="218"/>
      <c r="J212" s="219">
        <f>ROUND(I212*H212,2)</f>
        <v>0</v>
      </c>
      <c r="K212" s="220"/>
      <c r="L212" s="44"/>
      <c r="M212" s="221" t="s">
        <v>19</v>
      </c>
      <c r="N212" s="222" t="s">
        <v>44</v>
      </c>
      <c r="O212" s="84"/>
      <c r="P212" s="223">
        <f>O212*H212</f>
        <v>0</v>
      </c>
      <c r="Q212" s="223">
        <v>0.0011995700000000001</v>
      </c>
      <c r="R212" s="223">
        <f>Q212*H212</f>
        <v>0.0023991400000000001</v>
      </c>
      <c r="S212" s="223">
        <v>0</v>
      </c>
      <c r="T212" s="224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25" t="s">
        <v>306</v>
      </c>
      <c r="AT212" s="225" t="s">
        <v>188</v>
      </c>
      <c r="AU212" s="225" t="s">
        <v>85</v>
      </c>
      <c r="AY212" s="17" t="s">
        <v>186</v>
      </c>
      <c r="BE212" s="226">
        <f>IF(N212="základní",J212,0)</f>
        <v>0</v>
      </c>
      <c r="BF212" s="226">
        <f>IF(N212="snížená",J212,0)</f>
        <v>0</v>
      </c>
      <c r="BG212" s="226">
        <f>IF(N212="zákl. přenesená",J212,0)</f>
        <v>0</v>
      </c>
      <c r="BH212" s="226">
        <f>IF(N212="sníž. přenesená",J212,0)</f>
        <v>0</v>
      </c>
      <c r="BI212" s="226">
        <f>IF(N212="nulová",J212,0)</f>
        <v>0</v>
      </c>
      <c r="BJ212" s="17" t="s">
        <v>85</v>
      </c>
      <c r="BK212" s="226">
        <f>ROUND(I212*H212,2)</f>
        <v>0</v>
      </c>
      <c r="BL212" s="17" t="s">
        <v>306</v>
      </c>
      <c r="BM212" s="225" t="s">
        <v>1352</v>
      </c>
    </row>
    <row r="213" s="2" customFormat="1">
      <c r="A213" s="38"/>
      <c r="B213" s="39"/>
      <c r="C213" s="40"/>
      <c r="D213" s="227" t="s">
        <v>194</v>
      </c>
      <c r="E213" s="40"/>
      <c r="F213" s="228" t="s">
        <v>1353</v>
      </c>
      <c r="G213" s="40"/>
      <c r="H213" s="40"/>
      <c r="I213" s="229"/>
      <c r="J213" s="40"/>
      <c r="K213" s="40"/>
      <c r="L213" s="44"/>
      <c r="M213" s="230"/>
      <c r="N213" s="231"/>
      <c r="O213" s="84"/>
      <c r="P213" s="84"/>
      <c r="Q213" s="84"/>
      <c r="R213" s="84"/>
      <c r="S213" s="84"/>
      <c r="T213" s="85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7" t="s">
        <v>194</v>
      </c>
      <c r="AU213" s="17" t="s">
        <v>85</v>
      </c>
    </row>
    <row r="214" s="2" customFormat="1" ht="33" customHeight="1">
      <c r="A214" s="38"/>
      <c r="B214" s="39"/>
      <c r="C214" s="213" t="s">
        <v>511</v>
      </c>
      <c r="D214" s="213" t="s">
        <v>188</v>
      </c>
      <c r="E214" s="214" t="s">
        <v>1354</v>
      </c>
      <c r="F214" s="215" t="s">
        <v>1355</v>
      </c>
      <c r="G214" s="216" t="s">
        <v>283</v>
      </c>
      <c r="H214" s="217">
        <v>30</v>
      </c>
      <c r="I214" s="218"/>
      <c r="J214" s="219">
        <f>ROUND(I214*H214,2)</f>
        <v>0</v>
      </c>
      <c r="K214" s="220"/>
      <c r="L214" s="44"/>
      <c r="M214" s="221" t="s">
        <v>19</v>
      </c>
      <c r="N214" s="222" t="s">
        <v>44</v>
      </c>
      <c r="O214" s="84"/>
      <c r="P214" s="223">
        <f>O214*H214</f>
        <v>0</v>
      </c>
      <c r="Q214" s="223">
        <v>0.00026757000000000001</v>
      </c>
      <c r="R214" s="223">
        <f>Q214*H214</f>
        <v>0.0080271000000000006</v>
      </c>
      <c r="S214" s="223">
        <v>0</v>
      </c>
      <c r="T214" s="224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25" t="s">
        <v>306</v>
      </c>
      <c r="AT214" s="225" t="s">
        <v>188</v>
      </c>
      <c r="AU214" s="225" t="s">
        <v>85</v>
      </c>
      <c r="AY214" s="17" t="s">
        <v>186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7" t="s">
        <v>85</v>
      </c>
      <c r="BK214" s="226">
        <f>ROUND(I214*H214,2)</f>
        <v>0</v>
      </c>
      <c r="BL214" s="17" t="s">
        <v>306</v>
      </c>
      <c r="BM214" s="225" t="s">
        <v>1356</v>
      </c>
    </row>
    <row r="215" s="2" customFormat="1">
      <c r="A215" s="38"/>
      <c r="B215" s="39"/>
      <c r="C215" s="40"/>
      <c r="D215" s="227" t="s">
        <v>194</v>
      </c>
      <c r="E215" s="40"/>
      <c r="F215" s="228" t="s">
        <v>1357</v>
      </c>
      <c r="G215" s="40"/>
      <c r="H215" s="40"/>
      <c r="I215" s="229"/>
      <c r="J215" s="40"/>
      <c r="K215" s="40"/>
      <c r="L215" s="44"/>
      <c r="M215" s="230"/>
      <c r="N215" s="231"/>
      <c r="O215" s="84"/>
      <c r="P215" s="84"/>
      <c r="Q215" s="84"/>
      <c r="R215" s="84"/>
      <c r="S215" s="84"/>
      <c r="T215" s="85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7" t="s">
        <v>194</v>
      </c>
      <c r="AU215" s="17" t="s">
        <v>85</v>
      </c>
    </row>
    <row r="216" s="2" customFormat="1" ht="16.5" customHeight="1">
      <c r="A216" s="38"/>
      <c r="B216" s="39"/>
      <c r="C216" s="254" t="s">
        <v>517</v>
      </c>
      <c r="D216" s="254" t="s">
        <v>236</v>
      </c>
      <c r="E216" s="255" t="s">
        <v>1358</v>
      </c>
      <c r="F216" s="256" t="s">
        <v>1359</v>
      </c>
      <c r="G216" s="257" t="s">
        <v>283</v>
      </c>
      <c r="H216" s="258">
        <v>30</v>
      </c>
      <c r="I216" s="259"/>
      <c r="J216" s="260">
        <f>ROUND(I216*H216,2)</f>
        <v>0</v>
      </c>
      <c r="K216" s="261"/>
      <c r="L216" s="262"/>
      <c r="M216" s="263" t="s">
        <v>19</v>
      </c>
      <c r="N216" s="264" t="s">
        <v>44</v>
      </c>
      <c r="O216" s="84"/>
      <c r="P216" s="223">
        <f>O216*H216</f>
        <v>0</v>
      </c>
      <c r="Q216" s="223">
        <v>0.00072999999999999996</v>
      </c>
      <c r="R216" s="223">
        <f>Q216*H216</f>
        <v>0.021899999999999999</v>
      </c>
      <c r="S216" s="223">
        <v>0</v>
      </c>
      <c r="T216" s="224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25" t="s">
        <v>406</v>
      </c>
      <c r="AT216" s="225" t="s">
        <v>236</v>
      </c>
      <c r="AU216" s="225" t="s">
        <v>85</v>
      </c>
      <c r="AY216" s="17" t="s">
        <v>186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7" t="s">
        <v>85</v>
      </c>
      <c r="BK216" s="226">
        <f>ROUND(I216*H216,2)</f>
        <v>0</v>
      </c>
      <c r="BL216" s="17" t="s">
        <v>306</v>
      </c>
      <c r="BM216" s="225" t="s">
        <v>1360</v>
      </c>
    </row>
    <row r="217" s="2" customFormat="1" ht="24.15" customHeight="1">
      <c r="A217" s="38"/>
      <c r="B217" s="39"/>
      <c r="C217" s="213" t="s">
        <v>525</v>
      </c>
      <c r="D217" s="213" t="s">
        <v>188</v>
      </c>
      <c r="E217" s="214" t="s">
        <v>1361</v>
      </c>
      <c r="F217" s="215" t="s">
        <v>1362</v>
      </c>
      <c r="G217" s="216" t="s">
        <v>283</v>
      </c>
      <c r="H217" s="217">
        <v>1</v>
      </c>
      <c r="I217" s="218"/>
      <c r="J217" s="219">
        <f>ROUND(I217*H217,2)</f>
        <v>0</v>
      </c>
      <c r="K217" s="220"/>
      <c r="L217" s="44"/>
      <c r="M217" s="221" t="s">
        <v>19</v>
      </c>
      <c r="N217" s="222" t="s">
        <v>44</v>
      </c>
      <c r="O217" s="84"/>
      <c r="P217" s="223">
        <f>O217*H217</f>
        <v>0</v>
      </c>
      <c r="Q217" s="223">
        <v>0.0044999999999999997</v>
      </c>
      <c r="R217" s="223">
        <f>Q217*H217</f>
        <v>0.0044999999999999997</v>
      </c>
      <c r="S217" s="223">
        <v>0</v>
      </c>
      <c r="T217" s="224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25" t="s">
        <v>306</v>
      </c>
      <c r="AT217" s="225" t="s">
        <v>188</v>
      </c>
      <c r="AU217" s="225" t="s">
        <v>85</v>
      </c>
      <c r="AY217" s="17" t="s">
        <v>186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7" t="s">
        <v>85</v>
      </c>
      <c r="BK217" s="226">
        <f>ROUND(I217*H217,2)</f>
        <v>0</v>
      </c>
      <c r="BL217" s="17" t="s">
        <v>306</v>
      </c>
      <c r="BM217" s="225" t="s">
        <v>1363</v>
      </c>
    </row>
    <row r="218" s="2" customFormat="1">
      <c r="A218" s="38"/>
      <c r="B218" s="39"/>
      <c r="C218" s="40"/>
      <c r="D218" s="227" t="s">
        <v>194</v>
      </c>
      <c r="E218" s="40"/>
      <c r="F218" s="228" t="s">
        <v>1364</v>
      </c>
      <c r="G218" s="40"/>
      <c r="H218" s="40"/>
      <c r="I218" s="229"/>
      <c r="J218" s="40"/>
      <c r="K218" s="40"/>
      <c r="L218" s="44"/>
      <c r="M218" s="230"/>
      <c r="N218" s="231"/>
      <c r="O218" s="84"/>
      <c r="P218" s="84"/>
      <c r="Q218" s="84"/>
      <c r="R218" s="84"/>
      <c r="S218" s="84"/>
      <c r="T218" s="85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7" t="s">
        <v>194</v>
      </c>
      <c r="AU218" s="17" t="s">
        <v>85</v>
      </c>
    </row>
    <row r="219" s="2" customFormat="1" ht="16.5" customHeight="1">
      <c r="A219" s="38"/>
      <c r="B219" s="39"/>
      <c r="C219" s="213" t="s">
        <v>531</v>
      </c>
      <c r="D219" s="213" t="s">
        <v>188</v>
      </c>
      <c r="E219" s="214" t="s">
        <v>1365</v>
      </c>
      <c r="F219" s="215" t="s">
        <v>1366</v>
      </c>
      <c r="G219" s="216" t="s">
        <v>283</v>
      </c>
      <c r="H219" s="217">
        <v>2</v>
      </c>
      <c r="I219" s="218"/>
      <c r="J219" s="219">
        <f>ROUND(I219*H219,2)</f>
        <v>0</v>
      </c>
      <c r="K219" s="220"/>
      <c r="L219" s="44"/>
      <c r="M219" s="221" t="s">
        <v>19</v>
      </c>
      <c r="N219" s="222" t="s">
        <v>44</v>
      </c>
      <c r="O219" s="84"/>
      <c r="P219" s="223">
        <f>O219*H219</f>
        <v>0</v>
      </c>
      <c r="Q219" s="223">
        <v>0.00014799999999999999</v>
      </c>
      <c r="R219" s="223">
        <f>Q219*H219</f>
        <v>0.00029599999999999998</v>
      </c>
      <c r="S219" s="223">
        <v>0</v>
      </c>
      <c r="T219" s="224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25" t="s">
        <v>306</v>
      </c>
      <c r="AT219" s="225" t="s">
        <v>188</v>
      </c>
      <c r="AU219" s="225" t="s">
        <v>85</v>
      </c>
      <c r="AY219" s="17" t="s">
        <v>186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7" t="s">
        <v>85</v>
      </c>
      <c r="BK219" s="226">
        <f>ROUND(I219*H219,2)</f>
        <v>0</v>
      </c>
      <c r="BL219" s="17" t="s">
        <v>306</v>
      </c>
      <c r="BM219" s="225" t="s">
        <v>1367</v>
      </c>
    </row>
    <row r="220" s="2" customFormat="1">
      <c r="A220" s="38"/>
      <c r="B220" s="39"/>
      <c r="C220" s="40"/>
      <c r="D220" s="227" t="s">
        <v>194</v>
      </c>
      <c r="E220" s="40"/>
      <c r="F220" s="228" t="s">
        <v>1368</v>
      </c>
      <c r="G220" s="40"/>
      <c r="H220" s="40"/>
      <c r="I220" s="229"/>
      <c r="J220" s="40"/>
      <c r="K220" s="40"/>
      <c r="L220" s="44"/>
      <c r="M220" s="230"/>
      <c r="N220" s="231"/>
      <c r="O220" s="84"/>
      <c r="P220" s="84"/>
      <c r="Q220" s="84"/>
      <c r="R220" s="84"/>
      <c r="S220" s="84"/>
      <c r="T220" s="85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7" t="s">
        <v>194</v>
      </c>
      <c r="AU220" s="17" t="s">
        <v>85</v>
      </c>
    </row>
    <row r="221" s="2" customFormat="1" ht="21.75" customHeight="1">
      <c r="A221" s="38"/>
      <c r="B221" s="39"/>
      <c r="C221" s="254" t="s">
        <v>537</v>
      </c>
      <c r="D221" s="254" t="s">
        <v>236</v>
      </c>
      <c r="E221" s="255" t="s">
        <v>1369</v>
      </c>
      <c r="F221" s="256" t="s">
        <v>1370</v>
      </c>
      <c r="G221" s="257" t="s">
        <v>283</v>
      </c>
      <c r="H221" s="258">
        <v>2</v>
      </c>
      <c r="I221" s="259"/>
      <c r="J221" s="260">
        <f>ROUND(I221*H221,2)</f>
        <v>0</v>
      </c>
      <c r="K221" s="261"/>
      <c r="L221" s="262"/>
      <c r="M221" s="263" t="s">
        <v>19</v>
      </c>
      <c r="N221" s="264" t="s">
        <v>44</v>
      </c>
      <c r="O221" s="84"/>
      <c r="P221" s="223">
        <f>O221*H221</f>
        <v>0</v>
      </c>
      <c r="Q221" s="223">
        <v>0.00010000000000000001</v>
      </c>
      <c r="R221" s="223">
        <f>Q221*H221</f>
        <v>0.00020000000000000001</v>
      </c>
      <c r="S221" s="223">
        <v>0</v>
      </c>
      <c r="T221" s="224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25" t="s">
        <v>406</v>
      </c>
      <c r="AT221" s="225" t="s">
        <v>236</v>
      </c>
      <c r="AU221" s="225" t="s">
        <v>85</v>
      </c>
      <c r="AY221" s="17" t="s">
        <v>186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7" t="s">
        <v>85</v>
      </c>
      <c r="BK221" s="226">
        <f>ROUND(I221*H221,2)</f>
        <v>0</v>
      </c>
      <c r="BL221" s="17" t="s">
        <v>306</v>
      </c>
      <c r="BM221" s="225" t="s">
        <v>1371</v>
      </c>
    </row>
    <row r="222" s="2" customFormat="1" ht="44.25" customHeight="1">
      <c r="A222" s="38"/>
      <c r="B222" s="39"/>
      <c r="C222" s="213" t="s">
        <v>544</v>
      </c>
      <c r="D222" s="213" t="s">
        <v>188</v>
      </c>
      <c r="E222" s="214" t="s">
        <v>1372</v>
      </c>
      <c r="F222" s="215" t="s">
        <v>1373</v>
      </c>
      <c r="G222" s="216" t="s">
        <v>230</v>
      </c>
      <c r="H222" s="217">
        <v>0.073999999999999996</v>
      </c>
      <c r="I222" s="218"/>
      <c r="J222" s="219">
        <f>ROUND(I222*H222,2)</f>
        <v>0</v>
      </c>
      <c r="K222" s="220"/>
      <c r="L222" s="44"/>
      <c r="M222" s="221" t="s">
        <v>19</v>
      </c>
      <c r="N222" s="222" t="s">
        <v>44</v>
      </c>
      <c r="O222" s="84"/>
      <c r="P222" s="223">
        <f>O222*H222</f>
        <v>0</v>
      </c>
      <c r="Q222" s="223">
        <v>0</v>
      </c>
      <c r="R222" s="223">
        <f>Q222*H222</f>
        <v>0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306</v>
      </c>
      <c r="AT222" s="225" t="s">
        <v>188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1374</v>
      </c>
    </row>
    <row r="223" s="2" customFormat="1">
      <c r="A223" s="38"/>
      <c r="B223" s="39"/>
      <c r="C223" s="40"/>
      <c r="D223" s="227" t="s">
        <v>194</v>
      </c>
      <c r="E223" s="40"/>
      <c r="F223" s="228" t="s">
        <v>1375</v>
      </c>
      <c r="G223" s="40"/>
      <c r="H223" s="40"/>
      <c r="I223" s="229"/>
      <c r="J223" s="40"/>
      <c r="K223" s="40"/>
      <c r="L223" s="44"/>
      <c r="M223" s="230"/>
      <c r="N223" s="231"/>
      <c r="O223" s="84"/>
      <c r="P223" s="84"/>
      <c r="Q223" s="84"/>
      <c r="R223" s="84"/>
      <c r="S223" s="84"/>
      <c r="T223" s="85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7" t="s">
        <v>194</v>
      </c>
      <c r="AU223" s="17" t="s">
        <v>85</v>
      </c>
    </row>
    <row r="224" s="2" customFormat="1" ht="49.05" customHeight="1">
      <c r="A224" s="38"/>
      <c r="B224" s="39"/>
      <c r="C224" s="213" t="s">
        <v>551</v>
      </c>
      <c r="D224" s="213" t="s">
        <v>188</v>
      </c>
      <c r="E224" s="214" t="s">
        <v>1376</v>
      </c>
      <c r="F224" s="215" t="s">
        <v>1377</v>
      </c>
      <c r="G224" s="216" t="s">
        <v>230</v>
      </c>
      <c r="H224" s="217">
        <v>0.073999999999999996</v>
      </c>
      <c r="I224" s="218"/>
      <c r="J224" s="219">
        <f>ROUND(I224*H224,2)</f>
        <v>0</v>
      </c>
      <c r="K224" s="220"/>
      <c r="L224" s="44"/>
      <c r="M224" s="221" t="s">
        <v>19</v>
      </c>
      <c r="N224" s="222" t="s">
        <v>44</v>
      </c>
      <c r="O224" s="84"/>
      <c r="P224" s="223">
        <f>O224*H224</f>
        <v>0</v>
      </c>
      <c r="Q224" s="223">
        <v>0</v>
      </c>
      <c r="R224" s="223">
        <f>Q224*H224</f>
        <v>0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306</v>
      </c>
      <c r="AT224" s="225" t="s">
        <v>188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306</v>
      </c>
      <c r="BM224" s="225" t="s">
        <v>1378</v>
      </c>
    </row>
    <row r="225" s="2" customFormat="1">
      <c r="A225" s="38"/>
      <c r="B225" s="39"/>
      <c r="C225" s="40"/>
      <c r="D225" s="227" t="s">
        <v>194</v>
      </c>
      <c r="E225" s="40"/>
      <c r="F225" s="228" t="s">
        <v>1379</v>
      </c>
      <c r="G225" s="40"/>
      <c r="H225" s="40"/>
      <c r="I225" s="229"/>
      <c r="J225" s="40"/>
      <c r="K225" s="40"/>
      <c r="L225" s="44"/>
      <c r="M225" s="230"/>
      <c r="N225" s="231"/>
      <c r="O225" s="84"/>
      <c r="P225" s="84"/>
      <c r="Q225" s="84"/>
      <c r="R225" s="84"/>
      <c r="S225" s="84"/>
      <c r="T225" s="85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7" t="s">
        <v>194</v>
      </c>
      <c r="AU225" s="17" t="s">
        <v>85</v>
      </c>
    </row>
    <row r="226" s="12" customFormat="1" ht="22.8" customHeight="1">
      <c r="A226" s="12"/>
      <c r="B226" s="197"/>
      <c r="C226" s="198"/>
      <c r="D226" s="199" t="s">
        <v>71</v>
      </c>
      <c r="E226" s="211" t="s">
        <v>923</v>
      </c>
      <c r="F226" s="211" t="s">
        <v>924</v>
      </c>
      <c r="G226" s="198"/>
      <c r="H226" s="198"/>
      <c r="I226" s="201"/>
      <c r="J226" s="212">
        <f>BK226</f>
        <v>0</v>
      </c>
      <c r="K226" s="198"/>
      <c r="L226" s="203"/>
      <c r="M226" s="204"/>
      <c r="N226" s="205"/>
      <c r="O226" s="205"/>
      <c r="P226" s="206">
        <f>SUM(P227:P260)</f>
        <v>0</v>
      </c>
      <c r="Q226" s="205"/>
      <c r="R226" s="206">
        <f>SUM(R227:R260)</f>
        <v>0.0753630320375</v>
      </c>
      <c r="S226" s="205"/>
      <c r="T226" s="207">
        <f>SUM(T227:T260)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08" t="s">
        <v>85</v>
      </c>
      <c r="AT226" s="209" t="s">
        <v>71</v>
      </c>
      <c r="AU226" s="209" t="s">
        <v>79</v>
      </c>
      <c r="AY226" s="208" t="s">
        <v>186</v>
      </c>
      <c r="BK226" s="210">
        <f>SUM(BK227:BK260)</f>
        <v>0</v>
      </c>
    </row>
    <row r="227" s="2" customFormat="1" ht="24.15" customHeight="1">
      <c r="A227" s="38"/>
      <c r="B227" s="39"/>
      <c r="C227" s="213" t="s">
        <v>557</v>
      </c>
      <c r="D227" s="213" t="s">
        <v>188</v>
      </c>
      <c r="E227" s="214" t="s">
        <v>1380</v>
      </c>
      <c r="F227" s="215" t="s">
        <v>1381</v>
      </c>
      <c r="G227" s="216" t="s">
        <v>968</v>
      </c>
      <c r="H227" s="217">
        <v>69.236999999999995</v>
      </c>
      <c r="I227" s="218"/>
      <c r="J227" s="219">
        <f>ROUND(I227*H227,2)</f>
        <v>0</v>
      </c>
      <c r="K227" s="220"/>
      <c r="L227" s="44"/>
      <c r="M227" s="221" t="s">
        <v>19</v>
      </c>
      <c r="N227" s="222" t="s">
        <v>44</v>
      </c>
      <c r="O227" s="84"/>
      <c r="P227" s="223">
        <f>O227*H227</f>
        <v>0</v>
      </c>
      <c r="Q227" s="223">
        <v>6.7487499999999994E-05</v>
      </c>
      <c r="R227" s="223">
        <f>Q227*H227</f>
        <v>0.0046726320374999991</v>
      </c>
      <c r="S227" s="223">
        <v>0</v>
      </c>
      <c r="T227" s="224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25" t="s">
        <v>306</v>
      </c>
      <c r="AT227" s="225" t="s">
        <v>188</v>
      </c>
      <c r="AU227" s="225" t="s">
        <v>85</v>
      </c>
      <c r="AY227" s="17" t="s">
        <v>186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7" t="s">
        <v>85</v>
      </c>
      <c r="BK227" s="226">
        <f>ROUND(I227*H227,2)</f>
        <v>0</v>
      </c>
      <c r="BL227" s="17" t="s">
        <v>306</v>
      </c>
      <c r="BM227" s="225" t="s">
        <v>1382</v>
      </c>
    </row>
    <row r="228" s="2" customFormat="1">
      <c r="A228" s="38"/>
      <c r="B228" s="39"/>
      <c r="C228" s="40"/>
      <c r="D228" s="227" t="s">
        <v>194</v>
      </c>
      <c r="E228" s="40"/>
      <c r="F228" s="228" t="s">
        <v>1383</v>
      </c>
      <c r="G228" s="40"/>
      <c r="H228" s="40"/>
      <c r="I228" s="229"/>
      <c r="J228" s="40"/>
      <c r="K228" s="40"/>
      <c r="L228" s="44"/>
      <c r="M228" s="230"/>
      <c r="N228" s="231"/>
      <c r="O228" s="84"/>
      <c r="P228" s="84"/>
      <c r="Q228" s="84"/>
      <c r="R228" s="84"/>
      <c r="S228" s="84"/>
      <c r="T228" s="85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7" t="s">
        <v>194</v>
      </c>
      <c r="AU228" s="17" t="s">
        <v>85</v>
      </c>
    </row>
    <row r="229" s="13" customFormat="1">
      <c r="A229" s="13"/>
      <c r="B229" s="232"/>
      <c r="C229" s="233"/>
      <c r="D229" s="234" t="s">
        <v>196</v>
      </c>
      <c r="E229" s="235" t="s">
        <v>19</v>
      </c>
      <c r="F229" s="236" t="s">
        <v>1165</v>
      </c>
      <c r="G229" s="233"/>
      <c r="H229" s="235" t="s">
        <v>19</v>
      </c>
      <c r="I229" s="237"/>
      <c r="J229" s="233"/>
      <c r="K229" s="233"/>
      <c r="L229" s="238"/>
      <c r="M229" s="239"/>
      <c r="N229" s="240"/>
      <c r="O229" s="240"/>
      <c r="P229" s="240"/>
      <c r="Q229" s="240"/>
      <c r="R229" s="240"/>
      <c r="S229" s="240"/>
      <c r="T229" s="24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2" t="s">
        <v>196</v>
      </c>
      <c r="AU229" s="242" t="s">
        <v>85</v>
      </c>
      <c r="AV229" s="13" t="s">
        <v>79</v>
      </c>
      <c r="AW229" s="13" t="s">
        <v>33</v>
      </c>
      <c r="AX229" s="13" t="s">
        <v>72</v>
      </c>
      <c r="AY229" s="242" t="s">
        <v>186</v>
      </c>
    </row>
    <row r="230" s="14" customFormat="1">
      <c r="A230" s="14"/>
      <c r="B230" s="243"/>
      <c r="C230" s="244"/>
      <c r="D230" s="234" t="s">
        <v>196</v>
      </c>
      <c r="E230" s="245" t="s">
        <v>19</v>
      </c>
      <c r="F230" s="246" t="s">
        <v>1384</v>
      </c>
      <c r="G230" s="244"/>
      <c r="H230" s="247">
        <v>7.4039999999999999</v>
      </c>
      <c r="I230" s="248"/>
      <c r="J230" s="244"/>
      <c r="K230" s="244"/>
      <c r="L230" s="249"/>
      <c r="M230" s="250"/>
      <c r="N230" s="251"/>
      <c r="O230" s="251"/>
      <c r="P230" s="251"/>
      <c r="Q230" s="251"/>
      <c r="R230" s="251"/>
      <c r="S230" s="251"/>
      <c r="T230" s="25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3" t="s">
        <v>196</v>
      </c>
      <c r="AU230" s="253" t="s">
        <v>85</v>
      </c>
      <c r="AV230" s="14" t="s">
        <v>85</v>
      </c>
      <c r="AW230" s="14" t="s">
        <v>33</v>
      </c>
      <c r="AX230" s="14" t="s">
        <v>72</v>
      </c>
      <c r="AY230" s="253" t="s">
        <v>186</v>
      </c>
    </row>
    <row r="231" s="13" customFormat="1">
      <c r="A231" s="13"/>
      <c r="B231" s="232"/>
      <c r="C231" s="233"/>
      <c r="D231" s="234" t="s">
        <v>196</v>
      </c>
      <c r="E231" s="235" t="s">
        <v>19</v>
      </c>
      <c r="F231" s="236" t="s">
        <v>1167</v>
      </c>
      <c r="G231" s="233"/>
      <c r="H231" s="235" t="s">
        <v>19</v>
      </c>
      <c r="I231" s="237"/>
      <c r="J231" s="233"/>
      <c r="K231" s="233"/>
      <c r="L231" s="238"/>
      <c r="M231" s="239"/>
      <c r="N231" s="240"/>
      <c r="O231" s="240"/>
      <c r="P231" s="240"/>
      <c r="Q231" s="240"/>
      <c r="R231" s="240"/>
      <c r="S231" s="240"/>
      <c r="T231" s="24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2" t="s">
        <v>196</v>
      </c>
      <c r="AU231" s="242" t="s">
        <v>85</v>
      </c>
      <c r="AV231" s="13" t="s">
        <v>79</v>
      </c>
      <c r="AW231" s="13" t="s">
        <v>33</v>
      </c>
      <c r="AX231" s="13" t="s">
        <v>72</v>
      </c>
      <c r="AY231" s="242" t="s">
        <v>186</v>
      </c>
    </row>
    <row r="232" s="14" customFormat="1">
      <c r="A232" s="14"/>
      <c r="B232" s="243"/>
      <c r="C232" s="244"/>
      <c r="D232" s="234" t="s">
        <v>196</v>
      </c>
      <c r="E232" s="245" t="s">
        <v>19</v>
      </c>
      <c r="F232" s="246" t="s">
        <v>1385</v>
      </c>
      <c r="G232" s="244"/>
      <c r="H232" s="247">
        <v>14.808</v>
      </c>
      <c r="I232" s="248"/>
      <c r="J232" s="244"/>
      <c r="K232" s="244"/>
      <c r="L232" s="249"/>
      <c r="M232" s="250"/>
      <c r="N232" s="251"/>
      <c r="O232" s="251"/>
      <c r="P232" s="251"/>
      <c r="Q232" s="251"/>
      <c r="R232" s="251"/>
      <c r="S232" s="251"/>
      <c r="T232" s="252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3" t="s">
        <v>196</v>
      </c>
      <c r="AU232" s="253" t="s">
        <v>85</v>
      </c>
      <c r="AV232" s="14" t="s">
        <v>85</v>
      </c>
      <c r="AW232" s="14" t="s">
        <v>33</v>
      </c>
      <c r="AX232" s="14" t="s">
        <v>72</v>
      </c>
      <c r="AY232" s="253" t="s">
        <v>186</v>
      </c>
    </row>
    <row r="233" s="13" customFormat="1">
      <c r="A233" s="13"/>
      <c r="B233" s="232"/>
      <c r="C233" s="233"/>
      <c r="D233" s="234" t="s">
        <v>196</v>
      </c>
      <c r="E233" s="235" t="s">
        <v>19</v>
      </c>
      <c r="F233" s="236" t="s">
        <v>1165</v>
      </c>
      <c r="G233" s="233"/>
      <c r="H233" s="235" t="s">
        <v>19</v>
      </c>
      <c r="I233" s="237"/>
      <c r="J233" s="233"/>
      <c r="K233" s="233"/>
      <c r="L233" s="238"/>
      <c r="M233" s="239"/>
      <c r="N233" s="240"/>
      <c r="O233" s="240"/>
      <c r="P233" s="240"/>
      <c r="Q233" s="240"/>
      <c r="R233" s="240"/>
      <c r="S233" s="240"/>
      <c r="T233" s="24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2" t="s">
        <v>196</v>
      </c>
      <c r="AU233" s="242" t="s">
        <v>85</v>
      </c>
      <c r="AV233" s="13" t="s">
        <v>79</v>
      </c>
      <c r="AW233" s="13" t="s">
        <v>33</v>
      </c>
      <c r="AX233" s="13" t="s">
        <v>72</v>
      </c>
      <c r="AY233" s="242" t="s">
        <v>186</v>
      </c>
    </row>
    <row r="234" s="14" customFormat="1">
      <c r="A234" s="14"/>
      <c r="B234" s="243"/>
      <c r="C234" s="244"/>
      <c r="D234" s="234" t="s">
        <v>196</v>
      </c>
      <c r="E234" s="245" t="s">
        <v>19</v>
      </c>
      <c r="F234" s="246" t="s">
        <v>1386</v>
      </c>
      <c r="G234" s="244"/>
      <c r="H234" s="247">
        <v>9.4049999999999994</v>
      </c>
      <c r="I234" s="248"/>
      <c r="J234" s="244"/>
      <c r="K234" s="244"/>
      <c r="L234" s="249"/>
      <c r="M234" s="250"/>
      <c r="N234" s="251"/>
      <c r="O234" s="251"/>
      <c r="P234" s="251"/>
      <c r="Q234" s="251"/>
      <c r="R234" s="251"/>
      <c r="S234" s="251"/>
      <c r="T234" s="25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3" t="s">
        <v>196</v>
      </c>
      <c r="AU234" s="253" t="s">
        <v>85</v>
      </c>
      <c r="AV234" s="14" t="s">
        <v>85</v>
      </c>
      <c r="AW234" s="14" t="s">
        <v>33</v>
      </c>
      <c r="AX234" s="14" t="s">
        <v>72</v>
      </c>
      <c r="AY234" s="253" t="s">
        <v>186</v>
      </c>
    </row>
    <row r="235" s="13" customFormat="1">
      <c r="A235" s="13"/>
      <c r="B235" s="232"/>
      <c r="C235" s="233"/>
      <c r="D235" s="234" t="s">
        <v>196</v>
      </c>
      <c r="E235" s="235" t="s">
        <v>19</v>
      </c>
      <c r="F235" s="236" t="s">
        <v>1167</v>
      </c>
      <c r="G235" s="233"/>
      <c r="H235" s="235" t="s">
        <v>19</v>
      </c>
      <c r="I235" s="237"/>
      <c r="J235" s="233"/>
      <c r="K235" s="233"/>
      <c r="L235" s="238"/>
      <c r="M235" s="239"/>
      <c r="N235" s="240"/>
      <c r="O235" s="240"/>
      <c r="P235" s="240"/>
      <c r="Q235" s="240"/>
      <c r="R235" s="240"/>
      <c r="S235" s="240"/>
      <c r="T235" s="24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2" t="s">
        <v>196</v>
      </c>
      <c r="AU235" s="242" t="s">
        <v>85</v>
      </c>
      <c r="AV235" s="13" t="s">
        <v>79</v>
      </c>
      <c r="AW235" s="13" t="s">
        <v>33</v>
      </c>
      <c r="AX235" s="13" t="s">
        <v>72</v>
      </c>
      <c r="AY235" s="242" t="s">
        <v>186</v>
      </c>
    </row>
    <row r="236" s="14" customFormat="1">
      <c r="A236" s="14"/>
      <c r="B236" s="243"/>
      <c r="C236" s="244"/>
      <c r="D236" s="234" t="s">
        <v>196</v>
      </c>
      <c r="E236" s="245" t="s">
        <v>19</v>
      </c>
      <c r="F236" s="246" t="s">
        <v>1387</v>
      </c>
      <c r="G236" s="244"/>
      <c r="H236" s="247">
        <v>37.619999999999997</v>
      </c>
      <c r="I236" s="248"/>
      <c r="J236" s="244"/>
      <c r="K236" s="244"/>
      <c r="L236" s="249"/>
      <c r="M236" s="250"/>
      <c r="N236" s="251"/>
      <c r="O236" s="251"/>
      <c r="P236" s="251"/>
      <c r="Q236" s="251"/>
      <c r="R236" s="251"/>
      <c r="S236" s="251"/>
      <c r="T236" s="25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3" t="s">
        <v>196</v>
      </c>
      <c r="AU236" s="253" t="s">
        <v>85</v>
      </c>
      <c r="AV236" s="14" t="s">
        <v>85</v>
      </c>
      <c r="AW236" s="14" t="s">
        <v>33</v>
      </c>
      <c r="AX236" s="14" t="s">
        <v>72</v>
      </c>
      <c r="AY236" s="253" t="s">
        <v>186</v>
      </c>
    </row>
    <row r="237" s="2" customFormat="1" ht="16.5" customHeight="1">
      <c r="A237" s="38"/>
      <c r="B237" s="39"/>
      <c r="C237" s="254" t="s">
        <v>563</v>
      </c>
      <c r="D237" s="254" t="s">
        <v>236</v>
      </c>
      <c r="E237" s="255" t="s">
        <v>1388</v>
      </c>
      <c r="F237" s="256" t="s">
        <v>1389</v>
      </c>
      <c r="G237" s="257" t="s">
        <v>566</v>
      </c>
      <c r="H237" s="258">
        <v>39.240000000000002</v>
      </c>
      <c r="I237" s="259"/>
      <c r="J237" s="260">
        <f>ROUND(I237*H237,2)</f>
        <v>0</v>
      </c>
      <c r="K237" s="261"/>
      <c r="L237" s="262"/>
      <c r="M237" s="263" t="s">
        <v>19</v>
      </c>
      <c r="N237" s="264" t="s">
        <v>44</v>
      </c>
      <c r="O237" s="84"/>
      <c r="P237" s="223">
        <f>O237*H237</f>
        <v>0</v>
      </c>
      <c r="Q237" s="223">
        <v>0.00046000000000000001</v>
      </c>
      <c r="R237" s="223">
        <f>Q237*H237</f>
        <v>0.018050400000000001</v>
      </c>
      <c r="S237" s="223">
        <v>0</v>
      </c>
      <c r="T237" s="224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25" t="s">
        <v>406</v>
      </c>
      <c r="AT237" s="225" t="s">
        <v>236</v>
      </c>
      <c r="AU237" s="225" t="s">
        <v>85</v>
      </c>
      <c r="AY237" s="17" t="s">
        <v>186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7" t="s">
        <v>85</v>
      </c>
      <c r="BK237" s="226">
        <f>ROUND(I237*H237,2)</f>
        <v>0</v>
      </c>
      <c r="BL237" s="17" t="s">
        <v>306</v>
      </c>
      <c r="BM237" s="225" t="s">
        <v>1390</v>
      </c>
    </row>
    <row r="238" s="13" customFormat="1">
      <c r="A238" s="13"/>
      <c r="B238" s="232"/>
      <c r="C238" s="233"/>
      <c r="D238" s="234" t="s">
        <v>196</v>
      </c>
      <c r="E238" s="235" t="s">
        <v>19</v>
      </c>
      <c r="F238" s="236" t="s">
        <v>1165</v>
      </c>
      <c r="G238" s="233"/>
      <c r="H238" s="235" t="s">
        <v>19</v>
      </c>
      <c r="I238" s="237"/>
      <c r="J238" s="233"/>
      <c r="K238" s="233"/>
      <c r="L238" s="238"/>
      <c r="M238" s="239"/>
      <c r="N238" s="240"/>
      <c r="O238" s="240"/>
      <c r="P238" s="240"/>
      <c r="Q238" s="240"/>
      <c r="R238" s="240"/>
      <c r="S238" s="240"/>
      <c r="T238" s="24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2" t="s">
        <v>196</v>
      </c>
      <c r="AU238" s="242" t="s">
        <v>85</v>
      </c>
      <c r="AV238" s="13" t="s">
        <v>79</v>
      </c>
      <c r="AW238" s="13" t="s">
        <v>33</v>
      </c>
      <c r="AX238" s="13" t="s">
        <v>72</v>
      </c>
      <c r="AY238" s="242" t="s">
        <v>186</v>
      </c>
    </row>
    <row r="239" s="14" customFormat="1">
      <c r="A239" s="14"/>
      <c r="B239" s="243"/>
      <c r="C239" s="244"/>
      <c r="D239" s="234" t="s">
        <v>196</v>
      </c>
      <c r="E239" s="245" t="s">
        <v>19</v>
      </c>
      <c r="F239" s="246" t="s">
        <v>1391</v>
      </c>
      <c r="G239" s="244"/>
      <c r="H239" s="247">
        <v>13.08</v>
      </c>
      <c r="I239" s="248"/>
      <c r="J239" s="244"/>
      <c r="K239" s="244"/>
      <c r="L239" s="249"/>
      <c r="M239" s="250"/>
      <c r="N239" s="251"/>
      <c r="O239" s="251"/>
      <c r="P239" s="251"/>
      <c r="Q239" s="251"/>
      <c r="R239" s="251"/>
      <c r="S239" s="251"/>
      <c r="T239" s="25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3" t="s">
        <v>196</v>
      </c>
      <c r="AU239" s="253" t="s">
        <v>85</v>
      </c>
      <c r="AV239" s="14" t="s">
        <v>85</v>
      </c>
      <c r="AW239" s="14" t="s">
        <v>33</v>
      </c>
      <c r="AX239" s="14" t="s">
        <v>72</v>
      </c>
      <c r="AY239" s="253" t="s">
        <v>186</v>
      </c>
    </row>
    <row r="240" s="13" customFormat="1">
      <c r="A240" s="13"/>
      <c r="B240" s="232"/>
      <c r="C240" s="233"/>
      <c r="D240" s="234" t="s">
        <v>196</v>
      </c>
      <c r="E240" s="235" t="s">
        <v>19</v>
      </c>
      <c r="F240" s="236" t="s">
        <v>1167</v>
      </c>
      <c r="G240" s="233"/>
      <c r="H240" s="235" t="s">
        <v>19</v>
      </c>
      <c r="I240" s="237"/>
      <c r="J240" s="233"/>
      <c r="K240" s="233"/>
      <c r="L240" s="238"/>
      <c r="M240" s="239"/>
      <c r="N240" s="240"/>
      <c r="O240" s="240"/>
      <c r="P240" s="240"/>
      <c r="Q240" s="240"/>
      <c r="R240" s="240"/>
      <c r="S240" s="240"/>
      <c r="T240" s="241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2" t="s">
        <v>196</v>
      </c>
      <c r="AU240" s="242" t="s">
        <v>85</v>
      </c>
      <c r="AV240" s="13" t="s">
        <v>79</v>
      </c>
      <c r="AW240" s="13" t="s">
        <v>33</v>
      </c>
      <c r="AX240" s="13" t="s">
        <v>72</v>
      </c>
      <c r="AY240" s="242" t="s">
        <v>186</v>
      </c>
    </row>
    <row r="241" s="14" customFormat="1">
      <c r="A241" s="14"/>
      <c r="B241" s="243"/>
      <c r="C241" s="244"/>
      <c r="D241" s="234" t="s">
        <v>196</v>
      </c>
      <c r="E241" s="245" t="s">
        <v>19</v>
      </c>
      <c r="F241" s="246" t="s">
        <v>1392</v>
      </c>
      <c r="G241" s="244"/>
      <c r="H241" s="247">
        <v>26.16</v>
      </c>
      <c r="I241" s="248"/>
      <c r="J241" s="244"/>
      <c r="K241" s="244"/>
      <c r="L241" s="249"/>
      <c r="M241" s="250"/>
      <c r="N241" s="251"/>
      <c r="O241" s="251"/>
      <c r="P241" s="251"/>
      <c r="Q241" s="251"/>
      <c r="R241" s="251"/>
      <c r="S241" s="251"/>
      <c r="T241" s="25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3" t="s">
        <v>196</v>
      </c>
      <c r="AU241" s="253" t="s">
        <v>85</v>
      </c>
      <c r="AV241" s="14" t="s">
        <v>85</v>
      </c>
      <c r="AW241" s="14" t="s">
        <v>33</v>
      </c>
      <c r="AX241" s="14" t="s">
        <v>72</v>
      </c>
      <c r="AY241" s="253" t="s">
        <v>186</v>
      </c>
    </row>
    <row r="242" s="2" customFormat="1" ht="24.15" customHeight="1">
      <c r="A242" s="38"/>
      <c r="B242" s="39"/>
      <c r="C242" s="254" t="s">
        <v>572</v>
      </c>
      <c r="D242" s="254" t="s">
        <v>236</v>
      </c>
      <c r="E242" s="255" t="s">
        <v>1393</v>
      </c>
      <c r="F242" s="256" t="s">
        <v>1394</v>
      </c>
      <c r="G242" s="257" t="s">
        <v>230</v>
      </c>
      <c r="H242" s="258">
        <v>0.050999999999999997</v>
      </c>
      <c r="I242" s="259"/>
      <c r="J242" s="260">
        <f>ROUND(I242*H242,2)</f>
        <v>0</v>
      </c>
      <c r="K242" s="261"/>
      <c r="L242" s="262"/>
      <c r="M242" s="263" t="s">
        <v>19</v>
      </c>
      <c r="N242" s="264" t="s">
        <v>44</v>
      </c>
      <c r="O242" s="84"/>
      <c r="P242" s="223">
        <f>O242*H242</f>
        <v>0</v>
      </c>
      <c r="Q242" s="223">
        <v>1</v>
      </c>
      <c r="R242" s="223">
        <f>Q242*H242</f>
        <v>0.050999999999999997</v>
      </c>
      <c r="S242" s="223">
        <v>0</v>
      </c>
      <c r="T242" s="224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25" t="s">
        <v>406</v>
      </c>
      <c r="AT242" s="225" t="s">
        <v>236</v>
      </c>
      <c r="AU242" s="225" t="s">
        <v>85</v>
      </c>
      <c r="AY242" s="17" t="s">
        <v>186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17" t="s">
        <v>85</v>
      </c>
      <c r="BK242" s="226">
        <f>ROUND(I242*H242,2)</f>
        <v>0</v>
      </c>
      <c r="BL242" s="17" t="s">
        <v>306</v>
      </c>
      <c r="BM242" s="225" t="s">
        <v>1395</v>
      </c>
    </row>
    <row r="243" s="13" customFormat="1">
      <c r="A243" s="13"/>
      <c r="B243" s="232"/>
      <c r="C243" s="233"/>
      <c r="D243" s="234" t="s">
        <v>196</v>
      </c>
      <c r="E243" s="235" t="s">
        <v>19</v>
      </c>
      <c r="F243" s="236" t="s">
        <v>1165</v>
      </c>
      <c r="G243" s="233"/>
      <c r="H243" s="235" t="s">
        <v>19</v>
      </c>
      <c r="I243" s="237"/>
      <c r="J243" s="233"/>
      <c r="K243" s="233"/>
      <c r="L243" s="238"/>
      <c r="M243" s="239"/>
      <c r="N243" s="240"/>
      <c r="O243" s="240"/>
      <c r="P243" s="240"/>
      <c r="Q243" s="240"/>
      <c r="R243" s="240"/>
      <c r="S243" s="240"/>
      <c r="T243" s="24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2" t="s">
        <v>196</v>
      </c>
      <c r="AU243" s="242" t="s">
        <v>85</v>
      </c>
      <c r="AV243" s="13" t="s">
        <v>79</v>
      </c>
      <c r="AW243" s="13" t="s">
        <v>33</v>
      </c>
      <c r="AX243" s="13" t="s">
        <v>72</v>
      </c>
      <c r="AY243" s="242" t="s">
        <v>186</v>
      </c>
    </row>
    <row r="244" s="14" customFormat="1">
      <c r="A244" s="14"/>
      <c r="B244" s="243"/>
      <c r="C244" s="244"/>
      <c r="D244" s="234" t="s">
        <v>196</v>
      </c>
      <c r="E244" s="245" t="s">
        <v>19</v>
      </c>
      <c r="F244" s="246" t="s">
        <v>1396</v>
      </c>
      <c r="G244" s="244"/>
      <c r="H244" s="247">
        <v>0.01</v>
      </c>
      <c r="I244" s="248"/>
      <c r="J244" s="244"/>
      <c r="K244" s="244"/>
      <c r="L244" s="249"/>
      <c r="M244" s="250"/>
      <c r="N244" s="251"/>
      <c r="O244" s="251"/>
      <c r="P244" s="251"/>
      <c r="Q244" s="251"/>
      <c r="R244" s="251"/>
      <c r="S244" s="251"/>
      <c r="T244" s="25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3" t="s">
        <v>196</v>
      </c>
      <c r="AU244" s="253" t="s">
        <v>85</v>
      </c>
      <c r="AV244" s="14" t="s">
        <v>85</v>
      </c>
      <c r="AW244" s="14" t="s">
        <v>33</v>
      </c>
      <c r="AX244" s="14" t="s">
        <v>72</v>
      </c>
      <c r="AY244" s="253" t="s">
        <v>186</v>
      </c>
    </row>
    <row r="245" s="13" customFormat="1">
      <c r="A245" s="13"/>
      <c r="B245" s="232"/>
      <c r="C245" s="233"/>
      <c r="D245" s="234" t="s">
        <v>196</v>
      </c>
      <c r="E245" s="235" t="s">
        <v>19</v>
      </c>
      <c r="F245" s="236" t="s">
        <v>1167</v>
      </c>
      <c r="G245" s="233"/>
      <c r="H245" s="235" t="s">
        <v>19</v>
      </c>
      <c r="I245" s="237"/>
      <c r="J245" s="233"/>
      <c r="K245" s="233"/>
      <c r="L245" s="238"/>
      <c r="M245" s="239"/>
      <c r="N245" s="240"/>
      <c r="O245" s="240"/>
      <c r="P245" s="240"/>
      <c r="Q245" s="240"/>
      <c r="R245" s="240"/>
      <c r="S245" s="240"/>
      <c r="T245" s="24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2" t="s">
        <v>196</v>
      </c>
      <c r="AU245" s="242" t="s">
        <v>85</v>
      </c>
      <c r="AV245" s="13" t="s">
        <v>79</v>
      </c>
      <c r="AW245" s="13" t="s">
        <v>33</v>
      </c>
      <c r="AX245" s="13" t="s">
        <v>72</v>
      </c>
      <c r="AY245" s="242" t="s">
        <v>186</v>
      </c>
    </row>
    <row r="246" s="14" customFormat="1">
      <c r="A246" s="14"/>
      <c r="B246" s="243"/>
      <c r="C246" s="244"/>
      <c r="D246" s="234" t="s">
        <v>196</v>
      </c>
      <c r="E246" s="245" t="s">
        <v>19</v>
      </c>
      <c r="F246" s="246" t="s">
        <v>1397</v>
      </c>
      <c r="G246" s="244"/>
      <c r="H246" s="247">
        <v>0.041000000000000002</v>
      </c>
      <c r="I246" s="248"/>
      <c r="J246" s="244"/>
      <c r="K246" s="244"/>
      <c r="L246" s="249"/>
      <c r="M246" s="250"/>
      <c r="N246" s="251"/>
      <c r="O246" s="251"/>
      <c r="P246" s="251"/>
      <c r="Q246" s="251"/>
      <c r="R246" s="251"/>
      <c r="S246" s="251"/>
      <c r="T246" s="252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3" t="s">
        <v>196</v>
      </c>
      <c r="AU246" s="253" t="s">
        <v>85</v>
      </c>
      <c r="AV246" s="14" t="s">
        <v>85</v>
      </c>
      <c r="AW246" s="14" t="s">
        <v>33</v>
      </c>
      <c r="AX246" s="14" t="s">
        <v>72</v>
      </c>
      <c r="AY246" s="253" t="s">
        <v>186</v>
      </c>
    </row>
    <row r="247" s="2" customFormat="1" ht="16.5" customHeight="1">
      <c r="A247" s="38"/>
      <c r="B247" s="39"/>
      <c r="C247" s="254" t="s">
        <v>578</v>
      </c>
      <c r="D247" s="254" t="s">
        <v>236</v>
      </c>
      <c r="E247" s="255" t="s">
        <v>1398</v>
      </c>
      <c r="F247" s="256" t="s">
        <v>1399</v>
      </c>
      <c r="G247" s="257" t="s">
        <v>1400</v>
      </c>
      <c r="H247" s="258">
        <v>2</v>
      </c>
      <c r="I247" s="259"/>
      <c r="J247" s="260">
        <f>ROUND(I247*H247,2)</f>
        <v>0</v>
      </c>
      <c r="K247" s="261"/>
      <c r="L247" s="262"/>
      <c r="M247" s="263" t="s">
        <v>19</v>
      </c>
      <c r="N247" s="264" t="s">
        <v>44</v>
      </c>
      <c r="O247" s="84"/>
      <c r="P247" s="223">
        <f>O247*H247</f>
        <v>0</v>
      </c>
      <c r="Q247" s="223">
        <v>0.00040999999999999999</v>
      </c>
      <c r="R247" s="223">
        <f>Q247*H247</f>
        <v>0.00081999999999999998</v>
      </c>
      <c r="S247" s="223">
        <v>0</v>
      </c>
      <c r="T247" s="224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25" t="s">
        <v>406</v>
      </c>
      <c r="AT247" s="225" t="s">
        <v>236</v>
      </c>
      <c r="AU247" s="225" t="s">
        <v>85</v>
      </c>
      <c r="AY247" s="17" t="s">
        <v>186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17" t="s">
        <v>85</v>
      </c>
      <c r="BK247" s="226">
        <f>ROUND(I247*H247,2)</f>
        <v>0</v>
      </c>
      <c r="BL247" s="17" t="s">
        <v>306</v>
      </c>
      <c r="BM247" s="225" t="s">
        <v>1401</v>
      </c>
    </row>
    <row r="248" s="13" customFormat="1">
      <c r="A248" s="13"/>
      <c r="B248" s="232"/>
      <c r="C248" s="233"/>
      <c r="D248" s="234" t="s">
        <v>196</v>
      </c>
      <c r="E248" s="235" t="s">
        <v>19</v>
      </c>
      <c r="F248" s="236" t="s">
        <v>1165</v>
      </c>
      <c r="G248" s="233"/>
      <c r="H248" s="235" t="s">
        <v>19</v>
      </c>
      <c r="I248" s="237"/>
      <c r="J248" s="233"/>
      <c r="K248" s="233"/>
      <c r="L248" s="238"/>
      <c r="M248" s="239"/>
      <c r="N248" s="240"/>
      <c r="O248" s="240"/>
      <c r="P248" s="240"/>
      <c r="Q248" s="240"/>
      <c r="R248" s="240"/>
      <c r="S248" s="240"/>
      <c r="T248" s="24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2" t="s">
        <v>196</v>
      </c>
      <c r="AU248" s="242" t="s">
        <v>85</v>
      </c>
      <c r="AV248" s="13" t="s">
        <v>79</v>
      </c>
      <c r="AW248" s="13" t="s">
        <v>33</v>
      </c>
      <c r="AX248" s="13" t="s">
        <v>72</v>
      </c>
      <c r="AY248" s="242" t="s">
        <v>186</v>
      </c>
    </row>
    <row r="249" s="14" customFormat="1">
      <c r="A249" s="14"/>
      <c r="B249" s="243"/>
      <c r="C249" s="244"/>
      <c r="D249" s="234" t="s">
        <v>196</v>
      </c>
      <c r="E249" s="245" t="s">
        <v>19</v>
      </c>
      <c r="F249" s="246" t="s">
        <v>1402</v>
      </c>
      <c r="G249" s="244"/>
      <c r="H249" s="247">
        <v>0.40000000000000002</v>
      </c>
      <c r="I249" s="248"/>
      <c r="J249" s="244"/>
      <c r="K249" s="244"/>
      <c r="L249" s="249"/>
      <c r="M249" s="250"/>
      <c r="N249" s="251"/>
      <c r="O249" s="251"/>
      <c r="P249" s="251"/>
      <c r="Q249" s="251"/>
      <c r="R249" s="251"/>
      <c r="S249" s="251"/>
      <c r="T249" s="25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3" t="s">
        <v>196</v>
      </c>
      <c r="AU249" s="253" t="s">
        <v>85</v>
      </c>
      <c r="AV249" s="14" t="s">
        <v>85</v>
      </c>
      <c r="AW249" s="14" t="s">
        <v>33</v>
      </c>
      <c r="AX249" s="14" t="s">
        <v>72</v>
      </c>
      <c r="AY249" s="253" t="s">
        <v>186</v>
      </c>
    </row>
    <row r="250" s="13" customFormat="1">
      <c r="A250" s="13"/>
      <c r="B250" s="232"/>
      <c r="C250" s="233"/>
      <c r="D250" s="234" t="s">
        <v>196</v>
      </c>
      <c r="E250" s="235" t="s">
        <v>19</v>
      </c>
      <c r="F250" s="236" t="s">
        <v>1167</v>
      </c>
      <c r="G250" s="233"/>
      <c r="H250" s="235" t="s">
        <v>19</v>
      </c>
      <c r="I250" s="237"/>
      <c r="J250" s="233"/>
      <c r="K250" s="233"/>
      <c r="L250" s="238"/>
      <c r="M250" s="239"/>
      <c r="N250" s="240"/>
      <c r="O250" s="240"/>
      <c r="P250" s="240"/>
      <c r="Q250" s="240"/>
      <c r="R250" s="240"/>
      <c r="S250" s="240"/>
      <c r="T250" s="24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2" t="s">
        <v>196</v>
      </c>
      <c r="AU250" s="242" t="s">
        <v>85</v>
      </c>
      <c r="AV250" s="13" t="s">
        <v>79</v>
      </c>
      <c r="AW250" s="13" t="s">
        <v>33</v>
      </c>
      <c r="AX250" s="13" t="s">
        <v>72</v>
      </c>
      <c r="AY250" s="242" t="s">
        <v>186</v>
      </c>
    </row>
    <row r="251" s="14" customFormat="1">
      <c r="A251" s="14"/>
      <c r="B251" s="243"/>
      <c r="C251" s="244"/>
      <c r="D251" s="234" t="s">
        <v>196</v>
      </c>
      <c r="E251" s="245" t="s">
        <v>19</v>
      </c>
      <c r="F251" s="246" t="s">
        <v>1403</v>
      </c>
      <c r="G251" s="244"/>
      <c r="H251" s="247">
        <v>1.6000000000000001</v>
      </c>
      <c r="I251" s="248"/>
      <c r="J251" s="244"/>
      <c r="K251" s="244"/>
      <c r="L251" s="249"/>
      <c r="M251" s="250"/>
      <c r="N251" s="251"/>
      <c r="O251" s="251"/>
      <c r="P251" s="251"/>
      <c r="Q251" s="251"/>
      <c r="R251" s="251"/>
      <c r="S251" s="251"/>
      <c r="T251" s="25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3" t="s">
        <v>196</v>
      </c>
      <c r="AU251" s="253" t="s">
        <v>85</v>
      </c>
      <c r="AV251" s="14" t="s">
        <v>85</v>
      </c>
      <c r="AW251" s="14" t="s">
        <v>33</v>
      </c>
      <c r="AX251" s="14" t="s">
        <v>72</v>
      </c>
      <c r="AY251" s="253" t="s">
        <v>186</v>
      </c>
    </row>
    <row r="252" s="2" customFormat="1" ht="16.5" customHeight="1">
      <c r="A252" s="38"/>
      <c r="B252" s="39"/>
      <c r="C252" s="254" t="s">
        <v>584</v>
      </c>
      <c r="D252" s="254" t="s">
        <v>236</v>
      </c>
      <c r="E252" s="255" t="s">
        <v>1404</v>
      </c>
      <c r="F252" s="256" t="s">
        <v>1405</v>
      </c>
      <c r="G252" s="257" t="s">
        <v>1400</v>
      </c>
      <c r="H252" s="258">
        <v>2</v>
      </c>
      <c r="I252" s="259"/>
      <c r="J252" s="260">
        <f>ROUND(I252*H252,2)</f>
        <v>0</v>
      </c>
      <c r="K252" s="261"/>
      <c r="L252" s="262"/>
      <c r="M252" s="263" t="s">
        <v>19</v>
      </c>
      <c r="N252" s="264" t="s">
        <v>44</v>
      </c>
      <c r="O252" s="84"/>
      <c r="P252" s="223">
        <f>O252*H252</f>
        <v>0</v>
      </c>
      <c r="Q252" s="223">
        <v>0.00040999999999999999</v>
      </c>
      <c r="R252" s="223">
        <f>Q252*H252</f>
        <v>0.00081999999999999998</v>
      </c>
      <c r="S252" s="223">
        <v>0</v>
      </c>
      <c r="T252" s="224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25" t="s">
        <v>406</v>
      </c>
      <c r="AT252" s="225" t="s">
        <v>236</v>
      </c>
      <c r="AU252" s="225" t="s">
        <v>85</v>
      </c>
      <c r="AY252" s="17" t="s">
        <v>186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7" t="s">
        <v>85</v>
      </c>
      <c r="BK252" s="226">
        <f>ROUND(I252*H252,2)</f>
        <v>0</v>
      </c>
      <c r="BL252" s="17" t="s">
        <v>306</v>
      </c>
      <c r="BM252" s="225" t="s">
        <v>1406</v>
      </c>
    </row>
    <row r="253" s="13" customFormat="1">
      <c r="A253" s="13"/>
      <c r="B253" s="232"/>
      <c r="C253" s="233"/>
      <c r="D253" s="234" t="s">
        <v>196</v>
      </c>
      <c r="E253" s="235" t="s">
        <v>19</v>
      </c>
      <c r="F253" s="236" t="s">
        <v>1165</v>
      </c>
      <c r="G253" s="233"/>
      <c r="H253" s="235" t="s">
        <v>19</v>
      </c>
      <c r="I253" s="237"/>
      <c r="J253" s="233"/>
      <c r="K253" s="233"/>
      <c r="L253" s="238"/>
      <c r="M253" s="239"/>
      <c r="N253" s="240"/>
      <c r="O253" s="240"/>
      <c r="P253" s="240"/>
      <c r="Q253" s="240"/>
      <c r="R253" s="240"/>
      <c r="S253" s="240"/>
      <c r="T253" s="24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2" t="s">
        <v>196</v>
      </c>
      <c r="AU253" s="242" t="s">
        <v>85</v>
      </c>
      <c r="AV253" s="13" t="s">
        <v>79</v>
      </c>
      <c r="AW253" s="13" t="s">
        <v>33</v>
      </c>
      <c r="AX253" s="13" t="s">
        <v>72</v>
      </c>
      <c r="AY253" s="242" t="s">
        <v>186</v>
      </c>
    </row>
    <row r="254" s="14" customFormat="1">
      <c r="A254" s="14"/>
      <c r="B254" s="243"/>
      <c r="C254" s="244"/>
      <c r="D254" s="234" t="s">
        <v>196</v>
      </c>
      <c r="E254" s="245" t="s">
        <v>19</v>
      </c>
      <c r="F254" s="246" t="s">
        <v>1402</v>
      </c>
      <c r="G254" s="244"/>
      <c r="H254" s="247">
        <v>0.40000000000000002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3" t="s">
        <v>196</v>
      </c>
      <c r="AU254" s="253" t="s">
        <v>85</v>
      </c>
      <c r="AV254" s="14" t="s">
        <v>85</v>
      </c>
      <c r="AW254" s="14" t="s">
        <v>33</v>
      </c>
      <c r="AX254" s="14" t="s">
        <v>72</v>
      </c>
      <c r="AY254" s="253" t="s">
        <v>186</v>
      </c>
    </row>
    <row r="255" s="13" customFormat="1">
      <c r="A255" s="13"/>
      <c r="B255" s="232"/>
      <c r="C255" s="233"/>
      <c r="D255" s="234" t="s">
        <v>196</v>
      </c>
      <c r="E255" s="235" t="s">
        <v>19</v>
      </c>
      <c r="F255" s="236" t="s">
        <v>1167</v>
      </c>
      <c r="G255" s="233"/>
      <c r="H255" s="235" t="s">
        <v>19</v>
      </c>
      <c r="I255" s="237"/>
      <c r="J255" s="233"/>
      <c r="K255" s="233"/>
      <c r="L255" s="238"/>
      <c r="M255" s="239"/>
      <c r="N255" s="240"/>
      <c r="O255" s="240"/>
      <c r="P255" s="240"/>
      <c r="Q255" s="240"/>
      <c r="R255" s="240"/>
      <c r="S255" s="240"/>
      <c r="T255" s="241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2" t="s">
        <v>196</v>
      </c>
      <c r="AU255" s="242" t="s">
        <v>85</v>
      </c>
      <c r="AV255" s="13" t="s">
        <v>79</v>
      </c>
      <c r="AW255" s="13" t="s">
        <v>33</v>
      </c>
      <c r="AX255" s="13" t="s">
        <v>72</v>
      </c>
      <c r="AY255" s="242" t="s">
        <v>186</v>
      </c>
    </row>
    <row r="256" s="14" customFormat="1">
      <c r="A256" s="14"/>
      <c r="B256" s="243"/>
      <c r="C256" s="244"/>
      <c r="D256" s="234" t="s">
        <v>196</v>
      </c>
      <c r="E256" s="245" t="s">
        <v>19</v>
      </c>
      <c r="F256" s="246" t="s">
        <v>1403</v>
      </c>
      <c r="G256" s="244"/>
      <c r="H256" s="247">
        <v>1.6000000000000001</v>
      </c>
      <c r="I256" s="248"/>
      <c r="J256" s="244"/>
      <c r="K256" s="244"/>
      <c r="L256" s="249"/>
      <c r="M256" s="250"/>
      <c r="N256" s="251"/>
      <c r="O256" s="251"/>
      <c r="P256" s="251"/>
      <c r="Q256" s="251"/>
      <c r="R256" s="251"/>
      <c r="S256" s="251"/>
      <c r="T256" s="25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3" t="s">
        <v>196</v>
      </c>
      <c r="AU256" s="253" t="s">
        <v>85</v>
      </c>
      <c r="AV256" s="14" t="s">
        <v>85</v>
      </c>
      <c r="AW256" s="14" t="s">
        <v>33</v>
      </c>
      <c r="AX256" s="14" t="s">
        <v>72</v>
      </c>
      <c r="AY256" s="253" t="s">
        <v>186</v>
      </c>
    </row>
    <row r="257" s="2" customFormat="1" ht="49.05" customHeight="1">
      <c r="A257" s="38"/>
      <c r="B257" s="39"/>
      <c r="C257" s="213" t="s">
        <v>589</v>
      </c>
      <c r="D257" s="213" t="s">
        <v>188</v>
      </c>
      <c r="E257" s="214" t="s">
        <v>1407</v>
      </c>
      <c r="F257" s="215" t="s">
        <v>1408</v>
      </c>
      <c r="G257" s="216" t="s">
        <v>230</v>
      </c>
      <c r="H257" s="217">
        <v>0.074999999999999997</v>
      </c>
      <c r="I257" s="218"/>
      <c r="J257" s="219">
        <f>ROUND(I257*H257,2)</f>
        <v>0</v>
      </c>
      <c r="K257" s="220"/>
      <c r="L257" s="44"/>
      <c r="M257" s="221" t="s">
        <v>19</v>
      </c>
      <c r="N257" s="222" t="s">
        <v>44</v>
      </c>
      <c r="O257" s="84"/>
      <c r="P257" s="223">
        <f>O257*H257</f>
        <v>0</v>
      </c>
      <c r="Q257" s="223">
        <v>0</v>
      </c>
      <c r="R257" s="223">
        <f>Q257*H257</f>
        <v>0</v>
      </c>
      <c r="S257" s="223">
        <v>0</v>
      </c>
      <c r="T257" s="224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25" t="s">
        <v>306</v>
      </c>
      <c r="AT257" s="225" t="s">
        <v>188</v>
      </c>
      <c r="AU257" s="225" t="s">
        <v>85</v>
      </c>
      <c r="AY257" s="17" t="s">
        <v>186</v>
      </c>
      <c r="BE257" s="226">
        <f>IF(N257="základní",J257,0)</f>
        <v>0</v>
      </c>
      <c r="BF257" s="226">
        <f>IF(N257="snížená",J257,0)</f>
        <v>0</v>
      </c>
      <c r="BG257" s="226">
        <f>IF(N257="zákl. přenesená",J257,0)</f>
        <v>0</v>
      </c>
      <c r="BH257" s="226">
        <f>IF(N257="sníž. přenesená",J257,0)</f>
        <v>0</v>
      </c>
      <c r="BI257" s="226">
        <f>IF(N257="nulová",J257,0)</f>
        <v>0</v>
      </c>
      <c r="BJ257" s="17" t="s">
        <v>85</v>
      </c>
      <c r="BK257" s="226">
        <f>ROUND(I257*H257,2)</f>
        <v>0</v>
      </c>
      <c r="BL257" s="17" t="s">
        <v>306</v>
      </c>
      <c r="BM257" s="225" t="s">
        <v>1409</v>
      </c>
    </row>
    <row r="258" s="2" customFormat="1">
      <c r="A258" s="38"/>
      <c r="B258" s="39"/>
      <c r="C258" s="40"/>
      <c r="D258" s="227" t="s">
        <v>194</v>
      </c>
      <c r="E258" s="40"/>
      <c r="F258" s="228" t="s">
        <v>1410</v>
      </c>
      <c r="G258" s="40"/>
      <c r="H258" s="40"/>
      <c r="I258" s="229"/>
      <c r="J258" s="40"/>
      <c r="K258" s="40"/>
      <c r="L258" s="44"/>
      <c r="M258" s="230"/>
      <c r="N258" s="231"/>
      <c r="O258" s="84"/>
      <c r="P258" s="84"/>
      <c r="Q258" s="84"/>
      <c r="R258" s="84"/>
      <c r="S258" s="84"/>
      <c r="T258" s="85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7" t="s">
        <v>194</v>
      </c>
      <c r="AU258" s="17" t="s">
        <v>85</v>
      </c>
    </row>
    <row r="259" s="2" customFormat="1" ht="49.05" customHeight="1">
      <c r="A259" s="38"/>
      <c r="B259" s="39"/>
      <c r="C259" s="213" t="s">
        <v>594</v>
      </c>
      <c r="D259" s="213" t="s">
        <v>188</v>
      </c>
      <c r="E259" s="214" t="s">
        <v>999</v>
      </c>
      <c r="F259" s="215" t="s">
        <v>1000</v>
      </c>
      <c r="G259" s="216" t="s">
        <v>230</v>
      </c>
      <c r="H259" s="217">
        <v>0.074999999999999997</v>
      </c>
      <c r="I259" s="218"/>
      <c r="J259" s="219">
        <f>ROUND(I259*H259,2)</f>
        <v>0</v>
      </c>
      <c r="K259" s="220"/>
      <c r="L259" s="44"/>
      <c r="M259" s="221" t="s">
        <v>19</v>
      </c>
      <c r="N259" s="222" t="s">
        <v>44</v>
      </c>
      <c r="O259" s="84"/>
      <c r="P259" s="223">
        <f>O259*H259</f>
        <v>0</v>
      </c>
      <c r="Q259" s="223">
        <v>0</v>
      </c>
      <c r="R259" s="223">
        <f>Q259*H259</f>
        <v>0</v>
      </c>
      <c r="S259" s="223">
        <v>0</v>
      </c>
      <c r="T259" s="224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25" t="s">
        <v>306</v>
      </c>
      <c r="AT259" s="225" t="s">
        <v>188</v>
      </c>
      <c r="AU259" s="225" t="s">
        <v>85</v>
      </c>
      <c r="AY259" s="17" t="s">
        <v>186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17" t="s">
        <v>85</v>
      </c>
      <c r="BK259" s="226">
        <f>ROUND(I259*H259,2)</f>
        <v>0</v>
      </c>
      <c r="BL259" s="17" t="s">
        <v>306</v>
      </c>
      <c r="BM259" s="225" t="s">
        <v>1411</v>
      </c>
    </row>
    <row r="260" s="2" customFormat="1">
      <c r="A260" s="38"/>
      <c r="B260" s="39"/>
      <c r="C260" s="40"/>
      <c r="D260" s="227" t="s">
        <v>194</v>
      </c>
      <c r="E260" s="40"/>
      <c r="F260" s="228" t="s">
        <v>1002</v>
      </c>
      <c r="G260" s="40"/>
      <c r="H260" s="40"/>
      <c r="I260" s="229"/>
      <c r="J260" s="40"/>
      <c r="K260" s="40"/>
      <c r="L260" s="44"/>
      <c r="M260" s="230"/>
      <c r="N260" s="231"/>
      <c r="O260" s="84"/>
      <c r="P260" s="84"/>
      <c r="Q260" s="84"/>
      <c r="R260" s="84"/>
      <c r="S260" s="84"/>
      <c r="T260" s="85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T260" s="17" t="s">
        <v>194</v>
      </c>
      <c r="AU260" s="17" t="s">
        <v>85</v>
      </c>
    </row>
    <row r="261" s="12" customFormat="1" ht="22.8" customHeight="1">
      <c r="A261" s="12"/>
      <c r="B261" s="197"/>
      <c r="C261" s="198"/>
      <c r="D261" s="199" t="s">
        <v>71</v>
      </c>
      <c r="E261" s="211" t="s">
        <v>1057</v>
      </c>
      <c r="F261" s="211" t="s">
        <v>1058</v>
      </c>
      <c r="G261" s="198"/>
      <c r="H261" s="198"/>
      <c r="I261" s="201"/>
      <c r="J261" s="212">
        <f>BK261</f>
        <v>0</v>
      </c>
      <c r="K261" s="198"/>
      <c r="L261" s="203"/>
      <c r="M261" s="204"/>
      <c r="N261" s="205"/>
      <c r="O261" s="205"/>
      <c r="P261" s="206">
        <f>SUM(P262:P278)</f>
        <v>0</v>
      </c>
      <c r="Q261" s="205"/>
      <c r="R261" s="206">
        <f>SUM(R262:R278)</f>
        <v>0.0018930740000000002</v>
      </c>
      <c r="S261" s="205"/>
      <c r="T261" s="207">
        <f>SUM(T262:T278)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08" t="s">
        <v>85</v>
      </c>
      <c r="AT261" s="209" t="s">
        <v>71</v>
      </c>
      <c r="AU261" s="209" t="s">
        <v>79</v>
      </c>
      <c r="AY261" s="208" t="s">
        <v>186</v>
      </c>
      <c r="BK261" s="210">
        <f>SUM(BK262:BK278)</f>
        <v>0</v>
      </c>
    </row>
    <row r="262" s="2" customFormat="1" ht="37.8" customHeight="1">
      <c r="A262" s="38"/>
      <c r="B262" s="39"/>
      <c r="C262" s="213" t="s">
        <v>599</v>
      </c>
      <c r="D262" s="213" t="s">
        <v>188</v>
      </c>
      <c r="E262" s="214" t="s">
        <v>1060</v>
      </c>
      <c r="F262" s="215" t="s">
        <v>1061</v>
      </c>
      <c r="G262" s="216" t="s">
        <v>256</v>
      </c>
      <c r="H262" s="217">
        <v>8.0370000000000008</v>
      </c>
      <c r="I262" s="218"/>
      <c r="J262" s="219">
        <f>ROUND(I262*H262,2)</f>
        <v>0</v>
      </c>
      <c r="K262" s="220"/>
      <c r="L262" s="44"/>
      <c r="M262" s="221" t="s">
        <v>19</v>
      </c>
      <c r="N262" s="222" t="s">
        <v>44</v>
      </c>
      <c r="O262" s="84"/>
      <c r="P262" s="223">
        <f>O262*H262</f>
        <v>0</v>
      </c>
      <c r="Q262" s="223">
        <v>6.7000000000000002E-05</v>
      </c>
      <c r="R262" s="223">
        <f>Q262*H262</f>
        <v>0.00053847900000000002</v>
      </c>
      <c r="S262" s="223">
        <v>0</v>
      </c>
      <c r="T262" s="224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25" t="s">
        <v>306</v>
      </c>
      <c r="AT262" s="225" t="s">
        <v>188</v>
      </c>
      <c r="AU262" s="225" t="s">
        <v>85</v>
      </c>
      <c r="AY262" s="17" t="s">
        <v>186</v>
      </c>
      <c r="BE262" s="226">
        <f>IF(N262="základní",J262,0)</f>
        <v>0</v>
      </c>
      <c r="BF262" s="226">
        <f>IF(N262="snížená",J262,0)</f>
        <v>0</v>
      </c>
      <c r="BG262" s="226">
        <f>IF(N262="zákl. přenesená",J262,0)</f>
        <v>0</v>
      </c>
      <c r="BH262" s="226">
        <f>IF(N262="sníž. přenesená",J262,0)</f>
        <v>0</v>
      </c>
      <c r="BI262" s="226">
        <f>IF(N262="nulová",J262,0)</f>
        <v>0</v>
      </c>
      <c r="BJ262" s="17" t="s">
        <v>85</v>
      </c>
      <c r="BK262" s="226">
        <f>ROUND(I262*H262,2)</f>
        <v>0</v>
      </c>
      <c r="BL262" s="17" t="s">
        <v>306</v>
      </c>
      <c r="BM262" s="225" t="s">
        <v>1412</v>
      </c>
    </row>
    <row r="263" s="2" customFormat="1">
      <c r="A263" s="38"/>
      <c r="B263" s="39"/>
      <c r="C263" s="40"/>
      <c r="D263" s="227" t="s">
        <v>194</v>
      </c>
      <c r="E263" s="40"/>
      <c r="F263" s="228" t="s">
        <v>1063</v>
      </c>
      <c r="G263" s="40"/>
      <c r="H263" s="40"/>
      <c r="I263" s="229"/>
      <c r="J263" s="40"/>
      <c r="K263" s="40"/>
      <c r="L263" s="44"/>
      <c r="M263" s="230"/>
      <c r="N263" s="231"/>
      <c r="O263" s="84"/>
      <c r="P263" s="84"/>
      <c r="Q263" s="84"/>
      <c r="R263" s="84"/>
      <c r="S263" s="84"/>
      <c r="T263" s="85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7" t="s">
        <v>194</v>
      </c>
      <c r="AU263" s="17" t="s">
        <v>85</v>
      </c>
    </row>
    <row r="264" s="2" customFormat="1" ht="24.15" customHeight="1">
      <c r="A264" s="38"/>
      <c r="B264" s="39"/>
      <c r="C264" s="213" t="s">
        <v>604</v>
      </c>
      <c r="D264" s="213" t="s">
        <v>188</v>
      </c>
      <c r="E264" s="214" t="s">
        <v>1071</v>
      </c>
      <c r="F264" s="215" t="s">
        <v>1072</v>
      </c>
      <c r="G264" s="216" t="s">
        <v>256</v>
      </c>
      <c r="H264" s="217">
        <v>8.0370000000000008</v>
      </c>
      <c r="I264" s="218"/>
      <c r="J264" s="219">
        <f>ROUND(I264*H264,2)</f>
        <v>0</v>
      </c>
      <c r="K264" s="220"/>
      <c r="L264" s="44"/>
      <c r="M264" s="221" t="s">
        <v>19</v>
      </c>
      <c r="N264" s="222" t="s">
        <v>44</v>
      </c>
      <c r="O264" s="84"/>
      <c r="P264" s="223">
        <f>O264*H264</f>
        <v>0</v>
      </c>
      <c r="Q264" s="223">
        <v>0.000135</v>
      </c>
      <c r="R264" s="223">
        <f>Q264*H264</f>
        <v>0.0010849950000000001</v>
      </c>
      <c r="S264" s="223">
        <v>0</v>
      </c>
      <c r="T264" s="224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25" t="s">
        <v>306</v>
      </c>
      <c r="AT264" s="225" t="s">
        <v>188</v>
      </c>
      <c r="AU264" s="225" t="s">
        <v>85</v>
      </c>
      <c r="AY264" s="17" t="s">
        <v>186</v>
      </c>
      <c r="BE264" s="226">
        <f>IF(N264="základní",J264,0)</f>
        <v>0</v>
      </c>
      <c r="BF264" s="226">
        <f>IF(N264="snížená",J264,0)</f>
        <v>0</v>
      </c>
      <c r="BG264" s="226">
        <f>IF(N264="zákl. přenesená",J264,0)</f>
        <v>0</v>
      </c>
      <c r="BH264" s="226">
        <f>IF(N264="sníž. přenesená",J264,0)</f>
        <v>0</v>
      </c>
      <c r="BI264" s="226">
        <f>IF(N264="nulová",J264,0)</f>
        <v>0</v>
      </c>
      <c r="BJ264" s="17" t="s">
        <v>85</v>
      </c>
      <c r="BK264" s="226">
        <f>ROUND(I264*H264,2)</f>
        <v>0</v>
      </c>
      <c r="BL264" s="17" t="s">
        <v>306</v>
      </c>
      <c r="BM264" s="225" t="s">
        <v>1413</v>
      </c>
    </row>
    <row r="265" s="2" customFormat="1">
      <c r="A265" s="38"/>
      <c r="B265" s="39"/>
      <c r="C265" s="40"/>
      <c r="D265" s="227" t="s">
        <v>194</v>
      </c>
      <c r="E265" s="40"/>
      <c r="F265" s="228" t="s">
        <v>1074</v>
      </c>
      <c r="G265" s="40"/>
      <c r="H265" s="40"/>
      <c r="I265" s="229"/>
      <c r="J265" s="40"/>
      <c r="K265" s="40"/>
      <c r="L265" s="44"/>
      <c r="M265" s="230"/>
      <c r="N265" s="231"/>
      <c r="O265" s="84"/>
      <c r="P265" s="84"/>
      <c r="Q265" s="84"/>
      <c r="R265" s="84"/>
      <c r="S265" s="84"/>
      <c r="T265" s="85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7" t="s">
        <v>194</v>
      </c>
      <c r="AU265" s="17" t="s">
        <v>85</v>
      </c>
    </row>
    <row r="266" s="13" customFormat="1">
      <c r="A266" s="13"/>
      <c r="B266" s="232"/>
      <c r="C266" s="233"/>
      <c r="D266" s="234" t="s">
        <v>196</v>
      </c>
      <c r="E266" s="235" t="s">
        <v>19</v>
      </c>
      <c r="F266" s="236" t="s">
        <v>1165</v>
      </c>
      <c r="G266" s="233"/>
      <c r="H266" s="235" t="s">
        <v>19</v>
      </c>
      <c r="I266" s="237"/>
      <c r="J266" s="233"/>
      <c r="K266" s="233"/>
      <c r="L266" s="238"/>
      <c r="M266" s="239"/>
      <c r="N266" s="240"/>
      <c r="O266" s="240"/>
      <c r="P266" s="240"/>
      <c r="Q266" s="240"/>
      <c r="R266" s="240"/>
      <c r="S266" s="240"/>
      <c r="T266" s="241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2" t="s">
        <v>196</v>
      </c>
      <c r="AU266" s="242" t="s">
        <v>85</v>
      </c>
      <c r="AV266" s="13" t="s">
        <v>79</v>
      </c>
      <c r="AW266" s="13" t="s">
        <v>33</v>
      </c>
      <c r="AX266" s="13" t="s">
        <v>72</v>
      </c>
      <c r="AY266" s="242" t="s">
        <v>186</v>
      </c>
    </row>
    <row r="267" s="14" customFormat="1">
      <c r="A267" s="14"/>
      <c r="B267" s="243"/>
      <c r="C267" s="244"/>
      <c r="D267" s="234" t="s">
        <v>196</v>
      </c>
      <c r="E267" s="245" t="s">
        <v>19</v>
      </c>
      <c r="F267" s="246" t="s">
        <v>1414</v>
      </c>
      <c r="G267" s="244"/>
      <c r="H267" s="247">
        <v>0.34599999999999997</v>
      </c>
      <c r="I267" s="248"/>
      <c r="J267" s="244"/>
      <c r="K267" s="244"/>
      <c r="L267" s="249"/>
      <c r="M267" s="250"/>
      <c r="N267" s="251"/>
      <c r="O267" s="251"/>
      <c r="P267" s="251"/>
      <c r="Q267" s="251"/>
      <c r="R267" s="251"/>
      <c r="S267" s="251"/>
      <c r="T267" s="25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3" t="s">
        <v>196</v>
      </c>
      <c r="AU267" s="253" t="s">
        <v>85</v>
      </c>
      <c r="AV267" s="14" t="s">
        <v>85</v>
      </c>
      <c r="AW267" s="14" t="s">
        <v>33</v>
      </c>
      <c r="AX267" s="14" t="s">
        <v>72</v>
      </c>
      <c r="AY267" s="253" t="s">
        <v>186</v>
      </c>
    </row>
    <row r="268" s="13" customFormat="1">
      <c r="A268" s="13"/>
      <c r="B268" s="232"/>
      <c r="C268" s="233"/>
      <c r="D268" s="234" t="s">
        <v>196</v>
      </c>
      <c r="E268" s="235" t="s">
        <v>19</v>
      </c>
      <c r="F268" s="236" t="s">
        <v>1167</v>
      </c>
      <c r="G268" s="233"/>
      <c r="H268" s="235" t="s">
        <v>19</v>
      </c>
      <c r="I268" s="237"/>
      <c r="J268" s="233"/>
      <c r="K268" s="233"/>
      <c r="L268" s="238"/>
      <c r="M268" s="239"/>
      <c r="N268" s="240"/>
      <c r="O268" s="240"/>
      <c r="P268" s="240"/>
      <c r="Q268" s="240"/>
      <c r="R268" s="240"/>
      <c r="S268" s="240"/>
      <c r="T268" s="24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2" t="s">
        <v>196</v>
      </c>
      <c r="AU268" s="242" t="s">
        <v>85</v>
      </c>
      <c r="AV268" s="13" t="s">
        <v>79</v>
      </c>
      <c r="AW268" s="13" t="s">
        <v>33</v>
      </c>
      <c r="AX268" s="13" t="s">
        <v>72</v>
      </c>
      <c r="AY268" s="242" t="s">
        <v>186</v>
      </c>
    </row>
    <row r="269" s="14" customFormat="1">
      <c r="A269" s="14"/>
      <c r="B269" s="243"/>
      <c r="C269" s="244"/>
      <c r="D269" s="234" t="s">
        <v>196</v>
      </c>
      <c r="E269" s="245" t="s">
        <v>19</v>
      </c>
      <c r="F269" s="246" t="s">
        <v>1415</v>
      </c>
      <c r="G269" s="244"/>
      <c r="H269" s="247">
        <v>0.69099999999999995</v>
      </c>
      <c r="I269" s="248"/>
      <c r="J269" s="244"/>
      <c r="K269" s="244"/>
      <c r="L269" s="249"/>
      <c r="M269" s="250"/>
      <c r="N269" s="251"/>
      <c r="O269" s="251"/>
      <c r="P269" s="251"/>
      <c r="Q269" s="251"/>
      <c r="R269" s="251"/>
      <c r="S269" s="251"/>
      <c r="T269" s="25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3" t="s">
        <v>196</v>
      </c>
      <c r="AU269" s="253" t="s">
        <v>85</v>
      </c>
      <c r="AV269" s="14" t="s">
        <v>85</v>
      </c>
      <c r="AW269" s="14" t="s">
        <v>33</v>
      </c>
      <c r="AX269" s="14" t="s">
        <v>72</v>
      </c>
      <c r="AY269" s="253" t="s">
        <v>186</v>
      </c>
    </row>
    <row r="270" s="13" customFormat="1">
      <c r="A270" s="13"/>
      <c r="B270" s="232"/>
      <c r="C270" s="233"/>
      <c r="D270" s="234" t="s">
        <v>196</v>
      </c>
      <c r="E270" s="235" t="s">
        <v>19</v>
      </c>
      <c r="F270" s="236" t="s">
        <v>1165</v>
      </c>
      <c r="G270" s="233"/>
      <c r="H270" s="235" t="s">
        <v>19</v>
      </c>
      <c r="I270" s="237"/>
      <c r="J270" s="233"/>
      <c r="K270" s="233"/>
      <c r="L270" s="238"/>
      <c r="M270" s="239"/>
      <c r="N270" s="240"/>
      <c r="O270" s="240"/>
      <c r="P270" s="240"/>
      <c r="Q270" s="240"/>
      <c r="R270" s="240"/>
      <c r="S270" s="240"/>
      <c r="T270" s="241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2" t="s">
        <v>196</v>
      </c>
      <c r="AU270" s="242" t="s">
        <v>85</v>
      </c>
      <c r="AV270" s="13" t="s">
        <v>79</v>
      </c>
      <c r="AW270" s="13" t="s">
        <v>33</v>
      </c>
      <c r="AX270" s="13" t="s">
        <v>72</v>
      </c>
      <c r="AY270" s="242" t="s">
        <v>186</v>
      </c>
    </row>
    <row r="271" s="14" customFormat="1">
      <c r="A271" s="14"/>
      <c r="B271" s="243"/>
      <c r="C271" s="244"/>
      <c r="D271" s="234" t="s">
        <v>196</v>
      </c>
      <c r="E271" s="245" t="s">
        <v>19</v>
      </c>
      <c r="F271" s="246" t="s">
        <v>1416</v>
      </c>
      <c r="G271" s="244"/>
      <c r="H271" s="247">
        <v>1.3999999999999999</v>
      </c>
      <c r="I271" s="248"/>
      <c r="J271" s="244"/>
      <c r="K271" s="244"/>
      <c r="L271" s="249"/>
      <c r="M271" s="250"/>
      <c r="N271" s="251"/>
      <c r="O271" s="251"/>
      <c r="P271" s="251"/>
      <c r="Q271" s="251"/>
      <c r="R271" s="251"/>
      <c r="S271" s="251"/>
      <c r="T271" s="25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3" t="s">
        <v>196</v>
      </c>
      <c r="AU271" s="253" t="s">
        <v>85</v>
      </c>
      <c r="AV271" s="14" t="s">
        <v>85</v>
      </c>
      <c r="AW271" s="14" t="s">
        <v>33</v>
      </c>
      <c r="AX271" s="14" t="s">
        <v>72</v>
      </c>
      <c r="AY271" s="253" t="s">
        <v>186</v>
      </c>
    </row>
    <row r="272" s="13" customFormat="1">
      <c r="A272" s="13"/>
      <c r="B272" s="232"/>
      <c r="C272" s="233"/>
      <c r="D272" s="234" t="s">
        <v>196</v>
      </c>
      <c r="E272" s="235" t="s">
        <v>19</v>
      </c>
      <c r="F272" s="236" t="s">
        <v>1167</v>
      </c>
      <c r="G272" s="233"/>
      <c r="H272" s="235" t="s">
        <v>19</v>
      </c>
      <c r="I272" s="237"/>
      <c r="J272" s="233"/>
      <c r="K272" s="233"/>
      <c r="L272" s="238"/>
      <c r="M272" s="239"/>
      <c r="N272" s="240"/>
      <c r="O272" s="240"/>
      <c r="P272" s="240"/>
      <c r="Q272" s="240"/>
      <c r="R272" s="240"/>
      <c r="S272" s="240"/>
      <c r="T272" s="24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2" t="s">
        <v>196</v>
      </c>
      <c r="AU272" s="242" t="s">
        <v>85</v>
      </c>
      <c r="AV272" s="13" t="s">
        <v>79</v>
      </c>
      <c r="AW272" s="13" t="s">
        <v>33</v>
      </c>
      <c r="AX272" s="13" t="s">
        <v>72</v>
      </c>
      <c r="AY272" s="242" t="s">
        <v>186</v>
      </c>
    </row>
    <row r="273" s="14" customFormat="1">
      <c r="A273" s="14"/>
      <c r="B273" s="243"/>
      <c r="C273" s="244"/>
      <c r="D273" s="234" t="s">
        <v>196</v>
      </c>
      <c r="E273" s="245" t="s">
        <v>19</v>
      </c>
      <c r="F273" s="246" t="s">
        <v>1417</v>
      </c>
      <c r="G273" s="244"/>
      <c r="H273" s="247">
        <v>5.5999999999999996</v>
      </c>
      <c r="I273" s="248"/>
      <c r="J273" s="244"/>
      <c r="K273" s="244"/>
      <c r="L273" s="249"/>
      <c r="M273" s="250"/>
      <c r="N273" s="251"/>
      <c r="O273" s="251"/>
      <c r="P273" s="251"/>
      <c r="Q273" s="251"/>
      <c r="R273" s="251"/>
      <c r="S273" s="251"/>
      <c r="T273" s="25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3" t="s">
        <v>196</v>
      </c>
      <c r="AU273" s="253" t="s">
        <v>85</v>
      </c>
      <c r="AV273" s="14" t="s">
        <v>85</v>
      </c>
      <c r="AW273" s="14" t="s">
        <v>33</v>
      </c>
      <c r="AX273" s="14" t="s">
        <v>72</v>
      </c>
      <c r="AY273" s="253" t="s">
        <v>186</v>
      </c>
    </row>
    <row r="274" s="2" customFormat="1" ht="37.8" customHeight="1">
      <c r="A274" s="38"/>
      <c r="B274" s="39"/>
      <c r="C274" s="213" t="s">
        <v>609</v>
      </c>
      <c r="D274" s="213" t="s">
        <v>188</v>
      </c>
      <c r="E274" s="214" t="s">
        <v>1418</v>
      </c>
      <c r="F274" s="215" t="s">
        <v>1419</v>
      </c>
      <c r="G274" s="216" t="s">
        <v>566</v>
      </c>
      <c r="H274" s="217">
        <v>10</v>
      </c>
      <c r="I274" s="218"/>
      <c r="J274" s="219">
        <f>ROUND(I274*H274,2)</f>
        <v>0</v>
      </c>
      <c r="K274" s="220"/>
      <c r="L274" s="44"/>
      <c r="M274" s="221" t="s">
        <v>19</v>
      </c>
      <c r="N274" s="222" t="s">
        <v>44</v>
      </c>
      <c r="O274" s="84"/>
      <c r="P274" s="223">
        <f>O274*H274</f>
        <v>0</v>
      </c>
      <c r="Q274" s="223">
        <v>6.0499999999999997E-06</v>
      </c>
      <c r="R274" s="223">
        <f>Q274*H274</f>
        <v>6.0499999999999993E-05</v>
      </c>
      <c r="S274" s="223">
        <v>0</v>
      </c>
      <c r="T274" s="224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25" t="s">
        <v>306</v>
      </c>
      <c r="AT274" s="225" t="s">
        <v>188</v>
      </c>
      <c r="AU274" s="225" t="s">
        <v>85</v>
      </c>
      <c r="AY274" s="17" t="s">
        <v>186</v>
      </c>
      <c r="BE274" s="226">
        <f>IF(N274="základní",J274,0)</f>
        <v>0</v>
      </c>
      <c r="BF274" s="226">
        <f>IF(N274="snížená",J274,0)</f>
        <v>0</v>
      </c>
      <c r="BG274" s="226">
        <f>IF(N274="zákl. přenesená",J274,0)</f>
        <v>0</v>
      </c>
      <c r="BH274" s="226">
        <f>IF(N274="sníž. přenesená",J274,0)</f>
        <v>0</v>
      </c>
      <c r="BI274" s="226">
        <f>IF(N274="nulová",J274,0)</f>
        <v>0</v>
      </c>
      <c r="BJ274" s="17" t="s">
        <v>85</v>
      </c>
      <c r="BK274" s="226">
        <f>ROUND(I274*H274,2)</f>
        <v>0</v>
      </c>
      <c r="BL274" s="17" t="s">
        <v>306</v>
      </c>
      <c r="BM274" s="225" t="s">
        <v>1420</v>
      </c>
    </row>
    <row r="275" s="2" customFormat="1">
      <c r="A275" s="38"/>
      <c r="B275" s="39"/>
      <c r="C275" s="40"/>
      <c r="D275" s="227" t="s">
        <v>194</v>
      </c>
      <c r="E275" s="40"/>
      <c r="F275" s="228" t="s">
        <v>1421</v>
      </c>
      <c r="G275" s="40"/>
      <c r="H275" s="40"/>
      <c r="I275" s="229"/>
      <c r="J275" s="40"/>
      <c r="K275" s="40"/>
      <c r="L275" s="44"/>
      <c r="M275" s="230"/>
      <c r="N275" s="231"/>
      <c r="O275" s="84"/>
      <c r="P275" s="84"/>
      <c r="Q275" s="84"/>
      <c r="R275" s="84"/>
      <c r="S275" s="84"/>
      <c r="T275" s="85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7" t="s">
        <v>194</v>
      </c>
      <c r="AU275" s="17" t="s">
        <v>85</v>
      </c>
    </row>
    <row r="276" s="2" customFormat="1" ht="24.15" customHeight="1">
      <c r="A276" s="38"/>
      <c r="B276" s="39"/>
      <c r="C276" s="213" t="s">
        <v>614</v>
      </c>
      <c r="D276" s="213" t="s">
        <v>188</v>
      </c>
      <c r="E276" s="214" t="s">
        <v>1422</v>
      </c>
      <c r="F276" s="215" t="s">
        <v>1423</v>
      </c>
      <c r="G276" s="216" t="s">
        <v>566</v>
      </c>
      <c r="H276" s="217">
        <v>10</v>
      </c>
      <c r="I276" s="218"/>
      <c r="J276" s="219">
        <f>ROUND(I276*H276,2)</f>
        <v>0</v>
      </c>
      <c r="K276" s="220"/>
      <c r="L276" s="44"/>
      <c r="M276" s="221" t="s">
        <v>19</v>
      </c>
      <c r="N276" s="222" t="s">
        <v>44</v>
      </c>
      <c r="O276" s="84"/>
      <c r="P276" s="223">
        <f>O276*H276</f>
        <v>0</v>
      </c>
      <c r="Q276" s="223">
        <v>2.0910000000000001E-05</v>
      </c>
      <c r="R276" s="223">
        <f>Q276*H276</f>
        <v>0.00020910000000000001</v>
      </c>
      <c r="S276" s="223">
        <v>0</v>
      </c>
      <c r="T276" s="224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25" t="s">
        <v>306</v>
      </c>
      <c r="AT276" s="225" t="s">
        <v>188</v>
      </c>
      <c r="AU276" s="225" t="s">
        <v>85</v>
      </c>
      <c r="AY276" s="17" t="s">
        <v>186</v>
      </c>
      <c r="BE276" s="226">
        <f>IF(N276="základní",J276,0)</f>
        <v>0</v>
      </c>
      <c r="BF276" s="226">
        <f>IF(N276="snížená",J276,0)</f>
        <v>0</v>
      </c>
      <c r="BG276" s="226">
        <f>IF(N276="zákl. přenesená",J276,0)</f>
        <v>0</v>
      </c>
      <c r="BH276" s="226">
        <f>IF(N276="sníž. přenesená",J276,0)</f>
        <v>0</v>
      </c>
      <c r="BI276" s="226">
        <f>IF(N276="nulová",J276,0)</f>
        <v>0</v>
      </c>
      <c r="BJ276" s="17" t="s">
        <v>85</v>
      </c>
      <c r="BK276" s="226">
        <f>ROUND(I276*H276,2)</f>
        <v>0</v>
      </c>
      <c r="BL276" s="17" t="s">
        <v>306</v>
      </c>
      <c r="BM276" s="225" t="s">
        <v>1424</v>
      </c>
    </row>
    <row r="277" s="2" customFormat="1">
      <c r="A277" s="38"/>
      <c r="B277" s="39"/>
      <c r="C277" s="40"/>
      <c r="D277" s="227" t="s">
        <v>194</v>
      </c>
      <c r="E277" s="40"/>
      <c r="F277" s="228" t="s">
        <v>1425</v>
      </c>
      <c r="G277" s="40"/>
      <c r="H277" s="40"/>
      <c r="I277" s="229"/>
      <c r="J277" s="40"/>
      <c r="K277" s="40"/>
      <c r="L277" s="44"/>
      <c r="M277" s="230"/>
      <c r="N277" s="231"/>
      <c r="O277" s="84"/>
      <c r="P277" s="84"/>
      <c r="Q277" s="84"/>
      <c r="R277" s="84"/>
      <c r="S277" s="84"/>
      <c r="T277" s="85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7" t="s">
        <v>194</v>
      </c>
      <c r="AU277" s="17" t="s">
        <v>85</v>
      </c>
    </row>
    <row r="278" s="14" customFormat="1">
      <c r="A278" s="14"/>
      <c r="B278" s="243"/>
      <c r="C278" s="244"/>
      <c r="D278" s="234" t="s">
        <v>196</v>
      </c>
      <c r="E278" s="245" t="s">
        <v>19</v>
      </c>
      <c r="F278" s="246" t="s">
        <v>1426</v>
      </c>
      <c r="G278" s="244"/>
      <c r="H278" s="247">
        <v>10</v>
      </c>
      <c r="I278" s="248"/>
      <c r="J278" s="244"/>
      <c r="K278" s="244"/>
      <c r="L278" s="249"/>
      <c r="M278" s="269"/>
      <c r="N278" s="270"/>
      <c r="O278" s="270"/>
      <c r="P278" s="270"/>
      <c r="Q278" s="270"/>
      <c r="R278" s="270"/>
      <c r="S278" s="270"/>
      <c r="T278" s="271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3" t="s">
        <v>196</v>
      </c>
      <c r="AU278" s="253" t="s">
        <v>85</v>
      </c>
      <c r="AV278" s="14" t="s">
        <v>85</v>
      </c>
      <c r="AW278" s="14" t="s">
        <v>33</v>
      </c>
      <c r="AX278" s="14" t="s">
        <v>72</v>
      </c>
      <c r="AY278" s="253" t="s">
        <v>186</v>
      </c>
    </row>
    <row r="279" s="2" customFormat="1" ht="6.96" customHeight="1">
      <c r="A279" s="38"/>
      <c r="B279" s="59"/>
      <c r="C279" s="60"/>
      <c r="D279" s="60"/>
      <c r="E279" s="60"/>
      <c r="F279" s="60"/>
      <c r="G279" s="60"/>
      <c r="H279" s="60"/>
      <c r="I279" s="60"/>
      <c r="J279" s="60"/>
      <c r="K279" s="60"/>
      <c r="L279" s="44"/>
      <c r="M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</row>
  </sheetData>
  <sheetProtection sheet="1" autoFilter="0" formatColumns="0" formatRows="0" objects="1" scenarios="1" spinCount="100000" saltValue="ZmW5wLldMBWtFsnSX8PkT81TVN1BZEjlRmtmGcfS0WkTvf8nKdObqjPVI7xqqBteAwakx+uRHO3mVtMufnQqcw==" hashValue="tGT1qqvIL9X1n6ONkkfg19md20S0EBTNaNk4CFCPNXIBHlmdDSsYdtFnTlnyrXFc2Khc1xPIVDxlAtuFC/25ZQ==" algorithmName="SHA-512" password="CDDA"/>
  <autoFilter ref="C93:K2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3_01/953961112"/>
    <hyperlink ref="F104" r:id="rId2" display="https://podminky.urs.cz/item/CS_URS_2023_01/953965115"/>
    <hyperlink ref="F107" r:id="rId3" display="https://podminky.urs.cz/item/CS_URS_2023_01/997013217"/>
    <hyperlink ref="F109" r:id="rId4" display="https://podminky.urs.cz/item/CS_URS_2023_01/997013501"/>
    <hyperlink ref="F111" r:id="rId5" display="https://podminky.urs.cz/item/CS_URS_2023_01/997013509"/>
    <hyperlink ref="F116" r:id="rId6" display="https://podminky.urs.cz/item/CS_URS_2023_01/998018003"/>
    <hyperlink ref="F120" r:id="rId7" display="https://podminky.urs.cz/item/CS_URS_2023_01/727112041"/>
    <hyperlink ref="F126" r:id="rId8" display="https://podminky.urs.cz/item/CS_URS_2023_01/727112042"/>
    <hyperlink ref="F130" r:id="rId9" display="https://podminky.urs.cz/item/CS_URS_2023_01/727112043"/>
    <hyperlink ref="F135" r:id="rId10" display="https://podminky.urs.cz/item/CS_URS_2023_01/733110808"/>
    <hyperlink ref="F138" r:id="rId11" display="https://podminky.urs.cz/item/CS_URS_2023_01/733191908"/>
    <hyperlink ref="F143" r:id="rId12" display="https://podminky.urs.cz/item/CS_URS_2023_01/733191928"/>
    <hyperlink ref="F146" r:id="rId13" display="https://podminky.urs.cz/item/CS_URS_2023_01/733223302"/>
    <hyperlink ref="F148" r:id="rId14" display="https://podminky.urs.cz/item/CS_URS_2023_01/733223304"/>
    <hyperlink ref="F150" r:id="rId15" display="https://podminky.urs.cz/item/CS_URS_2023_01/733223305"/>
    <hyperlink ref="F152" r:id="rId16" display="https://podminky.urs.cz/item/CS_URS_2023_01/733223306"/>
    <hyperlink ref="F154" r:id="rId17" display="https://podminky.urs.cz/item/CS_URS_2023_01/733290801"/>
    <hyperlink ref="F158" r:id="rId18" display="https://podminky.urs.cz/item/CS_URS_2023_01/733291101"/>
    <hyperlink ref="F160" r:id="rId19" display="https://podminky.urs.cz/item/CS_URS_2023_01/733291102"/>
    <hyperlink ref="F162" r:id="rId20" display="https://podminky.urs.cz/item/CS_URS_2023_01/733291905"/>
    <hyperlink ref="F164" r:id="rId21" display="https://podminky.urs.cz/item/CS_URS_2023_01/733291906"/>
    <hyperlink ref="F166" r:id="rId22" display="https://podminky.urs.cz/item/CS_URS_2023_01/733291907"/>
    <hyperlink ref="F168" r:id="rId23" display="https://podminky.urs.cz/item/CS_URS_2023_01/733292905"/>
    <hyperlink ref="F170" r:id="rId24" display="https://podminky.urs.cz/item/CS_URS_2023_01/733292906"/>
    <hyperlink ref="F172" r:id="rId25" display="https://podminky.urs.cz/item/CS_URS_2023_01/733811251"/>
    <hyperlink ref="F174" r:id="rId26" display="https://podminky.urs.cz/item/CS_URS_2023_01/733811252"/>
    <hyperlink ref="F176" r:id="rId27" display="https://podminky.urs.cz/item/CS_URS_2023_01/727213201"/>
    <hyperlink ref="F178" r:id="rId28" display="https://podminky.urs.cz/item/CS_URS_2023_01/727213202"/>
    <hyperlink ref="F180" r:id="rId29" display="https://podminky.urs.cz/item/CS_URS_2023_01/727213203"/>
    <hyperlink ref="F182" r:id="rId30" display="https://podminky.urs.cz/item/CS_URS_2023_01/727213204"/>
    <hyperlink ref="F184" r:id="rId31" display="https://podminky.urs.cz/item/CS_URS_2023_01/998733102"/>
    <hyperlink ref="F186" r:id="rId32" display="https://podminky.urs.cz/item/CS_URS_2023_01/998733181"/>
    <hyperlink ref="F189" r:id="rId33" display="https://podminky.urs.cz/item/CS_URS_2023_01/734209113"/>
    <hyperlink ref="F193" r:id="rId34" display="https://podminky.urs.cz/item/CS_URS_2023_01/734209114"/>
    <hyperlink ref="F196" r:id="rId35" display="https://podminky.urs.cz/item/CS_URS_2023_01/734209115"/>
    <hyperlink ref="F199" r:id="rId36" display="https://podminky.urs.cz/item/CS_URS_2023_01/734220101R"/>
    <hyperlink ref="F201" r:id="rId37" display="https://podminky.urs.cz/item/CS_URS_2023_01/734220101"/>
    <hyperlink ref="F203" r:id="rId38" display="https://podminky.urs.cz/item/CS_URS_2023_01/734220102"/>
    <hyperlink ref="F205" r:id="rId39" display="https://podminky.urs.cz/item/CS_URS_2023_01/734220103"/>
    <hyperlink ref="F207" r:id="rId40" display="https://podminky.urs.cz/item/CS_URS_2023_01/734292723"/>
    <hyperlink ref="F209" r:id="rId41" display="https://podminky.urs.cz/item/CS_URS_2023_01/734292725"/>
    <hyperlink ref="F211" r:id="rId42" display="https://podminky.urs.cz/item/CS_URS_2023_01/734292726"/>
    <hyperlink ref="F213" r:id="rId43" display="https://podminky.urs.cz/item/CS_URS_2023_01/734292727"/>
    <hyperlink ref="F215" r:id="rId44" display="https://podminky.urs.cz/item/CS_URS_2023_01/734419111R"/>
    <hyperlink ref="F218" r:id="rId45" display="https://podminky.urs.cz/item/CS_URS_2023_01/734491101R"/>
    <hyperlink ref="F220" r:id="rId46" display="https://podminky.urs.cz/item/CS_URS_2023_01/734499211"/>
    <hyperlink ref="F223" r:id="rId47" display="https://podminky.urs.cz/item/CS_URS_2023_01/998734102"/>
    <hyperlink ref="F225" r:id="rId48" display="https://podminky.urs.cz/item/CS_URS_2023_01/998734181"/>
    <hyperlink ref="F228" r:id="rId49" display="https://podminky.urs.cz/item/CS_URS_2023_01/767995111"/>
    <hyperlink ref="F258" r:id="rId50" display="https://podminky.urs.cz/item/CS_URS_2023_01/998767102"/>
    <hyperlink ref="F260" r:id="rId51" display="https://podminky.urs.cz/item/CS_URS_2023_01/998767181"/>
    <hyperlink ref="F263" r:id="rId52" display="https://podminky.urs.cz/item/CS_URS_2023_01/783301313"/>
    <hyperlink ref="F265" r:id="rId53" display="https://podminky.urs.cz/item/CS_URS_2023_01/783314203"/>
    <hyperlink ref="F275" r:id="rId54" display="https://podminky.urs.cz/item/CS_URS_2023_01/783601715"/>
    <hyperlink ref="F277" r:id="rId55" display="https://podminky.urs.cz/item/CS_URS_2023_01/78361455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6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92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1427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ROUND(J97,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ROUND((SUM(BE97:BE302)),  2)</f>
        <v>0</v>
      </c>
      <c r="G35" s="38"/>
      <c r="H35" s="38"/>
      <c r="I35" s="157">
        <v>0.20999999999999999</v>
      </c>
      <c r="J35" s="156">
        <f>ROUND(((SUM(BE97:BE302))*I35),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ROUND((SUM(BF97:BF302)),  2)</f>
        <v>0</v>
      </c>
      <c r="G36" s="38"/>
      <c r="H36" s="38"/>
      <c r="I36" s="157">
        <v>0.14999999999999999</v>
      </c>
      <c r="J36" s="156">
        <f>ROUND(((SUM(BF97:BF302))*I36),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ROUND((SUM(BG97:BG302)),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ROUND((SUM(BH97:BH302)),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ROUND((SUM(BI97:BI302)),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101 D1.4.2_CHL - Chlazení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J97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J98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J99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157</v>
      </c>
      <c r="E66" s="182"/>
      <c r="F66" s="182"/>
      <c r="G66" s="182"/>
      <c r="H66" s="182"/>
      <c r="I66" s="182"/>
      <c r="J66" s="183">
        <f>J106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158</v>
      </c>
      <c r="E67" s="182"/>
      <c r="F67" s="182"/>
      <c r="G67" s="182"/>
      <c r="H67" s="182"/>
      <c r="I67" s="182"/>
      <c r="J67" s="183">
        <f>J115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4"/>
      <c r="C68" s="175"/>
      <c r="D68" s="176" t="s">
        <v>159</v>
      </c>
      <c r="E68" s="177"/>
      <c r="F68" s="177"/>
      <c r="G68" s="177"/>
      <c r="H68" s="177"/>
      <c r="I68" s="177"/>
      <c r="J68" s="178">
        <f>J118</f>
        <v>0</v>
      </c>
      <c r="K68" s="175"/>
      <c r="L68" s="17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0"/>
      <c r="C69" s="125"/>
      <c r="D69" s="181" t="s">
        <v>161</v>
      </c>
      <c r="E69" s="182"/>
      <c r="F69" s="182"/>
      <c r="G69" s="182"/>
      <c r="H69" s="182"/>
      <c r="I69" s="182"/>
      <c r="J69" s="183">
        <f>J119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1428</v>
      </c>
      <c r="E70" s="182"/>
      <c r="F70" s="182"/>
      <c r="G70" s="182"/>
      <c r="H70" s="182"/>
      <c r="I70" s="182"/>
      <c r="J70" s="183">
        <f>J147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1162</v>
      </c>
      <c r="E71" s="182"/>
      <c r="F71" s="182"/>
      <c r="G71" s="182"/>
      <c r="H71" s="182"/>
      <c r="I71" s="182"/>
      <c r="J71" s="183">
        <f>J167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1163</v>
      </c>
      <c r="E72" s="182"/>
      <c r="F72" s="182"/>
      <c r="G72" s="182"/>
      <c r="H72" s="182"/>
      <c r="I72" s="182"/>
      <c r="J72" s="183">
        <f>J224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0"/>
      <c r="C73" s="125"/>
      <c r="D73" s="181" t="s">
        <v>1429</v>
      </c>
      <c r="E73" s="182"/>
      <c r="F73" s="182"/>
      <c r="G73" s="182"/>
      <c r="H73" s="182"/>
      <c r="I73" s="182"/>
      <c r="J73" s="183">
        <f>J252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166</v>
      </c>
      <c r="E74" s="182"/>
      <c r="F74" s="182"/>
      <c r="G74" s="182"/>
      <c r="H74" s="182"/>
      <c r="I74" s="182"/>
      <c r="J74" s="183">
        <f>J272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0"/>
      <c r="C75" s="125"/>
      <c r="D75" s="181" t="s">
        <v>168</v>
      </c>
      <c r="E75" s="182"/>
      <c r="F75" s="182"/>
      <c r="G75" s="182"/>
      <c r="H75" s="182"/>
      <c r="I75" s="182"/>
      <c r="J75" s="183">
        <f>J295</f>
        <v>0</v>
      </c>
      <c r="K75" s="125"/>
      <c r="L75" s="184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6.96" customHeight="1">
      <c r="A77" s="38"/>
      <c r="B77" s="59"/>
      <c r="C77" s="60"/>
      <c r="D77" s="60"/>
      <c r="E77" s="60"/>
      <c r="F77" s="60"/>
      <c r="G77" s="60"/>
      <c r="H77" s="60"/>
      <c r="I77" s="60"/>
      <c r="J77" s="60"/>
      <c r="K77" s="6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1"/>
      <c r="C81" s="62"/>
      <c r="D81" s="62"/>
      <c r="E81" s="62"/>
      <c r="F81" s="62"/>
      <c r="G81" s="62"/>
      <c r="H81" s="62"/>
      <c r="I81" s="62"/>
      <c r="J81" s="62"/>
      <c r="K81" s="62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171</v>
      </c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69" t="str">
        <f>E7</f>
        <v xml:space="preserve"> Rekonstrukce vzduchotechniky v bytovém domě</v>
      </c>
      <c r="F85" s="32"/>
      <c r="G85" s="32"/>
      <c r="H85" s="32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143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69" t="s">
        <v>144</v>
      </c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145</v>
      </c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69" t="str">
        <f>E11</f>
        <v>SO 101 D1.4.2_CHL - Chlazení</v>
      </c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21</v>
      </c>
      <c r="D91" s="40"/>
      <c r="E91" s="40"/>
      <c r="F91" s="27" t="str">
        <f>F14</f>
        <v xml:space="preserve"> náměstí Svobody 728/1</v>
      </c>
      <c r="G91" s="40"/>
      <c r="H91" s="40"/>
      <c r="I91" s="32" t="s">
        <v>23</v>
      </c>
      <c r="J91" s="72" t="str">
        <f>IF(J14="","",J14)</f>
        <v>3. 1. 2023</v>
      </c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25</v>
      </c>
      <c r="D93" s="40"/>
      <c r="E93" s="40"/>
      <c r="F93" s="27" t="str">
        <f>E17</f>
        <v>SNEO a.s</v>
      </c>
      <c r="G93" s="40"/>
      <c r="H93" s="40"/>
      <c r="I93" s="32" t="s">
        <v>31</v>
      </c>
      <c r="J93" s="36" t="str">
        <f>E23</f>
        <v>Ing. Filip Nehonský</v>
      </c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29</v>
      </c>
      <c r="D94" s="40"/>
      <c r="E94" s="40"/>
      <c r="F94" s="27" t="str">
        <f>IF(E20="","",E20)</f>
        <v>Vyplň údaj</v>
      </c>
      <c r="G94" s="40"/>
      <c r="H94" s="40"/>
      <c r="I94" s="32" t="s">
        <v>34</v>
      </c>
      <c r="J94" s="36" t="str">
        <f>E26</f>
        <v>Pavel Novotný</v>
      </c>
      <c r="K94" s="40"/>
      <c r="L94" s="144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144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11" customFormat="1" ht="29.28" customHeight="1">
      <c r="A96" s="185"/>
      <c r="B96" s="186"/>
      <c r="C96" s="187" t="s">
        <v>172</v>
      </c>
      <c r="D96" s="188" t="s">
        <v>57</v>
      </c>
      <c r="E96" s="188" t="s">
        <v>53</v>
      </c>
      <c r="F96" s="188" t="s">
        <v>54</v>
      </c>
      <c r="G96" s="188" t="s">
        <v>173</v>
      </c>
      <c r="H96" s="188" t="s">
        <v>174</v>
      </c>
      <c r="I96" s="188" t="s">
        <v>175</v>
      </c>
      <c r="J96" s="189" t="s">
        <v>149</v>
      </c>
      <c r="K96" s="190" t="s">
        <v>176</v>
      </c>
      <c r="L96" s="191"/>
      <c r="M96" s="92" t="s">
        <v>19</v>
      </c>
      <c r="N96" s="93" t="s">
        <v>42</v>
      </c>
      <c r="O96" s="93" t="s">
        <v>177</v>
      </c>
      <c r="P96" s="93" t="s">
        <v>178</v>
      </c>
      <c r="Q96" s="93" t="s">
        <v>179</v>
      </c>
      <c r="R96" s="93" t="s">
        <v>180</v>
      </c>
      <c r="S96" s="93" t="s">
        <v>181</v>
      </c>
      <c r="T96" s="94" t="s">
        <v>182</v>
      </c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</row>
    <row r="97" s="2" customFormat="1" ht="22.8" customHeight="1">
      <c r="A97" s="38"/>
      <c r="B97" s="39"/>
      <c r="C97" s="99" t="s">
        <v>183</v>
      </c>
      <c r="D97" s="40"/>
      <c r="E97" s="40"/>
      <c r="F97" s="40"/>
      <c r="G97" s="40"/>
      <c r="H97" s="40"/>
      <c r="I97" s="40"/>
      <c r="J97" s="192">
        <f>BK97</f>
        <v>0</v>
      </c>
      <c r="K97" s="40"/>
      <c r="L97" s="44"/>
      <c r="M97" s="95"/>
      <c r="N97" s="193"/>
      <c r="O97" s="96"/>
      <c r="P97" s="194">
        <f>P98+P118</f>
        <v>0</v>
      </c>
      <c r="Q97" s="96"/>
      <c r="R97" s="194">
        <f>R98+R118</f>
        <v>3.9205143452124998</v>
      </c>
      <c r="S97" s="96"/>
      <c r="T97" s="195">
        <f>T98+T118</f>
        <v>0.35139999999999999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T97" s="17" t="s">
        <v>71</v>
      </c>
      <c r="AU97" s="17" t="s">
        <v>150</v>
      </c>
      <c r="BK97" s="196">
        <f>BK98+BK118</f>
        <v>0</v>
      </c>
    </row>
    <row r="98" s="12" customFormat="1" ht="25.92" customHeight="1">
      <c r="A98" s="12"/>
      <c r="B98" s="197"/>
      <c r="C98" s="198"/>
      <c r="D98" s="199" t="s">
        <v>71</v>
      </c>
      <c r="E98" s="200" t="s">
        <v>184</v>
      </c>
      <c r="F98" s="200" t="s">
        <v>185</v>
      </c>
      <c r="G98" s="198"/>
      <c r="H98" s="198"/>
      <c r="I98" s="201"/>
      <c r="J98" s="202">
        <f>BK98</f>
        <v>0</v>
      </c>
      <c r="K98" s="198"/>
      <c r="L98" s="203"/>
      <c r="M98" s="204"/>
      <c r="N98" s="205"/>
      <c r="O98" s="205"/>
      <c r="P98" s="206">
        <f>P99+P106+P115</f>
        <v>0</v>
      </c>
      <c r="Q98" s="205"/>
      <c r="R98" s="206">
        <f>R99+R106+R115</f>
        <v>0.011060839999999999</v>
      </c>
      <c r="S98" s="205"/>
      <c r="T98" s="207">
        <f>T99+T106+T115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8" t="s">
        <v>79</v>
      </c>
      <c r="AT98" s="209" t="s">
        <v>71</v>
      </c>
      <c r="AU98" s="209" t="s">
        <v>72</v>
      </c>
      <c r="AY98" s="208" t="s">
        <v>186</v>
      </c>
      <c r="BK98" s="210">
        <f>BK99+BK106+BK115</f>
        <v>0</v>
      </c>
    </row>
    <row r="99" s="12" customFormat="1" ht="22.8" customHeight="1">
      <c r="A99" s="12"/>
      <c r="B99" s="197"/>
      <c r="C99" s="198"/>
      <c r="D99" s="199" t="s">
        <v>71</v>
      </c>
      <c r="E99" s="211" t="s">
        <v>253</v>
      </c>
      <c r="F99" s="211" t="s">
        <v>361</v>
      </c>
      <c r="G99" s="198"/>
      <c r="H99" s="198"/>
      <c r="I99" s="201"/>
      <c r="J99" s="212">
        <f>BK99</f>
        <v>0</v>
      </c>
      <c r="K99" s="198"/>
      <c r="L99" s="203"/>
      <c r="M99" s="204"/>
      <c r="N99" s="205"/>
      <c r="O99" s="205"/>
      <c r="P99" s="206">
        <f>SUM(P100:P105)</f>
        <v>0</v>
      </c>
      <c r="Q99" s="205"/>
      <c r="R99" s="206">
        <f>SUM(R100:R105)</f>
        <v>0.011060839999999999</v>
      </c>
      <c r="S99" s="205"/>
      <c r="T99" s="207">
        <f>SUM(T100:T105)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8" t="s">
        <v>79</v>
      </c>
      <c r="AT99" s="209" t="s">
        <v>71</v>
      </c>
      <c r="AU99" s="209" t="s">
        <v>79</v>
      </c>
      <c r="AY99" s="208" t="s">
        <v>186</v>
      </c>
      <c r="BK99" s="210">
        <f>SUM(BK100:BK105)</f>
        <v>0</v>
      </c>
    </row>
    <row r="100" s="2" customFormat="1" ht="37.8" customHeight="1">
      <c r="A100" s="38"/>
      <c r="B100" s="39"/>
      <c r="C100" s="213" t="s">
        <v>79</v>
      </c>
      <c r="D100" s="213" t="s">
        <v>188</v>
      </c>
      <c r="E100" s="214" t="s">
        <v>452</v>
      </c>
      <c r="F100" s="215" t="s">
        <v>453</v>
      </c>
      <c r="G100" s="216" t="s">
        <v>283</v>
      </c>
      <c r="H100" s="217">
        <v>140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9.0059999999999998E-06</v>
      </c>
      <c r="R100" s="223">
        <f>Q100*H100</f>
        <v>0.0012608400000000001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192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192</v>
      </c>
      <c r="BM100" s="225" t="s">
        <v>1430</v>
      </c>
    </row>
    <row r="101" s="2" customFormat="1">
      <c r="A101" s="38"/>
      <c r="B101" s="39"/>
      <c r="C101" s="40"/>
      <c r="D101" s="227" t="s">
        <v>194</v>
      </c>
      <c r="E101" s="40"/>
      <c r="F101" s="228" t="s">
        <v>1431</v>
      </c>
      <c r="G101" s="40"/>
      <c r="H101" s="40"/>
      <c r="I101" s="229"/>
      <c r="J101" s="40"/>
      <c r="K101" s="40"/>
      <c r="L101" s="44"/>
      <c r="M101" s="230"/>
      <c r="N101" s="231"/>
      <c r="O101" s="84"/>
      <c r="P101" s="84"/>
      <c r="Q101" s="84"/>
      <c r="R101" s="84"/>
      <c r="S101" s="84"/>
      <c r="T101" s="85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T101" s="17" t="s">
        <v>194</v>
      </c>
      <c r="AU101" s="17" t="s">
        <v>85</v>
      </c>
    </row>
    <row r="102" s="13" customFormat="1">
      <c r="A102" s="13"/>
      <c r="B102" s="232"/>
      <c r="C102" s="233"/>
      <c r="D102" s="234" t="s">
        <v>196</v>
      </c>
      <c r="E102" s="235" t="s">
        <v>19</v>
      </c>
      <c r="F102" s="236" t="s">
        <v>1432</v>
      </c>
      <c r="G102" s="233"/>
      <c r="H102" s="235" t="s">
        <v>19</v>
      </c>
      <c r="I102" s="237"/>
      <c r="J102" s="233"/>
      <c r="K102" s="233"/>
      <c r="L102" s="238"/>
      <c r="M102" s="239"/>
      <c r="N102" s="240"/>
      <c r="O102" s="240"/>
      <c r="P102" s="240"/>
      <c r="Q102" s="240"/>
      <c r="R102" s="240"/>
      <c r="S102" s="240"/>
      <c r="T102" s="241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2" t="s">
        <v>196</v>
      </c>
      <c r="AU102" s="242" t="s">
        <v>85</v>
      </c>
      <c r="AV102" s="13" t="s">
        <v>79</v>
      </c>
      <c r="AW102" s="13" t="s">
        <v>33</v>
      </c>
      <c r="AX102" s="13" t="s">
        <v>72</v>
      </c>
      <c r="AY102" s="242" t="s">
        <v>186</v>
      </c>
    </row>
    <row r="103" s="14" customFormat="1">
      <c r="A103" s="14"/>
      <c r="B103" s="243"/>
      <c r="C103" s="244"/>
      <c r="D103" s="234" t="s">
        <v>196</v>
      </c>
      <c r="E103" s="245" t="s">
        <v>19</v>
      </c>
      <c r="F103" s="246" t="s">
        <v>1433</v>
      </c>
      <c r="G103" s="244"/>
      <c r="H103" s="247">
        <v>140</v>
      </c>
      <c r="I103" s="248"/>
      <c r="J103" s="244"/>
      <c r="K103" s="244"/>
      <c r="L103" s="249"/>
      <c r="M103" s="250"/>
      <c r="N103" s="251"/>
      <c r="O103" s="251"/>
      <c r="P103" s="251"/>
      <c r="Q103" s="251"/>
      <c r="R103" s="251"/>
      <c r="S103" s="251"/>
      <c r="T103" s="252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3" t="s">
        <v>196</v>
      </c>
      <c r="AU103" s="253" t="s">
        <v>85</v>
      </c>
      <c r="AV103" s="14" t="s">
        <v>85</v>
      </c>
      <c r="AW103" s="14" t="s">
        <v>33</v>
      </c>
      <c r="AX103" s="14" t="s">
        <v>72</v>
      </c>
      <c r="AY103" s="253" t="s">
        <v>186</v>
      </c>
    </row>
    <row r="104" s="2" customFormat="1" ht="33" customHeight="1">
      <c r="A104" s="38"/>
      <c r="B104" s="39"/>
      <c r="C104" s="213" t="s">
        <v>85</v>
      </c>
      <c r="D104" s="213" t="s">
        <v>188</v>
      </c>
      <c r="E104" s="214" t="s">
        <v>458</v>
      </c>
      <c r="F104" s="215" t="s">
        <v>459</v>
      </c>
      <c r="G104" s="216" t="s">
        <v>283</v>
      </c>
      <c r="H104" s="217">
        <v>140</v>
      </c>
      <c r="I104" s="218"/>
      <c r="J104" s="219">
        <f>ROUND(I104*H104,2)</f>
        <v>0</v>
      </c>
      <c r="K104" s="220"/>
      <c r="L104" s="44"/>
      <c r="M104" s="221" t="s">
        <v>19</v>
      </c>
      <c r="N104" s="222" t="s">
        <v>44</v>
      </c>
      <c r="O104" s="84"/>
      <c r="P104" s="223">
        <f>O104*H104</f>
        <v>0</v>
      </c>
      <c r="Q104" s="223">
        <v>6.9999999999999994E-05</v>
      </c>
      <c r="R104" s="223">
        <f>Q104*H104</f>
        <v>0.0097999999999999997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192</v>
      </c>
      <c r="AT104" s="225" t="s">
        <v>188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192</v>
      </c>
      <c r="BM104" s="225" t="s">
        <v>1434</v>
      </c>
    </row>
    <row r="105" s="2" customFormat="1">
      <c r="A105" s="38"/>
      <c r="B105" s="39"/>
      <c r="C105" s="40"/>
      <c r="D105" s="227" t="s">
        <v>194</v>
      </c>
      <c r="E105" s="40"/>
      <c r="F105" s="228" t="s">
        <v>461</v>
      </c>
      <c r="G105" s="40"/>
      <c r="H105" s="40"/>
      <c r="I105" s="229"/>
      <c r="J105" s="40"/>
      <c r="K105" s="40"/>
      <c r="L105" s="44"/>
      <c r="M105" s="230"/>
      <c r="N105" s="231"/>
      <c r="O105" s="84"/>
      <c r="P105" s="84"/>
      <c r="Q105" s="84"/>
      <c r="R105" s="84"/>
      <c r="S105" s="84"/>
      <c r="T105" s="85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T105" s="17" t="s">
        <v>194</v>
      </c>
      <c r="AU105" s="17" t="s">
        <v>85</v>
      </c>
    </row>
    <row r="106" s="12" customFormat="1" ht="22.8" customHeight="1">
      <c r="A106" s="12"/>
      <c r="B106" s="197"/>
      <c r="C106" s="198"/>
      <c r="D106" s="199" t="s">
        <v>71</v>
      </c>
      <c r="E106" s="211" t="s">
        <v>629</v>
      </c>
      <c r="F106" s="211" t="s">
        <v>630</v>
      </c>
      <c r="G106" s="198"/>
      <c r="H106" s="198"/>
      <c r="I106" s="201"/>
      <c r="J106" s="212">
        <f>BK106</f>
        <v>0</v>
      </c>
      <c r="K106" s="198"/>
      <c r="L106" s="203"/>
      <c r="M106" s="204"/>
      <c r="N106" s="205"/>
      <c r="O106" s="205"/>
      <c r="P106" s="206">
        <f>SUM(P107:P114)</f>
        <v>0</v>
      </c>
      <c r="Q106" s="205"/>
      <c r="R106" s="206">
        <f>SUM(R107:R114)</f>
        <v>0</v>
      </c>
      <c r="S106" s="205"/>
      <c r="T106" s="207">
        <f>SUM(T107:T114)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8" t="s">
        <v>79</v>
      </c>
      <c r="AT106" s="209" t="s">
        <v>71</v>
      </c>
      <c r="AU106" s="209" t="s">
        <v>79</v>
      </c>
      <c r="AY106" s="208" t="s">
        <v>186</v>
      </c>
      <c r="BK106" s="210">
        <f>SUM(BK107:BK114)</f>
        <v>0</v>
      </c>
    </row>
    <row r="107" s="2" customFormat="1" ht="37.8" customHeight="1">
      <c r="A107" s="38"/>
      <c r="B107" s="39"/>
      <c r="C107" s="213" t="s">
        <v>201</v>
      </c>
      <c r="D107" s="213" t="s">
        <v>188</v>
      </c>
      <c r="E107" s="214" t="s">
        <v>632</v>
      </c>
      <c r="F107" s="215" t="s">
        <v>633</v>
      </c>
      <c r="G107" s="216" t="s">
        <v>230</v>
      </c>
      <c r="H107" s="217">
        <v>0.35099999999999998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192</v>
      </c>
      <c r="AT107" s="225" t="s">
        <v>188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192</v>
      </c>
      <c r="BM107" s="225" t="s">
        <v>1435</v>
      </c>
    </row>
    <row r="108" s="2" customFormat="1">
      <c r="A108" s="38"/>
      <c r="B108" s="39"/>
      <c r="C108" s="40"/>
      <c r="D108" s="227" t="s">
        <v>194</v>
      </c>
      <c r="E108" s="40"/>
      <c r="F108" s="228" t="s">
        <v>1436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194</v>
      </c>
      <c r="AU108" s="17" t="s">
        <v>85</v>
      </c>
    </row>
    <row r="109" s="2" customFormat="1" ht="33" customHeight="1">
      <c r="A109" s="38"/>
      <c r="B109" s="39"/>
      <c r="C109" s="213" t="s">
        <v>192</v>
      </c>
      <c r="D109" s="213" t="s">
        <v>188</v>
      </c>
      <c r="E109" s="214" t="s">
        <v>637</v>
      </c>
      <c r="F109" s="215" t="s">
        <v>638</v>
      </c>
      <c r="G109" s="216" t="s">
        <v>230</v>
      </c>
      <c r="H109" s="217">
        <v>0.35099999999999998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192</v>
      </c>
      <c r="AT109" s="225" t="s">
        <v>188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192</v>
      </c>
      <c r="BM109" s="225" t="s">
        <v>1437</v>
      </c>
    </row>
    <row r="110" s="2" customFormat="1">
      <c r="A110" s="38"/>
      <c r="B110" s="39"/>
      <c r="C110" s="40"/>
      <c r="D110" s="227" t="s">
        <v>194</v>
      </c>
      <c r="E110" s="40"/>
      <c r="F110" s="228" t="s">
        <v>1438</v>
      </c>
      <c r="G110" s="40"/>
      <c r="H110" s="40"/>
      <c r="I110" s="229"/>
      <c r="J110" s="40"/>
      <c r="K110" s="40"/>
      <c r="L110" s="44"/>
      <c r="M110" s="230"/>
      <c r="N110" s="231"/>
      <c r="O110" s="84"/>
      <c r="P110" s="84"/>
      <c r="Q110" s="84"/>
      <c r="R110" s="84"/>
      <c r="S110" s="84"/>
      <c r="T110" s="85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T110" s="17" t="s">
        <v>194</v>
      </c>
      <c r="AU110" s="17" t="s">
        <v>85</v>
      </c>
    </row>
    <row r="111" s="2" customFormat="1" ht="44.25" customHeight="1">
      <c r="A111" s="38"/>
      <c r="B111" s="39"/>
      <c r="C111" s="213" t="s">
        <v>227</v>
      </c>
      <c r="D111" s="213" t="s">
        <v>188</v>
      </c>
      <c r="E111" s="214" t="s">
        <v>642</v>
      </c>
      <c r="F111" s="215" t="s">
        <v>643</v>
      </c>
      <c r="G111" s="216" t="s">
        <v>230</v>
      </c>
      <c r="H111" s="217">
        <v>7.0199999999999996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192</v>
      </c>
      <c r="AT111" s="225" t="s">
        <v>188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192</v>
      </c>
      <c r="BM111" s="225" t="s">
        <v>1439</v>
      </c>
    </row>
    <row r="112" s="2" customFormat="1">
      <c r="A112" s="38"/>
      <c r="B112" s="39"/>
      <c r="C112" s="40"/>
      <c r="D112" s="227" t="s">
        <v>194</v>
      </c>
      <c r="E112" s="40"/>
      <c r="F112" s="228" t="s">
        <v>1440</v>
      </c>
      <c r="G112" s="40"/>
      <c r="H112" s="40"/>
      <c r="I112" s="229"/>
      <c r="J112" s="40"/>
      <c r="K112" s="40"/>
      <c r="L112" s="44"/>
      <c r="M112" s="230"/>
      <c r="N112" s="231"/>
      <c r="O112" s="84"/>
      <c r="P112" s="84"/>
      <c r="Q112" s="84"/>
      <c r="R112" s="84"/>
      <c r="S112" s="84"/>
      <c r="T112" s="85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194</v>
      </c>
      <c r="AU112" s="17" t="s">
        <v>85</v>
      </c>
    </row>
    <row r="113" s="14" customFormat="1">
      <c r="A113" s="14"/>
      <c r="B113" s="243"/>
      <c r="C113" s="244"/>
      <c r="D113" s="234" t="s">
        <v>196</v>
      </c>
      <c r="E113" s="244"/>
      <c r="F113" s="246" t="s">
        <v>1441</v>
      </c>
      <c r="G113" s="244"/>
      <c r="H113" s="247">
        <v>7.0199999999999996</v>
      </c>
      <c r="I113" s="248"/>
      <c r="J113" s="244"/>
      <c r="K113" s="244"/>
      <c r="L113" s="249"/>
      <c r="M113" s="250"/>
      <c r="N113" s="251"/>
      <c r="O113" s="251"/>
      <c r="P113" s="251"/>
      <c r="Q113" s="251"/>
      <c r="R113" s="251"/>
      <c r="S113" s="251"/>
      <c r="T113" s="252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3" t="s">
        <v>196</v>
      </c>
      <c r="AU113" s="253" t="s">
        <v>85</v>
      </c>
      <c r="AV113" s="14" t="s">
        <v>85</v>
      </c>
      <c r="AW113" s="14" t="s">
        <v>4</v>
      </c>
      <c r="AX113" s="14" t="s">
        <v>79</v>
      </c>
      <c r="AY113" s="253" t="s">
        <v>186</v>
      </c>
    </row>
    <row r="114" s="2" customFormat="1" ht="37.8" customHeight="1">
      <c r="A114" s="38"/>
      <c r="B114" s="39"/>
      <c r="C114" s="213" t="s">
        <v>235</v>
      </c>
      <c r="D114" s="213" t="s">
        <v>188</v>
      </c>
      <c r="E114" s="214" t="s">
        <v>669</v>
      </c>
      <c r="F114" s="215" t="s">
        <v>670</v>
      </c>
      <c r="G114" s="216" t="s">
        <v>230</v>
      </c>
      <c r="H114" s="217">
        <v>0.35099999999999998</v>
      </c>
      <c r="I114" s="218"/>
      <c r="J114" s="219">
        <f>ROUND(I114*H114,2)</f>
        <v>0</v>
      </c>
      <c r="K114" s="220"/>
      <c r="L114" s="44"/>
      <c r="M114" s="221" t="s">
        <v>19</v>
      </c>
      <c r="N114" s="222" t="s">
        <v>44</v>
      </c>
      <c r="O114" s="84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R114" s="225" t="s">
        <v>192</v>
      </c>
      <c r="AT114" s="225" t="s">
        <v>188</v>
      </c>
      <c r="AU114" s="225" t="s">
        <v>85</v>
      </c>
      <c r="AY114" s="17" t="s">
        <v>186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7" t="s">
        <v>85</v>
      </c>
      <c r="BK114" s="226">
        <f>ROUND(I114*H114,2)</f>
        <v>0</v>
      </c>
      <c r="BL114" s="17" t="s">
        <v>192</v>
      </c>
      <c r="BM114" s="225" t="s">
        <v>1442</v>
      </c>
    </row>
    <row r="115" s="12" customFormat="1" ht="22.8" customHeight="1">
      <c r="A115" s="12"/>
      <c r="B115" s="197"/>
      <c r="C115" s="198"/>
      <c r="D115" s="199" t="s">
        <v>71</v>
      </c>
      <c r="E115" s="211" t="s">
        <v>672</v>
      </c>
      <c r="F115" s="211" t="s">
        <v>673</v>
      </c>
      <c r="G115" s="198"/>
      <c r="H115" s="198"/>
      <c r="I115" s="201"/>
      <c r="J115" s="212">
        <f>BK115</f>
        <v>0</v>
      </c>
      <c r="K115" s="198"/>
      <c r="L115" s="203"/>
      <c r="M115" s="204"/>
      <c r="N115" s="205"/>
      <c r="O115" s="205"/>
      <c r="P115" s="206">
        <f>SUM(P116:P117)</f>
        <v>0</v>
      </c>
      <c r="Q115" s="205"/>
      <c r="R115" s="206">
        <f>SUM(R116:R117)</f>
        <v>0</v>
      </c>
      <c r="S115" s="205"/>
      <c r="T115" s="207">
        <f>SUM(T116:T117)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08" t="s">
        <v>79</v>
      </c>
      <c r="AT115" s="209" t="s">
        <v>71</v>
      </c>
      <c r="AU115" s="209" t="s">
        <v>79</v>
      </c>
      <c r="AY115" s="208" t="s">
        <v>186</v>
      </c>
      <c r="BK115" s="210">
        <f>SUM(BK116:BK117)</f>
        <v>0</v>
      </c>
    </row>
    <row r="116" s="2" customFormat="1" ht="55.5" customHeight="1">
      <c r="A116" s="38"/>
      <c r="B116" s="39"/>
      <c r="C116" s="213" t="s">
        <v>242</v>
      </c>
      <c r="D116" s="213" t="s">
        <v>188</v>
      </c>
      <c r="E116" s="214" t="s">
        <v>675</v>
      </c>
      <c r="F116" s="215" t="s">
        <v>676</v>
      </c>
      <c r="G116" s="216" t="s">
        <v>230</v>
      </c>
      <c r="H116" s="217">
        <v>0.010999999999999999</v>
      </c>
      <c r="I116" s="218"/>
      <c r="J116" s="219">
        <f>ROUND(I116*H116,2)</f>
        <v>0</v>
      </c>
      <c r="K116" s="220"/>
      <c r="L116" s="44"/>
      <c r="M116" s="221" t="s">
        <v>19</v>
      </c>
      <c r="N116" s="222" t="s">
        <v>44</v>
      </c>
      <c r="O116" s="84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192</v>
      </c>
      <c r="AT116" s="225" t="s">
        <v>188</v>
      </c>
      <c r="AU116" s="225" t="s">
        <v>85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192</v>
      </c>
      <c r="BM116" s="225" t="s">
        <v>1443</v>
      </c>
    </row>
    <row r="117" s="2" customFormat="1">
      <c r="A117" s="38"/>
      <c r="B117" s="39"/>
      <c r="C117" s="40"/>
      <c r="D117" s="227" t="s">
        <v>194</v>
      </c>
      <c r="E117" s="40"/>
      <c r="F117" s="228" t="s">
        <v>678</v>
      </c>
      <c r="G117" s="40"/>
      <c r="H117" s="40"/>
      <c r="I117" s="229"/>
      <c r="J117" s="40"/>
      <c r="K117" s="40"/>
      <c r="L117" s="44"/>
      <c r="M117" s="230"/>
      <c r="N117" s="231"/>
      <c r="O117" s="84"/>
      <c r="P117" s="84"/>
      <c r="Q117" s="84"/>
      <c r="R117" s="84"/>
      <c r="S117" s="84"/>
      <c r="T117" s="85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7" t="s">
        <v>194</v>
      </c>
      <c r="AU117" s="17" t="s">
        <v>85</v>
      </c>
    </row>
    <row r="118" s="12" customFormat="1" ht="25.92" customHeight="1">
      <c r="A118" s="12"/>
      <c r="B118" s="197"/>
      <c r="C118" s="198"/>
      <c r="D118" s="199" t="s">
        <v>71</v>
      </c>
      <c r="E118" s="200" t="s">
        <v>679</v>
      </c>
      <c r="F118" s="200" t="s">
        <v>680</v>
      </c>
      <c r="G118" s="198"/>
      <c r="H118" s="198"/>
      <c r="I118" s="201"/>
      <c r="J118" s="202">
        <f>BK118</f>
        <v>0</v>
      </c>
      <c r="K118" s="198"/>
      <c r="L118" s="203"/>
      <c r="M118" s="204"/>
      <c r="N118" s="205"/>
      <c r="O118" s="205"/>
      <c r="P118" s="206">
        <f>P119+P147+P167+P224+P252+P272+P295</f>
        <v>0</v>
      </c>
      <c r="Q118" s="205"/>
      <c r="R118" s="206">
        <f>R119+R147+R167+R224+R252+R272+R295</f>
        <v>3.9094535052124999</v>
      </c>
      <c r="S118" s="205"/>
      <c r="T118" s="207">
        <f>T119+T147+T167+T224+T252+T272+T295</f>
        <v>0.35139999999999999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8" t="s">
        <v>85</v>
      </c>
      <c r="AT118" s="209" t="s">
        <v>71</v>
      </c>
      <c r="AU118" s="209" t="s">
        <v>72</v>
      </c>
      <c r="AY118" s="208" t="s">
        <v>186</v>
      </c>
      <c r="BK118" s="210">
        <f>BK119+BK147+BK167+BK224+BK252+BK272+BK295</f>
        <v>0</v>
      </c>
    </row>
    <row r="119" s="12" customFormat="1" ht="22.8" customHeight="1">
      <c r="A119" s="12"/>
      <c r="B119" s="197"/>
      <c r="C119" s="198"/>
      <c r="D119" s="199" t="s">
        <v>71</v>
      </c>
      <c r="E119" s="211" t="s">
        <v>739</v>
      </c>
      <c r="F119" s="211" t="s">
        <v>740</v>
      </c>
      <c r="G119" s="198"/>
      <c r="H119" s="198"/>
      <c r="I119" s="201"/>
      <c r="J119" s="212">
        <f>BK119</f>
        <v>0</v>
      </c>
      <c r="K119" s="198"/>
      <c r="L119" s="203"/>
      <c r="M119" s="204"/>
      <c r="N119" s="205"/>
      <c r="O119" s="205"/>
      <c r="P119" s="206">
        <f>SUM(P120:P146)</f>
        <v>0</v>
      </c>
      <c r="Q119" s="205"/>
      <c r="R119" s="206">
        <f>SUM(R120:R146)</f>
        <v>0.084269999999999984</v>
      </c>
      <c r="S119" s="205"/>
      <c r="T119" s="207">
        <f>SUM(T120:T146)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08" t="s">
        <v>85</v>
      </c>
      <c r="AT119" s="209" t="s">
        <v>71</v>
      </c>
      <c r="AU119" s="209" t="s">
        <v>79</v>
      </c>
      <c r="AY119" s="208" t="s">
        <v>186</v>
      </c>
      <c r="BK119" s="210">
        <f>SUM(BK120:BK146)</f>
        <v>0</v>
      </c>
    </row>
    <row r="120" s="2" customFormat="1" ht="37.8" customHeight="1">
      <c r="A120" s="38"/>
      <c r="B120" s="39"/>
      <c r="C120" s="213" t="s">
        <v>239</v>
      </c>
      <c r="D120" s="213" t="s">
        <v>188</v>
      </c>
      <c r="E120" s="214" t="s">
        <v>1444</v>
      </c>
      <c r="F120" s="215" t="s">
        <v>1445</v>
      </c>
      <c r="G120" s="216" t="s">
        <v>566</v>
      </c>
      <c r="H120" s="217">
        <v>260</v>
      </c>
      <c r="I120" s="218"/>
      <c r="J120" s="219">
        <f>ROUND(I120*H120,2)</f>
        <v>0</v>
      </c>
      <c r="K120" s="220"/>
      <c r="L120" s="44"/>
      <c r="M120" s="221" t="s">
        <v>19</v>
      </c>
      <c r="N120" s="222" t="s">
        <v>44</v>
      </c>
      <c r="O120" s="84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306</v>
      </c>
      <c r="AT120" s="225" t="s">
        <v>188</v>
      </c>
      <c r="AU120" s="225" t="s">
        <v>85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306</v>
      </c>
      <c r="BM120" s="225" t="s">
        <v>1446</v>
      </c>
    </row>
    <row r="121" s="2" customFormat="1">
      <c r="A121" s="38"/>
      <c r="B121" s="39"/>
      <c r="C121" s="40"/>
      <c r="D121" s="227" t="s">
        <v>194</v>
      </c>
      <c r="E121" s="40"/>
      <c r="F121" s="228" t="s">
        <v>1447</v>
      </c>
      <c r="G121" s="40"/>
      <c r="H121" s="40"/>
      <c r="I121" s="229"/>
      <c r="J121" s="40"/>
      <c r="K121" s="40"/>
      <c r="L121" s="44"/>
      <c r="M121" s="230"/>
      <c r="N121" s="231"/>
      <c r="O121" s="84"/>
      <c r="P121" s="84"/>
      <c r="Q121" s="84"/>
      <c r="R121" s="84"/>
      <c r="S121" s="84"/>
      <c r="T121" s="85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7" t="s">
        <v>194</v>
      </c>
      <c r="AU121" s="17" t="s">
        <v>85</v>
      </c>
    </row>
    <row r="122" s="2" customFormat="1" ht="21.75" customHeight="1">
      <c r="A122" s="38"/>
      <c r="B122" s="39"/>
      <c r="C122" s="254" t="s">
        <v>253</v>
      </c>
      <c r="D122" s="254" t="s">
        <v>236</v>
      </c>
      <c r="E122" s="255" t="s">
        <v>1448</v>
      </c>
      <c r="F122" s="256" t="s">
        <v>1449</v>
      </c>
      <c r="G122" s="257" t="s">
        <v>566</v>
      </c>
      <c r="H122" s="258">
        <v>30</v>
      </c>
      <c r="I122" s="259"/>
      <c r="J122" s="260">
        <f>ROUND(I122*H122,2)</f>
        <v>0</v>
      </c>
      <c r="K122" s="261"/>
      <c r="L122" s="262"/>
      <c r="M122" s="263" t="s">
        <v>19</v>
      </c>
      <c r="N122" s="264" t="s">
        <v>44</v>
      </c>
      <c r="O122" s="84"/>
      <c r="P122" s="223">
        <f>O122*H122</f>
        <v>0</v>
      </c>
      <c r="Q122" s="223">
        <v>0.00029999999999999997</v>
      </c>
      <c r="R122" s="223">
        <f>Q122*H122</f>
        <v>0.0089999999999999993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406</v>
      </c>
      <c r="AT122" s="225" t="s">
        <v>236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1450</v>
      </c>
    </row>
    <row r="123" s="2" customFormat="1" ht="21.75" customHeight="1">
      <c r="A123" s="38"/>
      <c r="B123" s="39"/>
      <c r="C123" s="254" t="s">
        <v>261</v>
      </c>
      <c r="D123" s="254" t="s">
        <v>236</v>
      </c>
      <c r="E123" s="255" t="s">
        <v>1451</v>
      </c>
      <c r="F123" s="256" t="s">
        <v>1452</v>
      </c>
      <c r="G123" s="257" t="s">
        <v>566</v>
      </c>
      <c r="H123" s="258">
        <v>10</v>
      </c>
      <c r="I123" s="259"/>
      <c r="J123" s="260">
        <f>ROUND(I123*H123,2)</f>
        <v>0</v>
      </c>
      <c r="K123" s="261"/>
      <c r="L123" s="262"/>
      <c r="M123" s="263" t="s">
        <v>19</v>
      </c>
      <c r="N123" s="264" t="s">
        <v>44</v>
      </c>
      <c r="O123" s="84"/>
      <c r="P123" s="223">
        <f>O123*H123</f>
        <v>0</v>
      </c>
      <c r="Q123" s="223">
        <v>0.00029999999999999997</v>
      </c>
      <c r="R123" s="223">
        <f>Q123*H123</f>
        <v>0.0029999999999999996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406</v>
      </c>
      <c r="AT123" s="225" t="s">
        <v>236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1453</v>
      </c>
    </row>
    <row r="124" s="2" customFormat="1" ht="21.75" customHeight="1">
      <c r="A124" s="38"/>
      <c r="B124" s="39"/>
      <c r="C124" s="254" t="s">
        <v>267</v>
      </c>
      <c r="D124" s="254" t="s">
        <v>236</v>
      </c>
      <c r="E124" s="255" t="s">
        <v>1454</v>
      </c>
      <c r="F124" s="256" t="s">
        <v>1455</v>
      </c>
      <c r="G124" s="257" t="s">
        <v>566</v>
      </c>
      <c r="H124" s="258">
        <v>20</v>
      </c>
      <c r="I124" s="259"/>
      <c r="J124" s="260">
        <f>ROUND(I124*H124,2)</f>
        <v>0</v>
      </c>
      <c r="K124" s="261"/>
      <c r="L124" s="262"/>
      <c r="M124" s="263" t="s">
        <v>19</v>
      </c>
      <c r="N124" s="264" t="s">
        <v>44</v>
      </c>
      <c r="O124" s="84"/>
      <c r="P124" s="223">
        <f>O124*H124</f>
        <v>0</v>
      </c>
      <c r="Q124" s="223">
        <v>0.00029999999999999997</v>
      </c>
      <c r="R124" s="223">
        <f>Q124*H124</f>
        <v>0.0059999999999999993</v>
      </c>
      <c r="S124" s="223">
        <v>0</v>
      </c>
      <c r="T124" s="224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406</v>
      </c>
      <c r="AT124" s="225" t="s">
        <v>236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1456</v>
      </c>
    </row>
    <row r="125" s="2" customFormat="1" ht="21.75" customHeight="1">
      <c r="A125" s="38"/>
      <c r="B125" s="39"/>
      <c r="C125" s="254" t="s">
        <v>273</v>
      </c>
      <c r="D125" s="254" t="s">
        <v>236</v>
      </c>
      <c r="E125" s="255" t="s">
        <v>1457</v>
      </c>
      <c r="F125" s="256" t="s">
        <v>1458</v>
      </c>
      <c r="G125" s="257" t="s">
        <v>566</v>
      </c>
      <c r="H125" s="258">
        <v>10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0.00029999999999999997</v>
      </c>
      <c r="R125" s="223">
        <f>Q125*H125</f>
        <v>0.0029999999999999996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1459</v>
      </c>
    </row>
    <row r="126" s="2" customFormat="1" ht="21.75" customHeight="1">
      <c r="A126" s="38"/>
      <c r="B126" s="39"/>
      <c r="C126" s="254" t="s">
        <v>280</v>
      </c>
      <c r="D126" s="254" t="s">
        <v>236</v>
      </c>
      <c r="E126" s="255" t="s">
        <v>1460</v>
      </c>
      <c r="F126" s="256" t="s">
        <v>1461</v>
      </c>
      <c r="G126" s="257" t="s">
        <v>566</v>
      </c>
      <c r="H126" s="258">
        <v>10</v>
      </c>
      <c r="I126" s="259"/>
      <c r="J126" s="260">
        <f>ROUND(I126*H126,2)</f>
        <v>0</v>
      </c>
      <c r="K126" s="261"/>
      <c r="L126" s="262"/>
      <c r="M126" s="263" t="s">
        <v>19</v>
      </c>
      <c r="N126" s="264" t="s">
        <v>44</v>
      </c>
      <c r="O126" s="84"/>
      <c r="P126" s="223">
        <f>O126*H126</f>
        <v>0</v>
      </c>
      <c r="Q126" s="223">
        <v>0.00029999999999999997</v>
      </c>
      <c r="R126" s="223">
        <f>Q126*H126</f>
        <v>0.0029999999999999996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406</v>
      </c>
      <c r="AT126" s="225" t="s">
        <v>236</v>
      </c>
      <c r="AU126" s="225" t="s">
        <v>85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1462</v>
      </c>
    </row>
    <row r="127" s="2" customFormat="1" ht="21.75" customHeight="1">
      <c r="A127" s="38"/>
      <c r="B127" s="39"/>
      <c r="C127" s="254" t="s">
        <v>289</v>
      </c>
      <c r="D127" s="254" t="s">
        <v>236</v>
      </c>
      <c r="E127" s="255" t="s">
        <v>1463</v>
      </c>
      <c r="F127" s="256" t="s">
        <v>1464</v>
      </c>
      <c r="G127" s="257" t="s">
        <v>566</v>
      </c>
      <c r="H127" s="258">
        <v>40</v>
      </c>
      <c r="I127" s="259"/>
      <c r="J127" s="260">
        <f>ROUND(I127*H127,2)</f>
        <v>0</v>
      </c>
      <c r="K127" s="261"/>
      <c r="L127" s="262"/>
      <c r="M127" s="263" t="s">
        <v>19</v>
      </c>
      <c r="N127" s="264" t="s">
        <v>44</v>
      </c>
      <c r="O127" s="84"/>
      <c r="P127" s="223">
        <f>O127*H127</f>
        <v>0</v>
      </c>
      <c r="Q127" s="223">
        <v>0.00029999999999999997</v>
      </c>
      <c r="R127" s="223">
        <f>Q127*H127</f>
        <v>0.011999999999999999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406</v>
      </c>
      <c r="AT127" s="225" t="s">
        <v>236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1465</v>
      </c>
    </row>
    <row r="128" s="2" customFormat="1" ht="21.75" customHeight="1">
      <c r="A128" s="38"/>
      <c r="B128" s="39"/>
      <c r="C128" s="254" t="s">
        <v>8</v>
      </c>
      <c r="D128" s="254" t="s">
        <v>236</v>
      </c>
      <c r="E128" s="255" t="s">
        <v>1466</v>
      </c>
      <c r="F128" s="256" t="s">
        <v>1467</v>
      </c>
      <c r="G128" s="257" t="s">
        <v>566</v>
      </c>
      <c r="H128" s="258">
        <v>140</v>
      </c>
      <c r="I128" s="259"/>
      <c r="J128" s="260">
        <f>ROUND(I128*H128,2)</f>
        <v>0</v>
      </c>
      <c r="K128" s="261"/>
      <c r="L128" s="262"/>
      <c r="M128" s="263" t="s">
        <v>19</v>
      </c>
      <c r="N128" s="264" t="s">
        <v>44</v>
      </c>
      <c r="O128" s="84"/>
      <c r="P128" s="223">
        <f>O128*H128</f>
        <v>0</v>
      </c>
      <c r="Q128" s="223">
        <v>0.00029999999999999997</v>
      </c>
      <c r="R128" s="223">
        <f>Q128*H128</f>
        <v>0.041999999999999996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406</v>
      </c>
      <c r="AT128" s="225" t="s">
        <v>236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1468</v>
      </c>
    </row>
    <row r="129" s="2" customFormat="1" ht="16.5" customHeight="1">
      <c r="A129" s="38"/>
      <c r="B129" s="39"/>
      <c r="C129" s="254" t="s">
        <v>306</v>
      </c>
      <c r="D129" s="254" t="s">
        <v>236</v>
      </c>
      <c r="E129" s="255" t="s">
        <v>1469</v>
      </c>
      <c r="F129" s="256" t="s">
        <v>1470</v>
      </c>
      <c r="G129" s="257" t="s">
        <v>283</v>
      </c>
      <c r="H129" s="258">
        <v>10</v>
      </c>
      <c r="I129" s="259"/>
      <c r="J129" s="260">
        <f>ROUND(I129*H129,2)</f>
        <v>0</v>
      </c>
      <c r="K129" s="261"/>
      <c r="L129" s="262"/>
      <c r="M129" s="263" t="s">
        <v>19</v>
      </c>
      <c r="N129" s="264" t="s">
        <v>44</v>
      </c>
      <c r="O129" s="84"/>
      <c r="P129" s="223">
        <f>O129*H129</f>
        <v>0</v>
      </c>
      <c r="Q129" s="223">
        <v>0.00011</v>
      </c>
      <c r="R129" s="223">
        <f>Q129*H129</f>
        <v>0.0011000000000000001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406</v>
      </c>
      <c r="AT129" s="225" t="s">
        <v>236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1471</v>
      </c>
    </row>
    <row r="130" s="2" customFormat="1">
      <c r="A130" s="38"/>
      <c r="B130" s="39"/>
      <c r="C130" s="40"/>
      <c r="D130" s="234" t="s">
        <v>1472</v>
      </c>
      <c r="E130" s="40"/>
      <c r="F130" s="272" t="s">
        <v>1473</v>
      </c>
      <c r="G130" s="40"/>
      <c r="H130" s="40"/>
      <c r="I130" s="229"/>
      <c r="J130" s="40"/>
      <c r="K130" s="40"/>
      <c r="L130" s="44"/>
      <c r="M130" s="230"/>
      <c r="N130" s="231"/>
      <c r="O130" s="84"/>
      <c r="P130" s="84"/>
      <c r="Q130" s="84"/>
      <c r="R130" s="84"/>
      <c r="S130" s="84"/>
      <c r="T130" s="85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1472</v>
      </c>
      <c r="AU130" s="17" t="s">
        <v>85</v>
      </c>
    </row>
    <row r="131" s="2" customFormat="1" ht="16.5" customHeight="1">
      <c r="A131" s="38"/>
      <c r="B131" s="39"/>
      <c r="C131" s="254" t="s">
        <v>312</v>
      </c>
      <c r="D131" s="254" t="s">
        <v>236</v>
      </c>
      <c r="E131" s="255" t="s">
        <v>1474</v>
      </c>
      <c r="F131" s="256" t="s">
        <v>1475</v>
      </c>
      <c r="G131" s="257" t="s">
        <v>283</v>
      </c>
      <c r="H131" s="258">
        <v>4</v>
      </c>
      <c r="I131" s="259"/>
      <c r="J131" s="260">
        <f>ROUND(I131*H131,2)</f>
        <v>0</v>
      </c>
      <c r="K131" s="261"/>
      <c r="L131" s="262"/>
      <c r="M131" s="263" t="s">
        <v>19</v>
      </c>
      <c r="N131" s="264" t="s">
        <v>44</v>
      </c>
      <c r="O131" s="84"/>
      <c r="P131" s="223">
        <f>O131*H131</f>
        <v>0</v>
      </c>
      <c r="Q131" s="223">
        <v>0.00011</v>
      </c>
      <c r="R131" s="223">
        <f>Q131*H131</f>
        <v>0.00044000000000000002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406</v>
      </c>
      <c r="AT131" s="225" t="s">
        <v>236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1476</v>
      </c>
    </row>
    <row r="132" s="2" customFormat="1">
      <c r="A132" s="38"/>
      <c r="B132" s="39"/>
      <c r="C132" s="40"/>
      <c r="D132" s="234" t="s">
        <v>1472</v>
      </c>
      <c r="E132" s="40"/>
      <c r="F132" s="272" t="s">
        <v>1473</v>
      </c>
      <c r="G132" s="40"/>
      <c r="H132" s="40"/>
      <c r="I132" s="229"/>
      <c r="J132" s="40"/>
      <c r="K132" s="40"/>
      <c r="L132" s="44"/>
      <c r="M132" s="230"/>
      <c r="N132" s="231"/>
      <c r="O132" s="84"/>
      <c r="P132" s="84"/>
      <c r="Q132" s="84"/>
      <c r="R132" s="84"/>
      <c r="S132" s="84"/>
      <c r="T132" s="85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7" t="s">
        <v>1472</v>
      </c>
      <c r="AU132" s="17" t="s">
        <v>85</v>
      </c>
    </row>
    <row r="133" s="2" customFormat="1" ht="16.5" customHeight="1">
      <c r="A133" s="38"/>
      <c r="B133" s="39"/>
      <c r="C133" s="254" t="s">
        <v>318</v>
      </c>
      <c r="D133" s="254" t="s">
        <v>236</v>
      </c>
      <c r="E133" s="255" t="s">
        <v>1477</v>
      </c>
      <c r="F133" s="256" t="s">
        <v>1478</v>
      </c>
      <c r="G133" s="257" t="s">
        <v>283</v>
      </c>
      <c r="H133" s="258">
        <v>7</v>
      </c>
      <c r="I133" s="259"/>
      <c r="J133" s="260">
        <f>ROUND(I133*H133,2)</f>
        <v>0</v>
      </c>
      <c r="K133" s="261"/>
      <c r="L133" s="262"/>
      <c r="M133" s="263" t="s">
        <v>19</v>
      </c>
      <c r="N133" s="264" t="s">
        <v>44</v>
      </c>
      <c r="O133" s="84"/>
      <c r="P133" s="223">
        <f>O133*H133</f>
        <v>0</v>
      </c>
      <c r="Q133" s="223">
        <v>0.00011</v>
      </c>
      <c r="R133" s="223">
        <f>Q133*H133</f>
        <v>0.00077000000000000007</v>
      </c>
      <c r="S133" s="223">
        <v>0</v>
      </c>
      <c r="T133" s="224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25" t="s">
        <v>406</v>
      </c>
      <c r="AT133" s="225" t="s">
        <v>236</v>
      </c>
      <c r="AU133" s="225" t="s">
        <v>85</v>
      </c>
      <c r="AY133" s="17" t="s">
        <v>186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7" t="s">
        <v>85</v>
      </c>
      <c r="BK133" s="226">
        <f>ROUND(I133*H133,2)</f>
        <v>0</v>
      </c>
      <c r="BL133" s="17" t="s">
        <v>306</v>
      </c>
      <c r="BM133" s="225" t="s">
        <v>1479</v>
      </c>
    </row>
    <row r="134" s="2" customFormat="1">
      <c r="A134" s="38"/>
      <c r="B134" s="39"/>
      <c r="C134" s="40"/>
      <c r="D134" s="234" t="s">
        <v>1472</v>
      </c>
      <c r="E134" s="40"/>
      <c r="F134" s="272" t="s">
        <v>1473</v>
      </c>
      <c r="G134" s="40"/>
      <c r="H134" s="40"/>
      <c r="I134" s="229"/>
      <c r="J134" s="40"/>
      <c r="K134" s="40"/>
      <c r="L134" s="44"/>
      <c r="M134" s="230"/>
      <c r="N134" s="231"/>
      <c r="O134" s="84"/>
      <c r="P134" s="84"/>
      <c r="Q134" s="84"/>
      <c r="R134" s="84"/>
      <c r="S134" s="84"/>
      <c r="T134" s="85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7" t="s">
        <v>1472</v>
      </c>
      <c r="AU134" s="17" t="s">
        <v>85</v>
      </c>
    </row>
    <row r="135" s="2" customFormat="1" ht="16.5" customHeight="1">
      <c r="A135" s="38"/>
      <c r="B135" s="39"/>
      <c r="C135" s="254" t="s">
        <v>323</v>
      </c>
      <c r="D135" s="254" t="s">
        <v>236</v>
      </c>
      <c r="E135" s="255" t="s">
        <v>1480</v>
      </c>
      <c r="F135" s="256" t="s">
        <v>1481</v>
      </c>
      <c r="G135" s="257" t="s">
        <v>283</v>
      </c>
      <c r="H135" s="258">
        <v>4</v>
      </c>
      <c r="I135" s="259"/>
      <c r="J135" s="260">
        <f>ROUND(I135*H135,2)</f>
        <v>0</v>
      </c>
      <c r="K135" s="261"/>
      <c r="L135" s="262"/>
      <c r="M135" s="263" t="s">
        <v>19</v>
      </c>
      <c r="N135" s="264" t="s">
        <v>44</v>
      </c>
      <c r="O135" s="84"/>
      <c r="P135" s="223">
        <f>O135*H135</f>
        <v>0</v>
      </c>
      <c r="Q135" s="223">
        <v>0.00011</v>
      </c>
      <c r="R135" s="223">
        <f>Q135*H135</f>
        <v>0.00044000000000000002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406</v>
      </c>
      <c r="AT135" s="225" t="s">
        <v>236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1482</v>
      </c>
    </row>
    <row r="136" s="2" customFormat="1">
      <c r="A136" s="38"/>
      <c r="B136" s="39"/>
      <c r="C136" s="40"/>
      <c r="D136" s="234" t="s">
        <v>1472</v>
      </c>
      <c r="E136" s="40"/>
      <c r="F136" s="272" t="s">
        <v>1473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1472</v>
      </c>
      <c r="AU136" s="17" t="s">
        <v>85</v>
      </c>
    </row>
    <row r="137" s="2" customFormat="1" ht="16.5" customHeight="1">
      <c r="A137" s="38"/>
      <c r="B137" s="39"/>
      <c r="C137" s="254" t="s">
        <v>329</v>
      </c>
      <c r="D137" s="254" t="s">
        <v>236</v>
      </c>
      <c r="E137" s="255" t="s">
        <v>1483</v>
      </c>
      <c r="F137" s="256" t="s">
        <v>1484</v>
      </c>
      <c r="G137" s="257" t="s">
        <v>283</v>
      </c>
      <c r="H137" s="258">
        <v>4</v>
      </c>
      <c r="I137" s="259"/>
      <c r="J137" s="260">
        <f>ROUND(I137*H137,2)</f>
        <v>0</v>
      </c>
      <c r="K137" s="261"/>
      <c r="L137" s="262"/>
      <c r="M137" s="263" t="s">
        <v>19</v>
      </c>
      <c r="N137" s="264" t="s">
        <v>44</v>
      </c>
      <c r="O137" s="84"/>
      <c r="P137" s="223">
        <f>O137*H137</f>
        <v>0</v>
      </c>
      <c r="Q137" s="223">
        <v>0.00011</v>
      </c>
      <c r="R137" s="223">
        <f>Q137*H137</f>
        <v>0.00044000000000000002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406</v>
      </c>
      <c r="AT137" s="225" t="s">
        <v>236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1485</v>
      </c>
    </row>
    <row r="138" s="2" customFormat="1">
      <c r="A138" s="38"/>
      <c r="B138" s="39"/>
      <c r="C138" s="40"/>
      <c r="D138" s="234" t="s">
        <v>1472</v>
      </c>
      <c r="E138" s="40"/>
      <c r="F138" s="272" t="s">
        <v>1473</v>
      </c>
      <c r="G138" s="40"/>
      <c r="H138" s="40"/>
      <c r="I138" s="229"/>
      <c r="J138" s="40"/>
      <c r="K138" s="40"/>
      <c r="L138" s="44"/>
      <c r="M138" s="230"/>
      <c r="N138" s="231"/>
      <c r="O138" s="84"/>
      <c r="P138" s="84"/>
      <c r="Q138" s="84"/>
      <c r="R138" s="84"/>
      <c r="S138" s="84"/>
      <c r="T138" s="85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7" t="s">
        <v>1472</v>
      </c>
      <c r="AU138" s="17" t="s">
        <v>85</v>
      </c>
    </row>
    <row r="139" s="2" customFormat="1" ht="16.5" customHeight="1">
      <c r="A139" s="38"/>
      <c r="B139" s="39"/>
      <c r="C139" s="254" t="s">
        <v>7</v>
      </c>
      <c r="D139" s="254" t="s">
        <v>236</v>
      </c>
      <c r="E139" s="255" t="s">
        <v>1486</v>
      </c>
      <c r="F139" s="256" t="s">
        <v>1487</v>
      </c>
      <c r="G139" s="257" t="s">
        <v>283</v>
      </c>
      <c r="H139" s="258">
        <v>10</v>
      </c>
      <c r="I139" s="259"/>
      <c r="J139" s="260">
        <f>ROUND(I139*H139,2)</f>
        <v>0</v>
      </c>
      <c r="K139" s="261"/>
      <c r="L139" s="262"/>
      <c r="M139" s="263" t="s">
        <v>19</v>
      </c>
      <c r="N139" s="264" t="s">
        <v>44</v>
      </c>
      <c r="O139" s="84"/>
      <c r="P139" s="223">
        <f>O139*H139</f>
        <v>0</v>
      </c>
      <c r="Q139" s="223">
        <v>0.00011</v>
      </c>
      <c r="R139" s="223">
        <f>Q139*H139</f>
        <v>0.0011000000000000001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406</v>
      </c>
      <c r="AT139" s="225" t="s">
        <v>236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1488</v>
      </c>
    </row>
    <row r="140" s="2" customFormat="1">
      <c r="A140" s="38"/>
      <c r="B140" s="39"/>
      <c r="C140" s="40"/>
      <c r="D140" s="234" t="s">
        <v>1472</v>
      </c>
      <c r="E140" s="40"/>
      <c r="F140" s="272" t="s">
        <v>1473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1472</v>
      </c>
      <c r="AU140" s="17" t="s">
        <v>85</v>
      </c>
    </row>
    <row r="141" s="2" customFormat="1" ht="16.5" customHeight="1">
      <c r="A141" s="38"/>
      <c r="B141" s="39"/>
      <c r="C141" s="254" t="s">
        <v>341</v>
      </c>
      <c r="D141" s="254" t="s">
        <v>236</v>
      </c>
      <c r="E141" s="255" t="s">
        <v>1489</v>
      </c>
      <c r="F141" s="256" t="s">
        <v>1490</v>
      </c>
      <c r="G141" s="257" t="s">
        <v>283</v>
      </c>
      <c r="H141" s="258">
        <v>18</v>
      </c>
      <c r="I141" s="259"/>
      <c r="J141" s="260">
        <f>ROUND(I141*H141,2)</f>
        <v>0</v>
      </c>
      <c r="K141" s="261"/>
      <c r="L141" s="262"/>
      <c r="M141" s="263" t="s">
        <v>19</v>
      </c>
      <c r="N141" s="264" t="s">
        <v>44</v>
      </c>
      <c r="O141" s="84"/>
      <c r="P141" s="223">
        <f>O141*H141</f>
        <v>0</v>
      </c>
      <c r="Q141" s="223">
        <v>0.00011</v>
      </c>
      <c r="R141" s="223">
        <f>Q141*H141</f>
        <v>0.00198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406</v>
      </c>
      <c r="AT141" s="225" t="s">
        <v>236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1491</v>
      </c>
    </row>
    <row r="142" s="2" customFormat="1">
      <c r="A142" s="38"/>
      <c r="B142" s="39"/>
      <c r="C142" s="40"/>
      <c r="D142" s="234" t="s">
        <v>1472</v>
      </c>
      <c r="E142" s="40"/>
      <c r="F142" s="272" t="s">
        <v>1473</v>
      </c>
      <c r="G142" s="40"/>
      <c r="H142" s="40"/>
      <c r="I142" s="229"/>
      <c r="J142" s="40"/>
      <c r="K142" s="40"/>
      <c r="L142" s="44"/>
      <c r="M142" s="230"/>
      <c r="N142" s="231"/>
      <c r="O142" s="84"/>
      <c r="P142" s="84"/>
      <c r="Q142" s="84"/>
      <c r="R142" s="84"/>
      <c r="S142" s="84"/>
      <c r="T142" s="85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1472</v>
      </c>
      <c r="AU142" s="17" t="s">
        <v>85</v>
      </c>
    </row>
    <row r="143" s="2" customFormat="1" ht="49.05" customHeight="1">
      <c r="A143" s="38"/>
      <c r="B143" s="39"/>
      <c r="C143" s="213" t="s">
        <v>346</v>
      </c>
      <c r="D143" s="213" t="s">
        <v>188</v>
      </c>
      <c r="E143" s="214" t="s">
        <v>757</v>
      </c>
      <c r="F143" s="215" t="s">
        <v>758</v>
      </c>
      <c r="G143" s="216" t="s">
        <v>230</v>
      </c>
      <c r="H143" s="217">
        <v>0.084000000000000005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1492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760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49.05" customHeight="1">
      <c r="A145" s="38"/>
      <c r="B145" s="39"/>
      <c r="C145" s="213" t="s">
        <v>352</v>
      </c>
      <c r="D145" s="213" t="s">
        <v>188</v>
      </c>
      <c r="E145" s="214" t="s">
        <v>762</v>
      </c>
      <c r="F145" s="215" t="s">
        <v>763</v>
      </c>
      <c r="G145" s="216" t="s">
        <v>230</v>
      </c>
      <c r="H145" s="217">
        <v>0.084000000000000005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1493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765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12" customFormat="1" ht="22.8" customHeight="1">
      <c r="A147" s="12"/>
      <c r="B147" s="197"/>
      <c r="C147" s="198"/>
      <c r="D147" s="199" t="s">
        <v>71</v>
      </c>
      <c r="E147" s="211" t="s">
        <v>1494</v>
      </c>
      <c r="F147" s="211" t="s">
        <v>1495</v>
      </c>
      <c r="G147" s="198"/>
      <c r="H147" s="198"/>
      <c r="I147" s="201"/>
      <c r="J147" s="212">
        <f>BK147</f>
        <v>0</v>
      </c>
      <c r="K147" s="198"/>
      <c r="L147" s="203"/>
      <c r="M147" s="204"/>
      <c r="N147" s="205"/>
      <c r="O147" s="205"/>
      <c r="P147" s="206">
        <f>SUM(P148:P166)</f>
        <v>0</v>
      </c>
      <c r="Q147" s="205"/>
      <c r="R147" s="206">
        <f>SUM(R148:R166)</f>
        <v>0.93475141000000006</v>
      </c>
      <c r="S147" s="205"/>
      <c r="T147" s="207">
        <f>SUM(T148:T166)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08" t="s">
        <v>85</v>
      </c>
      <c r="AT147" s="209" t="s">
        <v>71</v>
      </c>
      <c r="AU147" s="209" t="s">
        <v>79</v>
      </c>
      <c r="AY147" s="208" t="s">
        <v>186</v>
      </c>
      <c r="BK147" s="210">
        <f>SUM(BK148:BK166)</f>
        <v>0</v>
      </c>
    </row>
    <row r="148" s="2" customFormat="1" ht="24.15" customHeight="1">
      <c r="A148" s="38"/>
      <c r="B148" s="39"/>
      <c r="C148" s="213" t="s">
        <v>362</v>
      </c>
      <c r="D148" s="213" t="s">
        <v>188</v>
      </c>
      <c r="E148" s="214" t="s">
        <v>1496</v>
      </c>
      <c r="F148" s="215" t="s">
        <v>1497</v>
      </c>
      <c r="G148" s="216" t="s">
        <v>283</v>
      </c>
      <c r="H148" s="217">
        <v>2</v>
      </c>
      <c r="I148" s="218"/>
      <c r="J148" s="219">
        <f>ROUND(I148*H148,2)</f>
        <v>0</v>
      </c>
      <c r="K148" s="220"/>
      <c r="L148" s="44"/>
      <c r="M148" s="221" t="s">
        <v>19</v>
      </c>
      <c r="N148" s="222" t="s">
        <v>44</v>
      </c>
      <c r="O148" s="84"/>
      <c r="P148" s="223">
        <f>O148*H148</f>
        <v>0</v>
      </c>
      <c r="Q148" s="223">
        <v>0.0024185000000000001</v>
      </c>
      <c r="R148" s="223">
        <f>Q148*H148</f>
        <v>0.0048370000000000002</v>
      </c>
      <c r="S148" s="223">
        <v>0</v>
      </c>
      <c r="T148" s="224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25" t="s">
        <v>306</v>
      </c>
      <c r="AT148" s="225" t="s">
        <v>188</v>
      </c>
      <c r="AU148" s="225" t="s">
        <v>85</v>
      </c>
      <c r="AY148" s="17" t="s">
        <v>186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7" t="s">
        <v>85</v>
      </c>
      <c r="BK148" s="226">
        <f>ROUND(I148*H148,2)</f>
        <v>0</v>
      </c>
      <c r="BL148" s="17" t="s">
        <v>306</v>
      </c>
      <c r="BM148" s="225" t="s">
        <v>1498</v>
      </c>
    </row>
    <row r="149" s="2" customFormat="1">
      <c r="A149" s="38"/>
      <c r="B149" s="39"/>
      <c r="C149" s="40"/>
      <c r="D149" s="227" t="s">
        <v>194</v>
      </c>
      <c r="E149" s="40"/>
      <c r="F149" s="228" t="s">
        <v>1499</v>
      </c>
      <c r="G149" s="40"/>
      <c r="H149" s="40"/>
      <c r="I149" s="229"/>
      <c r="J149" s="40"/>
      <c r="K149" s="40"/>
      <c r="L149" s="44"/>
      <c r="M149" s="230"/>
      <c r="N149" s="231"/>
      <c r="O149" s="84"/>
      <c r="P149" s="84"/>
      <c r="Q149" s="84"/>
      <c r="R149" s="84"/>
      <c r="S149" s="84"/>
      <c r="T149" s="85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7" t="s">
        <v>194</v>
      </c>
      <c r="AU149" s="17" t="s">
        <v>85</v>
      </c>
    </row>
    <row r="150" s="2" customFormat="1" ht="24.15" customHeight="1">
      <c r="A150" s="38"/>
      <c r="B150" s="39"/>
      <c r="C150" s="213" t="s">
        <v>368</v>
      </c>
      <c r="D150" s="213" t="s">
        <v>188</v>
      </c>
      <c r="E150" s="214" t="s">
        <v>1500</v>
      </c>
      <c r="F150" s="215" t="s">
        <v>1501</v>
      </c>
      <c r="G150" s="216" t="s">
        <v>283</v>
      </c>
      <c r="H150" s="217">
        <v>2</v>
      </c>
      <c r="I150" s="218"/>
      <c r="J150" s="219">
        <f>ROUND(I150*H150,2)</f>
        <v>0</v>
      </c>
      <c r="K150" s="220"/>
      <c r="L150" s="44"/>
      <c r="M150" s="221" t="s">
        <v>19</v>
      </c>
      <c r="N150" s="222" t="s">
        <v>44</v>
      </c>
      <c r="O150" s="84"/>
      <c r="P150" s="223">
        <f>O150*H150</f>
        <v>0</v>
      </c>
      <c r="Q150" s="223">
        <v>0.0035000000000000001</v>
      </c>
      <c r="R150" s="223">
        <f>Q150*H150</f>
        <v>0.0070000000000000001</v>
      </c>
      <c r="S150" s="223">
        <v>0</v>
      </c>
      <c r="T150" s="224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25" t="s">
        <v>306</v>
      </c>
      <c r="AT150" s="225" t="s">
        <v>188</v>
      </c>
      <c r="AU150" s="225" t="s">
        <v>85</v>
      </c>
      <c r="AY150" s="17" t="s">
        <v>186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7" t="s">
        <v>85</v>
      </c>
      <c r="BK150" s="226">
        <f>ROUND(I150*H150,2)</f>
        <v>0</v>
      </c>
      <c r="BL150" s="17" t="s">
        <v>306</v>
      </c>
      <c r="BM150" s="225" t="s">
        <v>1502</v>
      </c>
    </row>
    <row r="151" s="2" customFormat="1">
      <c r="A151" s="38"/>
      <c r="B151" s="39"/>
      <c r="C151" s="40"/>
      <c r="D151" s="227" t="s">
        <v>194</v>
      </c>
      <c r="E151" s="40"/>
      <c r="F151" s="228" t="s">
        <v>1503</v>
      </c>
      <c r="G151" s="40"/>
      <c r="H151" s="40"/>
      <c r="I151" s="229"/>
      <c r="J151" s="40"/>
      <c r="K151" s="40"/>
      <c r="L151" s="44"/>
      <c r="M151" s="230"/>
      <c r="N151" s="231"/>
      <c r="O151" s="84"/>
      <c r="P151" s="84"/>
      <c r="Q151" s="84"/>
      <c r="R151" s="84"/>
      <c r="S151" s="84"/>
      <c r="T151" s="85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194</v>
      </c>
      <c r="AU151" s="17" t="s">
        <v>85</v>
      </c>
    </row>
    <row r="152" s="2" customFormat="1" ht="37.8" customHeight="1">
      <c r="A152" s="38"/>
      <c r="B152" s="39"/>
      <c r="C152" s="213" t="s">
        <v>374</v>
      </c>
      <c r="D152" s="213" t="s">
        <v>188</v>
      </c>
      <c r="E152" s="214" t="s">
        <v>1504</v>
      </c>
      <c r="F152" s="215" t="s">
        <v>1505</v>
      </c>
      <c r="G152" s="216" t="s">
        <v>283</v>
      </c>
      <c r="H152" s="217">
        <v>1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0.12314</v>
      </c>
      <c r="R152" s="223">
        <f>Q152*H152</f>
        <v>0.12314</v>
      </c>
      <c r="S152" s="223">
        <v>0</v>
      </c>
      <c r="T152" s="224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306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306</v>
      </c>
      <c r="BM152" s="225" t="s">
        <v>1506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1507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2" customFormat="1" ht="44.25" customHeight="1">
      <c r="A154" s="38"/>
      <c r="B154" s="39"/>
      <c r="C154" s="213" t="s">
        <v>379</v>
      </c>
      <c r="D154" s="213" t="s">
        <v>188</v>
      </c>
      <c r="E154" s="214" t="s">
        <v>1508</v>
      </c>
      <c r="F154" s="215" t="s">
        <v>1509</v>
      </c>
      <c r="G154" s="216" t="s">
        <v>1510</v>
      </c>
      <c r="H154" s="217">
        <v>1</v>
      </c>
      <c r="I154" s="218"/>
      <c r="J154" s="219">
        <f>ROUND(I154*H154,2)</f>
        <v>0</v>
      </c>
      <c r="K154" s="220"/>
      <c r="L154" s="44"/>
      <c r="M154" s="221" t="s">
        <v>19</v>
      </c>
      <c r="N154" s="222" t="s">
        <v>44</v>
      </c>
      <c r="O154" s="84"/>
      <c r="P154" s="223">
        <f>O154*H154</f>
        <v>0</v>
      </c>
      <c r="Q154" s="223">
        <v>0.0150687645</v>
      </c>
      <c r="R154" s="223">
        <f>Q154*H154</f>
        <v>0.0150687645</v>
      </c>
      <c r="S154" s="223">
        <v>0</v>
      </c>
      <c r="T154" s="224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25" t="s">
        <v>306</v>
      </c>
      <c r="AT154" s="225" t="s">
        <v>188</v>
      </c>
      <c r="AU154" s="225" t="s">
        <v>85</v>
      </c>
      <c r="AY154" s="17" t="s">
        <v>186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7" t="s">
        <v>85</v>
      </c>
      <c r="BK154" s="226">
        <f>ROUND(I154*H154,2)</f>
        <v>0</v>
      </c>
      <c r="BL154" s="17" t="s">
        <v>306</v>
      </c>
      <c r="BM154" s="225" t="s">
        <v>1511</v>
      </c>
    </row>
    <row r="155" s="2" customFormat="1">
      <c r="A155" s="38"/>
      <c r="B155" s="39"/>
      <c r="C155" s="40"/>
      <c r="D155" s="227" t="s">
        <v>194</v>
      </c>
      <c r="E155" s="40"/>
      <c r="F155" s="228" t="s">
        <v>1512</v>
      </c>
      <c r="G155" s="40"/>
      <c r="H155" s="40"/>
      <c r="I155" s="229"/>
      <c r="J155" s="40"/>
      <c r="K155" s="40"/>
      <c r="L155" s="44"/>
      <c r="M155" s="230"/>
      <c r="N155" s="231"/>
      <c r="O155" s="84"/>
      <c r="P155" s="84"/>
      <c r="Q155" s="84"/>
      <c r="R155" s="84"/>
      <c r="S155" s="84"/>
      <c r="T155" s="85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7" t="s">
        <v>194</v>
      </c>
      <c r="AU155" s="17" t="s">
        <v>85</v>
      </c>
    </row>
    <row r="156" s="2" customFormat="1" ht="24.15" customHeight="1">
      <c r="A156" s="38"/>
      <c r="B156" s="39"/>
      <c r="C156" s="213" t="s">
        <v>385</v>
      </c>
      <c r="D156" s="213" t="s">
        <v>188</v>
      </c>
      <c r="E156" s="214" t="s">
        <v>1513</v>
      </c>
      <c r="F156" s="215" t="s">
        <v>1514</v>
      </c>
      <c r="G156" s="216" t="s">
        <v>1510</v>
      </c>
      <c r="H156" s="217">
        <v>3</v>
      </c>
      <c r="I156" s="218"/>
      <c r="J156" s="219">
        <f>ROUND(I156*H156,2)</f>
        <v>0</v>
      </c>
      <c r="K156" s="220"/>
      <c r="L156" s="44"/>
      <c r="M156" s="221" t="s">
        <v>19</v>
      </c>
      <c r="N156" s="222" t="s">
        <v>44</v>
      </c>
      <c r="O156" s="84"/>
      <c r="P156" s="223">
        <f>O156*H156</f>
        <v>0</v>
      </c>
      <c r="Q156" s="223">
        <v>0.2408687645</v>
      </c>
      <c r="R156" s="223">
        <f>Q156*H156</f>
        <v>0.72260629349999994</v>
      </c>
      <c r="S156" s="223">
        <v>0</v>
      </c>
      <c r="T156" s="224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25" t="s">
        <v>306</v>
      </c>
      <c r="AT156" s="225" t="s">
        <v>188</v>
      </c>
      <c r="AU156" s="225" t="s">
        <v>85</v>
      </c>
      <c r="AY156" s="17" t="s">
        <v>186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7" t="s">
        <v>85</v>
      </c>
      <c r="BK156" s="226">
        <f>ROUND(I156*H156,2)</f>
        <v>0</v>
      </c>
      <c r="BL156" s="17" t="s">
        <v>306</v>
      </c>
      <c r="BM156" s="225" t="s">
        <v>1515</v>
      </c>
    </row>
    <row r="157" s="2" customFormat="1" ht="55.5" customHeight="1">
      <c r="A157" s="38"/>
      <c r="B157" s="39"/>
      <c r="C157" s="213" t="s">
        <v>393</v>
      </c>
      <c r="D157" s="213" t="s">
        <v>188</v>
      </c>
      <c r="E157" s="214" t="s">
        <v>1516</v>
      </c>
      <c r="F157" s="215" t="s">
        <v>1517</v>
      </c>
      <c r="G157" s="216" t="s">
        <v>1510</v>
      </c>
      <c r="H157" s="217">
        <v>1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0.020482328000000001</v>
      </c>
      <c r="R157" s="223">
        <f>Q157*H157</f>
        <v>0.020482328000000001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1518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1519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2" customFormat="1" ht="55.5" customHeight="1">
      <c r="A159" s="38"/>
      <c r="B159" s="39"/>
      <c r="C159" s="213" t="s">
        <v>400</v>
      </c>
      <c r="D159" s="213" t="s">
        <v>188</v>
      </c>
      <c r="E159" s="214" t="s">
        <v>1520</v>
      </c>
      <c r="F159" s="215" t="s">
        <v>1521</v>
      </c>
      <c r="G159" s="216" t="s">
        <v>1510</v>
      </c>
      <c r="H159" s="217">
        <v>1</v>
      </c>
      <c r="I159" s="218"/>
      <c r="J159" s="219">
        <f>ROUND(I159*H159,2)</f>
        <v>0</v>
      </c>
      <c r="K159" s="220"/>
      <c r="L159" s="44"/>
      <c r="M159" s="221" t="s">
        <v>19</v>
      </c>
      <c r="N159" s="222" t="s">
        <v>44</v>
      </c>
      <c r="O159" s="84"/>
      <c r="P159" s="223">
        <f>O159*H159</f>
        <v>0</v>
      </c>
      <c r="Q159" s="223">
        <v>0.012724141</v>
      </c>
      <c r="R159" s="223">
        <f>Q159*H159</f>
        <v>0.012724141</v>
      </c>
      <c r="S159" s="223">
        <v>0</v>
      </c>
      <c r="T159" s="224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25" t="s">
        <v>306</v>
      </c>
      <c r="AT159" s="225" t="s">
        <v>188</v>
      </c>
      <c r="AU159" s="225" t="s">
        <v>85</v>
      </c>
      <c r="AY159" s="17" t="s">
        <v>186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7" t="s">
        <v>85</v>
      </c>
      <c r="BK159" s="226">
        <f>ROUND(I159*H159,2)</f>
        <v>0</v>
      </c>
      <c r="BL159" s="17" t="s">
        <v>306</v>
      </c>
      <c r="BM159" s="225" t="s">
        <v>1522</v>
      </c>
    </row>
    <row r="160" s="2" customFormat="1">
      <c r="A160" s="38"/>
      <c r="B160" s="39"/>
      <c r="C160" s="40"/>
      <c r="D160" s="227" t="s">
        <v>194</v>
      </c>
      <c r="E160" s="40"/>
      <c r="F160" s="228" t="s">
        <v>1523</v>
      </c>
      <c r="G160" s="40"/>
      <c r="H160" s="40"/>
      <c r="I160" s="229"/>
      <c r="J160" s="40"/>
      <c r="K160" s="40"/>
      <c r="L160" s="44"/>
      <c r="M160" s="230"/>
      <c r="N160" s="231"/>
      <c r="O160" s="84"/>
      <c r="P160" s="84"/>
      <c r="Q160" s="84"/>
      <c r="R160" s="84"/>
      <c r="S160" s="84"/>
      <c r="T160" s="85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7" t="s">
        <v>194</v>
      </c>
      <c r="AU160" s="17" t="s">
        <v>85</v>
      </c>
    </row>
    <row r="161" s="2" customFormat="1" ht="55.5" customHeight="1">
      <c r="A161" s="38"/>
      <c r="B161" s="39"/>
      <c r="C161" s="213" t="s">
        <v>406</v>
      </c>
      <c r="D161" s="213" t="s">
        <v>188</v>
      </c>
      <c r="E161" s="214" t="s">
        <v>1524</v>
      </c>
      <c r="F161" s="215" t="s">
        <v>1525</v>
      </c>
      <c r="G161" s="216" t="s">
        <v>1510</v>
      </c>
      <c r="H161" s="217">
        <v>1</v>
      </c>
      <c r="I161" s="218"/>
      <c r="J161" s="219">
        <f>ROUND(I161*H161,2)</f>
        <v>0</v>
      </c>
      <c r="K161" s="220"/>
      <c r="L161" s="44"/>
      <c r="M161" s="221" t="s">
        <v>19</v>
      </c>
      <c r="N161" s="222" t="s">
        <v>44</v>
      </c>
      <c r="O161" s="84"/>
      <c r="P161" s="223">
        <f>O161*H161</f>
        <v>0</v>
      </c>
      <c r="Q161" s="223">
        <v>0.028892883000000001</v>
      </c>
      <c r="R161" s="223">
        <f>Q161*H161</f>
        <v>0.028892883000000001</v>
      </c>
      <c r="S161" s="223">
        <v>0</v>
      </c>
      <c r="T161" s="224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25" t="s">
        <v>306</v>
      </c>
      <c r="AT161" s="225" t="s">
        <v>188</v>
      </c>
      <c r="AU161" s="225" t="s">
        <v>85</v>
      </c>
      <c r="AY161" s="17" t="s">
        <v>186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7" t="s">
        <v>85</v>
      </c>
      <c r="BK161" s="226">
        <f>ROUND(I161*H161,2)</f>
        <v>0</v>
      </c>
      <c r="BL161" s="17" t="s">
        <v>306</v>
      </c>
      <c r="BM161" s="225" t="s">
        <v>1526</v>
      </c>
    </row>
    <row r="162" s="2" customFormat="1">
      <c r="A162" s="38"/>
      <c r="B162" s="39"/>
      <c r="C162" s="40"/>
      <c r="D162" s="227" t="s">
        <v>194</v>
      </c>
      <c r="E162" s="40"/>
      <c r="F162" s="228" t="s">
        <v>1527</v>
      </c>
      <c r="G162" s="40"/>
      <c r="H162" s="40"/>
      <c r="I162" s="229"/>
      <c r="J162" s="40"/>
      <c r="K162" s="40"/>
      <c r="L162" s="44"/>
      <c r="M162" s="230"/>
      <c r="N162" s="231"/>
      <c r="O162" s="84"/>
      <c r="P162" s="84"/>
      <c r="Q162" s="84"/>
      <c r="R162" s="84"/>
      <c r="S162" s="84"/>
      <c r="T162" s="85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7" t="s">
        <v>194</v>
      </c>
      <c r="AU162" s="17" t="s">
        <v>85</v>
      </c>
    </row>
    <row r="163" s="2" customFormat="1" ht="44.25" customHeight="1">
      <c r="A163" s="38"/>
      <c r="B163" s="39"/>
      <c r="C163" s="213" t="s">
        <v>412</v>
      </c>
      <c r="D163" s="213" t="s">
        <v>188</v>
      </c>
      <c r="E163" s="214" t="s">
        <v>1528</v>
      </c>
      <c r="F163" s="215" t="s">
        <v>1529</v>
      </c>
      <c r="G163" s="216" t="s">
        <v>230</v>
      </c>
      <c r="H163" s="217">
        <v>0.93500000000000005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1530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1531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49.05" customHeight="1">
      <c r="A165" s="38"/>
      <c r="B165" s="39"/>
      <c r="C165" s="213" t="s">
        <v>417</v>
      </c>
      <c r="D165" s="213" t="s">
        <v>188</v>
      </c>
      <c r="E165" s="214" t="s">
        <v>1532</v>
      </c>
      <c r="F165" s="215" t="s">
        <v>1533</v>
      </c>
      <c r="G165" s="216" t="s">
        <v>230</v>
      </c>
      <c r="H165" s="217">
        <v>0.93500000000000005</v>
      </c>
      <c r="I165" s="218"/>
      <c r="J165" s="219">
        <f>ROUND(I165*H165,2)</f>
        <v>0</v>
      </c>
      <c r="K165" s="220"/>
      <c r="L165" s="44"/>
      <c r="M165" s="221" t="s">
        <v>19</v>
      </c>
      <c r="N165" s="222" t="s">
        <v>44</v>
      </c>
      <c r="O165" s="84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306</v>
      </c>
      <c r="AT165" s="225" t="s">
        <v>188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1534</v>
      </c>
    </row>
    <row r="166" s="2" customFormat="1">
      <c r="A166" s="38"/>
      <c r="B166" s="39"/>
      <c r="C166" s="40"/>
      <c r="D166" s="227" t="s">
        <v>194</v>
      </c>
      <c r="E166" s="40"/>
      <c r="F166" s="228" t="s">
        <v>1535</v>
      </c>
      <c r="G166" s="40"/>
      <c r="H166" s="40"/>
      <c r="I166" s="229"/>
      <c r="J166" s="40"/>
      <c r="K166" s="40"/>
      <c r="L166" s="44"/>
      <c r="M166" s="230"/>
      <c r="N166" s="231"/>
      <c r="O166" s="84"/>
      <c r="P166" s="84"/>
      <c r="Q166" s="84"/>
      <c r="R166" s="84"/>
      <c r="S166" s="84"/>
      <c r="T166" s="85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7" t="s">
        <v>194</v>
      </c>
      <c r="AU166" s="17" t="s">
        <v>85</v>
      </c>
    </row>
    <row r="167" s="12" customFormat="1" ht="22.8" customHeight="1">
      <c r="A167" s="12"/>
      <c r="B167" s="197"/>
      <c r="C167" s="198"/>
      <c r="D167" s="199" t="s">
        <v>71</v>
      </c>
      <c r="E167" s="211" t="s">
        <v>1176</v>
      </c>
      <c r="F167" s="211" t="s">
        <v>1177</v>
      </c>
      <c r="G167" s="198"/>
      <c r="H167" s="198"/>
      <c r="I167" s="201"/>
      <c r="J167" s="212">
        <f>BK167</f>
        <v>0</v>
      </c>
      <c r="K167" s="198"/>
      <c r="L167" s="203"/>
      <c r="M167" s="204"/>
      <c r="N167" s="205"/>
      <c r="O167" s="205"/>
      <c r="P167" s="206">
        <f>SUM(P168:P223)</f>
        <v>0</v>
      </c>
      <c r="Q167" s="205"/>
      <c r="R167" s="206">
        <f>SUM(R168:R223)</f>
        <v>1.1750627795000002</v>
      </c>
      <c r="S167" s="205"/>
      <c r="T167" s="207">
        <f>SUM(T168:T223)</f>
        <v>0.28939999999999999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08" t="s">
        <v>85</v>
      </c>
      <c r="AT167" s="209" t="s">
        <v>71</v>
      </c>
      <c r="AU167" s="209" t="s">
        <v>79</v>
      </c>
      <c r="AY167" s="208" t="s">
        <v>186</v>
      </c>
      <c r="BK167" s="210">
        <f>SUM(BK168:BK223)</f>
        <v>0</v>
      </c>
    </row>
    <row r="168" s="2" customFormat="1" ht="37.8" customHeight="1">
      <c r="A168" s="38"/>
      <c r="B168" s="39"/>
      <c r="C168" s="213" t="s">
        <v>424</v>
      </c>
      <c r="D168" s="213" t="s">
        <v>188</v>
      </c>
      <c r="E168" s="214" t="s">
        <v>1536</v>
      </c>
      <c r="F168" s="215" t="s">
        <v>1537</v>
      </c>
      <c r="G168" s="216" t="s">
        <v>283</v>
      </c>
      <c r="H168" s="217">
        <v>2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0.00068011999999999999</v>
      </c>
      <c r="R168" s="223">
        <f>Q168*H168</f>
        <v>0.00136024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306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306</v>
      </c>
      <c r="BM168" s="225" t="s">
        <v>1538</v>
      </c>
    </row>
    <row r="169" s="2" customFormat="1">
      <c r="A169" s="38"/>
      <c r="B169" s="39"/>
      <c r="C169" s="40"/>
      <c r="D169" s="227" t="s">
        <v>194</v>
      </c>
      <c r="E169" s="40"/>
      <c r="F169" s="228" t="s">
        <v>1539</v>
      </c>
      <c r="G169" s="40"/>
      <c r="H169" s="40"/>
      <c r="I169" s="229"/>
      <c r="J169" s="40"/>
      <c r="K169" s="40"/>
      <c r="L169" s="44"/>
      <c r="M169" s="230"/>
      <c r="N169" s="231"/>
      <c r="O169" s="84"/>
      <c r="P169" s="84"/>
      <c r="Q169" s="84"/>
      <c r="R169" s="84"/>
      <c r="S169" s="84"/>
      <c r="T169" s="85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7" t="s">
        <v>194</v>
      </c>
      <c r="AU169" s="17" t="s">
        <v>85</v>
      </c>
    </row>
    <row r="170" s="13" customFormat="1">
      <c r="A170" s="13"/>
      <c r="B170" s="232"/>
      <c r="C170" s="233"/>
      <c r="D170" s="234" t="s">
        <v>196</v>
      </c>
      <c r="E170" s="235" t="s">
        <v>19</v>
      </c>
      <c r="F170" s="236" t="s">
        <v>197</v>
      </c>
      <c r="G170" s="233"/>
      <c r="H170" s="235" t="s">
        <v>19</v>
      </c>
      <c r="I170" s="237"/>
      <c r="J170" s="233"/>
      <c r="K170" s="233"/>
      <c r="L170" s="238"/>
      <c r="M170" s="239"/>
      <c r="N170" s="240"/>
      <c r="O170" s="240"/>
      <c r="P170" s="240"/>
      <c r="Q170" s="240"/>
      <c r="R170" s="240"/>
      <c r="S170" s="240"/>
      <c r="T170" s="24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2" t="s">
        <v>196</v>
      </c>
      <c r="AU170" s="242" t="s">
        <v>85</v>
      </c>
      <c r="AV170" s="13" t="s">
        <v>79</v>
      </c>
      <c r="AW170" s="13" t="s">
        <v>33</v>
      </c>
      <c r="AX170" s="13" t="s">
        <v>72</v>
      </c>
      <c r="AY170" s="242" t="s">
        <v>186</v>
      </c>
    </row>
    <row r="171" s="14" customFormat="1">
      <c r="A171" s="14"/>
      <c r="B171" s="243"/>
      <c r="C171" s="244"/>
      <c r="D171" s="234" t="s">
        <v>196</v>
      </c>
      <c r="E171" s="245" t="s">
        <v>19</v>
      </c>
      <c r="F171" s="246" t="s">
        <v>1540</v>
      </c>
      <c r="G171" s="244"/>
      <c r="H171" s="247">
        <v>2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196</v>
      </c>
      <c r="AU171" s="253" t="s">
        <v>85</v>
      </c>
      <c r="AV171" s="14" t="s">
        <v>85</v>
      </c>
      <c r="AW171" s="14" t="s">
        <v>33</v>
      </c>
      <c r="AX171" s="14" t="s">
        <v>72</v>
      </c>
      <c r="AY171" s="253" t="s">
        <v>186</v>
      </c>
    </row>
    <row r="172" s="2" customFormat="1" ht="37.8" customHeight="1">
      <c r="A172" s="38"/>
      <c r="B172" s="39"/>
      <c r="C172" s="213" t="s">
        <v>430</v>
      </c>
      <c r="D172" s="213" t="s">
        <v>188</v>
      </c>
      <c r="E172" s="214" t="s">
        <v>1541</v>
      </c>
      <c r="F172" s="215" t="s">
        <v>1542</v>
      </c>
      <c r="G172" s="216" t="s">
        <v>283</v>
      </c>
      <c r="H172" s="217">
        <v>10</v>
      </c>
      <c r="I172" s="218"/>
      <c r="J172" s="219">
        <f>ROUND(I172*H172,2)</f>
        <v>0</v>
      </c>
      <c r="K172" s="220"/>
      <c r="L172" s="44"/>
      <c r="M172" s="221" t="s">
        <v>19</v>
      </c>
      <c r="N172" s="222" t="s">
        <v>44</v>
      </c>
      <c r="O172" s="84"/>
      <c r="P172" s="223">
        <f>O172*H172</f>
        <v>0</v>
      </c>
      <c r="Q172" s="223">
        <v>0.00034019999999999998</v>
      </c>
      <c r="R172" s="223">
        <f>Q172*H172</f>
        <v>0.0034019999999999996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306</v>
      </c>
      <c r="AT172" s="225" t="s">
        <v>188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1543</v>
      </c>
    </row>
    <row r="173" s="2" customFormat="1">
      <c r="A173" s="38"/>
      <c r="B173" s="39"/>
      <c r="C173" s="40"/>
      <c r="D173" s="227" t="s">
        <v>194</v>
      </c>
      <c r="E173" s="40"/>
      <c r="F173" s="228" t="s">
        <v>1544</v>
      </c>
      <c r="G173" s="40"/>
      <c r="H173" s="40"/>
      <c r="I173" s="229"/>
      <c r="J173" s="40"/>
      <c r="K173" s="40"/>
      <c r="L173" s="44"/>
      <c r="M173" s="230"/>
      <c r="N173" s="231"/>
      <c r="O173" s="84"/>
      <c r="P173" s="84"/>
      <c r="Q173" s="84"/>
      <c r="R173" s="84"/>
      <c r="S173" s="84"/>
      <c r="T173" s="85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7" t="s">
        <v>194</v>
      </c>
      <c r="AU173" s="17" t="s">
        <v>85</v>
      </c>
    </row>
    <row r="174" s="13" customFormat="1">
      <c r="A174" s="13"/>
      <c r="B174" s="232"/>
      <c r="C174" s="233"/>
      <c r="D174" s="234" t="s">
        <v>196</v>
      </c>
      <c r="E174" s="235" t="s">
        <v>19</v>
      </c>
      <c r="F174" s="236" t="s">
        <v>197</v>
      </c>
      <c r="G174" s="233"/>
      <c r="H174" s="235" t="s">
        <v>19</v>
      </c>
      <c r="I174" s="237"/>
      <c r="J174" s="233"/>
      <c r="K174" s="233"/>
      <c r="L174" s="238"/>
      <c r="M174" s="239"/>
      <c r="N174" s="240"/>
      <c r="O174" s="240"/>
      <c r="P174" s="240"/>
      <c r="Q174" s="240"/>
      <c r="R174" s="240"/>
      <c r="S174" s="240"/>
      <c r="T174" s="24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2" t="s">
        <v>196</v>
      </c>
      <c r="AU174" s="242" t="s">
        <v>85</v>
      </c>
      <c r="AV174" s="13" t="s">
        <v>79</v>
      </c>
      <c r="AW174" s="13" t="s">
        <v>33</v>
      </c>
      <c r="AX174" s="13" t="s">
        <v>72</v>
      </c>
      <c r="AY174" s="242" t="s">
        <v>186</v>
      </c>
    </row>
    <row r="175" s="14" customFormat="1">
      <c r="A175" s="14"/>
      <c r="B175" s="243"/>
      <c r="C175" s="244"/>
      <c r="D175" s="234" t="s">
        <v>196</v>
      </c>
      <c r="E175" s="245" t="s">
        <v>19</v>
      </c>
      <c r="F175" s="246" t="s">
        <v>1545</v>
      </c>
      <c r="G175" s="244"/>
      <c r="H175" s="247">
        <v>4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196</v>
      </c>
      <c r="AU175" s="253" t="s">
        <v>85</v>
      </c>
      <c r="AV175" s="14" t="s">
        <v>85</v>
      </c>
      <c r="AW175" s="14" t="s">
        <v>33</v>
      </c>
      <c r="AX175" s="14" t="s">
        <v>72</v>
      </c>
      <c r="AY175" s="253" t="s">
        <v>186</v>
      </c>
    </row>
    <row r="176" s="13" customFormat="1">
      <c r="A176" s="13"/>
      <c r="B176" s="232"/>
      <c r="C176" s="233"/>
      <c r="D176" s="234" t="s">
        <v>196</v>
      </c>
      <c r="E176" s="235" t="s">
        <v>19</v>
      </c>
      <c r="F176" s="236" t="s">
        <v>199</v>
      </c>
      <c r="G176" s="233"/>
      <c r="H176" s="235" t="s">
        <v>19</v>
      </c>
      <c r="I176" s="237"/>
      <c r="J176" s="233"/>
      <c r="K176" s="233"/>
      <c r="L176" s="238"/>
      <c r="M176" s="239"/>
      <c r="N176" s="240"/>
      <c r="O176" s="240"/>
      <c r="P176" s="240"/>
      <c r="Q176" s="240"/>
      <c r="R176" s="240"/>
      <c r="S176" s="240"/>
      <c r="T176" s="24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2" t="s">
        <v>196</v>
      </c>
      <c r="AU176" s="242" t="s">
        <v>85</v>
      </c>
      <c r="AV176" s="13" t="s">
        <v>79</v>
      </c>
      <c r="AW176" s="13" t="s">
        <v>33</v>
      </c>
      <c r="AX176" s="13" t="s">
        <v>72</v>
      </c>
      <c r="AY176" s="242" t="s">
        <v>186</v>
      </c>
    </row>
    <row r="177" s="14" customFormat="1">
      <c r="A177" s="14"/>
      <c r="B177" s="243"/>
      <c r="C177" s="244"/>
      <c r="D177" s="234" t="s">
        <v>196</v>
      </c>
      <c r="E177" s="245" t="s">
        <v>19</v>
      </c>
      <c r="F177" s="246" t="s">
        <v>1546</v>
      </c>
      <c r="G177" s="244"/>
      <c r="H177" s="247">
        <v>6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196</v>
      </c>
      <c r="AU177" s="253" t="s">
        <v>85</v>
      </c>
      <c r="AV177" s="14" t="s">
        <v>85</v>
      </c>
      <c r="AW177" s="14" t="s">
        <v>33</v>
      </c>
      <c r="AX177" s="14" t="s">
        <v>72</v>
      </c>
      <c r="AY177" s="253" t="s">
        <v>186</v>
      </c>
    </row>
    <row r="178" s="2" customFormat="1" ht="24.15" customHeight="1">
      <c r="A178" s="38"/>
      <c r="B178" s="39"/>
      <c r="C178" s="213" t="s">
        <v>436</v>
      </c>
      <c r="D178" s="213" t="s">
        <v>188</v>
      </c>
      <c r="E178" s="214" t="s">
        <v>1547</v>
      </c>
      <c r="F178" s="215" t="s">
        <v>1548</v>
      </c>
      <c r="G178" s="216" t="s">
        <v>566</v>
      </c>
      <c r="H178" s="217">
        <v>30</v>
      </c>
      <c r="I178" s="218"/>
      <c r="J178" s="219">
        <f>ROUND(I178*H178,2)</f>
        <v>0</v>
      </c>
      <c r="K178" s="220"/>
      <c r="L178" s="44"/>
      <c r="M178" s="221" t="s">
        <v>19</v>
      </c>
      <c r="N178" s="222" t="s">
        <v>44</v>
      </c>
      <c r="O178" s="84"/>
      <c r="P178" s="223">
        <f>O178*H178</f>
        <v>0</v>
      </c>
      <c r="Q178" s="223">
        <v>0.00070596500000000002</v>
      </c>
      <c r="R178" s="223">
        <f>Q178*H178</f>
        <v>0.021178950000000002</v>
      </c>
      <c r="S178" s="223">
        <v>0</v>
      </c>
      <c r="T178" s="224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25" t="s">
        <v>306</v>
      </c>
      <c r="AT178" s="225" t="s">
        <v>188</v>
      </c>
      <c r="AU178" s="225" t="s">
        <v>85</v>
      </c>
      <c r="AY178" s="17" t="s">
        <v>186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7" t="s">
        <v>85</v>
      </c>
      <c r="BK178" s="226">
        <f>ROUND(I178*H178,2)</f>
        <v>0</v>
      </c>
      <c r="BL178" s="17" t="s">
        <v>306</v>
      </c>
      <c r="BM178" s="225" t="s">
        <v>1549</v>
      </c>
    </row>
    <row r="179" s="2" customFormat="1">
      <c r="A179" s="38"/>
      <c r="B179" s="39"/>
      <c r="C179" s="40"/>
      <c r="D179" s="227" t="s">
        <v>194</v>
      </c>
      <c r="E179" s="40"/>
      <c r="F179" s="228" t="s">
        <v>1550</v>
      </c>
      <c r="G179" s="40"/>
      <c r="H179" s="40"/>
      <c r="I179" s="229"/>
      <c r="J179" s="40"/>
      <c r="K179" s="40"/>
      <c r="L179" s="44"/>
      <c r="M179" s="230"/>
      <c r="N179" s="231"/>
      <c r="O179" s="84"/>
      <c r="P179" s="84"/>
      <c r="Q179" s="84"/>
      <c r="R179" s="84"/>
      <c r="S179" s="84"/>
      <c r="T179" s="85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7" t="s">
        <v>194</v>
      </c>
      <c r="AU179" s="17" t="s">
        <v>85</v>
      </c>
    </row>
    <row r="180" s="2" customFormat="1" ht="24.15" customHeight="1">
      <c r="A180" s="38"/>
      <c r="B180" s="39"/>
      <c r="C180" s="213" t="s">
        <v>442</v>
      </c>
      <c r="D180" s="213" t="s">
        <v>188</v>
      </c>
      <c r="E180" s="214" t="s">
        <v>1218</v>
      </c>
      <c r="F180" s="215" t="s">
        <v>1219</v>
      </c>
      <c r="G180" s="216" t="s">
        <v>566</v>
      </c>
      <c r="H180" s="217">
        <v>10</v>
      </c>
      <c r="I180" s="218"/>
      <c r="J180" s="219">
        <f>ROUND(I180*H180,2)</f>
        <v>0</v>
      </c>
      <c r="K180" s="220"/>
      <c r="L180" s="44"/>
      <c r="M180" s="221" t="s">
        <v>19</v>
      </c>
      <c r="N180" s="222" t="s">
        <v>44</v>
      </c>
      <c r="O180" s="84"/>
      <c r="P180" s="223">
        <f>O180*H180</f>
        <v>0</v>
      </c>
      <c r="Q180" s="223">
        <v>0.001251135</v>
      </c>
      <c r="R180" s="223">
        <f>Q180*H180</f>
        <v>0.012511350000000001</v>
      </c>
      <c r="S180" s="223">
        <v>0</v>
      </c>
      <c r="T180" s="224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25" t="s">
        <v>306</v>
      </c>
      <c r="AT180" s="225" t="s">
        <v>188</v>
      </c>
      <c r="AU180" s="225" t="s">
        <v>85</v>
      </c>
      <c r="AY180" s="17" t="s">
        <v>186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7" t="s">
        <v>85</v>
      </c>
      <c r="BK180" s="226">
        <f>ROUND(I180*H180,2)</f>
        <v>0</v>
      </c>
      <c r="BL180" s="17" t="s">
        <v>306</v>
      </c>
      <c r="BM180" s="225" t="s">
        <v>1551</v>
      </c>
    </row>
    <row r="181" s="2" customFormat="1">
      <c r="A181" s="38"/>
      <c r="B181" s="39"/>
      <c r="C181" s="40"/>
      <c r="D181" s="227" t="s">
        <v>194</v>
      </c>
      <c r="E181" s="40"/>
      <c r="F181" s="228" t="s">
        <v>1221</v>
      </c>
      <c r="G181" s="40"/>
      <c r="H181" s="40"/>
      <c r="I181" s="229"/>
      <c r="J181" s="40"/>
      <c r="K181" s="40"/>
      <c r="L181" s="44"/>
      <c r="M181" s="230"/>
      <c r="N181" s="231"/>
      <c r="O181" s="84"/>
      <c r="P181" s="84"/>
      <c r="Q181" s="84"/>
      <c r="R181" s="84"/>
      <c r="S181" s="84"/>
      <c r="T181" s="85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7" t="s">
        <v>194</v>
      </c>
      <c r="AU181" s="17" t="s">
        <v>85</v>
      </c>
    </row>
    <row r="182" s="2" customFormat="1" ht="24.15" customHeight="1">
      <c r="A182" s="38"/>
      <c r="B182" s="39"/>
      <c r="C182" s="213" t="s">
        <v>447</v>
      </c>
      <c r="D182" s="213" t="s">
        <v>188</v>
      </c>
      <c r="E182" s="214" t="s">
        <v>1222</v>
      </c>
      <c r="F182" s="215" t="s">
        <v>1223</v>
      </c>
      <c r="G182" s="216" t="s">
        <v>566</v>
      </c>
      <c r="H182" s="217">
        <v>20</v>
      </c>
      <c r="I182" s="218"/>
      <c r="J182" s="219">
        <f>ROUND(I182*H182,2)</f>
        <v>0</v>
      </c>
      <c r="K182" s="220"/>
      <c r="L182" s="44"/>
      <c r="M182" s="221" t="s">
        <v>19</v>
      </c>
      <c r="N182" s="222" t="s">
        <v>44</v>
      </c>
      <c r="O182" s="84"/>
      <c r="P182" s="223">
        <f>O182*H182</f>
        <v>0</v>
      </c>
      <c r="Q182" s="223">
        <v>0.0016151850000000001</v>
      </c>
      <c r="R182" s="223">
        <f>Q182*H182</f>
        <v>0.032303700000000005</v>
      </c>
      <c r="S182" s="223">
        <v>0</v>
      </c>
      <c r="T182" s="224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25" t="s">
        <v>306</v>
      </c>
      <c r="AT182" s="225" t="s">
        <v>188</v>
      </c>
      <c r="AU182" s="225" t="s">
        <v>85</v>
      </c>
      <c r="AY182" s="17" t="s">
        <v>186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7" t="s">
        <v>85</v>
      </c>
      <c r="BK182" s="226">
        <f>ROUND(I182*H182,2)</f>
        <v>0</v>
      </c>
      <c r="BL182" s="17" t="s">
        <v>306</v>
      </c>
      <c r="BM182" s="225" t="s">
        <v>1552</v>
      </c>
    </row>
    <row r="183" s="2" customFormat="1">
      <c r="A183" s="38"/>
      <c r="B183" s="39"/>
      <c r="C183" s="40"/>
      <c r="D183" s="227" t="s">
        <v>194</v>
      </c>
      <c r="E183" s="40"/>
      <c r="F183" s="228" t="s">
        <v>1225</v>
      </c>
      <c r="G183" s="40"/>
      <c r="H183" s="40"/>
      <c r="I183" s="229"/>
      <c r="J183" s="40"/>
      <c r="K183" s="40"/>
      <c r="L183" s="44"/>
      <c r="M183" s="230"/>
      <c r="N183" s="231"/>
      <c r="O183" s="84"/>
      <c r="P183" s="84"/>
      <c r="Q183" s="84"/>
      <c r="R183" s="84"/>
      <c r="S183" s="84"/>
      <c r="T183" s="85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7" t="s">
        <v>194</v>
      </c>
      <c r="AU183" s="17" t="s">
        <v>85</v>
      </c>
    </row>
    <row r="184" s="2" customFormat="1" ht="24.15" customHeight="1">
      <c r="A184" s="38"/>
      <c r="B184" s="39"/>
      <c r="C184" s="213" t="s">
        <v>451</v>
      </c>
      <c r="D184" s="213" t="s">
        <v>188</v>
      </c>
      <c r="E184" s="214" t="s">
        <v>1226</v>
      </c>
      <c r="F184" s="215" t="s">
        <v>1227</v>
      </c>
      <c r="G184" s="216" t="s">
        <v>566</v>
      </c>
      <c r="H184" s="217">
        <v>10</v>
      </c>
      <c r="I184" s="218"/>
      <c r="J184" s="219">
        <f>ROUND(I184*H184,2)</f>
        <v>0</v>
      </c>
      <c r="K184" s="220"/>
      <c r="L184" s="44"/>
      <c r="M184" s="221" t="s">
        <v>19</v>
      </c>
      <c r="N184" s="222" t="s">
        <v>44</v>
      </c>
      <c r="O184" s="84"/>
      <c r="P184" s="223">
        <f>O184*H184</f>
        <v>0</v>
      </c>
      <c r="Q184" s="223">
        <v>0.0019662799999999999</v>
      </c>
      <c r="R184" s="223">
        <f>Q184*H184</f>
        <v>0.019662800000000001</v>
      </c>
      <c r="S184" s="223">
        <v>0</v>
      </c>
      <c r="T184" s="224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25" t="s">
        <v>306</v>
      </c>
      <c r="AT184" s="225" t="s">
        <v>188</v>
      </c>
      <c r="AU184" s="225" t="s">
        <v>85</v>
      </c>
      <c r="AY184" s="17" t="s">
        <v>186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7" t="s">
        <v>85</v>
      </c>
      <c r="BK184" s="226">
        <f>ROUND(I184*H184,2)</f>
        <v>0</v>
      </c>
      <c r="BL184" s="17" t="s">
        <v>306</v>
      </c>
      <c r="BM184" s="225" t="s">
        <v>1553</v>
      </c>
    </row>
    <row r="185" s="2" customFormat="1">
      <c r="A185" s="38"/>
      <c r="B185" s="39"/>
      <c r="C185" s="40"/>
      <c r="D185" s="227" t="s">
        <v>194</v>
      </c>
      <c r="E185" s="40"/>
      <c r="F185" s="228" t="s">
        <v>1229</v>
      </c>
      <c r="G185" s="40"/>
      <c r="H185" s="40"/>
      <c r="I185" s="229"/>
      <c r="J185" s="40"/>
      <c r="K185" s="40"/>
      <c r="L185" s="44"/>
      <c r="M185" s="230"/>
      <c r="N185" s="231"/>
      <c r="O185" s="84"/>
      <c r="P185" s="84"/>
      <c r="Q185" s="84"/>
      <c r="R185" s="84"/>
      <c r="S185" s="84"/>
      <c r="T185" s="85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7" t="s">
        <v>194</v>
      </c>
      <c r="AU185" s="17" t="s">
        <v>85</v>
      </c>
    </row>
    <row r="186" s="2" customFormat="1" ht="24.15" customHeight="1">
      <c r="A186" s="38"/>
      <c r="B186" s="39"/>
      <c r="C186" s="213" t="s">
        <v>457</v>
      </c>
      <c r="D186" s="213" t="s">
        <v>188</v>
      </c>
      <c r="E186" s="214" t="s">
        <v>1554</v>
      </c>
      <c r="F186" s="215" t="s">
        <v>1555</v>
      </c>
      <c r="G186" s="216" t="s">
        <v>566</v>
      </c>
      <c r="H186" s="217">
        <v>10</v>
      </c>
      <c r="I186" s="218"/>
      <c r="J186" s="219">
        <f>ROUND(I186*H186,2)</f>
        <v>0</v>
      </c>
      <c r="K186" s="220"/>
      <c r="L186" s="44"/>
      <c r="M186" s="221" t="s">
        <v>19</v>
      </c>
      <c r="N186" s="222" t="s">
        <v>44</v>
      </c>
      <c r="O186" s="84"/>
      <c r="P186" s="223">
        <f>O186*H186</f>
        <v>0</v>
      </c>
      <c r="Q186" s="223">
        <v>0.00344663</v>
      </c>
      <c r="R186" s="223">
        <f>Q186*H186</f>
        <v>0.034466299999999998</v>
      </c>
      <c r="S186" s="223">
        <v>0</v>
      </c>
      <c r="T186" s="224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306</v>
      </c>
      <c r="AT186" s="225" t="s">
        <v>188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306</v>
      </c>
      <c r="BM186" s="225" t="s">
        <v>1556</v>
      </c>
    </row>
    <row r="187" s="2" customFormat="1">
      <c r="A187" s="38"/>
      <c r="B187" s="39"/>
      <c r="C187" s="40"/>
      <c r="D187" s="227" t="s">
        <v>194</v>
      </c>
      <c r="E187" s="40"/>
      <c r="F187" s="228" t="s">
        <v>1557</v>
      </c>
      <c r="G187" s="40"/>
      <c r="H187" s="40"/>
      <c r="I187" s="229"/>
      <c r="J187" s="40"/>
      <c r="K187" s="40"/>
      <c r="L187" s="44"/>
      <c r="M187" s="230"/>
      <c r="N187" s="231"/>
      <c r="O187" s="84"/>
      <c r="P187" s="84"/>
      <c r="Q187" s="84"/>
      <c r="R187" s="84"/>
      <c r="S187" s="84"/>
      <c r="T187" s="85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7" t="s">
        <v>194</v>
      </c>
      <c r="AU187" s="17" t="s">
        <v>85</v>
      </c>
    </row>
    <row r="188" s="2" customFormat="1" ht="24.15" customHeight="1">
      <c r="A188" s="38"/>
      <c r="B188" s="39"/>
      <c r="C188" s="213" t="s">
        <v>462</v>
      </c>
      <c r="D188" s="213" t="s">
        <v>188</v>
      </c>
      <c r="E188" s="214" t="s">
        <v>1558</v>
      </c>
      <c r="F188" s="215" t="s">
        <v>1559</v>
      </c>
      <c r="G188" s="216" t="s">
        <v>566</v>
      </c>
      <c r="H188" s="217">
        <v>40</v>
      </c>
      <c r="I188" s="218"/>
      <c r="J188" s="219">
        <f>ROUND(I188*H188,2)</f>
        <v>0</v>
      </c>
      <c r="K188" s="220"/>
      <c r="L188" s="44"/>
      <c r="M188" s="221" t="s">
        <v>19</v>
      </c>
      <c r="N188" s="222" t="s">
        <v>44</v>
      </c>
      <c r="O188" s="84"/>
      <c r="P188" s="223">
        <f>O188*H188</f>
        <v>0</v>
      </c>
      <c r="Q188" s="223">
        <v>0.0040438999999999996</v>
      </c>
      <c r="R188" s="223">
        <f>Q188*H188</f>
        <v>0.16175599999999998</v>
      </c>
      <c r="S188" s="223">
        <v>0</v>
      </c>
      <c r="T188" s="224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306</v>
      </c>
      <c r="AT188" s="225" t="s">
        <v>188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1560</v>
      </c>
    </row>
    <row r="189" s="2" customFormat="1">
      <c r="A189" s="38"/>
      <c r="B189" s="39"/>
      <c r="C189" s="40"/>
      <c r="D189" s="227" t="s">
        <v>194</v>
      </c>
      <c r="E189" s="40"/>
      <c r="F189" s="228" t="s">
        <v>1561</v>
      </c>
      <c r="G189" s="40"/>
      <c r="H189" s="40"/>
      <c r="I189" s="229"/>
      <c r="J189" s="40"/>
      <c r="K189" s="40"/>
      <c r="L189" s="44"/>
      <c r="M189" s="230"/>
      <c r="N189" s="231"/>
      <c r="O189" s="84"/>
      <c r="P189" s="84"/>
      <c r="Q189" s="84"/>
      <c r="R189" s="84"/>
      <c r="S189" s="84"/>
      <c r="T189" s="85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7" t="s">
        <v>194</v>
      </c>
      <c r="AU189" s="17" t="s">
        <v>85</v>
      </c>
    </row>
    <row r="190" s="2" customFormat="1" ht="24.15" customHeight="1">
      <c r="A190" s="38"/>
      <c r="B190" s="39"/>
      <c r="C190" s="213" t="s">
        <v>468</v>
      </c>
      <c r="D190" s="213" t="s">
        <v>188</v>
      </c>
      <c r="E190" s="214" t="s">
        <v>1562</v>
      </c>
      <c r="F190" s="215" t="s">
        <v>1563</v>
      </c>
      <c r="G190" s="216" t="s">
        <v>566</v>
      </c>
      <c r="H190" s="217">
        <v>140</v>
      </c>
      <c r="I190" s="218"/>
      <c r="J190" s="219">
        <f>ROUND(I190*H190,2)</f>
        <v>0</v>
      </c>
      <c r="K190" s="220"/>
      <c r="L190" s="44"/>
      <c r="M190" s="221" t="s">
        <v>19</v>
      </c>
      <c r="N190" s="222" t="s">
        <v>44</v>
      </c>
      <c r="O190" s="84"/>
      <c r="P190" s="223">
        <f>O190*H190</f>
        <v>0</v>
      </c>
      <c r="Q190" s="223">
        <v>0.0057813999999999999</v>
      </c>
      <c r="R190" s="223">
        <f>Q190*H190</f>
        <v>0.809396</v>
      </c>
      <c r="S190" s="223">
        <v>0</v>
      </c>
      <c r="T190" s="224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25" t="s">
        <v>306</v>
      </c>
      <c r="AT190" s="225" t="s">
        <v>188</v>
      </c>
      <c r="AU190" s="225" t="s">
        <v>85</v>
      </c>
      <c r="AY190" s="17" t="s">
        <v>186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7" t="s">
        <v>85</v>
      </c>
      <c r="BK190" s="226">
        <f>ROUND(I190*H190,2)</f>
        <v>0</v>
      </c>
      <c r="BL190" s="17" t="s">
        <v>306</v>
      </c>
      <c r="BM190" s="225" t="s">
        <v>1564</v>
      </c>
    </row>
    <row r="191" s="2" customFormat="1">
      <c r="A191" s="38"/>
      <c r="B191" s="39"/>
      <c r="C191" s="40"/>
      <c r="D191" s="227" t="s">
        <v>194</v>
      </c>
      <c r="E191" s="40"/>
      <c r="F191" s="228" t="s">
        <v>1565</v>
      </c>
      <c r="G191" s="40"/>
      <c r="H191" s="40"/>
      <c r="I191" s="229"/>
      <c r="J191" s="40"/>
      <c r="K191" s="40"/>
      <c r="L191" s="44"/>
      <c r="M191" s="230"/>
      <c r="N191" s="231"/>
      <c r="O191" s="84"/>
      <c r="P191" s="84"/>
      <c r="Q191" s="84"/>
      <c r="R191" s="84"/>
      <c r="S191" s="84"/>
      <c r="T191" s="85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7" t="s">
        <v>194</v>
      </c>
      <c r="AU191" s="17" t="s">
        <v>85</v>
      </c>
    </row>
    <row r="192" s="2" customFormat="1" ht="33" customHeight="1">
      <c r="A192" s="38"/>
      <c r="B192" s="39"/>
      <c r="C192" s="213" t="s">
        <v>474</v>
      </c>
      <c r="D192" s="213" t="s">
        <v>188</v>
      </c>
      <c r="E192" s="214" t="s">
        <v>1566</v>
      </c>
      <c r="F192" s="215" t="s">
        <v>1567</v>
      </c>
      <c r="G192" s="216" t="s">
        <v>566</v>
      </c>
      <c r="H192" s="217">
        <v>140</v>
      </c>
      <c r="I192" s="218"/>
      <c r="J192" s="219">
        <f>ROUND(I192*H192,2)</f>
        <v>0</v>
      </c>
      <c r="K192" s="220"/>
      <c r="L192" s="44"/>
      <c r="M192" s="221" t="s">
        <v>19</v>
      </c>
      <c r="N192" s="222" t="s">
        <v>44</v>
      </c>
      <c r="O192" s="84"/>
      <c r="P192" s="223">
        <f>O192*H192</f>
        <v>0</v>
      </c>
      <c r="Q192" s="223">
        <v>0.00051559999999999996</v>
      </c>
      <c r="R192" s="223">
        <f>Q192*H192</f>
        <v>0.072183999999999998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306</v>
      </c>
      <c r="AT192" s="225" t="s">
        <v>188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1568</v>
      </c>
    </row>
    <row r="193" s="2" customFormat="1">
      <c r="A193" s="38"/>
      <c r="B193" s="39"/>
      <c r="C193" s="40"/>
      <c r="D193" s="227" t="s">
        <v>194</v>
      </c>
      <c r="E193" s="40"/>
      <c r="F193" s="228" t="s">
        <v>1569</v>
      </c>
      <c r="G193" s="40"/>
      <c r="H193" s="40"/>
      <c r="I193" s="229"/>
      <c r="J193" s="40"/>
      <c r="K193" s="40"/>
      <c r="L193" s="44"/>
      <c r="M193" s="230"/>
      <c r="N193" s="231"/>
      <c r="O193" s="84"/>
      <c r="P193" s="84"/>
      <c r="Q193" s="84"/>
      <c r="R193" s="84"/>
      <c r="S193" s="84"/>
      <c r="T193" s="85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194</v>
      </c>
      <c r="AU193" s="17" t="s">
        <v>85</v>
      </c>
    </row>
    <row r="194" s="2" customFormat="1" ht="21.75" customHeight="1">
      <c r="A194" s="38"/>
      <c r="B194" s="39"/>
      <c r="C194" s="213" t="s">
        <v>480</v>
      </c>
      <c r="D194" s="213" t="s">
        <v>188</v>
      </c>
      <c r="E194" s="214" t="s">
        <v>1230</v>
      </c>
      <c r="F194" s="215" t="s">
        <v>1231</v>
      </c>
      <c r="G194" s="216" t="s">
        <v>566</v>
      </c>
      <c r="H194" s="217">
        <v>30</v>
      </c>
      <c r="I194" s="218"/>
      <c r="J194" s="219">
        <f>ROUND(I194*H194,2)</f>
        <v>0</v>
      </c>
      <c r="K194" s="220"/>
      <c r="L194" s="44"/>
      <c r="M194" s="221" t="s">
        <v>19</v>
      </c>
      <c r="N194" s="222" t="s">
        <v>44</v>
      </c>
      <c r="O194" s="84"/>
      <c r="P194" s="223">
        <f>O194*H194</f>
        <v>0</v>
      </c>
      <c r="Q194" s="223">
        <v>2.5999999999999998E-05</v>
      </c>
      <c r="R194" s="223">
        <f>Q194*H194</f>
        <v>0.00077999999999999999</v>
      </c>
      <c r="S194" s="223">
        <v>0.00106</v>
      </c>
      <c r="T194" s="224">
        <f>S194*H194</f>
        <v>0.031800000000000002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306</v>
      </c>
      <c r="AT194" s="225" t="s">
        <v>188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306</v>
      </c>
      <c r="BM194" s="225" t="s">
        <v>1570</v>
      </c>
    </row>
    <row r="195" s="2" customFormat="1">
      <c r="A195" s="38"/>
      <c r="B195" s="39"/>
      <c r="C195" s="40"/>
      <c r="D195" s="227" t="s">
        <v>194</v>
      </c>
      <c r="E195" s="40"/>
      <c r="F195" s="228" t="s">
        <v>1233</v>
      </c>
      <c r="G195" s="40"/>
      <c r="H195" s="40"/>
      <c r="I195" s="229"/>
      <c r="J195" s="40"/>
      <c r="K195" s="40"/>
      <c r="L195" s="44"/>
      <c r="M195" s="230"/>
      <c r="N195" s="231"/>
      <c r="O195" s="84"/>
      <c r="P195" s="84"/>
      <c r="Q195" s="84"/>
      <c r="R195" s="84"/>
      <c r="S195" s="84"/>
      <c r="T195" s="85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194</v>
      </c>
      <c r="AU195" s="17" t="s">
        <v>85</v>
      </c>
    </row>
    <row r="196" s="14" customFormat="1">
      <c r="A196" s="14"/>
      <c r="B196" s="243"/>
      <c r="C196" s="244"/>
      <c r="D196" s="234" t="s">
        <v>196</v>
      </c>
      <c r="E196" s="245" t="s">
        <v>19</v>
      </c>
      <c r="F196" s="246" t="s">
        <v>1571</v>
      </c>
      <c r="G196" s="244"/>
      <c r="H196" s="247">
        <v>30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196</v>
      </c>
      <c r="AU196" s="253" t="s">
        <v>85</v>
      </c>
      <c r="AV196" s="14" t="s">
        <v>85</v>
      </c>
      <c r="AW196" s="14" t="s">
        <v>33</v>
      </c>
      <c r="AX196" s="14" t="s">
        <v>72</v>
      </c>
      <c r="AY196" s="253" t="s">
        <v>186</v>
      </c>
    </row>
    <row r="197" s="2" customFormat="1" ht="24.15" customHeight="1">
      <c r="A197" s="38"/>
      <c r="B197" s="39"/>
      <c r="C197" s="213" t="s">
        <v>486</v>
      </c>
      <c r="D197" s="213" t="s">
        <v>188</v>
      </c>
      <c r="E197" s="214" t="s">
        <v>1572</v>
      </c>
      <c r="F197" s="215" t="s">
        <v>1573</v>
      </c>
      <c r="G197" s="216" t="s">
        <v>566</v>
      </c>
      <c r="H197" s="217">
        <v>40</v>
      </c>
      <c r="I197" s="218"/>
      <c r="J197" s="219">
        <f>ROUND(I197*H197,2)</f>
        <v>0</v>
      </c>
      <c r="K197" s="220"/>
      <c r="L197" s="44"/>
      <c r="M197" s="221" t="s">
        <v>19</v>
      </c>
      <c r="N197" s="222" t="s">
        <v>44</v>
      </c>
      <c r="O197" s="84"/>
      <c r="P197" s="223">
        <f>O197*H197</f>
        <v>0</v>
      </c>
      <c r="Q197" s="223">
        <v>4.5000000000000003E-05</v>
      </c>
      <c r="R197" s="223">
        <f>Q197*H197</f>
        <v>0.0018000000000000002</v>
      </c>
      <c r="S197" s="223">
        <v>0.0064400000000000004</v>
      </c>
      <c r="T197" s="224">
        <f>S197*H197</f>
        <v>0.2576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306</v>
      </c>
      <c r="AT197" s="225" t="s">
        <v>188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1574</v>
      </c>
    </row>
    <row r="198" s="2" customFormat="1">
      <c r="A198" s="38"/>
      <c r="B198" s="39"/>
      <c r="C198" s="40"/>
      <c r="D198" s="227" t="s">
        <v>194</v>
      </c>
      <c r="E198" s="40"/>
      <c r="F198" s="228" t="s">
        <v>1575</v>
      </c>
      <c r="G198" s="40"/>
      <c r="H198" s="40"/>
      <c r="I198" s="229"/>
      <c r="J198" s="40"/>
      <c r="K198" s="40"/>
      <c r="L198" s="44"/>
      <c r="M198" s="230"/>
      <c r="N198" s="231"/>
      <c r="O198" s="84"/>
      <c r="P198" s="84"/>
      <c r="Q198" s="84"/>
      <c r="R198" s="84"/>
      <c r="S198" s="84"/>
      <c r="T198" s="85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194</v>
      </c>
      <c r="AU198" s="17" t="s">
        <v>85</v>
      </c>
    </row>
    <row r="199" s="14" customFormat="1">
      <c r="A199" s="14"/>
      <c r="B199" s="243"/>
      <c r="C199" s="244"/>
      <c r="D199" s="234" t="s">
        <v>196</v>
      </c>
      <c r="E199" s="245" t="s">
        <v>19</v>
      </c>
      <c r="F199" s="246" t="s">
        <v>1576</v>
      </c>
      <c r="G199" s="244"/>
      <c r="H199" s="247">
        <v>40</v>
      </c>
      <c r="I199" s="248"/>
      <c r="J199" s="244"/>
      <c r="K199" s="244"/>
      <c r="L199" s="249"/>
      <c r="M199" s="250"/>
      <c r="N199" s="251"/>
      <c r="O199" s="251"/>
      <c r="P199" s="251"/>
      <c r="Q199" s="251"/>
      <c r="R199" s="251"/>
      <c r="S199" s="251"/>
      <c r="T199" s="25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3" t="s">
        <v>196</v>
      </c>
      <c r="AU199" s="253" t="s">
        <v>85</v>
      </c>
      <c r="AV199" s="14" t="s">
        <v>85</v>
      </c>
      <c r="AW199" s="14" t="s">
        <v>33</v>
      </c>
      <c r="AX199" s="14" t="s">
        <v>72</v>
      </c>
      <c r="AY199" s="253" t="s">
        <v>186</v>
      </c>
    </row>
    <row r="200" s="2" customFormat="1" ht="24.15" customHeight="1">
      <c r="A200" s="38"/>
      <c r="B200" s="39"/>
      <c r="C200" s="213" t="s">
        <v>494</v>
      </c>
      <c r="D200" s="213" t="s">
        <v>188</v>
      </c>
      <c r="E200" s="214" t="s">
        <v>1236</v>
      </c>
      <c r="F200" s="215" t="s">
        <v>1237</v>
      </c>
      <c r="G200" s="216" t="s">
        <v>566</v>
      </c>
      <c r="H200" s="217">
        <v>60</v>
      </c>
      <c r="I200" s="218"/>
      <c r="J200" s="219">
        <f>ROUND(I200*H200,2)</f>
        <v>0</v>
      </c>
      <c r="K200" s="220"/>
      <c r="L200" s="44"/>
      <c r="M200" s="221" t="s">
        <v>19</v>
      </c>
      <c r="N200" s="222" t="s">
        <v>44</v>
      </c>
      <c r="O200" s="84"/>
      <c r="P200" s="223">
        <f>O200*H200</f>
        <v>0</v>
      </c>
      <c r="Q200" s="223">
        <v>0</v>
      </c>
      <c r="R200" s="223">
        <f>Q200*H200</f>
        <v>0</v>
      </c>
      <c r="S200" s="223">
        <v>0</v>
      </c>
      <c r="T200" s="224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25" t="s">
        <v>306</v>
      </c>
      <c r="AT200" s="225" t="s">
        <v>188</v>
      </c>
      <c r="AU200" s="225" t="s">
        <v>85</v>
      </c>
      <c r="AY200" s="17" t="s">
        <v>186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7" t="s">
        <v>85</v>
      </c>
      <c r="BK200" s="226">
        <f>ROUND(I200*H200,2)</f>
        <v>0</v>
      </c>
      <c r="BL200" s="17" t="s">
        <v>306</v>
      </c>
      <c r="BM200" s="225" t="s">
        <v>1577</v>
      </c>
    </row>
    <row r="201" s="2" customFormat="1">
      <c r="A201" s="38"/>
      <c r="B201" s="39"/>
      <c r="C201" s="40"/>
      <c r="D201" s="227" t="s">
        <v>194</v>
      </c>
      <c r="E201" s="40"/>
      <c r="F201" s="228" t="s">
        <v>1239</v>
      </c>
      <c r="G201" s="40"/>
      <c r="H201" s="40"/>
      <c r="I201" s="229"/>
      <c r="J201" s="40"/>
      <c r="K201" s="40"/>
      <c r="L201" s="44"/>
      <c r="M201" s="230"/>
      <c r="N201" s="231"/>
      <c r="O201" s="84"/>
      <c r="P201" s="84"/>
      <c r="Q201" s="84"/>
      <c r="R201" s="84"/>
      <c r="S201" s="84"/>
      <c r="T201" s="85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7" t="s">
        <v>194</v>
      </c>
      <c r="AU201" s="17" t="s">
        <v>85</v>
      </c>
    </row>
    <row r="202" s="2" customFormat="1" ht="24.15" customHeight="1">
      <c r="A202" s="38"/>
      <c r="B202" s="39"/>
      <c r="C202" s="213" t="s">
        <v>499</v>
      </c>
      <c r="D202" s="213" t="s">
        <v>188</v>
      </c>
      <c r="E202" s="214" t="s">
        <v>1240</v>
      </c>
      <c r="F202" s="215" t="s">
        <v>1241</v>
      </c>
      <c r="G202" s="216" t="s">
        <v>566</v>
      </c>
      <c r="H202" s="217">
        <v>60</v>
      </c>
      <c r="I202" s="218"/>
      <c r="J202" s="219">
        <f>ROUND(I202*H202,2)</f>
        <v>0</v>
      </c>
      <c r="K202" s="220"/>
      <c r="L202" s="44"/>
      <c r="M202" s="221" t="s">
        <v>19</v>
      </c>
      <c r="N202" s="222" t="s">
        <v>44</v>
      </c>
      <c r="O202" s="84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25" t="s">
        <v>306</v>
      </c>
      <c r="AT202" s="225" t="s">
        <v>188</v>
      </c>
      <c r="AU202" s="225" t="s">
        <v>85</v>
      </c>
      <c r="AY202" s="17" t="s">
        <v>186</v>
      </c>
      <c r="BE202" s="226">
        <f>IF(N202="základní",J202,0)</f>
        <v>0</v>
      </c>
      <c r="BF202" s="226">
        <f>IF(N202="snížená",J202,0)</f>
        <v>0</v>
      </c>
      <c r="BG202" s="226">
        <f>IF(N202="zákl. přenesená",J202,0)</f>
        <v>0</v>
      </c>
      <c r="BH202" s="226">
        <f>IF(N202="sníž. přenesená",J202,0)</f>
        <v>0</v>
      </c>
      <c r="BI202" s="226">
        <f>IF(N202="nulová",J202,0)</f>
        <v>0</v>
      </c>
      <c r="BJ202" s="17" t="s">
        <v>85</v>
      </c>
      <c r="BK202" s="226">
        <f>ROUND(I202*H202,2)</f>
        <v>0</v>
      </c>
      <c r="BL202" s="17" t="s">
        <v>306</v>
      </c>
      <c r="BM202" s="225" t="s">
        <v>1578</v>
      </c>
    </row>
    <row r="203" s="2" customFormat="1">
      <c r="A203" s="38"/>
      <c r="B203" s="39"/>
      <c r="C203" s="40"/>
      <c r="D203" s="227" t="s">
        <v>194</v>
      </c>
      <c r="E203" s="40"/>
      <c r="F203" s="228" t="s">
        <v>1243</v>
      </c>
      <c r="G203" s="40"/>
      <c r="H203" s="40"/>
      <c r="I203" s="229"/>
      <c r="J203" s="40"/>
      <c r="K203" s="40"/>
      <c r="L203" s="44"/>
      <c r="M203" s="230"/>
      <c r="N203" s="231"/>
      <c r="O203" s="84"/>
      <c r="P203" s="84"/>
      <c r="Q203" s="84"/>
      <c r="R203" s="84"/>
      <c r="S203" s="84"/>
      <c r="T203" s="85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7" t="s">
        <v>194</v>
      </c>
      <c r="AU203" s="17" t="s">
        <v>85</v>
      </c>
    </row>
    <row r="204" s="2" customFormat="1" ht="24.15" customHeight="1">
      <c r="A204" s="38"/>
      <c r="B204" s="39"/>
      <c r="C204" s="213" t="s">
        <v>505</v>
      </c>
      <c r="D204" s="213" t="s">
        <v>188</v>
      </c>
      <c r="E204" s="214" t="s">
        <v>1579</v>
      </c>
      <c r="F204" s="215" t="s">
        <v>1580</v>
      </c>
      <c r="G204" s="216" t="s">
        <v>566</v>
      </c>
      <c r="H204" s="217">
        <v>140</v>
      </c>
      <c r="I204" s="218"/>
      <c r="J204" s="219">
        <f>ROUND(I204*H204,2)</f>
        <v>0</v>
      </c>
      <c r="K204" s="220"/>
      <c r="L204" s="44"/>
      <c r="M204" s="221" t="s">
        <v>19</v>
      </c>
      <c r="N204" s="222" t="s">
        <v>44</v>
      </c>
      <c r="O204" s="84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25" t="s">
        <v>306</v>
      </c>
      <c r="AT204" s="225" t="s">
        <v>188</v>
      </c>
      <c r="AU204" s="225" t="s">
        <v>85</v>
      </c>
      <c r="AY204" s="17" t="s">
        <v>186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7" t="s">
        <v>85</v>
      </c>
      <c r="BK204" s="226">
        <f>ROUND(I204*H204,2)</f>
        <v>0</v>
      </c>
      <c r="BL204" s="17" t="s">
        <v>306</v>
      </c>
      <c r="BM204" s="225" t="s">
        <v>1581</v>
      </c>
    </row>
    <row r="205" s="2" customFormat="1">
      <c r="A205" s="38"/>
      <c r="B205" s="39"/>
      <c r="C205" s="40"/>
      <c r="D205" s="227" t="s">
        <v>194</v>
      </c>
      <c r="E205" s="40"/>
      <c r="F205" s="228" t="s">
        <v>1582</v>
      </c>
      <c r="G205" s="40"/>
      <c r="H205" s="40"/>
      <c r="I205" s="229"/>
      <c r="J205" s="40"/>
      <c r="K205" s="40"/>
      <c r="L205" s="44"/>
      <c r="M205" s="230"/>
      <c r="N205" s="231"/>
      <c r="O205" s="84"/>
      <c r="P205" s="84"/>
      <c r="Q205" s="84"/>
      <c r="R205" s="84"/>
      <c r="S205" s="84"/>
      <c r="T205" s="85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7" t="s">
        <v>194</v>
      </c>
      <c r="AU205" s="17" t="s">
        <v>85</v>
      </c>
    </row>
    <row r="206" s="2" customFormat="1" ht="24.15" customHeight="1">
      <c r="A206" s="38"/>
      <c r="B206" s="39"/>
      <c r="C206" s="213" t="s">
        <v>511</v>
      </c>
      <c r="D206" s="213" t="s">
        <v>188</v>
      </c>
      <c r="E206" s="214" t="s">
        <v>1252</v>
      </c>
      <c r="F206" s="215" t="s">
        <v>1253</v>
      </c>
      <c r="G206" s="216" t="s">
        <v>283</v>
      </c>
      <c r="H206" s="217">
        <v>6</v>
      </c>
      <c r="I206" s="218"/>
      <c r="J206" s="219">
        <f>ROUND(I206*H206,2)</f>
        <v>0</v>
      </c>
      <c r="K206" s="220"/>
      <c r="L206" s="44"/>
      <c r="M206" s="221" t="s">
        <v>19</v>
      </c>
      <c r="N206" s="222" t="s">
        <v>44</v>
      </c>
      <c r="O206" s="84"/>
      <c r="P206" s="223">
        <f>O206*H206</f>
        <v>0</v>
      </c>
      <c r="Q206" s="223">
        <v>1.9000000000000001E-05</v>
      </c>
      <c r="R206" s="223">
        <f>Q206*H206</f>
        <v>0.00011400000000000001</v>
      </c>
      <c r="S206" s="223">
        <v>0</v>
      </c>
      <c r="T206" s="224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25" t="s">
        <v>306</v>
      </c>
      <c r="AT206" s="225" t="s">
        <v>188</v>
      </c>
      <c r="AU206" s="225" t="s">
        <v>85</v>
      </c>
      <c r="AY206" s="17" t="s">
        <v>186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7" t="s">
        <v>85</v>
      </c>
      <c r="BK206" s="226">
        <f>ROUND(I206*H206,2)</f>
        <v>0</v>
      </c>
      <c r="BL206" s="17" t="s">
        <v>306</v>
      </c>
      <c r="BM206" s="225" t="s">
        <v>1583</v>
      </c>
    </row>
    <row r="207" s="2" customFormat="1">
      <c r="A207" s="38"/>
      <c r="B207" s="39"/>
      <c r="C207" s="40"/>
      <c r="D207" s="227" t="s">
        <v>194</v>
      </c>
      <c r="E207" s="40"/>
      <c r="F207" s="228" t="s">
        <v>1255</v>
      </c>
      <c r="G207" s="40"/>
      <c r="H207" s="40"/>
      <c r="I207" s="229"/>
      <c r="J207" s="40"/>
      <c r="K207" s="40"/>
      <c r="L207" s="44"/>
      <c r="M207" s="230"/>
      <c r="N207" s="231"/>
      <c r="O207" s="84"/>
      <c r="P207" s="84"/>
      <c r="Q207" s="84"/>
      <c r="R207" s="84"/>
      <c r="S207" s="84"/>
      <c r="T207" s="85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7" t="s">
        <v>194</v>
      </c>
      <c r="AU207" s="17" t="s">
        <v>85</v>
      </c>
    </row>
    <row r="208" s="2" customFormat="1" ht="24.15" customHeight="1">
      <c r="A208" s="38"/>
      <c r="B208" s="39"/>
      <c r="C208" s="213" t="s">
        <v>517</v>
      </c>
      <c r="D208" s="213" t="s">
        <v>188</v>
      </c>
      <c r="E208" s="214" t="s">
        <v>1584</v>
      </c>
      <c r="F208" s="215" t="s">
        <v>1585</v>
      </c>
      <c r="G208" s="216" t="s">
        <v>283</v>
      </c>
      <c r="H208" s="217">
        <v>8</v>
      </c>
      <c r="I208" s="218"/>
      <c r="J208" s="219">
        <f>ROUND(I208*H208,2)</f>
        <v>0</v>
      </c>
      <c r="K208" s="220"/>
      <c r="L208" s="44"/>
      <c r="M208" s="221" t="s">
        <v>19</v>
      </c>
      <c r="N208" s="222" t="s">
        <v>44</v>
      </c>
      <c r="O208" s="84"/>
      <c r="P208" s="223">
        <f>O208*H208</f>
        <v>0</v>
      </c>
      <c r="Q208" s="223">
        <v>2.8880000000000001E-05</v>
      </c>
      <c r="R208" s="223">
        <f>Q208*H208</f>
        <v>0.00023104000000000001</v>
      </c>
      <c r="S208" s="223">
        <v>0</v>
      </c>
      <c r="T208" s="224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25" t="s">
        <v>306</v>
      </c>
      <c r="AT208" s="225" t="s">
        <v>188</v>
      </c>
      <c r="AU208" s="225" t="s">
        <v>85</v>
      </c>
      <c r="AY208" s="17" t="s">
        <v>186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17" t="s">
        <v>85</v>
      </c>
      <c r="BK208" s="226">
        <f>ROUND(I208*H208,2)</f>
        <v>0</v>
      </c>
      <c r="BL208" s="17" t="s">
        <v>306</v>
      </c>
      <c r="BM208" s="225" t="s">
        <v>1586</v>
      </c>
    </row>
    <row r="209" s="2" customFormat="1">
      <c r="A209" s="38"/>
      <c r="B209" s="39"/>
      <c r="C209" s="40"/>
      <c r="D209" s="227" t="s">
        <v>194</v>
      </c>
      <c r="E209" s="40"/>
      <c r="F209" s="228" t="s">
        <v>1587</v>
      </c>
      <c r="G209" s="40"/>
      <c r="H209" s="40"/>
      <c r="I209" s="229"/>
      <c r="J209" s="40"/>
      <c r="K209" s="40"/>
      <c r="L209" s="44"/>
      <c r="M209" s="230"/>
      <c r="N209" s="231"/>
      <c r="O209" s="84"/>
      <c r="P209" s="84"/>
      <c r="Q209" s="84"/>
      <c r="R209" s="84"/>
      <c r="S209" s="84"/>
      <c r="T209" s="85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7" t="s">
        <v>194</v>
      </c>
      <c r="AU209" s="17" t="s">
        <v>85</v>
      </c>
    </row>
    <row r="210" s="2" customFormat="1" ht="33" customHeight="1">
      <c r="A210" s="38"/>
      <c r="B210" s="39"/>
      <c r="C210" s="213" t="s">
        <v>525</v>
      </c>
      <c r="D210" s="213" t="s">
        <v>188</v>
      </c>
      <c r="E210" s="214" t="s">
        <v>1588</v>
      </c>
      <c r="F210" s="215" t="s">
        <v>1589</v>
      </c>
      <c r="G210" s="216" t="s">
        <v>283</v>
      </c>
      <c r="H210" s="217">
        <v>2</v>
      </c>
      <c r="I210" s="218"/>
      <c r="J210" s="219">
        <f>ROUND(I210*H210,2)</f>
        <v>0</v>
      </c>
      <c r="K210" s="220"/>
      <c r="L210" s="44"/>
      <c r="M210" s="221" t="s">
        <v>19</v>
      </c>
      <c r="N210" s="222" t="s">
        <v>44</v>
      </c>
      <c r="O210" s="84"/>
      <c r="P210" s="223">
        <f>O210*H210</f>
        <v>0</v>
      </c>
      <c r="Q210" s="223">
        <v>7.3679999999999999E-05</v>
      </c>
      <c r="R210" s="223">
        <f>Q210*H210</f>
        <v>0.00014736</v>
      </c>
      <c r="S210" s="223">
        <v>0</v>
      </c>
      <c r="T210" s="224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25" t="s">
        <v>306</v>
      </c>
      <c r="AT210" s="225" t="s">
        <v>188</v>
      </c>
      <c r="AU210" s="225" t="s">
        <v>85</v>
      </c>
      <c r="AY210" s="17" t="s">
        <v>186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7" t="s">
        <v>85</v>
      </c>
      <c r="BK210" s="226">
        <f>ROUND(I210*H210,2)</f>
        <v>0</v>
      </c>
      <c r="BL210" s="17" t="s">
        <v>306</v>
      </c>
      <c r="BM210" s="225" t="s">
        <v>1590</v>
      </c>
    </row>
    <row r="211" s="2" customFormat="1">
      <c r="A211" s="38"/>
      <c r="B211" s="39"/>
      <c r="C211" s="40"/>
      <c r="D211" s="227" t="s">
        <v>194</v>
      </c>
      <c r="E211" s="40"/>
      <c r="F211" s="228" t="s">
        <v>1591</v>
      </c>
      <c r="G211" s="40"/>
      <c r="H211" s="40"/>
      <c r="I211" s="229"/>
      <c r="J211" s="40"/>
      <c r="K211" s="40"/>
      <c r="L211" s="44"/>
      <c r="M211" s="230"/>
      <c r="N211" s="231"/>
      <c r="O211" s="84"/>
      <c r="P211" s="84"/>
      <c r="Q211" s="84"/>
      <c r="R211" s="84"/>
      <c r="S211" s="84"/>
      <c r="T211" s="85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7" t="s">
        <v>194</v>
      </c>
      <c r="AU211" s="17" t="s">
        <v>85</v>
      </c>
    </row>
    <row r="212" s="2" customFormat="1" ht="33" customHeight="1">
      <c r="A212" s="38"/>
      <c r="B212" s="39"/>
      <c r="C212" s="213" t="s">
        <v>531</v>
      </c>
      <c r="D212" s="213" t="s">
        <v>188</v>
      </c>
      <c r="E212" s="214" t="s">
        <v>1592</v>
      </c>
      <c r="F212" s="215" t="s">
        <v>1593</v>
      </c>
      <c r="G212" s="216" t="s">
        <v>283</v>
      </c>
      <c r="H212" s="217">
        <v>2</v>
      </c>
      <c r="I212" s="218"/>
      <c r="J212" s="219">
        <f>ROUND(I212*H212,2)</f>
        <v>0</v>
      </c>
      <c r="K212" s="220"/>
      <c r="L212" s="44"/>
      <c r="M212" s="221" t="s">
        <v>19</v>
      </c>
      <c r="N212" s="222" t="s">
        <v>44</v>
      </c>
      <c r="O212" s="84"/>
      <c r="P212" s="223">
        <f>O212*H212</f>
        <v>0</v>
      </c>
      <c r="Q212" s="223">
        <v>0.0001071</v>
      </c>
      <c r="R212" s="223">
        <f>Q212*H212</f>
        <v>0.0002142</v>
      </c>
      <c r="S212" s="223">
        <v>0</v>
      </c>
      <c r="T212" s="224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25" t="s">
        <v>306</v>
      </c>
      <c r="AT212" s="225" t="s">
        <v>188</v>
      </c>
      <c r="AU212" s="225" t="s">
        <v>85</v>
      </c>
      <c r="AY212" s="17" t="s">
        <v>186</v>
      </c>
      <c r="BE212" s="226">
        <f>IF(N212="základní",J212,0)</f>
        <v>0</v>
      </c>
      <c r="BF212" s="226">
        <f>IF(N212="snížená",J212,0)</f>
        <v>0</v>
      </c>
      <c r="BG212" s="226">
        <f>IF(N212="zákl. přenesená",J212,0)</f>
        <v>0</v>
      </c>
      <c r="BH212" s="226">
        <f>IF(N212="sníž. přenesená",J212,0)</f>
        <v>0</v>
      </c>
      <c r="BI212" s="226">
        <f>IF(N212="nulová",J212,0)</f>
        <v>0</v>
      </c>
      <c r="BJ212" s="17" t="s">
        <v>85</v>
      </c>
      <c r="BK212" s="226">
        <f>ROUND(I212*H212,2)</f>
        <v>0</v>
      </c>
      <c r="BL212" s="17" t="s">
        <v>306</v>
      </c>
      <c r="BM212" s="225" t="s">
        <v>1594</v>
      </c>
    </row>
    <row r="213" s="2" customFormat="1">
      <c r="A213" s="38"/>
      <c r="B213" s="39"/>
      <c r="C213" s="40"/>
      <c r="D213" s="227" t="s">
        <v>194</v>
      </c>
      <c r="E213" s="40"/>
      <c r="F213" s="228" t="s">
        <v>1595</v>
      </c>
      <c r="G213" s="40"/>
      <c r="H213" s="40"/>
      <c r="I213" s="229"/>
      <c r="J213" s="40"/>
      <c r="K213" s="40"/>
      <c r="L213" s="44"/>
      <c r="M213" s="230"/>
      <c r="N213" s="231"/>
      <c r="O213" s="84"/>
      <c r="P213" s="84"/>
      <c r="Q213" s="84"/>
      <c r="R213" s="84"/>
      <c r="S213" s="84"/>
      <c r="T213" s="85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7" t="s">
        <v>194</v>
      </c>
      <c r="AU213" s="17" t="s">
        <v>85</v>
      </c>
    </row>
    <row r="214" s="2" customFormat="1" ht="33" customHeight="1">
      <c r="A214" s="38"/>
      <c r="B214" s="39"/>
      <c r="C214" s="213" t="s">
        <v>537</v>
      </c>
      <c r="D214" s="213" t="s">
        <v>188</v>
      </c>
      <c r="E214" s="214" t="s">
        <v>1596</v>
      </c>
      <c r="F214" s="215" t="s">
        <v>1597</v>
      </c>
      <c r="G214" s="216" t="s">
        <v>283</v>
      </c>
      <c r="H214" s="217">
        <v>2</v>
      </c>
      <c r="I214" s="218"/>
      <c r="J214" s="219">
        <f>ROUND(I214*H214,2)</f>
        <v>0</v>
      </c>
      <c r="K214" s="220"/>
      <c r="L214" s="44"/>
      <c r="M214" s="221" t="s">
        <v>19</v>
      </c>
      <c r="N214" s="222" t="s">
        <v>44</v>
      </c>
      <c r="O214" s="84"/>
      <c r="P214" s="223">
        <f>O214*H214</f>
        <v>0</v>
      </c>
      <c r="Q214" s="223">
        <v>0.00027900000000000001</v>
      </c>
      <c r="R214" s="223">
        <f>Q214*H214</f>
        <v>0.00055800000000000001</v>
      </c>
      <c r="S214" s="223">
        <v>0</v>
      </c>
      <c r="T214" s="224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25" t="s">
        <v>306</v>
      </c>
      <c r="AT214" s="225" t="s">
        <v>188</v>
      </c>
      <c r="AU214" s="225" t="s">
        <v>85</v>
      </c>
      <c r="AY214" s="17" t="s">
        <v>186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7" t="s">
        <v>85</v>
      </c>
      <c r="BK214" s="226">
        <f>ROUND(I214*H214,2)</f>
        <v>0</v>
      </c>
      <c r="BL214" s="17" t="s">
        <v>306</v>
      </c>
      <c r="BM214" s="225" t="s">
        <v>1598</v>
      </c>
    </row>
    <row r="215" s="2" customFormat="1">
      <c r="A215" s="38"/>
      <c r="B215" s="39"/>
      <c r="C215" s="40"/>
      <c r="D215" s="227" t="s">
        <v>194</v>
      </c>
      <c r="E215" s="40"/>
      <c r="F215" s="228" t="s">
        <v>1599</v>
      </c>
      <c r="G215" s="40"/>
      <c r="H215" s="40"/>
      <c r="I215" s="229"/>
      <c r="J215" s="40"/>
      <c r="K215" s="40"/>
      <c r="L215" s="44"/>
      <c r="M215" s="230"/>
      <c r="N215" s="231"/>
      <c r="O215" s="84"/>
      <c r="P215" s="84"/>
      <c r="Q215" s="84"/>
      <c r="R215" s="84"/>
      <c r="S215" s="84"/>
      <c r="T215" s="85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7" t="s">
        <v>194</v>
      </c>
      <c r="AU215" s="17" t="s">
        <v>85</v>
      </c>
    </row>
    <row r="216" s="2" customFormat="1" ht="33" customHeight="1">
      <c r="A216" s="38"/>
      <c r="B216" s="39"/>
      <c r="C216" s="213" t="s">
        <v>544</v>
      </c>
      <c r="D216" s="213" t="s">
        <v>188</v>
      </c>
      <c r="E216" s="214" t="s">
        <v>1600</v>
      </c>
      <c r="F216" s="215" t="s">
        <v>1601</v>
      </c>
      <c r="G216" s="216" t="s">
        <v>283</v>
      </c>
      <c r="H216" s="217">
        <v>2</v>
      </c>
      <c r="I216" s="218"/>
      <c r="J216" s="219">
        <f>ROUND(I216*H216,2)</f>
        <v>0</v>
      </c>
      <c r="K216" s="220"/>
      <c r="L216" s="44"/>
      <c r="M216" s="221" t="s">
        <v>19</v>
      </c>
      <c r="N216" s="222" t="s">
        <v>44</v>
      </c>
      <c r="O216" s="84"/>
      <c r="P216" s="223">
        <f>O216*H216</f>
        <v>0</v>
      </c>
      <c r="Q216" s="223">
        <v>0.00142888</v>
      </c>
      <c r="R216" s="223">
        <f>Q216*H216</f>
        <v>0.00285776</v>
      </c>
      <c r="S216" s="223">
        <v>0</v>
      </c>
      <c r="T216" s="224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25" t="s">
        <v>306</v>
      </c>
      <c r="AT216" s="225" t="s">
        <v>188</v>
      </c>
      <c r="AU216" s="225" t="s">
        <v>85</v>
      </c>
      <c r="AY216" s="17" t="s">
        <v>186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7" t="s">
        <v>85</v>
      </c>
      <c r="BK216" s="226">
        <f>ROUND(I216*H216,2)</f>
        <v>0</v>
      </c>
      <c r="BL216" s="17" t="s">
        <v>306</v>
      </c>
      <c r="BM216" s="225" t="s">
        <v>1602</v>
      </c>
    </row>
    <row r="217" s="2" customFormat="1">
      <c r="A217" s="38"/>
      <c r="B217" s="39"/>
      <c r="C217" s="40"/>
      <c r="D217" s="227" t="s">
        <v>194</v>
      </c>
      <c r="E217" s="40"/>
      <c r="F217" s="228" t="s">
        <v>1603</v>
      </c>
      <c r="G217" s="40"/>
      <c r="H217" s="40"/>
      <c r="I217" s="229"/>
      <c r="J217" s="40"/>
      <c r="K217" s="40"/>
      <c r="L217" s="44"/>
      <c r="M217" s="230"/>
      <c r="N217" s="231"/>
      <c r="O217" s="84"/>
      <c r="P217" s="84"/>
      <c r="Q217" s="84"/>
      <c r="R217" s="84"/>
      <c r="S217" s="84"/>
      <c r="T217" s="85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7" t="s">
        <v>194</v>
      </c>
      <c r="AU217" s="17" t="s">
        <v>85</v>
      </c>
    </row>
    <row r="218" s="2" customFormat="1" ht="16.5" customHeight="1">
      <c r="A218" s="38"/>
      <c r="B218" s="39"/>
      <c r="C218" s="213" t="s">
        <v>551</v>
      </c>
      <c r="D218" s="213" t="s">
        <v>188</v>
      </c>
      <c r="E218" s="214" t="s">
        <v>1604</v>
      </c>
      <c r="F218" s="215" t="s">
        <v>1605</v>
      </c>
      <c r="G218" s="216" t="s">
        <v>191</v>
      </c>
      <c r="H218" s="217">
        <v>0.503</v>
      </c>
      <c r="I218" s="218"/>
      <c r="J218" s="219">
        <f>ROUND(I218*H218,2)</f>
        <v>0</v>
      </c>
      <c r="K218" s="220"/>
      <c r="L218" s="44"/>
      <c r="M218" s="221" t="s">
        <v>19</v>
      </c>
      <c r="N218" s="222" t="s">
        <v>44</v>
      </c>
      <c r="O218" s="84"/>
      <c r="P218" s="223">
        <f>O218*H218</f>
        <v>0</v>
      </c>
      <c r="Q218" s="223">
        <v>0.0002765</v>
      </c>
      <c r="R218" s="223">
        <f>Q218*H218</f>
        <v>0.0001390795</v>
      </c>
      <c r="S218" s="223">
        <v>0</v>
      </c>
      <c r="T218" s="224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25" t="s">
        <v>306</v>
      </c>
      <c r="AT218" s="225" t="s">
        <v>188</v>
      </c>
      <c r="AU218" s="225" t="s">
        <v>85</v>
      </c>
      <c r="AY218" s="17" t="s">
        <v>186</v>
      </c>
      <c r="BE218" s="226">
        <f>IF(N218="základní",J218,0)</f>
        <v>0</v>
      </c>
      <c r="BF218" s="226">
        <f>IF(N218="snížená",J218,0)</f>
        <v>0</v>
      </c>
      <c r="BG218" s="226">
        <f>IF(N218="zákl. přenesená",J218,0)</f>
        <v>0</v>
      </c>
      <c r="BH218" s="226">
        <f>IF(N218="sníž. přenesená",J218,0)</f>
        <v>0</v>
      </c>
      <c r="BI218" s="226">
        <f>IF(N218="nulová",J218,0)</f>
        <v>0</v>
      </c>
      <c r="BJ218" s="17" t="s">
        <v>85</v>
      </c>
      <c r="BK218" s="226">
        <f>ROUND(I218*H218,2)</f>
        <v>0</v>
      </c>
      <c r="BL218" s="17" t="s">
        <v>306</v>
      </c>
      <c r="BM218" s="225" t="s">
        <v>1606</v>
      </c>
    </row>
    <row r="219" s="14" customFormat="1">
      <c r="A219" s="14"/>
      <c r="B219" s="243"/>
      <c r="C219" s="244"/>
      <c r="D219" s="234" t="s">
        <v>196</v>
      </c>
      <c r="E219" s="245" t="s">
        <v>19</v>
      </c>
      <c r="F219" s="246" t="s">
        <v>1607</v>
      </c>
      <c r="G219" s="244"/>
      <c r="H219" s="247">
        <v>0.503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196</v>
      </c>
      <c r="AU219" s="253" t="s">
        <v>85</v>
      </c>
      <c r="AV219" s="14" t="s">
        <v>85</v>
      </c>
      <c r="AW219" s="14" t="s">
        <v>33</v>
      </c>
      <c r="AX219" s="14" t="s">
        <v>72</v>
      </c>
      <c r="AY219" s="253" t="s">
        <v>186</v>
      </c>
    </row>
    <row r="220" s="2" customFormat="1" ht="44.25" customHeight="1">
      <c r="A220" s="38"/>
      <c r="B220" s="39"/>
      <c r="C220" s="213" t="s">
        <v>557</v>
      </c>
      <c r="D220" s="213" t="s">
        <v>188</v>
      </c>
      <c r="E220" s="214" t="s">
        <v>1608</v>
      </c>
      <c r="F220" s="215" t="s">
        <v>1609</v>
      </c>
      <c r="G220" s="216" t="s">
        <v>230</v>
      </c>
      <c r="H220" s="217">
        <v>1.175</v>
      </c>
      <c r="I220" s="218"/>
      <c r="J220" s="219">
        <f>ROUND(I220*H220,2)</f>
        <v>0</v>
      </c>
      <c r="K220" s="220"/>
      <c r="L220" s="44"/>
      <c r="M220" s="221" t="s">
        <v>19</v>
      </c>
      <c r="N220" s="222" t="s">
        <v>44</v>
      </c>
      <c r="O220" s="84"/>
      <c r="P220" s="223">
        <f>O220*H220</f>
        <v>0</v>
      </c>
      <c r="Q220" s="223">
        <v>0</v>
      </c>
      <c r="R220" s="223">
        <f>Q220*H220</f>
        <v>0</v>
      </c>
      <c r="S220" s="223">
        <v>0</v>
      </c>
      <c r="T220" s="224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25" t="s">
        <v>306</v>
      </c>
      <c r="AT220" s="225" t="s">
        <v>188</v>
      </c>
      <c r="AU220" s="225" t="s">
        <v>85</v>
      </c>
      <c r="AY220" s="17" t="s">
        <v>186</v>
      </c>
      <c r="BE220" s="226">
        <f>IF(N220="základní",J220,0)</f>
        <v>0</v>
      </c>
      <c r="BF220" s="226">
        <f>IF(N220="snížená",J220,0)</f>
        <v>0</v>
      </c>
      <c r="BG220" s="226">
        <f>IF(N220="zákl. přenesená",J220,0)</f>
        <v>0</v>
      </c>
      <c r="BH220" s="226">
        <f>IF(N220="sníž. přenesená",J220,0)</f>
        <v>0</v>
      </c>
      <c r="BI220" s="226">
        <f>IF(N220="nulová",J220,0)</f>
        <v>0</v>
      </c>
      <c r="BJ220" s="17" t="s">
        <v>85</v>
      </c>
      <c r="BK220" s="226">
        <f>ROUND(I220*H220,2)</f>
        <v>0</v>
      </c>
      <c r="BL220" s="17" t="s">
        <v>306</v>
      </c>
      <c r="BM220" s="225" t="s">
        <v>1610</v>
      </c>
    </row>
    <row r="221" s="2" customFormat="1">
      <c r="A221" s="38"/>
      <c r="B221" s="39"/>
      <c r="C221" s="40"/>
      <c r="D221" s="227" t="s">
        <v>194</v>
      </c>
      <c r="E221" s="40"/>
      <c r="F221" s="228" t="s">
        <v>1611</v>
      </c>
      <c r="G221" s="40"/>
      <c r="H221" s="40"/>
      <c r="I221" s="229"/>
      <c r="J221" s="40"/>
      <c r="K221" s="40"/>
      <c r="L221" s="44"/>
      <c r="M221" s="230"/>
      <c r="N221" s="231"/>
      <c r="O221" s="84"/>
      <c r="P221" s="84"/>
      <c r="Q221" s="84"/>
      <c r="R221" s="84"/>
      <c r="S221" s="84"/>
      <c r="T221" s="85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7" t="s">
        <v>194</v>
      </c>
      <c r="AU221" s="17" t="s">
        <v>85</v>
      </c>
    </row>
    <row r="222" s="2" customFormat="1" ht="49.05" customHeight="1">
      <c r="A222" s="38"/>
      <c r="B222" s="39"/>
      <c r="C222" s="213" t="s">
        <v>563</v>
      </c>
      <c r="D222" s="213" t="s">
        <v>188</v>
      </c>
      <c r="E222" s="214" t="s">
        <v>1292</v>
      </c>
      <c r="F222" s="215" t="s">
        <v>1293</v>
      </c>
      <c r="G222" s="216" t="s">
        <v>230</v>
      </c>
      <c r="H222" s="217">
        <v>1.175</v>
      </c>
      <c r="I222" s="218"/>
      <c r="J222" s="219">
        <f>ROUND(I222*H222,2)</f>
        <v>0</v>
      </c>
      <c r="K222" s="220"/>
      <c r="L222" s="44"/>
      <c r="M222" s="221" t="s">
        <v>19</v>
      </c>
      <c r="N222" s="222" t="s">
        <v>44</v>
      </c>
      <c r="O222" s="84"/>
      <c r="P222" s="223">
        <f>O222*H222</f>
        <v>0</v>
      </c>
      <c r="Q222" s="223">
        <v>0</v>
      </c>
      <c r="R222" s="223">
        <f>Q222*H222</f>
        <v>0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306</v>
      </c>
      <c r="AT222" s="225" t="s">
        <v>188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1612</v>
      </c>
    </row>
    <row r="223" s="2" customFormat="1">
      <c r="A223" s="38"/>
      <c r="B223" s="39"/>
      <c r="C223" s="40"/>
      <c r="D223" s="227" t="s">
        <v>194</v>
      </c>
      <c r="E223" s="40"/>
      <c r="F223" s="228" t="s">
        <v>1295</v>
      </c>
      <c r="G223" s="40"/>
      <c r="H223" s="40"/>
      <c r="I223" s="229"/>
      <c r="J223" s="40"/>
      <c r="K223" s="40"/>
      <c r="L223" s="44"/>
      <c r="M223" s="230"/>
      <c r="N223" s="231"/>
      <c r="O223" s="84"/>
      <c r="P223" s="84"/>
      <c r="Q223" s="84"/>
      <c r="R223" s="84"/>
      <c r="S223" s="84"/>
      <c r="T223" s="85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7" t="s">
        <v>194</v>
      </c>
      <c r="AU223" s="17" t="s">
        <v>85</v>
      </c>
    </row>
    <row r="224" s="12" customFormat="1" ht="22.8" customHeight="1">
      <c r="A224" s="12"/>
      <c r="B224" s="197"/>
      <c r="C224" s="198"/>
      <c r="D224" s="199" t="s">
        <v>71</v>
      </c>
      <c r="E224" s="211" t="s">
        <v>1296</v>
      </c>
      <c r="F224" s="211" t="s">
        <v>1297</v>
      </c>
      <c r="G224" s="198"/>
      <c r="H224" s="198"/>
      <c r="I224" s="201"/>
      <c r="J224" s="212">
        <f>BK224</f>
        <v>0</v>
      </c>
      <c r="K224" s="198"/>
      <c r="L224" s="203"/>
      <c r="M224" s="204"/>
      <c r="N224" s="205"/>
      <c r="O224" s="205"/>
      <c r="P224" s="206">
        <f>SUM(P225:P251)</f>
        <v>0</v>
      </c>
      <c r="Q224" s="205"/>
      <c r="R224" s="206">
        <f>SUM(R225:R251)</f>
        <v>0.16384669599999999</v>
      </c>
      <c r="S224" s="205"/>
      <c r="T224" s="207">
        <f>SUM(T225:T251)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08" t="s">
        <v>85</v>
      </c>
      <c r="AT224" s="209" t="s">
        <v>71</v>
      </c>
      <c r="AU224" s="209" t="s">
        <v>79</v>
      </c>
      <c r="AY224" s="208" t="s">
        <v>186</v>
      </c>
      <c r="BK224" s="210">
        <f>SUM(BK225:BK251)</f>
        <v>0</v>
      </c>
    </row>
    <row r="225" s="2" customFormat="1" ht="21.75" customHeight="1">
      <c r="A225" s="38"/>
      <c r="B225" s="39"/>
      <c r="C225" s="213" t="s">
        <v>572</v>
      </c>
      <c r="D225" s="213" t="s">
        <v>188</v>
      </c>
      <c r="E225" s="214" t="s">
        <v>1613</v>
      </c>
      <c r="F225" s="215" t="s">
        <v>1614</v>
      </c>
      <c r="G225" s="216" t="s">
        <v>283</v>
      </c>
      <c r="H225" s="217">
        <v>2</v>
      </c>
      <c r="I225" s="218"/>
      <c r="J225" s="219">
        <f>ROUND(I225*H225,2)</f>
        <v>0</v>
      </c>
      <c r="K225" s="220"/>
      <c r="L225" s="44"/>
      <c r="M225" s="221" t="s">
        <v>19</v>
      </c>
      <c r="N225" s="222" t="s">
        <v>44</v>
      </c>
      <c r="O225" s="84"/>
      <c r="P225" s="223">
        <f>O225*H225</f>
        <v>0</v>
      </c>
      <c r="Q225" s="223">
        <v>0.00032937299999999999</v>
      </c>
      <c r="R225" s="223">
        <f>Q225*H225</f>
        <v>0.00065874599999999998</v>
      </c>
      <c r="S225" s="223">
        <v>0</v>
      </c>
      <c r="T225" s="224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25" t="s">
        <v>306</v>
      </c>
      <c r="AT225" s="225" t="s">
        <v>188</v>
      </c>
      <c r="AU225" s="225" t="s">
        <v>85</v>
      </c>
      <c r="AY225" s="17" t="s">
        <v>186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7" t="s">
        <v>85</v>
      </c>
      <c r="BK225" s="226">
        <f>ROUND(I225*H225,2)</f>
        <v>0</v>
      </c>
      <c r="BL225" s="17" t="s">
        <v>306</v>
      </c>
      <c r="BM225" s="225" t="s">
        <v>1615</v>
      </c>
    </row>
    <row r="226" s="2" customFormat="1">
      <c r="A226" s="38"/>
      <c r="B226" s="39"/>
      <c r="C226" s="40"/>
      <c r="D226" s="227" t="s">
        <v>194</v>
      </c>
      <c r="E226" s="40"/>
      <c r="F226" s="228" t="s">
        <v>1616</v>
      </c>
      <c r="G226" s="40"/>
      <c r="H226" s="40"/>
      <c r="I226" s="229"/>
      <c r="J226" s="40"/>
      <c r="K226" s="40"/>
      <c r="L226" s="44"/>
      <c r="M226" s="230"/>
      <c r="N226" s="231"/>
      <c r="O226" s="84"/>
      <c r="P226" s="84"/>
      <c r="Q226" s="84"/>
      <c r="R226" s="84"/>
      <c r="S226" s="84"/>
      <c r="T226" s="85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7" t="s">
        <v>194</v>
      </c>
      <c r="AU226" s="17" t="s">
        <v>85</v>
      </c>
    </row>
    <row r="227" s="14" customFormat="1">
      <c r="A227" s="14"/>
      <c r="B227" s="243"/>
      <c r="C227" s="244"/>
      <c r="D227" s="234" t="s">
        <v>196</v>
      </c>
      <c r="E227" s="245" t="s">
        <v>19</v>
      </c>
      <c r="F227" s="246" t="s">
        <v>1617</v>
      </c>
      <c r="G227" s="244"/>
      <c r="H227" s="247">
        <v>2</v>
      </c>
      <c r="I227" s="248"/>
      <c r="J227" s="244"/>
      <c r="K227" s="244"/>
      <c r="L227" s="249"/>
      <c r="M227" s="250"/>
      <c r="N227" s="251"/>
      <c r="O227" s="251"/>
      <c r="P227" s="251"/>
      <c r="Q227" s="251"/>
      <c r="R227" s="251"/>
      <c r="S227" s="251"/>
      <c r="T227" s="25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3" t="s">
        <v>196</v>
      </c>
      <c r="AU227" s="253" t="s">
        <v>85</v>
      </c>
      <c r="AV227" s="14" t="s">
        <v>85</v>
      </c>
      <c r="AW227" s="14" t="s">
        <v>33</v>
      </c>
      <c r="AX227" s="14" t="s">
        <v>72</v>
      </c>
      <c r="AY227" s="253" t="s">
        <v>186</v>
      </c>
    </row>
    <row r="228" s="2" customFormat="1" ht="16.5" customHeight="1">
      <c r="A228" s="38"/>
      <c r="B228" s="39"/>
      <c r="C228" s="254" t="s">
        <v>578</v>
      </c>
      <c r="D228" s="254" t="s">
        <v>236</v>
      </c>
      <c r="E228" s="255" t="s">
        <v>1618</v>
      </c>
      <c r="F228" s="256" t="s">
        <v>1619</v>
      </c>
      <c r="G228" s="257" t="s">
        <v>283</v>
      </c>
      <c r="H228" s="258">
        <v>1</v>
      </c>
      <c r="I228" s="259"/>
      <c r="J228" s="260">
        <f>ROUND(I228*H228,2)</f>
        <v>0</v>
      </c>
      <c r="K228" s="261"/>
      <c r="L228" s="262"/>
      <c r="M228" s="263" t="s">
        <v>19</v>
      </c>
      <c r="N228" s="264" t="s">
        <v>44</v>
      </c>
      <c r="O228" s="84"/>
      <c r="P228" s="223">
        <f>O228*H228</f>
        <v>0</v>
      </c>
      <c r="Q228" s="223">
        <v>0.025000000000000001</v>
      </c>
      <c r="R228" s="223">
        <f>Q228*H228</f>
        <v>0.025000000000000001</v>
      </c>
      <c r="S228" s="223">
        <v>0</v>
      </c>
      <c r="T228" s="224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25" t="s">
        <v>406</v>
      </c>
      <c r="AT228" s="225" t="s">
        <v>236</v>
      </c>
      <c r="AU228" s="225" t="s">
        <v>85</v>
      </c>
      <c r="AY228" s="17" t="s">
        <v>186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7" t="s">
        <v>85</v>
      </c>
      <c r="BK228" s="226">
        <f>ROUND(I228*H228,2)</f>
        <v>0</v>
      </c>
      <c r="BL228" s="17" t="s">
        <v>306</v>
      </c>
      <c r="BM228" s="225" t="s">
        <v>1620</v>
      </c>
    </row>
    <row r="229" s="2" customFormat="1">
      <c r="A229" s="38"/>
      <c r="B229" s="39"/>
      <c r="C229" s="40"/>
      <c r="D229" s="234" t="s">
        <v>1472</v>
      </c>
      <c r="E229" s="40"/>
      <c r="F229" s="272" t="s">
        <v>1621</v>
      </c>
      <c r="G229" s="40"/>
      <c r="H229" s="40"/>
      <c r="I229" s="229"/>
      <c r="J229" s="40"/>
      <c r="K229" s="40"/>
      <c r="L229" s="44"/>
      <c r="M229" s="230"/>
      <c r="N229" s="231"/>
      <c r="O229" s="84"/>
      <c r="P229" s="84"/>
      <c r="Q229" s="84"/>
      <c r="R229" s="84"/>
      <c r="S229" s="84"/>
      <c r="T229" s="85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7" t="s">
        <v>1472</v>
      </c>
      <c r="AU229" s="17" t="s">
        <v>85</v>
      </c>
    </row>
    <row r="230" s="2" customFormat="1" ht="24.15" customHeight="1">
      <c r="A230" s="38"/>
      <c r="B230" s="39"/>
      <c r="C230" s="213" t="s">
        <v>584</v>
      </c>
      <c r="D230" s="213" t="s">
        <v>188</v>
      </c>
      <c r="E230" s="214" t="s">
        <v>1322</v>
      </c>
      <c r="F230" s="215" t="s">
        <v>1323</v>
      </c>
      <c r="G230" s="216" t="s">
        <v>283</v>
      </c>
      <c r="H230" s="217">
        <v>2</v>
      </c>
      <c r="I230" s="218"/>
      <c r="J230" s="219">
        <f>ROUND(I230*H230,2)</f>
        <v>0</v>
      </c>
      <c r="K230" s="220"/>
      <c r="L230" s="44"/>
      <c r="M230" s="221" t="s">
        <v>19</v>
      </c>
      <c r="N230" s="222" t="s">
        <v>44</v>
      </c>
      <c r="O230" s="84"/>
      <c r="P230" s="223">
        <f>O230*H230</f>
        <v>0</v>
      </c>
      <c r="Q230" s="223">
        <v>0.00051999999999999995</v>
      </c>
      <c r="R230" s="223">
        <f>Q230*H230</f>
        <v>0.0010399999999999999</v>
      </c>
      <c r="S230" s="223">
        <v>0</v>
      </c>
      <c r="T230" s="224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25" t="s">
        <v>306</v>
      </c>
      <c r="AT230" s="225" t="s">
        <v>188</v>
      </c>
      <c r="AU230" s="225" t="s">
        <v>85</v>
      </c>
      <c r="AY230" s="17" t="s">
        <v>186</v>
      </c>
      <c r="BE230" s="226">
        <f>IF(N230="základní",J230,0)</f>
        <v>0</v>
      </c>
      <c r="BF230" s="226">
        <f>IF(N230="snížená",J230,0)</f>
        <v>0</v>
      </c>
      <c r="BG230" s="226">
        <f>IF(N230="zákl. přenesená",J230,0)</f>
        <v>0</v>
      </c>
      <c r="BH230" s="226">
        <f>IF(N230="sníž. přenesená",J230,0)</f>
        <v>0</v>
      </c>
      <c r="BI230" s="226">
        <f>IF(N230="nulová",J230,0)</f>
        <v>0</v>
      </c>
      <c r="BJ230" s="17" t="s">
        <v>85</v>
      </c>
      <c r="BK230" s="226">
        <f>ROUND(I230*H230,2)</f>
        <v>0</v>
      </c>
      <c r="BL230" s="17" t="s">
        <v>306</v>
      </c>
      <c r="BM230" s="225" t="s">
        <v>1622</v>
      </c>
    </row>
    <row r="231" s="2" customFormat="1">
      <c r="A231" s="38"/>
      <c r="B231" s="39"/>
      <c r="C231" s="40"/>
      <c r="D231" s="227" t="s">
        <v>194</v>
      </c>
      <c r="E231" s="40"/>
      <c r="F231" s="228" t="s">
        <v>1325</v>
      </c>
      <c r="G231" s="40"/>
      <c r="H231" s="40"/>
      <c r="I231" s="229"/>
      <c r="J231" s="40"/>
      <c r="K231" s="40"/>
      <c r="L231" s="44"/>
      <c r="M231" s="230"/>
      <c r="N231" s="231"/>
      <c r="O231" s="84"/>
      <c r="P231" s="84"/>
      <c r="Q231" s="84"/>
      <c r="R231" s="84"/>
      <c r="S231" s="84"/>
      <c r="T231" s="85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7" t="s">
        <v>194</v>
      </c>
      <c r="AU231" s="17" t="s">
        <v>85</v>
      </c>
    </row>
    <row r="232" s="2" customFormat="1" ht="24.15" customHeight="1">
      <c r="A232" s="38"/>
      <c r="B232" s="39"/>
      <c r="C232" s="213" t="s">
        <v>589</v>
      </c>
      <c r="D232" s="213" t="s">
        <v>188</v>
      </c>
      <c r="E232" s="214" t="s">
        <v>1326</v>
      </c>
      <c r="F232" s="215" t="s">
        <v>1327</v>
      </c>
      <c r="G232" s="216" t="s">
        <v>283</v>
      </c>
      <c r="H232" s="217">
        <v>1</v>
      </c>
      <c r="I232" s="218"/>
      <c r="J232" s="219">
        <f>ROUND(I232*H232,2)</f>
        <v>0</v>
      </c>
      <c r="K232" s="220"/>
      <c r="L232" s="44"/>
      <c r="M232" s="221" t="s">
        <v>19</v>
      </c>
      <c r="N232" s="222" t="s">
        <v>44</v>
      </c>
      <c r="O232" s="84"/>
      <c r="P232" s="223">
        <f>O232*H232</f>
        <v>0</v>
      </c>
      <c r="Q232" s="223">
        <v>0.00051999999999999995</v>
      </c>
      <c r="R232" s="223">
        <f>Q232*H232</f>
        <v>0.00051999999999999995</v>
      </c>
      <c r="S232" s="223">
        <v>0</v>
      </c>
      <c r="T232" s="224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25" t="s">
        <v>306</v>
      </c>
      <c r="AT232" s="225" t="s">
        <v>188</v>
      </c>
      <c r="AU232" s="225" t="s">
        <v>85</v>
      </c>
      <c r="AY232" s="17" t="s">
        <v>186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7" t="s">
        <v>85</v>
      </c>
      <c r="BK232" s="226">
        <f>ROUND(I232*H232,2)</f>
        <v>0</v>
      </c>
      <c r="BL232" s="17" t="s">
        <v>306</v>
      </c>
      <c r="BM232" s="225" t="s">
        <v>1623</v>
      </c>
    </row>
    <row r="233" s="2" customFormat="1">
      <c r="A233" s="38"/>
      <c r="B233" s="39"/>
      <c r="C233" s="40"/>
      <c r="D233" s="227" t="s">
        <v>194</v>
      </c>
      <c r="E233" s="40"/>
      <c r="F233" s="228" t="s">
        <v>1329</v>
      </c>
      <c r="G233" s="40"/>
      <c r="H233" s="40"/>
      <c r="I233" s="229"/>
      <c r="J233" s="40"/>
      <c r="K233" s="40"/>
      <c r="L233" s="44"/>
      <c r="M233" s="230"/>
      <c r="N233" s="231"/>
      <c r="O233" s="84"/>
      <c r="P233" s="84"/>
      <c r="Q233" s="84"/>
      <c r="R233" s="84"/>
      <c r="S233" s="84"/>
      <c r="T233" s="85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7" t="s">
        <v>194</v>
      </c>
      <c r="AU233" s="17" t="s">
        <v>85</v>
      </c>
    </row>
    <row r="234" s="2" customFormat="1" ht="24.15" customHeight="1">
      <c r="A234" s="38"/>
      <c r="B234" s="39"/>
      <c r="C234" s="213" t="s">
        <v>594</v>
      </c>
      <c r="D234" s="213" t="s">
        <v>188</v>
      </c>
      <c r="E234" s="214" t="s">
        <v>1334</v>
      </c>
      <c r="F234" s="215" t="s">
        <v>1335</v>
      </c>
      <c r="G234" s="216" t="s">
        <v>283</v>
      </c>
      <c r="H234" s="217">
        <v>1</v>
      </c>
      <c r="I234" s="218"/>
      <c r="J234" s="219">
        <f>ROUND(I234*H234,2)</f>
        <v>0</v>
      </c>
      <c r="K234" s="220"/>
      <c r="L234" s="44"/>
      <c r="M234" s="221" t="s">
        <v>19</v>
      </c>
      <c r="N234" s="222" t="s">
        <v>44</v>
      </c>
      <c r="O234" s="84"/>
      <c r="P234" s="223">
        <f>O234*H234</f>
        <v>0</v>
      </c>
      <c r="Q234" s="223">
        <v>0.00097000000000000005</v>
      </c>
      <c r="R234" s="223">
        <f>Q234*H234</f>
        <v>0.00097000000000000005</v>
      </c>
      <c r="S234" s="223">
        <v>0</v>
      </c>
      <c r="T234" s="224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25" t="s">
        <v>306</v>
      </c>
      <c r="AT234" s="225" t="s">
        <v>188</v>
      </c>
      <c r="AU234" s="225" t="s">
        <v>85</v>
      </c>
      <c r="AY234" s="17" t="s">
        <v>186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7" t="s">
        <v>85</v>
      </c>
      <c r="BK234" s="226">
        <f>ROUND(I234*H234,2)</f>
        <v>0</v>
      </c>
      <c r="BL234" s="17" t="s">
        <v>306</v>
      </c>
      <c r="BM234" s="225" t="s">
        <v>1624</v>
      </c>
    </row>
    <row r="235" s="2" customFormat="1">
      <c r="A235" s="38"/>
      <c r="B235" s="39"/>
      <c r="C235" s="40"/>
      <c r="D235" s="227" t="s">
        <v>194</v>
      </c>
      <c r="E235" s="40"/>
      <c r="F235" s="228" t="s">
        <v>1337</v>
      </c>
      <c r="G235" s="40"/>
      <c r="H235" s="40"/>
      <c r="I235" s="229"/>
      <c r="J235" s="40"/>
      <c r="K235" s="40"/>
      <c r="L235" s="44"/>
      <c r="M235" s="230"/>
      <c r="N235" s="231"/>
      <c r="O235" s="84"/>
      <c r="P235" s="84"/>
      <c r="Q235" s="84"/>
      <c r="R235" s="84"/>
      <c r="S235" s="84"/>
      <c r="T235" s="85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7" t="s">
        <v>194</v>
      </c>
      <c r="AU235" s="17" t="s">
        <v>85</v>
      </c>
    </row>
    <row r="236" s="2" customFormat="1" ht="24.15" customHeight="1">
      <c r="A236" s="38"/>
      <c r="B236" s="39"/>
      <c r="C236" s="213" t="s">
        <v>599</v>
      </c>
      <c r="D236" s="213" t="s">
        <v>188</v>
      </c>
      <c r="E236" s="214" t="s">
        <v>1625</v>
      </c>
      <c r="F236" s="215" t="s">
        <v>1626</v>
      </c>
      <c r="G236" s="216" t="s">
        <v>283</v>
      </c>
      <c r="H236" s="217">
        <v>2</v>
      </c>
      <c r="I236" s="218"/>
      <c r="J236" s="219">
        <f>ROUND(I236*H236,2)</f>
        <v>0</v>
      </c>
      <c r="K236" s="220"/>
      <c r="L236" s="44"/>
      <c r="M236" s="221" t="s">
        <v>19</v>
      </c>
      <c r="N236" s="222" t="s">
        <v>44</v>
      </c>
      <c r="O236" s="84"/>
      <c r="P236" s="223">
        <f>O236*H236</f>
        <v>0</v>
      </c>
      <c r="Q236" s="223">
        <v>0.0036095699999999999</v>
      </c>
      <c r="R236" s="223">
        <f>Q236*H236</f>
        <v>0.0072191399999999998</v>
      </c>
      <c r="S236" s="223">
        <v>0</v>
      </c>
      <c r="T236" s="224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25" t="s">
        <v>306</v>
      </c>
      <c r="AT236" s="225" t="s">
        <v>188</v>
      </c>
      <c r="AU236" s="225" t="s">
        <v>85</v>
      </c>
      <c r="AY236" s="17" t="s">
        <v>186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7" t="s">
        <v>85</v>
      </c>
      <c r="BK236" s="226">
        <f>ROUND(I236*H236,2)</f>
        <v>0</v>
      </c>
      <c r="BL236" s="17" t="s">
        <v>306</v>
      </c>
      <c r="BM236" s="225" t="s">
        <v>1627</v>
      </c>
    </row>
    <row r="237" s="2" customFormat="1">
      <c r="A237" s="38"/>
      <c r="B237" s="39"/>
      <c r="C237" s="40"/>
      <c r="D237" s="227" t="s">
        <v>194</v>
      </c>
      <c r="E237" s="40"/>
      <c r="F237" s="228" t="s">
        <v>1628</v>
      </c>
      <c r="G237" s="40"/>
      <c r="H237" s="40"/>
      <c r="I237" s="229"/>
      <c r="J237" s="40"/>
      <c r="K237" s="40"/>
      <c r="L237" s="44"/>
      <c r="M237" s="230"/>
      <c r="N237" s="231"/>
      <c r="O237" s="84"/>
      <c r="P237" s="84"/>
      <c r="Q237" s="84"/>
      <c r="R237" s="84"/>
      <c r="S237" s="84"/>
      <c r="T237" s="85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7" t="s">
        <v>194</v>
      </c>
      <c r="AU237" s="17" t="s">
        <v>85</v>
      </c>
    </row>
    <row r="238" s="2" customFormat="1" ht="24.15" customHeight="1">
      <c r="A238" s="38"/>
      <c r="B238" s="39"/>
      <c r="C238" s="213" t="s">
        <v>604</v>
      </c>
      <c r="D238" s="213" t="s">
        <v>188</v>
      </c>
      <c r="E238" s="214" t="s">
        <v>1629</v>
      </c>
      <c r="F238" s="215" t="s">
        <v>1630</v>
      </c>
      <c r="G238" s="216" t="s">
        <v>283</v>
      </c>
      <c r="H238" s="217">
        <v>1</v>
      </c>
      <c r="I238" s="218"/>
      <c r="J238" s="219">
        <f>ROUND(I238*H238,2)</f>
        <v>0</v>
      </c>
      <c r="K238" s="220"/>
      <c r="L238" s="44"/>
      <c r="M238" s="221" t="s">
        <v>19</v>
      </c>
      <c r="N238" s="222" t="s">
        <v>44</v>
      </c>
      <c r="O238" s="84"/>
      <c r="P238" s="223">
        <f>O238*H238</f>
        <v>0</v>
      </c>
      <c r="Q238" s="223">
        <v>0.0087625700000000008</v>
      </c>
      <c r="R238" s="223">
        <f>Q238*H238</f>
        <v>0.0087625700000000008</v>
      </c>
      <c r="S238" s="223">
        <v>0</v>
      </c>
      <c r="T238" s="224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25" t="s">
        <v>306</v>
      </c>
      <c r="AT238" s="225" t="s">
        <v>188</v>
      </c>
      <c r="AU238" s="225" t="s">
        <v>85</v>
      </c>
      <c r="AY238" s="17" t="s">
        <v>186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7" t="s">
        <v>85</v>
      </c>
      <c r="BK238" s="226">
        <f>ROUND(I238*H238,2)</f>
        <v>0</v>
      </c>
      <c r="BL238" s="17" t="s">
        <v>306</v>
      </c>
      <c r="BM238" s="225" t="s">
        <v>1631</v>
      </c>
    </row>
    <row r="239" s="2" customFormat="1">
      <c r="A239" s="38"/>
      <c r="B239" s="39"/>
      <c r="C239" s="40"/>
      <c r="D239" s="227" t="s">
        <v>194</v>
      </c>
      <c r="E239" s="40"/>
      <c r="F239" s="228" t="s">
        <v>1632</v>
      </c>
      <c r="G239" s="40"/>
      <c r="H239" s="40"/>
      <c r="I239" s="229"/>
      <c r="J239" s="40"/>
      <c r="K239" s="40"/>
      <c r="L239" s="44"/>
      <c r="M239" s="230"/>
      <c r="N239" s="231"/>
      <c r="O239" s="84"/>
      <c r="P239" s="84"/>
      <c r="Q239" s="84"/>
      <c r="R239" s="84"/>
      <c r="S239" s="84"/>
      <c r="T239" s="85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7" t="s">
        <v>194</v>
      </c>
      <c r="AU239" s="17" t="s">
        <v>85</v>
      </c>
    </row>
    <row r="240" s="2" customFormat="1" ht="24.15" customHeight="1">
      <c r="A240" s="38"/>
      <c r="B240" s="39"/>
      <c r="C240" s="213" t="s">
        <v>609</v>
      </c>
      <c r="D240" s="213" t="s">
        <v>188</v>
      </c>
      <c r="E240" s="214" t="s">
        <v>1633</v>
      </c>
      <c r="F240" s="215" t="s">
        <v>1634</v>
      </c>
      <c r="G240" s="216" t="s">
        <v>283</v>
      </c>
      <c r="H240" s="217">
        <v>7</v>
      </c>
      <c r="I240" s="218"/>
      <c r="J240" s="219">
        <f>ROUND(I240*H240,2)</f>
        <v>0</v>
      </c>
      <c r="K240" s="220"/>
      <c r="L240" s="44"/>
      <c r="M240" s="221" t="s">
        <v>19</v>
      </c>
      <c r="N240" s="222" t="s">
        <v>44</v>
      </c>
      <c r="O240" s="84"/>
      <c r="P240" s="223">
        <f>O240*H240</f>
        <v>0</v>
      </c>
      <c r="Q240" s="223">
        <v>0.00314957</v>
      </c>
      <c r="R240" s="223">
        <f>Q240*H240</f>
        <v>0.022046989999999999</v>
      </c>
      <c r="S240" s="223">
        <v>0</v>
      </c>
      <c r="T240" s="224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25" t="s">
        <v>306</v>
      </c>
      <c r="AT240" s="225" t="s">
        <v>188</v>
      </c>
      <c r="AU240" s="225" t="s">
        <v>85</v>
      </c>
      <c r="AY240" s="17" t="s">
        <v>186</v>
      </c>
      <c r="BE240" s="226">
        <f>IF(N240="základní",J240,0)</f>
        <v>0</v>
      </c>
      <c r="BF240" s="226">
        <f>IF(N240="snížená",J240,0)</f>
        <v>0</v>
      </c>
      <c r="BG240" s="226">
        <f>IF(N240="zákl. přenesená",J240,0)</f>
        <v>0</v>
      </c>
      <c r="BH240" s="226">
        <f>IF(N240="sníž. přenesená",J240,0)</f>
        <v>0</v>
      </c>
      <c r="BI240" s="226">
        <f>IF(N240="nulová",J240,0)</f>
        <v>0</v>
      </c>
      <c r="BJ240" s="17" t="s">
        <v>85</v>
      </c>
      <c r="BK240" s="226">
        <f>ROUND(I240*H240,2)</f>
        <v>0</v>
      </c>
      <c r="BL240" s="17" t="s">
        <v>306</v>
      </c>
      <c r="BM240" s="225" t="s">
        <v>1635</v>
      </c>
    </row>
    <row r="241" s="2" customFormat="1">
      <c r="A241" s="38"/>
      <c r="B241" s="39"/>
      <c r="C241" s="40"/>
      <c r="D241" s="227" t="s">
        <v>194</v>
      </c>
      <c r="E241" s="40"/>
      <c r="F241" s="228" t="s">
        <v>1636</v>
      </c>
      <c r="G241" s="40"/>
      <c r="H241" s="40"/>
      <c r="I241" s="229"/>
      <c r="J241" s="40"/>
      <c r="K241" s="40"/>
      <c r="L241" s="44"/>
      <c r="M241" s="230"/>
      <c r="N241" s="231"/>
      <c r="O241" s="84"/>
      <c r="P241" s="84"/>
      <c r="Q241" s="84"/>
      <c r="R241" s="84"/>
      <c r="S241" s="84"/>
      <c r="T241" s="85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7" t="s">
        <v>194</v>
      </c>
      <c r="AU241" s="17" t="s">
        <v>85</v>
      </c>
    </row>
    <row r="242" s="2" customFormat="1" ht="24.15" customHeight="1">
      <c r="A242" s="38"/>
      <c r="B242" s="39"/>
      <c r="C242" s="213" t="s">
        <v>614</v>
      </c>
      <c r="D242" s="213" t="s">
        <v>188</v>
      </c>
      <c r="E242" s="214" t="s">
        <v>1637</v>
      </c>
      <c r="F242" s="215" t="s">
        <v>1638</v>
      </c>
      <c r="G242" s="216" t="s">
        <v>283</v>
      </c>
      <c r="H242" s="217">
        <v>14</v>
      </c>
      <c r="I242" s="218"/>
      <c r="J242" s="219">
        <f>ROUND(I242*H242,2)</f>
        <v>0</v>
      </c>
      <c r="K242" s="220"/>
      <c r="L242" s="44"/>
      <c r="M242" s="221" t="s">
        <v>19</v>
      </c>
      <c r="N242" s="222" t="s">
        <v>44</v>
      </c>
      <c r="O242" s="84"/>
      <c r="P242" s="223">
        <f>O242*H242</f>
        <v>0</v>
      </c>
      <c r="Q242" s="223">
        <v>0.0066695699999999997</v>
      </c>
      <c r="R242" s="223">
        <f>Q242*H242</f>
        <v>0.093373979999999995</v>
      </c>
      <c r="S242" s="223">
        <v>0</v>
      </c>
      <c r="T242" s="224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25" t="s">
        <v>306</v>
      </c>
      <c r="AT242" s="225" t="s">
        <v>188</v>
      </c>
      <c r="AU242" s="225" t="s">
        <v>85</v>
      </c>
      <c r="AY242" s="17" t="s">
        <v>186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17" t="s">
        <v>85</v>
      </c>
      <c r="BK242" s="226">
        <f>ROUND(I242*H242,2)</f>
        <v>0</v>
      </c>
      <c r="BL242" s="17" t="s">
        <v>306</v>
      </c>
      <c r="BM242" s="225" t="s">
        <v>1639</v>
      </c>
    </row>
    <row r="243" s="2" customFormat="1">
      <c r="A243" s="38"/>
      <c r="B243" s="39"/>
      <c r="C243" s="40"/>
      <c r="D243" s="227" t="s">
        <v>194</v>
      </c>
      <c r="E243" s="40"/>
      <c r="F243" s="228" t="s">
        <v>1640</v>
      </c>
      <c r="G243" s="40"/>
      <c r="H243" s="40"/>
      <c r="I243" s="229"/>
      <c r="J243" s="40"/>
      <c r="K243" s="40"/>
      <c r="L243" s="44"/>
      <c r="M243" s="230"/>
      <c r="N243" s="231"/>
      <c r="O243" s="84"/>
      <c r="P243" s="84"/>
      <c r="Q243" s="84"/>
      <c r="R243" s="84"/>
      <c r="S243" s="84"/>
      <c r="T243" s="85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7" t="s">
        <v>194</v>
      </c>
      <c r="AU243" s="17" t="s">
        <v>85</v>
      </c>
    </row>
    <row r="244" s="2" customFormat="1" ht="24.15" customHeight="1">
      <c r="A244" s="38"/>
      <c r="B244" s="39"/>
      <c r="C244" s="213" t="s">
        <v>619</v>
      </c>
      <c r="D244" s="213" t="s">
        <v>188</v>
      </c>
      <c r="E244" s="214" t="s">
        <v>1338</v>
      </c>
      <c r="F244" s="215" t="s">
        <v>1339</v>
      </c>
      <c r="G244" s="216" t="s">
        <v>283</v>
      </c>
      <c r="H244" s="217">
        <v>6</v>
      </c>
      <c r="I244" s="218"/>
      <c r="J244" s="219">
        <f>ROUND(I244*H244,2)</f>
        <v>0</v>
      </c>
      <c r="K244" s="220"/>
      <c r="L244" s="44"/>
      <c r="M244" s="221" t="s">
        <v>19</v>
      </c>
      <c r="N244" s="222" t="s">
        <v>44</v>
      </c>
      <c r="O244" s="84"/>
      <c r="P244" s="223">
        <f>O244*H244</f>
        <v>0</v>
      </c>
      <c r="Q244" s="223">
        <v>0.00026957000000000001</v>
      </c>
      <c r="R244" s="223">
        <f>Q244*H244</f>
        <v>0.0016174200000000001</v>
      </c>
      <c r="S244" s="223">
        <v>0</v>
      </c>
      <c r="T244" s="224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25" t="s">
        <v>306</v>
      </c>
      <c r="AT244" s="225" t="s">
        <v>188</v>
      </c>
      <c r="AU244" s="225" t="s">
        <v>85</v>
      </c>
      <c r="AY244" s="17" t="s">
        <v>186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7" t="s">
        <v>85</v>
      </c>
      <c r="BK244" s="226">
        <f>ROUND(I244*H244,2)</f>
        <v>0</v>
      </c>
      <c r="BL244" s="17" t="s">
        <v>306</v>
      </c>
      <c r="BM244" s="225" t="s">
        <v>1641</v>
      </c>
    </row>
    <row r="245" s="2" customFormat="1">
      <c r="A245" s="38"/>
      <c r="B245" s="39"/>
      <c r="C245" s="40"/>
      <c r="D245" s="227" t="s">
        <v>194</v>
      </c>
      <c r="E245" s="40"/>
      <c r="F245" s="228" t="s">
        <v>1341</v>
      </c>
      <c r="G245" s="40"/>
      <c r="H245" s="40"/>
      <c r="I245" s="229"/>
      <c r="J245" s="40"/>
      <c r="K245" s="40"/>
      <c r="L245" s="44"/>
      <c r="M245" s="230"/>
      <c r="N245" s="231"/>
      <c r="O245" s="84"/>
      <c r="P245" s="84"/>
      <c r="Q245" s="84"/>
      <c r="R245" s="84"/>
      <c r="S245" s="84"/>
      <c r="T245" s="85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7" t="s">
        <v>194</v>
      </c>
      <c r="AU245" s="17" t="s">
        <v>85</v>
      </c>
    </row>
    <row r="246" s="2" customFormat="1" ht="37.8" customHeight="1">
      <c r="A246" s="38"/>
      <c r="B246" s="39"/>
      <c r="C246" s="213" t="s">
        <v>624</v>
      </c>
      <c r="D246" s="213" t="s">
        <v>188</v>
      </c>
      <c r="E246" s="214" t="s">
        <v>1642</v>
      </c>
      <c r="F246" s="215" t="s">
        <v>1643</v>
      </c>
      <c r="G246" s="216" t="s">
        <v>283</v>
      </c>
      <c r="H246" s="217">
        <v>5</v>
      </c>
      <c r="I246" s="218"/>
      <c r="J246" s="219">
        <f>ROUND(I246*H246,2)</f>
        <v>0</v>
      </c>
      <c r="K246" s="220"/>
      <c r="L246" s="44"/>
      <c r="M246" s="221" t="s">
        <v>19</v>
      </c>
      <c r="N246" s="222" t="s">
        <v>44</v>
      </c>
      <c r="O246" s="84"/>
      <c r="P246" s="223">
        <f>O246*H246</f>
        <v>0</v>
      </c>
      <c r="Q246" s="223">
        <v>0.00052756999999999999</v>
      </c>
      <c r="R246" s="223">
        <f>Q246*H246</f>
        <v>0.0026378499999999997</v>
      </c>
      <c r="S246" s="223">
        <v>0</v>
      </c>
      <c r="T246" s="224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25" t="s">
        <v>306</v>
      </c>
      <c r="AT246" s="225" t="s">
        <v>188</v>
      </c>
      <c r="AU246" s="225" t="s">
        <v>85</v>
      </c>
      <c r="AY246" s="17" t="s">
        <v>186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7" t="s">
        <v>85</v>
      </c>
      <c r="BK246" s="226">
        <f>ROUND(I246*H246,2)</f>
        <v>0</v>
      </c>
      <c r="BL246" s="17" t="s">
        <v>306</v>
      </c>
      <c r="BM246" s="225" t="s">
        <v>1644</v>
      </c>
    </row>
    <row r="247" s="2" customFormat="1">
      <c r="A247" s="38"/>
      <c r="B247" s="39"/>
      <c r="C247" s="40"/>
      <c r="D247" s="227" t="s">
        <v>194</v>
      </c>
      <c r="E247" s="40"/>
      <c r="F247" s="228" t="s">
        <v>1645</v>
      </c>
      <c r="G247" s="40"/>
      <c r="H247" s="40"/>
      <c r="I247" s="229"/>
      <c r="J247" s="40"/>
      <c r="K247" s="40"/>
      <c r="L247" s="44"/>
      <c r="M247" s="230"/>
      <c r="N247" s="231"/>
      <c r="O247" s="84"/>
      <c r="P247" s="84"/>
      <c r="Q247" s="84"/>
      <c r="R247" s="84"/>
      <c r="S247" s="84"/>
      <c r="T247" s="85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194</v>
      </c>
      <c r="AU247" s="17" t="s">
        <v>85</v>
      </c>
    </row>
    <row r="248" s="2" customFormat="1" ht="44.25" customHeight="1">
      <c r="A248" s="38"/>
      <c r="B248" s="39"/>
      <c r="C248" s="213" t="s">
        <v>1646</v>
      </c>
      <c r="D248" s="213" t="s">
        <v>188</v>
      </c>
      <c r="E248" s="214" t="s">
        <v>1647</v>
      </c>
      <c r="F248" s="215" t="s">
        <v>1648</v>
      </c>
      <c r="G248" s="216" t="s">
        <v>230</v>
      </c>
      <c r="H248" s="217">
        <v>0.16400000000000001</v>
      </c>
      <c r="I248" s="218"/>
      <c r="J248" s="219">
        <f>ROUND(I248*H248,2)</f>
        <v>0</v>
      </c>
      <c r="K248" s="220"/>
      <c r="L248" s="44"/>
      <c r="M248" s="221" t="s">
        <v>19</v>
      </c>
      <c r="N248" s="222" t="s">
        <v>44</v>
      </c>
      <c r="O248" s="84"/>
      <c r="P248" s="223">
        <f>O248*H248</f>
        <v>0</v>
      </c>
      <c r="Q248" s="223">
        <v>0</v>
      </c>
      <c r="R248" s="223">
        <f>Q248*H248</f>
        <v>0</v>
      </c>
      <c r="S248" s="223">
        <v>0</v>
      </c>
      <c r="T248" s="224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25" t="s">
        <v>306</v>
      </c>
      <c r="AT248" s="225" t="s">
        <v>188</v>
      </c>
      <c r="AU248" s="225" t="s">
        <v>85</v>
      </c>
      <c r="AY248" s="17" t="s">
        <v>186</v>
      </c>
      <c r="BE248" s="226">
        <f>IF(N248="základní",J248,0)</f>
        <v>0</v>
      </c>
      <c r="BF248" s="226">
        <f>IF(N248="snížená",J248,0)</f>
        <v>0</v>
      </c>
      <c r="BG248" s="226">
        <f>IF(N248="zákl. přenesená",J248,0)</f>
        <v>0</v>
      </c>
      <c r="BH248" s="226">
        <f>IF(N248="sníž. přenesená",J248,0)</f>
        <v>0</v>
      </c>
      <c r="BI248" s="226">
        <f>IF(N248="nulová",J248,0)</f>
        <v>0</v>
      </c>
      <c r="BJ248" s="17" t="s">
        <v>85</v>
      </c>
      <c r="BK248" s="226">
        <f>ROUND(I248*H248,2)</f>
        <v>0</v>
      </c>
      <c r="BL248" s="17" t="s">
        <v>306</v>
      </c>
      <c r="BM248" s="225" t="s">
        <v>1649</v>
      </c>
    </row>
    <row r="249" s="2" customFormat="1">
      <c r="A249" s="38"/>
      <c r="B249" s="39"/>
      <c r="C249" s="40"/>
      <c r="D249" s="227" t="s">
        <v>194</v>
      </c>
      <c r="E249" s="40"/>
      <c r="F249" s="228" t="s">
        <v>1650</v>
      </c>
      <c r="G249" s="40"/>
      <c r="H249" s="40"/>
      <c r="I249" s="229"/>
      <c r="J249" s="40"/>
      <c r="K249" s="40"/>
      <c r="L249" s="44"/>
      <c r="M249" s="230"/>
      <c r="N249" s="231"/>
      <c r="O249" s="84"/>
      <c r="P249" s="84"/>
      <c r="Q249" s="84"/>
      <c r="R249" s="84"/>
      <c r="S249" s="84"/>
      <c r="T249" s="85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7" t="s">
        <v>194</v>
      </c>
      <c r="AU249" s="17" t="s">
        <v>85</v>
      </c>
    </row>
    <row r="250" s="2" customFormat="1" ht="49.05" customHeight="1">
      <c r="A250" s="38"/>
      <c r="B250" s="39"/>
      <c r="C250" s="213" t="s">
        <v>631</v>
      </c>
      <c r="D250" s="213" t="s">
        <v>188</v>
      </c>
      <c r="E250" s="214" t="s">
        <v>1376</v>
      </c>
      <c r="F250" s="215" t="s">
        <v>1377</v>
      </c>
      <c r="G250" s="216" t="s">
        <v>230</v>
      </c>
      <c r="H250" s="217">
        <v>0.16400000000000001</v>
      </c>
      <c r="I250" s="218"/>
      <c r="J250" s="219">
        <f>ROUND(I250*H250,2)</f>
        <v>0</v>
      </c>
      <c r="K250" s="220"/>
      <c r="L250" s="44"/>
      <c r="M250" s="221" t="s">
        <v>19</v>
      </c>
      <c r="N250" s="222" t="s">
        <v>44</v>
      </c>
      <c r="O250" s="84"/>
      <c r="P250" s="223">
        <f>O250*H250</f>
        <v>0</v>
      </c>
      <c r="Q250" s="223">
        <v>0</v>
      </c>
      <c r="R250" s="223">
        <f>Q250*H250</f>
        <v>0</v>
      </c>
      <c r="S250" s="223">
        <v>0</v>
      </c>
      <c r="T250" s="224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25" t="s">
        <v>306</v>
      </c>
      <c r="AT250" s="225" t="s">
        <v>188</v>
      </c>
      <c r="AU250" s="225" t="s">
        <v>85</v>
      </c>
      <c r="AY250" s="17" t="s">
        <v>186</v>
      </c>
      <c r="BE250" s="226">
        <f>IF(N250="základní",J250,0)</f>
        <v>0</v>
      </c>
      <c r="BF250" s="226">
        <f>IF(N250="snížená",J250,0)</f>
        <v>0</v>
      </c>
      <c r="BG250" s="226">
        <f>IF(N250="zákl. přenesená",J250,0)</f>
        <v>0</v>
      </c>
      <c r="BH250" s="226">
        <f>IF(N250="sníž. přenesená",J250,0)</f>
        <v>0</v>
      </c>
      <c r="BI250" s="226">
        <f>IF(N250="nulová",J250,0)</f>
        <v>0</v>
      </c>
      <c r="BJ250" s="17" t="s">
        <v>85</v>
      </c>
      <c r="BK250" s="226">
        <f>ROUND(I250*H250,2)</f>
        <v>0</v>
      </c>
      <c r="BL250" s="17" t="s">
        <v>306</v>
      </c>
      <c r="BM250" s="225" t="s">
        <v>1651</v>
      </c>
    </row>
    <row r="251" s="2" customFormat="1">
      <c r="A251" s="38"/>
      <c r="B251" s="39"/>
      <c r="C251" s="40"/>
      <c r="D251" s="227" t="s">
        <v>194</v>
      </c>
      <c r="E251" s="40"/>
      <c r="F251" s="228" t="s">
        <v>1379</v>
      </c>
      <c r="G251" s="40"/>
      <c r="H251" s="40"/>
      <c r="I251" s="229"/>
      <c r="J251" s="40"/>
      <c r="K251" s="40"/>
      <c r="L251" s="44"/>
      <c r="M251" s="230"/>
      <c r="N251" s="231"/>
      <c r="O251" s="84"/>
      <c r="P251" s="84"/>
      <c r="Q251" s="84"/>
      <c r="R251" s="84"/>
      <c r="S251" s="84"/>
      <c r="T251" s="85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7" t="s">
        <v>194</v>
      </c>
      <c r="AU251" s="17" t="s">
        <v>85</v>
      </c>
    </row>
    <row r="252" s="12" customFormat="1" ht="22.8" customHeight="1">
      <c r="A252" s="12"/>
      <c r="B252" s="197"/>
      <c r="C252" s="198"/>
      <c r="D252" s="199" t="s">
        <v>71</v>
      </c>
      <c r="E252" s="211" t="s">
        <v>1652</v>
      </c>
      <c r="F252" s="211" t="s">
        <v>94</v>
      </c>
      <c r="G252" s="198"/>
      <c r="H252" s="198"/>
      <c r="I252" s="201"/>
      <c r="J252" s="212">
        <f>BK252</f>
        <v>0</v>
      </c>
      <c r="K252" s="198"/>
      <c r="L252" s="203"/>
      <c r="M252" s="204"/>
      <c r="N252" s="205"/>
      <c r="O252" s="205"/>
      <c r="P252" s="206">
        <f>SUM(P253:P271)</f>
        <v>0</v>
      </c>
      <c r="Q252" s="205"/>
      <c r="R252" s="206">
        <f>SUM(R253:R271)</f>
        <v>1.4246999999999999</v>
      </c>
      <c r="S252" s="205"/>
      <c r="T252" s="207">
        <f>SUM(T253:T271)</f>
        <v>0.062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08" t="s">
        <v>85</v>
      </c>
      <c r="AT252" s="209" t="s">
        <v>71</v>
      </c>
      <c r="AU252" s="209" t="s">
        <v>79</v>
      </c>
      <c r="AY252" s="208" t="s">
        <v>186</v>
      </c>
      <c r="BK252" s="210">
        <f>SUM(BK253:BK271)</f>
        <v>0</v>
      </c>
    </row>
    <row r="253" s="2" customFormat="1" ht="24.15" customHeight="1">
      <c r="A253" s="38"/>
      <c r="B253" s="39"/>
      <c r="C253" s="213" t="s">
        <v>636</v>
      </c>
      <c r="D253" s="213" t="s">
        <v>188</v>
      </c>
      <c r="E253" s="214" t="s">
        <v>1653</v>
      </c>
      <c r="F253" s="215" t="s">
        <v>1654</v>
      </c>
      <c r="G253" s="216" t="s">
        <v>283</v>
      </c>
      <c r="H253" s="217">
        <v>1</v>
      </c>
      <c r="I253" s="218"/>
      <c r="J253" s="219">
        <f>ROUND(I253*H253,2)</f>
        <v>0</v>
      </c>
      <c r="K253" s="220"/>
      <c r="L253" s="44"/>
      <c r="M253" s="221" t="s">
        <v>19</v>
      </c>
      <c r="N253" s="222" t="s">
        <v>44</v>
      </c>
      <c r="O253" s="84"/>
      <c r="P253" s="223">
        <f>O253*H253</f>
        <v>0</v>
      </c>
      <c r="Q253" s="223">
        <v>0</v>
      </c>
      <c r="R253" s="223">
        <f>Q253*H253</f>
        <v>0</v>
      </c>
      <c r="S253" s="223">
        <v>0.048000000000000001</v>
      </c>
      <c r="T253" s="224">
        <f>S253*H253</f>
        <v>0.048000000000000001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225" t="s">
        <v>306</v>
      </c>
      <c r="AT253" s="225" t="s">
        <v>188</v>
      </c>
      <c r="AU253" s="225" t="s">
        <v>85</v>
      </c>
      <c r="AY253" s="17" t="s">
        <v>186</v>
      </c>
      <c r="BE253" s="226">
        <f>IF(N253="základní",J253,0)</f>
        <v>0</v>
      </c>
      <c r="BF253" s="226">
        <f>IF(N253="snížená",J253,0)</f>
        <v>0</v>
      </c>
      <c r="BG253" s="226">
        <f>IF(N253="zákl. přenesená",J253,0)</f>
        <v>0</v>
      </c>
      <c r="BH253" s="226">
        <f>IF(N253="sníž. přenesená",J253,0)</f>
        <v>0</v>
      </c>
      <c r="BI253" s="226">
        <f>IF(N253="nulová",J253,0)</f>
        <v>0</v>
      </c>
      <c r="BJ253" s="17" t="s">
        <v>85</v>
      </c>
      <c r="BK253" s="226">
        <f>ROUND(I253*H253,2)</f>
        <v>0</v>
      </c>
      <c r="BL253" s="17" t="s">
        <v>306</v>
      </c>
      <c r="BM253" s="225" t="s">
        <v>1655</v>
      </c>
    </row>
    <row r="254" s="14" customFormat="1">
      <c r="A254" s="14"/>
      <c r="B254" s="243"/>
      <c r="C254" s="244"/>
      <c r="D254" s="234" t="s">
        <v>196</v>
      </c>
      <c r="E254" s="245" t="s">
        <v>19</v>
      </c>
      <c r="F254" s="246" t="s">
        <v>1656</v>
      </c>
      <c r="G254" s="244"/>
      <c r="H254" s="247">
        <v>1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3" t="s">
        <v>196</v>
      </c>
      <c r="AU254" s="253" t="s">
        <v>85</v>
      </c>
      <c r="AV254" s="14" t="s">
        <v>85</v>
      </c>
      <c r="AW254" s="14" t="s">
        <v>33</v>
      </c>
      <c r="AX254" s="14" t="s">
        <v>72</v>
      </c>
      <c r="AY254" s="253" t="s">
        <v>186</v>
      </c>
    </row>
    <row r="255" s="2" customFormat="1" ht="24.15" customHeight="1">
      <c r="A255" s="38"/>
      <c r="B255" s="39"/>
      <c r="C255" s="213" t="s">
        <v>641</v>
      </c>
      <c r="D255" s="213" t="s">
        <v>188</v>
      </c>
      <c r="E255" s="214" t="s">
        <v>1657</v>
      </c>
      <c r="F255" s="215" t="s">
        <v>1658</v>
      </c>
      <c r="G255" s="216" t="s">
        <v>283</v>
      </c>
      <c r="H255" s="217">
        <v>1</v>
      </c>
      <c r="I255" s="218"/>
      <c r="J255" s="219">
        <f>ROUND(I255*H255,2)</f>
        <v>0</v>
      </c>
      <c r="K255" s="220"/>
      <c r="L255" s="44"/>
      <c r="M255" s="221" t="s">
        <v>19</v>
      </c>
      <c r="N255" s="222" t="s">
        <v>44</v>
      </c>
      <c r="O255" s="84"/>
      <c r="P255" s="223">
        <f>O255*H255</f>
        <v>0</v>
      </c>
      <c r="Q255" s="223">
        <v>0</v>
      </c>
      <c r="R255" s="223">
        <f>Q255*H255</f>
        <v>0</v>
      </c>
      <c r="S255" s="223">
        <v>0</v>
      </c>
      <c r="T255" s="224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25" t="s">
        <v>192</v>
      </c>
      <c r="AT255" s="225" t="s">
        <v>188</v>
      </c>
      <c r="AU255" s="225" t="s">
        <v>85</v>
      </c>
      <c r="AY255" s="17" t="s">
        <v>186</v>
      </c>
      <c r="BE255" s="226">
        <f>IF(N255="základní",J255,0)</f>
        <v>0</v>
      </c>
      <c r="BF255" s="226">
        <f>IF(N255="snížená",J255,0)</f>
        <v>0</v>
      </c>
      <c r="BG255" s="226">
        <f>IF(N255="zákl. přenesená",J255,0)</f>
        <v>0</v>
      </c>
      <c r="BH255" s="226">
        <f>IF(N255="sníž. přenesená",J255,0)</f>
        <v>0</v>
      </c>
      <c r="BI255" s="226">
        <f>IF(N255="nulová",J255,0)</f>
        <v>0</v>
      </c>
      <c r="BJ255" s="17" t="s">
        <v>85</v>
      </c>
      <c r="BK255" s="226">
        <f>ROUND(I255*H255,2)</f>
        <v>0</v>
      </c>
      <c r="BL255" s="17" t="s">
        <v>192</v>
      </c>
      <c r="BM255" s="225" t="s">
        <v>1659</v>
      </c>
    </row>
    <row r="256" s="2" customFormat="1">
      <c r="A256" s="38"/>
      <c r="B256" s="39"/>
      <c r="C256" s="40"/>
      <c r="D256" s="227" t="s">
        <v>194</v>
      </c>
      <c r="E256" s="40"/>
      <c r="F256" s="228" t="s">
        <v>1660</v>
      </c>
      <c r="G256" s="40"/>
      <c r="H256" s="40"/>
      <c r="I256" s="229"/>
      <c r="J256" s="40"/>
      <c r="K256" s="40"/>
      <c r="L256" s="44"/>
      <c r="M256" s="230"/>
      <c r="N256" s="231"/>
      <c r="O256" s="84"/>
      <c r="P256" s="84"/>
      <c r="Q256" s="84"/>
      <c r="R256" s="84"/>
      <c r="S256" s="84"/>
      <c r="T256" s="85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7" t="s">
        <v>194</v>
      </c>
      <c r="AU256" s="17" t="s">
        <v>85</v>
      </c>
    </row>
    <row r="257" s="14" customFormat="1">
      <c r="A257" s="14"/>
      <c r="B257" s="243"/>
      <c r="C257" s="244"/>
      <c r="D257" s="234" t="s">
        <v>196</v>
      </c>
      <c r="E257" s="245" t="s">
        <v>19</v>
      </c>
      <c r="F257" s="246" t="s">
        <v>1661</v>
      </c>
      <c r="G257" s="244"/>
      <c r="H257" s="247">
        <v>1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196</v>
      </c>
      <c r="AU257" s="253" t="s">
        <v>85</v>
      </c>
      <c r="AV257" s="14" t="s">
        <v>85</v>
      </c>
      <c r="AW257" s="14" t="s">
        <v>33</v>
      </c>
      <c r="AX257" s="14" t="s">
        <v>72</v>
      </c>
      <c r="AY257" s="253" t="s">
        <v>186</v>
      </c>
    </row>
    <row r="258" s="2" customFormat="1" ht="24.15" customHeight="1">
      <c r="A258" s="38"/>
      <c r="B258" s="39"/>
      <c r="C258" s="254" t="s">
        <v>647</v>
      </c>
      <c r="D258" s="254" t="s">
        <v>236</v>
      </c>
      <c r="E258" s="255" t="s">
        <v>1662</v>
      </c>
      <c r="F258" s="256" t="s">
        <v>1663</v>
      </c>
      <c r="G258" s="257" t="s">
        <v>1664</v>
      </c>
      <c r="H258" s="258">
        <v>1</v>
      </c>
      <c r="I258" s="259"/>
      <c r="J258" s="260">
        <f>ROUND(I258*H258,2)</f>
        <v>0</v>
      </c>
      <c r="K258" s="261"/>
      <c r="L258" s="262"/>
      <c r="M258" s="263" t="s">
        <v>19</v>
      </c>
      <c r="N258" s="264" t="s">
        <v>44</v>
      </c>
      <c r="O258" s="84"/>
      <c r="P258" s="223">
        <f>O258*H258</f>
        <v>0</v>
      </c>
      <c r="Q258" s="223">
        <v>1.1799999999999999</v>
      </c>
      <c r="R258" s="223">
        <f>Q258*H258</f>
        <v>1.1799999999999999</v>
      </c>
      <c r="S258" s="223">
        <v>0</v>
      </c>
      <c r="T258" s="224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25" t="s">
        <v>406</v>
      </c>
      <c r="AT258" s="225" t="s">
        <v>236</v>
      </c>
      <c r="AU258" s="225" t="s">
        <v>85</v>
      </c>
      <c r="AY258" s="17" t="s">
        <v>186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7" t="s">
        <v>85</v>
      </c>
      <c r="BK258" s="226">
        <f>ROUND(I258*H258,2)</f>
        <v>0</v>
      </c>
      <c r="BL258" s="17" t="s">
        <v>306</v>
      </c>
      <c r="BM258" s="225" t="s">
        <v>1665</v>
      </c>
    </row>
    <row r="259" s="2" customFormat="1">
      <c r="A259" s="38"/>
      <c r="B259" s="39"/>
      <c r="C259" s="40"/>
      <c r="D259" s="234" t="s">
        <v>1472</v>
      </c>
      <c r="E259" s="40"/>
      <c r="F259" s="272" t="s">
        <v>1666</v>
      </c>
      <c r="G259" s="40"/>
      <c r="H259" s="40"/>
      <c r="I259" s="229"/>
      <c r="J259" s="40"/>
      <c r="K259" s="40"/>
      <c r="L259" s="44"/>
      <c r="M259" s="230"/>
      <c r="N259" s="231"/>
      <c r="O259" s="84"/>
      <c r="P259" s="84"/>
      <c r="Q259" s="84"/>
      <c r="R259" s="84"/>
      <c r="S259" s="84"/>
      <c r="T259" s="85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7" t="s">
        <v>1472</v>
      </c>
      <c r="AU259" s="17" t="s">
        <v>85</v>
      </c>
    </row>
    <row r="260" s="14" customFormat="1">
      <c r="A260" s="14"/>
      <c r="B260" s="243"/>
      <c r="C260" s="244"/>
      <c r="D260" s="234" t="s">
        <v>196</v>
      </c>
      <c r="E260" s="245" t="s">
        <v>19</v>
      </c>
      <c r="F260" s="246" t="s">
        <v>1661</v>
      </c>
      <c r="G260" s="244"/>
      <c r="H260" s="247">
        <v>1</v>
      </c>
      <c r="I260" s="248"/>
      <c r="J260" s="244"/>
      <c r="K260" s="244"/>
      <c r="L260" s="249"/>
      <c r="M260" s="250"/>
      <c r="N260" s="251"/>
      <c r="O260" s="251"/>
      <c r="P260" s="251"/>
      <c r="Q260" s="251"/>
      <c r="R260" s="251"/>
      <c r="S260" s="251"/>
      <c r="T260" s="25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3" t="s">
        <v>196</v>
      </c>
      <c r="AU260" s="253" t="s">
        <v>85</v>
      </c>
      <c r="AV260" s="14" t="s">
        <v>85</v>
      </c>
      <c r="AW260" s="14" t="s">
        <v>33</v>
      </c>
      <c r="AX260" s="14" t="s">
        <v>72</v>
      </c>
      <c r="AY260" s="253" t="s">
        <v>186</v>
      </c>
    </row>
    <row r="261" s="2" customFormat="1" ht="21.75" customHeight="1">
      <c r="A261" s="38"/>
      <c r="B261" s="39"/>
      <c r="C261" s="213" t="s">
        <v>653</v>
      </c>
      <c r="D261" s="213" t="s">
        <v>188</v>
      </c>
      <c r="E261" s="214" t="s">
        <v>1667</v>
      </c>
      <c r="F261" s="215" t="s">
        <v>1668</v>
      </c>
      <c r="G261" s="216" t="s">
        <v>283</v>
      </c>
      <c r="H261" s="217">
        <v>1</v>
      </c>
      <c r="I261" s="218"/>
      <c r="J261" s="219">
        <f>ROUND(I261*H261,2)</f>
        <v>0</v>
      </c>
      <c r="K261" s="220"/>
      <c r="L261" s="44"/>
      <c r="M261" s="221" t="s">
        <v>19</v>
      </c>
      <c r="N261" s="222" t="s">
        <v>44</v>
      </c>
      <c r="O261" s="84"/>
      <c r="P261" s="223">
        <f>O261*H261</f>
        <v>0</v>
      </c>
      <c r="Q261" s="223">
        <v>0</v>
      </c>
      <c r="R261" s="223">
        <f>Q261*H261</f>
        <v>0</v>
      </c>
      <c r="S261" s="223">
        <v>0.014</v>
      </c>
      <c r="T261" s="224">
        <f>S261*H261</f>
        <v>0.014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25" t="s">
        <v>306</v>
      </c>
      <c r="AT261" s="225" t="s">
        <v>188</v>
      </c>
      <c r="AU261" s="225" t="s">
        <v>85</v>
      </c>
      <c r="AY261" s="17" t="s">
        <v>186</v>
      </c>
      <c r="BE261" s="226">
        <f>IF(N261="základní",J261,0)</f>
        <v>0</v>
      </c>
      <c r="BF261" s="226">
        <f>IF(N261="snížená",J261,0)</f>
        <v>0</v>
      </c>
      <c r="BG261" s="226">
        <f>IF(N261="zákl. přenesená",J261,0)</f>
        <v>0</v>
      </c>
      <c r="BH261" s="226">
        <f>IF(N261="sníž. přenesená",J261,0)</f>
        <v>0</v>
      </c>
      <c r="BI261" s="226">
        <f>IF(N261="nulová",J261,0)</f>
        <v>0</v>
      </c>
      <c r="BJ261" s="17" t="s">
        <v>85</v>
      </c>
      <c r="BK261" s="226">
        <f>ROUND(I261*H261,2)</f>
        <v>0</v>
      </c>
      <c r="BL261" s="17" t="s">
        <v>306</v>
      </c>
      <c r="BM261" s="225" t="s">
        <v>1669</v>
      </c>
    </row>
    <row r="262" s="2" customFormat="1">
      <c r="A262" s="38"/>
      <c r="B262" s="39"/>
      <c r="C262" s="40"/>
      <c r="D262" s="227" t="s">
        <v>194</v>
      </c>
      <c r="E262" s="40"/>
      <c r="F262" s="228" t="s">
        <v>1670</v>
      </c>
      <c r="G262" s="40"/>
      <c r="H262" s="40"/>
      <c r="I262" s="229"/>
      <c r="J262" s="40"/>
      <c r="K262" s="40"/>
      <c r="L262" s="44"/>
      <c r="M262" s="230"/>
      <c r="N262" s="231"/>
      <c r="O262" s="84"/>
      <c r="P262" s="84"/>
      <c r="Q262" s="84"/>
      <c r="R262" s="84"/>
      <c r="S262" s="84"/>
      <c r="T262" s="85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7" t="s">
        <v>194</v>
      </c>
      <c r="AU262" s="17" t="s">
        <v>85</v>
      </c>
    </row>
    <row r="263" s="14" customFormat="1">
      <c r="A263" s="14"/>
      <c r="B263" s="243"/>
      <c r="C263" s="244"/>
      <c r="D263" s="234" t="s">
        <v>196</v>
      </c>
      <c r="E263" s="245" t="s">
        <v>19</v>
      </c>
      <c r="F263" s="246" t="s">
        <v>1671</v>
      </c>
      <c r="G263" s="244"/>
      <c r="H263" s="247">
        <v>1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196</v>
      </c>
      <c r="AU263" s="253" t="s">
        <v>85</v>
      </c>
      <c r="AV263" s="14" t="s">
        <v>85</v>
      </c>
      <c r="AW263" s="14" t="s">
        <v>33</v>
      </c>
      <c r="AX263" s="14" t="s">
        <v>72</v>
      </c>
      <c r="AY263" s="253" t="s">
        <v>186</v>
      </c>
    </row>
    <row r="264" s="2" customFormat="1" ht="16.5" customHeight="1">
      <c r="A264" s="38"/>
      <c r="B264" s="39"/>
      <c r="C264" s="213" t="s">
        <v>658</v>
      </c>
      <c r="D264" s="213" t="s">
        <v>188</v>
      </c>
      <c r="E264" s="214" t="s">
        <v>1672</v>
      </c>
      <c r="F264" s="215" t="s">
        <v>1673</v>
      </c>
      <c r="G264" s="216" t="s">
        <v>968</v>
      </c>
      <c r="H264" s="217">
        <v>244.69999999999999</v>
      </c>
      <c r="I264" s="218"/>
      <c r="J264" s="219">
        <f>ROUND(I264*H264,2)</f>
        <v>0</v>
      </c>
      <c r="K264" s="220"/>
      <c r="L264" s="44"/>
      <c r="M264" s="221" t="s">
        <v>19</v>
      </c>
      <c r="N264" s="222" t="s">
        <v>44</v>
      </c>
      <c r="O264" s="84"/>
      <c r="P264" s="223">
        <f>O264*H264</f>
        <v>0</v>
      </c>
      <c r="Q264" s="223">
        <v>0</v>
      </c>
      <c r="R264" s="223">
        <f>Q264*H264</f>
        <v>0</v>
      </c>
      <c r="S264" s="223">
        <v>0</v>
      </c>
      <c r="T264" s="224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25" t="s">
        <v>306</v>
      </c>
      <c r="AT264" s="225" t="s">
        <v>188</v>
      </c>
      <c r="AU264" s="225" t="s">
        <v>85</v>
      </c>
      <c r="AY264" s="17" t="s">
        <v>186</v>
      </c>
      <c r="BE264" s="226">
        <f>IF(N264="základní",J264,0)</f>
        <v>0</v>
      </c>
      <c r="BF264" s="226">
        <f>IF(N264="snížená",J264,0)</f>
        <v>0</v>
      </c>
      <c r="BG264" s="226">
        <f>IF(N264="zákl. přenesená",J264,0)</f>
        <v>0</v>
      </c>
      <c r="BH264" s="226">
        <f>IF(N264="sníž. přenesená",J264,0)</f>
        <v>0</v>
      </c>
      <c r="BI264" s="226">
        <f>IF(N264="nulová",J264,0)</f>
        <v>0</v>
      </c>
      <c r="BJ264" s="17" t="s">
        <v>85</v>
      </c>
      <c r="BK264" s="226">
        <f>ROUND(I264*H264,2)</f>
        <v>0</v>
      </c>
      <c r="BL264" s="17" t="s">
        <v>306</v>
      </c>
      <c r="BM264" s="225" t="s">
        <v>1674</v>
      </c>
    </row>
    <row r="265" s="2" customFormat="1">
      <c r="A265" s="38"/>
      <c r="B265" s="39"/>
      <c r="C265" s="40"/>
      <c r="D265" s="227" t="s">
        <v>194</v>
      </c>
      <c r="E265" s="40"/>
      <c r="F265" s="228" t="s">
        <v>1675</v>
      </c>
      <c r="G265" s="40"/>
      <c r="H265" s="40"/>
      <c r="I265" s="229"/>
      <c r="J265" s="40"/>
      <c r="K265" s="40"/>
      <c r="L265" s="44"/>
      <c r="M265" s="230"/>
      <c r="N265" s="231"/>
      <c r="O265" s="84"/>
      <c r="P265" s="84"/>
      <c r="Q265" s="84"/>
      <c r="R265" s="84"/>
      <c r="S265" s="84"/>
      <c r="T265" s="85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7" t="s">
        <v>194</v>
      </c>
      <c r="AU265" s="17" t="s">
        <v>85</v>
      </c>
    </row>
    <row r="266" s="14" customFormat="1">
      <c r="A266" s="14"/>
      <c r="B266" s="243"/>
      <c r="C266" s="244"/>
      <c r="D266" s="234" t="s">
        <v>196</v>
      </c>
      <c r="E266" s="245" t="s">
        <v>19</v>
      </c>
      <c r="F266" s="246" t="s">
        <v>1676</v>
      </c>
      <c r="G266" s="244"/>
      <c r="H266" s="247">
        <v>244.69999999999999</v>
      </c>
      <c r="I266" s="248"/>
      <c r="J266" s="244"/>
      <c r="K266" s="244"/>
      <c r="L266" s="249"/>
      <c r="M266" s="250"/>
      <c r="N266" s="251"/>
      <c r="O266" s="251"/>
      <c r="P266" s="251"/>
      <c r="Q266" s="251"/>
      <c r="R266" s="251"/>
      <c r="S266" s="251"/>
      <c r="T266" s="25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3" t="s">
        <v>196</v>
      </c>
      <c r="AU266" s="253" t="s">
        <v>85</v>
      </c>
      <c r="AV266" s="14" t="s">
        <v>85</v>
      </c>
      <c r="AW266" s="14" t="s">
        <v>33</v>
      </c>
      <c r="AX266" s="14" t="s">
        <v>72</v>
      </c>
      <c r="AY266" s="253" t="s">
        <v>186</v>
      </c>
    </row>
    <row r="267" s="2" customFormat="1" ht="16.5" customHeight="1">
      <c r="A267" s="38"/>
      <c r="B267" s="39"/>
      <c r="C267" s="254" t="s">
        <v>663</v>
      </c>
      <c r="D267" s="254" t="s">
        <v>236</v>
      </c>
      <c r="E267" s="255" t="s">
        <v>1677</v>
      </c>
      <c r="F267" s="256" t="s">
        <v>1678</v>
      </c>
      <c r="G267" s="257" t="s">
        <v>968</v>
      </c>
      <c r="H267" s="258">
        <v>244.69999999999999</v>
      </c>
      <c r="I267" s="259"/>
      <c r="J267" s="260">
        <f>ROUND(I267*H267,2)</f>
        <v>0</v>
      </c>
      <c r="K267" s="261"/>
      <c r="L267" s="262"/>
      <c r="M267" s="263" t="s">
        <v>19</v>
      </c>
      <c r="N267" s="264" t="s">
        <v>44</v>
      </c>
      <c r="O267" s="84"/>
      <c r="P267" s="223">
        <f>O267*H267</f>
        <v>0</v>
      </c>
      <c r="Q267" s="223">
        <v>0.001</v>
      </c>
      <c r="R267" s="223">
        <f>Q267*H267</f>
        <v>0.2447</v>
      </c>
      <c r="S267" s="223">
        <v>0</v>
      </c>
      <c r="T267" s="224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25" t="s">
        <v>406</v>
      </c>
      <c r="AT267" s="225" t="s">
        <v>236</v>
      </c>
      <c r="AU267" s="225" t="s">
        <v>85</v>
      </c>
      <c r="AY267" s="17" t="s">
        <v>186</v>
      </c>
      <c r="BE267" s="226">
        <f>IF(N267="základní",J267,0)</f>
        <v>0</v>
      </c>
      <c r="BF267" s="226">
        <f>IF(N267="snížená",J267,0)</f>
        <v>0</v>
      </c>
      <c r="BG267" s="226">
        <f>IF(N267="zákl. přenesená",J267,0)</f>
        <v>0</v>
      </c>
      <c r="BH267" s="226">
        <f>IF(N267="sníž. přenesená",J267,0)</f>
        <v>0</v>
      </c>
      <c r="BI267" s="226">
        <f>IF(N267="nulová",J267,0)</f>
        <v>0</v>
      </c>
      <c r="BJ267" s="17" t="s">
        <v>85</v>
      </c>
      <c r="BK267" s="226">
        <f>ROUND(I267*H267,2)</f>
        <v>0</v>
      </c>
      <c r="BL267" s="17" t="s">
        <v>306</v>
      </c>
      <c r="BM267" s="225" t="s">
        <v>1679</v>
      </c>
    </row>
    <row r="268" s="2" customFormat="1" ht="49.05" customHeight="1">
      <c r="A268" s="38"/>
      <c r="B268" s="39"/>
      <c r="C268" s="213" t="s">
        <v>668</v>
      </c>
      <c r="D268" s="213" t="s">
        <v>188</v>
      </c>
      <c r="E268" s="214" t="s">
        <v>1680</v>
      </c>
      <c r="F268" s="215" t="s">
        <v>1681</v>
      </c>
      <c r="G268" s="216" t="s">
        <v>230</v>
      </c>
      <c r="H268" s="217">
        <v>1.425</v>
      </c>
      <c r="I268" s="218"/>
      <c r="J268" s="219">
        <f>ROUND(I268*H268,2)</f>
        <v>0</v>
      </c>
      <c r="K268" s="220"/>
      <c r="L268" s="44"/>
      <c r="M268" s="221" t="s">
        <v>19</v>
      </c>
      <c r="N268" s="222" t="s">
        <v>44</v>
      </c>
      <c r="O268" s="84"/>
      <c r="P268" s="223">
        <f>O268*H268</f>
        <v>0</v>
      </c>
      <c r="Q268" s="223">
        <v>0</v>
      </c>
      <c r="R268" s="223">
        <f>Q268*H268</f>
        <v>0</v>
      </c>
      <c r="S268" s="223">
        <v>0</v>
      </c>
      <c r="T268" s="224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225" t="s">
        <v>306</v>
      </c>
      <c r="AT268" s="225" t="s">
        <v>188</v>
      </c>
      <c r="AU268" s="225" t="s">
        <v>85</v>
      </c>
      <c r="AY268" s="17" t="s">
        <v>186</v>
      </c>
      <c r="BE268" s="226">
        <f>IF(N268="základní",J268,0)</f>
        <v>0</v>
      </c>
      <c r="BF268" s="226">
        <f>IF(N268="snížená",J268,0)</f>
        <v>0</v>
      </c>
      <c r="BG268" s="226">
        <f>IF(N268="zákl. přenesená",J268,0)</f>
        <v>0</v>
      </c>
      <c r="BH268" s="226">
        <f>IF(N268="sníž. přenesená",J268,0)</f>
        <v>0</v>
      </c>
      <c r="BI268" s="226">
        <f>IF(N268="nulová",J268,0)</f>
        <v>0</v>
      </c>
      <c r="BJ268" s="17" t="s">
        <v>85</v>
      </c>
      <c r="BK268" s="226">
        <f>ROUND(I268*H268,2)</f>
        <v>0</v>
      </c>
      <c r="BL268" s="17" t="s">
        <v>306</v>
      </c>
      <c r="BM268" s="225" t="s">
        <v>1682</v>
      </c>
    </row>
    <row r="269" s="2" customFormat="1">
      <c r="A269" s="38"/>
      <c r="B269" s="39"/>
      <c r="C269" s="40"/>
      <c r="D269" s="227" t="s">
        <v>194</v>
      </c>
      <c r="E269" s="40"/>
      <c r="F269" s="228" t="s">
        <v>1683</v>
      </c>
      <c r="G269" s="40"/>
      <c r="H269" s="40"/>
      <c r="I269" s="229"/>
      <c r="J269" s="40"/>
      <c r="K269" s="40"/>
      <c r="L269" s="44"/>
      <c r="M269" s="230"/>
      <c r="N269" s="231"/>
      <c r="O269" s="84"/>
      <c r="P269" s="84"/>
      <c r="Q269" s="84"/>
      <c r="R269" s="84"/>
      <c r="S269" s="84"/>
      <c r="T269" s="85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T269" s="17" t="s">
        <v>194</v>
      </c>
      <c r="AU269" s="17" t="s">
        <v>85</v>
      </c>
    </row>
    <row r="270" s="2" customFormat="1" ht="49.05" customHeight="1">
      <c r="A270" s="38"/>
      <c r="B270" s="39"/>
      <c r="C270" s="213" t="s">
        <v>674</v>
      </c>
      <c r="D270" s="213" t="s">
        <v>188</v>
      </c>
      <c r="E270" s="214" t="s">
        <v>1684</v>
      </c>
      <c r="F270" s="215" t="s">
        <v>1685</v>
      </c>
      <c r="G270" s="216" t="s">
        <v>230</v>
      </c>
      <c r="H270" s="217">
        <v>1.425</v>
      </c>
      <c r="I270" s="218"/>
      <c r="J270" s="219">
        <f>ROUND(I270*H270,2)</f>
        <v>0</v>
      </c>
      <c r="K270" s="220"/>
      <c r="L270" s="44"/>
      <c r="M270" s="221" t="s">
        <v>19</v>
      </c>
      <c r="N270" s="222" t="s">
        <v>44</v>
      </c>
      <c r="O270" s="84"/>
      <c r="P270" s="223">
        <f>O270*H270</f>
        <v>0</v>
      </c>
      <c r="Q270" s="223">
        <v>0</v>
      </c>
      <c r="R270" s="223">
        <f>Q270*H270</f>
        <v>0</v>
      </c>
      <c r="S270" s="223">
        <v>0</v>
      </c>
      <c r="T270" s="224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25" t="s">
        <v>306</v>
      </c>
      <c r="AT270" s="225" t="s">
        <v>188</v>
      </c>
      <c r="AU270" s="225" t="s">
        <v>85</v>
      </c>
      <c r="AY270" s="17" t="s">
        <v>186</v>
      </c>
      <c r="BE270" s="226">
        <f>IF(N270="základní",J270,0)</f>
        <v>0</v>
      </c>
      <c r="BF270" s="226">
        <f>IF(N270="snížená",J270,0)</f>
        <v>0</v>
      </c>
      <c r="BG270" s="226">
        <f>IF(N270="zákl. přenesená",J270,0)</f>
        <v>0</v>
      </c>
      <c r="BH270" s="226">
        <f>IF(N270="sníž. přenesená",J270,0)</f>
        <v>0</v>
      </c>
      <c r="BI270" s="226">
        <f>IF(N270="nulová",J270,0)</f>
        <v>0</v>
      </c>
      <c r="BJ270" s="17" t="s">
        <v>85</v>
      </c>
      <c r="BK270" s="226">
        <f>ROUND(I270*H270,2)</f>
        <v>0</v>
      </c>
      <c r="BL270" s="17" t="s">
        <v>306</v>
      </c>
      <c r="BM270" s="225" t="s">
        <v>1686</v>
      </c>
    </row>
    <row r="271" s="2" customFormat="1">
      <c r="A271" s="38"/>
      <c r="B271" s="39"/>
      <c r="C271" s="40"/>
      <c r="D271" s="227" t="s">
        <v>194</v>
      </c>
      <c r="E271" s="40"/>
      <c r="F271" s="228" t="s">
        <v>1687</v>
      </c>
      <c r="G271" s="40"/>
      <c r="H271" s="40"/>
      <c r="I271" s="229"/>
      <c r="J271" s="40"/>
      <c r="K271" s="40"/>
      <c r="L271" s="44"/>
      <c r="M271" s="230"/>
      <c r="N271" s="231"/>
      <c r="O271" s="84"/>
      <c r="P271" s="84"/>
      <c r="Q271" s="84"/>
      <c r="R271" s="84"/>
      <c r="S271" s="84"/>
      <c r="T271" s="85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7" t="s">
        <v>194</v>
      </c>
      <c r="AU271" s="17" t="s">
        <v>85</v>
      </c>
    </row>
    <row r="272" s="12" customFormat="1" ht="22.8" customHeight="1">
      <c r="A272" s="12"/>
      <c r="B272" s="197"/>
      <c r="C272" s="198"/>
      <c r="D272" s="199" t="s">
        <v>71</v>
      </c>
      <c r="E272" s="211" t="s">
        <v>923</v>
      </c>
      <c r="F272" s="211" t="s">
        <v>924</v>
      </c>
      <c r="G272" s="198"/>
      <c r="H272" s="198"/>
      <c r="I272" s="201"/>
      <c r="J272" s="212">
        <f>BK272</f>
        <v>0</v>
      </c>
      <c r="K272" s="198"/>
      <c r="L272" s="203"/>
      <c r="M272" s="204"/>
      <c r="N272" s="205"/>
      <c r="O272" s="205"/>
      <c r="P272" s="206">
        <f>SUM(P273:P294)</f>
        <v>0</v>
      </c>
      <c r="Q272" s="205"/>
      <c r="R272" s="206">
        <f>SUM(R273:R294)</f>
        <v>0.12435438171249999</v>
      </c>
      <c r="S272" s="205"/>
      <c r="T272" s="207">
        <f>SUM(T273:T294)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08" t="s">
        <v>85</v>
      </c>
      <c r="AT272" s="209" t="s">
        <v>71</v>
      </c>
      <c r="AU272" s="209" t="s">
        <v>79</v>
      </c>
      <c r="AY272" s="208" t="s">
        <v>186</v>
      </c>
      <c r="BK272" s="210">
        <f>SUM(BK273:BK294)</f>
        <v>0</v>
      </c>
    </row>
    <row r="273" s="2" customFormat="1" ht="24.15" customHeight="1">
      <c r="A273" s="38"/>
      <c r="B273" s="39"/>
      <c r="C273" s="213" t="s">
        <v>683</v>
      </c>
      <c r="D273" s="213" t="s">
        <v>188</v>
      </c>
      <c r="E273" s="214" t="s">
        <v>1380</v>
      </c>
      <c r="F273" s="215" t="s">
        <v>1381</v>
      </c>
      <c r="G273" s="216" t="s">
        <v>968</v>
      </c>
      <c r="H273" s="217">
        <v>117.663</v>
      </c>
      <c r="I273" s="218"/>
      <c r="J273" s="219">
        <f>ROUND(I273*H273,2)</f>
        <v>0</v>
      </c>
      <c r="K273" s="220"/>
      <c r="L273" s="44"/>
      <c r="M273" s="221" t="s">
        <v>19</v>
      </c>
      <c r="N273" s="222" t="s">
        <v>44</v>
      </c>
      <c r="O273" s="84"/>
      <c r="P273" s="223">
        <f>O273*H273</f>
        <v>0</v>
      </c>
      <c r="Q273" s="223">
        <v>6.7487499999999994E-05</v>
      </c>
      <c r="R273" s="223">
        <f>Q273*H273</f>
        <v>0.0079407817124999992</v>
      </c>
      <c r="S273" s="223">
        <v>0</v>
      </c>
      <c r="T273" s="224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25" t="s">
        <v>306</v>
      </c>
      <c r="AT273" s="225" t="s">
        <v>188</v>
      </c>
      <c r="AU273" s="225" t="s">
        <v>85</v>
      </c>
      <c r="AY273" s="17" t="s">
        <v>186</v>
      </c>
      <c r="BE273" s="226">
        <f>IF(N273="základní",J273,0)</f>
        <v>0</v>
      </c>
      <c r="BF273" s="226">
        <f>IF(N273="snížená",J273,0)</f>
        <v>0</v>
      </c>
      <c r="BG273" s="226">
        <f>IF(N273="zákl. přenesená",J273,0)</f>
        <v>0</v>
      </c>
      <c r="BH273" s="226">
        <f>IF(N273="sníž. přenesená",J273,0)</f>
        <v>0</v>
      </c>
      <c r="BI273" s="226">
        <f>IF(N273="nulová",J273,0)</f>
        <v>0</v>
      </c>
      <c r="BJ273" s="17" t="s">
        <v>85</v>
      </c>
      <c r="BK273" s="226">
        <f>ROUND(I273*H273,2)</f>
        <v>0</v>
      </c>
      <c r="BL273" s="17" t="s">
        <v>306</v>
      </c>
      <c r="BM273" s="225" t="s">
        <v>1688</v>
      </c>
    </row>
    <row r="274" s="2" customFormat="1">
      <c r="A274" s="38"/>
      <c r="B274" s="39"/>
      <c r="C274" s="40"/>
      <c r="D274" s="227" t="s">
        <v>194</v>
      </c>
      <c r="E274" s="40"/>
      <c r="F274" s="228" t="s">
        <v>1689</v>
      </c>
      <c r="G274" s="40"/>
      <c r="H274" s="40"/>
      <c r="I274" s="229"/>
      <c r="J274" s="40"/>
      <c r="K274" s="40"/>
      <c r="L274" s="44"/>
      <c r="M274" s="230"/>
      <c r="N274" s="231"/>
      <c r="O274" s="84"/>
      <c r="P274" s="84"/>
      <c r="Q274" s="84"/>
      <c r="R274" s="84"/>
      <c r="S274" s="84"/>
      <c r="T274" s="85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T274" s="17" t="s">
        <v>194</v>
      </c>
      <c r="AU274" s="17" t="s">
        <v>85</v>
      </c>
    </row>
    <row r="275" s="13" customFormat="1">
      <c r="A275" s="13"/>
      <c r="B275" s="232"/>
      <c r="C275" s="233"/>
      <c r="D275" s="234" t="s">
        <v>196</v>
      </c>
      <c r="E275" s="235" t="s">
        <v>19</v>
      </c>
      <c r="F275" s="236" t="s">
        <v>1690</v>
      </c>
      <c r="G275" s="233"/>
      <c r="H275" s="235" t="s">
        <v>19</v>
      </c>
      <c r="I275" s="237"/>
      <c r="J275" s="233"/>
      <c r="K275" s="233"/>
      <c r="L275" s="238"/>
      <c r="M275" s="239"/>
      <c r="N275" s="240"/>
      <c r="O275" s="240"/>
      <c r="P275" s="240"/>
      <c r="Q275" s="240"/>
      <c r="R275" s="240"/>
      <c r="S275" s="240"/>
      <c r="T275" s="241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2" t="s">
        <v>196</v>
      </c>
      <c r="AU275" s="242" t="s">
        <v>85</v>
      </c>
      <c r="AV275" s="13" t="s">
        <v>79</v>
      </c>
      <c r="AW275" s="13" t="s">
        <v>33</v>
      </c>
      <c r="AX275" s="13" t="s">
        <v>72</v>
      </c>
      <c r="AY275" s="242" t="s">
        <v>186</v>
      </c>
    </row>
    <row r="276" s="14" customFormat="1">
      <c r="A276" s="14"/>
      <c r="B276" s="243"/>
      <c r="C276" s="244"/>
      <c r="D276" s="234" t="s">
        <v>196</v>
      </c>
      <c r="E276" s="245" t="s">
        <v>19</v>
      </c>
      <c r="F276" s="246" t="s">
        <v>1691</v>
      </c>
      <c r="G276" s="244"/>
      <c r="H276" s="247">
        <v>51.828000000000003</v>
      </c>
      <c r="I276" s="248"/>
      <c r="J276" s="244"/>
      <c r="K276" s="244"/>
      <c r="L276" s="249"/>
      <c r="M276" s="250"/>
      <c r="N276" s="251"/>
      <c r="O276" s="251"/>
      <c r="P276" s="251"/>
      <c r="Q276" s="251"/>
      <c r="R276" s="251"/>
      <c r="S276" s="251"/>
      <c r="T276" s="25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3" t="s">
        <v>196</v>
      </c>
      <c r="AU276" s="253" t="s">
        <v>85</v>
      </c>
      <c r="AV276" s="14" t="s">
        <v>85</v>
      </c>
      <c r="AW276" s="14" t="s">
        <v>33</v>
      </c>
      <c r="AX276" s="14" t="s">
        <v>72</v>
      </c>
      <c r="AY276" s="253" t="s">
        <v>186</v>
      </c>
    </row>
    <row r="277" s="14" customFormat="1">
      <c r="A277" s="14"/>
      <c r="B277" s="243"/>
      <c r="C277" s="244"/>
      <c r="D277" s="234" t="s">
        <v>196</v>
      </c>
      <c r="E277" s="245" t="s">
        <v>19</v>
      </c>
      <c r="F277" s="246" t="s">
        <v>1692</v>
      </c>
      <c r="G277" s="244"/>
      <c r="H277" s="247">
        <v>65.834999999999994</v>
      </c>
      <c r="I277" s="248"/>
      <c r="J277" s="244"/>
      <c r="K277" s="244"/>
      <c r="L277" s="249"/>
      <c r="M277" s="250"/>
      <c r="N277" s="251"/>
      <c r="O277" s="251"/>
      <c r="P277" s="251"/>
      <c r="Q277" s="251"/>
      <c r="R277" s="251"/>
      <c r="S277" s="251"/>
      <c r="T277" s="25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3" t="s">
        <v>196</v>
      </c>
      <c r="AU277" s="253" t="s">
        <v>85</v>
      </c>
      <c r="AV277" s="14" t="s">
        <v>85</v>
      </c>
      <c r="AW277" s="14" t="s">
        <v>33</v>
      </c>
      <c r="AX277" s="14" t="s">
        <v>72</v>
      </c>
      <c r="AY277" s="253" t="s">
        <v>186</v>
      </c>
    </row>
    <row r="278" s="2" customFormat="1" ht="16.5" customHeight="1">
      <c r="A278" s="38"/>
      <c r="B278" s="39"/>
      <c r="C278" s="254" t="s">
        <v>689</v>
      </c>
      <c r="D278" s="254" t="s">
        <v>236</v>
      </c>
      <c r="E278" s="255" t="s">
        <v>1388</v>
      </c>
      <c r="F278" s="256" t="s">
        <v>1389</v>
      </c>
      <c r="G278" s="257" t="s">
        <v>566</v>
      </c>
      <c r="H278" s="258">
        <v>91.560000000000002</v>
      </c>
      <c r="I278" s="259"/>
      <c r="J278" s="260">
        <f>ROUND(I278*H278,2)</f>
        <v>0</v>
      </c>
      <c r="K278" s="261"/>
      <c r="L278" s="262"/>
      <c r="M278" s="263" t="s">
        <v>19</v>
      </c>
      <c r="N278" s="264" t="s">
        <v>44</v>
      </c>
      <c r="O278" s="84"/>
      <c r="P278" s="223">
        <f>O278*H278</f>
        <v>0</v>
      </c>
      <c r="Q278" s="223">
        <v>0.00046000000000000001</v>
      </c>
      <c r="R278" s="223">
        <f>Q278*H278</f>
        <v>0.042117600000000005</v>
      </c>
      <c r="S278" s="223">
        <v>0</v>
      </c>
      <c r="T278" s="224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25" t="s">
        <v>406</v>
      </c>
      <c r="AT278" s="225" t="s">
        <v>236</v>
      </c>
      <c r="AU278" s="225" t="s">
        <v>85</v>
      </c>
      <c r="AY278" s="17" t="s">
        <v>186</v>
      </c>
      <c r="BE278" s="226">
        <f>IF(N278="základní",J278,0)</f>
        <v>0</v>
      </c>
      <c r="BF278" s="226">
        <f>IF(N278="snížená",J278,0)</f>
        <v>0</v>
      </c>
      <c r="BG278" s="226">
        <f>IF(N278="zákl. přenesená",J278,0)</f>
        <v>0</v>
      </c>
      <c r="BH278" s="226">
        <f>IF(N278="sníž. přenesená",J278,0)</f>
        <v>0</v>
      </c>
      <c r="BI278" s="226">
        <f>IF(N278="nulová",J278,0)</f>
        <v>0</v>
      </c>
      <c r="BJ278" s="17" t="s">
        <v>85</v>
      </c>
      <c r="BK278" s="226">
        <f>ROUND(I278*H278,2)</f>
        <v>0</v>
      </c>
      <c r="BL278" s="17" t="s">
        <v>306</v>
      </c>
      <c r="BM278" s="225" t="s">
        <v>1693</v>
      </c>
    </row>
    <row r="279" s="13" customFormat="1">
      <c r="A279" s="13"/>
      <c r="B279" s="232"/>
      <c r="C279" s="233"/>
      <c r="D279" s="234" t="s">
        <v>196</v>
      </c>
      <c r="E279" s="235" t="s">
        <v>19</v>
      </c>
      <c r="F279" s="236" t="s">
        <v>1690</v>
      </c>
      <c r="G279" s="233"/>
      <c r="H279" s="235" t="s">
        <v>19</v>
      </c>
      <c r="I279" s="237"/>
      <c r="J279" s="233"/>
      <c r="K279" s="233"/>
      <c r="L279" s="238"/>
      <c r="M279" s="239"/>
      <c r="N279" s="240"/>
      <c r="O279" s="240"/>
      <c r="P279" s="240"/>
      <c r="Q279" s="240"/>
      <c r="R279" s="240"/>
      <c r="S279" s="240"/>
      <c r="T279" s="24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2" t="s">
        <v>196</v>
      </c>
      <c r="AU279" s="242" t="s">
        <v>85</v>
      </c>
      <c r="AV279" s="13" t="s">
        <v>79</v>
      </c>
      <c r="AW279" s="13" t="s">
        <v>33</v>
      </c>
      <c r="AX279" s="13" t="s">
        <v>72</v>
      </c>
      <c r="AY279" s="242" t="s">
        <v>186</v>
      </c>
    </row>
    <row r="280" s="13" customFormat="1">
      <c r="A280" s="13"/>
      <c r="B280" s="232"/>
      <c r="C280" s="233"/>
      <c r="D280" s="234" t="s">
        <v>196</v>
      </c>
      <c r="E280" s="235" t="s">
        <v>19</v>
      </c>
      <c r="F280" s="236" t="s">
        <v>1694</v>
      </c>
      <c r="G280" s="233"/>
      <c r="H280" s="235" t="s">
        <v>19</v>
      </c>
      <c r="I280" s="237"/>
      <c r="J280" s="233"/>
      <c r="K280" s="233"/>
      <c r="L280" s="238"/>
      <c r="M280" s="239"/>
      <c r="N280" s="240"/>
      <c r="O280" s="240"/>
      <c r="P280" s="240"/>
      <c r="Q280" s="240"/>
      <c r="R280" s="240"/>
      <c r="S280" s="240"/>
      <c r="T280" s="24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2" t="s">
        <v>196</v>
      </c>
      <c r="AU280" s="242" t="s">
        <v>85</v>
      </c>
      <c r="AV280" s="13" t="s">
        <v>79</v>
      </c>
      <c r="AW280" s="13" t="s">
        <v>33</v>
      </c>
      <c r="AX280" s="13" t="s">
        <v>72</v>
      </c>
      <c r="AY280" s="242" t="s">
        <v>186</v>
      </c>
    </row>
    <row r="281" s="14" customFormat="1">
      <c r="A281" s="14"/>
      <c r="B281" s="243"/>
      <c r="C281" s="244"/>
      <c r="D281" s="234" t="s">
        <v>196</v>
      </c>
      <c r="E281" s="245" t="s">
        <v>19</v>
      </c>
      <c r="F281" s="246" t="s">
        <v>1695</v>
      </c>
      <c r="G281" s="244"/>
      <c r="H281" s="247">
        <v>91.560000000000002</v>
      </c>
      <c r="I281" s="248"/>
      <c r="J281" s="244"/>
      <c r="K281" s="244"/>
      <c r="L281" s="249"/>
      <c r="M281" s="250"/>
      <c r="N281" s="251"/>
      <c r="O281" s="251"/>
      <c r="P281" s="251"/>
      <c r="Q281" s="251"/>
      <c r="R281" s="251"/>
      <c r="S281" s="251"/>
      <c r="T281" s="25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3" t="s">
        <v>196</v>
      </c>
      <c r="AU281" s="253" t="s">
        <v>85</v>
      </c>
      <c r="AV281" s="14" t="s">
        <v>85</v>
      </c>
      <c r="AW281" s="14" t="s">
        <v>33</v>
      </c>
      <c r="AX281" s="14" t="s">
        <v>72</v>
      </c>
      <c r="AY281" s="253" t="s">
        <v>186</v>
      </c>
    </row>
    <row r="282" s="2" customFormat="1" ht="24.15" customHeight="1">
      <c r="A282" s="38"/>
      <c r="B282" s="39"/>
      <c r="C282" s="254" t="s">
        <v>694</v>
      </c>
      <c r="D282" s="254" t="s">
        <v>236</v>
      </c>
      <c r="E282" s="255" t="s">
        <v>1393</v>
      </c>
      <c r="F282" s="256" t="s">
        <v>1394</v>
      </c>
      <c r="G282" s="257" t="s">
        <v>230</v>
      </c>
      <c r="H282" s="258">
        <v>0.071999999999999995</v>
      </c>
      <c r="I282" s="259"/>
      <c r="J282" s="260">
        <f>ROUND(I282*H282,2)</f>
        <v>0</v>
      </c>
      <c r="K282" s="261"/>
      <c r="L282" s="262"/>
      <c r="M282" s="263" t="s">
        <v>19</v>
      </c>
      <c r="N282" s="264" t="s">
        <v>44</v>
      </c>
      <c r="O282" s="84"/>
      <c r="P282" s="223">
        <f>O282*H282</f>
        <v>0</v>
      </c>
      <c r="Q282" s="223">
        <v>1</v>
      </c>
      <c r="R282" s="223">
        <f>Q282*H282</f>
        <v>0.071999999999999995</v>
      </c>
      <c r="S282" s="223">
        <v>0</v>
      </c>
      <c r="T282" s="224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25" t="s">
        <v>406</v>
      </c>
      <c r="AT282" s="225" t="s">
        <v>236</v>
      </c>
      <c r="AU282" s="225" t="s">
        <v>85</v>
      </c>
      <c r="AY282" s="17" t="s">
        <v>186</v>
      </c>
      <c r="BE282" s="226">
        <f>IF(N282="základní",J282,0)</f>
        <v>0</v>
      </c>
      <c r="BF282" s="226">
        <f>IF(N282="snížená",J282,0)</f>
        <v>0</v>
      </c>
      <c r="BG282" s="226">
        <f>IF(N282="zákl. přenesená",J282,0)</f>
        <v>0</v>
      </c>
      <c r="BH282" s="226">
        <f>IF(N282="sníž. přenesená",J282,0)</f>
        <v>0</v>
      </c>
      <c r="BI282" s="226">
        <f>IF(N282="nulová",J282,0)</f>
        <v>0</v>
      </c>
      <c r="BJ282" s="17" t="s">
        <v>85</v>
      </c>
      <c r="BK282" s="226">
        <f>ROUND(I282*H282,2)</f>
        <v>0</v>
      </c>
      <c r="BL282" s="17" t="s">
        <v>306</v>
      </c>
      <c r="BM282" s="225" t="s">
        <v>1696</v>
      </c>
    </row>
    <row r="283" s="13" customFormat="1">
      <c r="A283" s="13"/>
      <c r="B283" s="232"/>
      <c r="C283" s="233"/>
      <c r="D283" s="234" t="s">
        <v>196</v>
      </c>
      <c r="E283" s="235" t="s">
        <v>19</v>
      </c>
      <c r="F283" s="236" t="s">
        <v>1690</v>
      </c>
      <c r="G283" s="233"/>
      <c r="H283" s="235" t="s">
        <v>19</v>
      </c>
      <c r="I283" s="237"/>
      <c r="J283" s="233"/>
      <c r="K283" s="233"/>
      <c r="L283" s="238"/>
      <c r="M283" s="239"/>
      <c r="N283" s="240"/>
      <c r="O283" s="240"/>
      <c r="P283" s="240"/>
      <c r="Q283" s="240"/>
      <c r="R283" s="240"/>
      <c r="S283" s="240"/>
      <c r="T283" s="241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2" t="s">
        <v>196</v>
      </c>
      <c r="AU283" s="242" t="s">
        <v>85</v>
      </c>
      <c r="AV283" s="13" t="s">
        <v>79</v>
      </c>
      <c r="AW283" s="13" t="s">
        <v>33</v>
      </c>
      <c r="AX283" s="13" t="s">
        <v>72</v>
      </c>
      <c r="AY283" s="242" t="s">
        <v>186</v>
      </c>
    </row>
    <row r="284" s="14" customFormat="1">
      <c r="A284" s="14"/>
      <c r="B284" s="243"/>
      <c r="C284" s="244"/>
      <c r="D284" s="234" t="s">
        <v>196</v>
      </c>
      <c r="E284" s="245" t="s">
        <v>19</v>
      </c>
      <c r="F284" s="246" t="s">
        <v>1697</v>
      </c>
      <c r="G284" s="244"/>
      <c r="H284" s="247">
        <v>0.071999999999999995</v>
      </c>
      <c r="I284" s="248"/>
      <c r="J284" s="244"/>
      <c r="K284" s="244"/>
      <c r="L284" s="249"/>
      <c r="M284" s="250"/>
      <c r="N284" s="251"/>
      <c r="O284" s="251"/>
      <c r="P284" s="251"/>
      <c r="Q284" s="251"/>
      <c r="R284" s="251"/>
      <c r="S284" s="251"/>
      <c r="T284" s="25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3" t="s">
        <v>196</v>
      </c>
      <c r="AU284" s="253" t="s">
        <v>85</v>
      </c>
      <c r="AV284" s="14" t="s">
        <v>85</v>
      </c>
      <c r="AW284" s="14" t="s">
        <v>33</v>
      </c>
      <c r="AX284" s="14" t="s">
        <v>72</v>
      </c>
      <c r="AY284" s="253" t="s">
        <v>186</v>
      </c>
    </row>
    <row r="285" s="2" customFormat="1" ht="16.5" customHeight="1">
      <c r="A285" s="38"/>
      <c r="B285" s="39"/>
      <c r="C285" s="254" t="s">
        <v>699</v>
      </c>
      <c r="D285" s="254" t="s">
        <v>236</v>
      </c>
      <c r="E285" s="255" t="s">
        <v>1398</v>
      </c>
      <c r="F285" s="256" t="s">
        <v>1399</v>
      </c>
      <c r="G285" s="257" t="s">
        <v>1400</v>
      </c>
      <c r="H285" s="258">
        <v>2.7999999999999998</v>
      </c>
      <c r="I285" s="259"/>
      <c r="J285" s="260">
        <f>ROUND(I285*H285,2)</f>
        <v>0</v>
      </c>
      <c r="K285" s="261"/>
      <c r="L285" s="262"/>
      <c r="M285" s="263" t="s">
        <v>19</v>
      </c>
      <c r="N285" s="264" t="s">
        <v>44</v>
      </c>
      <c r="O285" s="84"/>
      <c r="P285" s="223">
        <f>O285*H285</f>
        <v>0</v>
      </c>
      <c r="Q285" s="223">
        <v>0.00040999999999999999</v>
      </c>
      <c r="R285" s="223">
        <f>Q285*H285</f>
        <v>0.0011479999999999999</v>
      </c>
      <c r="S285" s="223">
        <v>0</v>
      </c>
      <c r="T285" s="224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25" t="s">
        <v>406</v>
      </c>
      <c r="AT285" s="225" t="s">
        <v>236</v>
      </c>
      <c r="AU285" s="225" t="s">
        <v>85</v>
      </c>
      <c r="AY285" s="17" t="s">
        <v>186</v>
      </c>
      <c r="BE285" s="226">
        <f>IF(N285="základní",J285,0)</f>
        <v>0</v>
      </c>
      <c r="BF285" s="226">
        <f>IF(N285="snížená",J285,0)</f>
        <v>0</v>
      </c>
      <c r="BG285" s="226">
        <f>IF(N285="zákl. přenesená",J285,0)</f>
        <v>0</v>
      </c>
      <c r="BH285" s="226">
        <f>IF(N285="sníž. přenesená",J285,0)</f>
        <v>0</v>
      </c>
      <c r="BI285" s="226">
        <f>IF(N285="nulová",J285,0)</f>
        <v>0</v>
      </c>
      <c r="BJ285" s="17" t="s">
        <v>85</v>
      </c>
      <c r="BK285" s="226">
        <f>ROUND(I285*H285,2)</f>
        <v>0</v>
      </c>
      <c r="BL285" s="17" t="s">
        <v>306</v>
      </c>
      <c r="BM285" s="225" t="s">
        <v>1698</v>
      </c>
    </row>
    <row r="286" s="13" customFormat="1">
      <c r="A286" s="13"/>
      <c r="B286" s="232"/>
      <c r="C286" s="233"/>
      <c r="D286" s="234" t="s">
        <v>196</v>
      </c>
      <c r="E286" s="235" t="s">
        <v>19</v>
      </c>
      <c r="F286" s="236" t="s">
        <v>1699</v>
      </c>
      <c r="G286" s="233"/>
      <c r="H286" s="235" t="s">
        <v>19</v>
      </c>
      <c r="I286" s="237"/>
      <c r="J286" s="233"/>
      <c r="K286" s="233"/>
      <c r="L286" s="238"/>
      <c r="M286" s="239"/>
      <c r="N286" s="240"/>
      <c r="O286" s="240"/>
      <c r="P286" s="240"/>
      <c r="Q286" s="240"/>
      <c r="R286" s="240"/>
      <c r="S286" s="240"/>
      <c r="T286" s="24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2" t="s">
        <v>196</v>
      </c>
      <c r="AU286" s="242" t="s">
        <v>85</v>
      </c>
      <c r="AV286" s="13" t="s">
        <v>79</v>
      </c>
      <c r="AW286" s="13" t="s">
        <v>33</v>
      </c>
      <c r="AX286" s="13" t="s">
        <v>72</v>
      </c>
      <c r="AY286" s="242" t="s">
        <v>186</v>
      </c>
    </row>
    <row r="287" s="14" customFormat="1">
      <c r="A287" s="14"/>
      <c r="B287" s="243"/>
      <c r="C287" s="244"/>
      <c r="D287" s="234" t="s">
        <v>196</v>
      </c>
      <c r="E287" s="245" t="s">
        <v>19</v>
      </c>
      <c r="F287" s="246" t="s">
        <v>1700</v>
      </c>
      <c r="G287" s="244"/>
      <c r="H287" s="247">
        <v>2.7999999999999998</v>
      </c>
      <c r="I287" s="248"/>
      <c r="J287" s="244"/>
      <c r="K287" s="244"/>
      <c r="L287" s="249"/>
      <c r="M287" s="250"/>
      <c r="N287" s="251"/>
      <c r="O287" s="251"/>
      <c r="P287" s="251"/>
      <c r="Q287" s="251"/>
      <c r="R287" s="251"/>
      <c r="S287" s="251"/>
      <c r="T287" s="25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3" t="s">
        <v>196</v>
      </c>
      <c r="AU287" s="253" t="s">
        <v>85</v>
      </c>
      <c r="AV287" s="14" t="s">
        <v>85</v>
      </c>
      <c r="AW287" s="14" t="s">
        <v>33</v>
      </c>
      <c r="AX287" s="14" t="s">
        <v>72</v>
      </c>
      <c r="AY287" s="253" t="s">
        <v>186</v>
      </c>
    </row>
    <row r="288" s="2" customFormat="1" ht="16.5" customHeight="1">
      <c r="A288" s="38"/>
      <c r="B288" s="39"/>
      <c r="C288" s="254" t="s">
        <v>704</v>
      </c>
      <c r="D288" s="254" t="s">
        <v>236</v>
      </c>
      <c r="E288" s="255" t="s">
        <v>1404</v>
      </c>
      <c r="F288" s="256" t="s">
        <v>1405</v>
      </c>
      <c r="G288" s="257" t="s">
        <v>1400</v>
      </c>
      <c r="H288" s="258">
        <v>2.7999999999999998</v>
      </c>
      <c r="I288" s="259"/>
      <c r="J288" s="260">
        <f>ROUND(I288*H288,2)</f>
        <v>0</v>
      </c>
      <c r="K288" s="261"/>
      <c r="L288" s="262"/>
      <c r="M288" s="263" t="s">
        <v>19</v>
      </c>
      <c r="N288" s="264" t="s">
        <v>44</v>
      </c>
      <c r="O288" s="84"/>
      <c r="P288" s="223">
        <f>O288*H288</f>
        <v>0</v>
      </c>
      <c r="Q288" s="223">
        <v>0.00040999999999999999</v>
      </c>
      <c r="R288" s="223">
        <f>Q288*H288</f>
        <v>0.0011479999999999999</v>
      </c>
      <c r="S288" s="223">
        <v>0</v>
      </c>
      <c r="T288" s="224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25" t="s">
        <v>406</v>
      </c>
      <c r="AT288" s="225" t="s">
        <v>236</v>
      </c>
      <c r="AU288" s="225" t="s">
        <v>85</v>
      </c>
      <c r="AY288" s="17" t="s">
        <v>186</v>
      </c>
      <c r="BE288" s="226">
        <f>IF(N288="základní",J288,0)</f>
        <v>0</v>
      </c>
      <c r="BF288" s="226">
        <f>IF(N288="snížená",J288,0)</f>
        <v>0</v>
      </c>
      <c r="BG288" s="226">
        <f>IF(N288="zákl. přenesená",J288,0)</f>
        <v>0</v>
      </c>
      <c r="BH288" s="226">
        <f>IF(N288="sníž. přenesená",J288,0)</f>
        <v>0</v>
      </c>
      <c r="BI288" s="226">
        <f>IF(N288="nulová",J288,0)</f>
        <v>0</v>
      </c>
      <c r="BJ288" s="17" t="s">
        <v>85</v>
      </c>
      <c r="BK288" s="226">
        <f>ROUND(I288*H288,2)</f>
        <v>0</v>
      </c>
      <c r="BL288" s="17" t="s">
        <v>306</v>
      </c>
      <c r="BM288" s="225" t="s">
        <v>1701</v>
      </c>
    </row>
    <row r="289" s="13" customFormat="1">
      <c r="A289" s="13"/>
      <c r="B289" s="232"/>
      <c r="C289" s="233"/>
      <c r="D289" s="234" t="s">
        <v>196</v>
      </c>
      <c r="E289" s="235" t="s">
        <v>19</v>
      </c>
      <c r="F289" s="236" t="s">
        <v>1699</v>
      </c>
      <c r="G289" s="233"/>
      <c r="H289" s="235" t="s">
        <v>19</v>
      </c>
      <c r="I289" s="237"/>
      <c r="J289" s="233"/>
      <c r="K289" s="233"/>
      <c r="L289" s="238"/>
      <c r="M289" s="239"/>
      <c r="N289" s="240"/>
      <c r="O289" s="240"/>
      <c r="P289" s="240"/>
      <c r="Q289" s="240"/>
      <c r="R289" s="240"/>
      <c r="S289" s="240"/>
      <c r="T289" s="24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2" t="s">
        <v>196</v>
      </c>
      <c r="AU289" s="242" t="s">
        <v>85</v>
      </c>
      <c r="AV289" s="13" t="s">
        <v>79</v>
      </c>
      <c r="AW289" s="13" t="s">
        <v>33</v>
      </c>
      <c r="AX289" s="13" t="s">
        <v>72</v>
      </c>
      <c r="AY289" s="242" t="s">
        <v>186</v>
      </c>
    </row>
    <row r="290" s="14" customFormat="1">
      <c r="A290" s="14"/>
      <c r="B290" s="243"/>
      <c r="C290" s="244"/>
      <c r="D290" s="234" t="s">
        <v>196</v>
      </c>
      <c r="E290" s="245" t="s">
        <v>19</v>
      </c>
      <c r="F290" s="246" t="s">
        <v>1700</v>
      </c>
      <c r="G290" s="244"/>
      <c r="H290" s="247">
        <v>2.7999999999999998</v>
      </c>
      <c r="I290" s="248"/>
      <c r="J290" s="244"/>
      <c r="K290" s="244"/>
      <c r="L290" s="249"/>
      <c r="M290" s="250"/>
      <c r="N290" s="251"/>
      <c r="O290" s="251"/>
      <c r="P290" s="251"/>
      <c r="Q290" s="251"/>
      <c r="R290" s="251"/>
      <c r="S290" s="251"/>
      <c r="T290" s="25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3" t="s">
        <v>196</v>
      </c>
      <c r="AU290" s="253" t="s">
        <v>85</v>
      </c>
      <c r="AV290" s="14" t="s">
        <v>85</v>
      </c>
      <c r="AW290" s="14" t="s">
        <v>33</v>
      </c>
      <c r="AX290" s="14" t="s">
        <v>72</v>
      </c>
      <c r="AY290" s="253" t="s">
        <v>186</v>
      </c>
    </row>
    <row r="291" s="2" customFormat="1" ht="49.05" customHeight="1">
      <c r="A291" s="38"/>
      <c r="B291" s="39"/>
      <c r="C291" s="213" t="s">
        <v>709</v>
      </c>
      <c r="D291" s="213" t="s">
        <v>188</v>
      </c>
      <c r="E291" s="214" t="s">
        <v>994</v>
      </c>
      <c r="F291" s="215" t="s">
        <v>995</v>
      </c>
      <c r="G291" s="216" t="s">
        <v>230</v>
      </c>
      <c r="H291" s="217">
        <v>0.124</v>
      </c>
      <c r="I291" s="218"/>
      <c r="J291" s="219">
        <f>ROUND(I291*H291,2)</f>
        <v>0</v>
      </c>
      <c r="K291" s="220"/>
      <c r="L291" s="44"/>
      <c r="M291" s="221" t="s">
        <v>19</v>
      </c>
      <c r="N291" s="222" t="s">
        <v>44</v>
      </c>
      <c r="O291" s="84"/>
      <c r="P291" s="223">
        <f>O291*H291</f>
        <v>0</v>
      </c>
      <c r="Q291" s="223">
        <v>0</v>
      </c>
      <c r="R291" s="223">
        <f>Q291*H291</f>
        <v>0</v>
      </c>
      <c r="S291" s="223">
        <v>0</v>
      </c>
      <c r="T291" s="224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225" t="s">
        <v>306</v>
      </c>
      <c r="AT291" s="225" t="s">
        <v>188</v>
      </c>
      <c r="AU291" s="225" t="s">
        <v>85</v>
      </c>
      <c r="AY291" s="17" t="s">
        <v>186</v>
      </c>
      <c r="BE291" s="226">
        <f>IF(N291="základní",J291,0)</f>
        <v>0</v>
      </c>
      <c r="BF291" s="226">
        <f>IF(N291="snížená",J291,0)</f>
        <v>0</v>
      </c>
      <c r="BG291" s="226">
        <f>IF(N291="zákl. přenesená",J291,0)</f>
        <v>0</v>
      </c>
      <c r="BH291" s="226">
        <f>IF(N291="sníž. přenesená",J291,0)</f>
        <v>0</v>
      </c>
      <c r="BI291" s="226">
        <f>IF(N291="nulová",J291,0)</f>
        <v>0</v>
      </c>
      <c r="BJ291" s="17" t="s">
        <v>85</v>
      </c>
      <c r="BK291" s="226">
        <f>ROUND(I291*H291,2)</f>
        <v>0</v>
      </c>
      <c r="BL291" s="17" t="s">
        <v>306</v>
      </c>
      <c r="BM291" s="225" t="s">
        <v>1702</v>
      </c>
    </row>
    <row r="292" s="2" customFormat="1">
      <c r="A292" s="38"/>
      <c r="B292" s="39"/>
      <c r="C292" s="40"/>
      <c r="D292" s="227" t="s">
        <v>194</v>
      </c>
      <c r="E292" s="40"/>
      <c r="F292" s="228" t="s">
        <v>1703</v>
      </c>
      <c r="G292" s="40"/>
      <c r="H292" s="40"/>
      <c r="I292" s="229"/>
      <c r="J292" s="40"/>
      <c r="K292" s="40"/>
      <c r="L292" s="44"/>
      <c r="M292" s="230"/>
      <c r="N292" s="231"/>
      <c r="O292" s="84"/>
      <c r="P292" s="84"/>
      <c r="Q292" s="84"/>
      <c r="R292" s="84"/>
      <c r="S292" s="84"/>
      <c r="T292" s="85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T292" s="17" t="s">
        <v>194</v>
      </c>
      <c r="AU292" s="17" t="s">
        <v>85</v>
      </c>
    </row>
    <row r="293" s="2" customFormat="1" ht="49.05" customHeight="1">
      <c r="A293" s="38"/>
      <c r="B293" s="39"/>
      <c r="C293" s="213" t="s">
        <v>713</v>
      </c>
      <c r="D293" s="213" t="s">
        <v>188</v>
      </c>
      <c r="E293" s="214" t="s">
        <v>999</v>
      </c>
      <c r="F293" s="215" t="s">
        <v>1000</v>
      </c>
      <c r="G293" s="216" t="s">
        <v>230</v>
      </c>
      <c r="H293" s="217">
        <v>0.124</v>
      </c>
      <c r="I293" s="218"/>
      <c r="J293" s="219">
        <f>ROUND(I293*H293,2)</f>
        <v>0</v>
      </c>
      <c r="K293" s="220"/>
      <c r="L293" s="44"/>
      <c r="M293" s="221" t="s">
        <v>19</v>
      </c>
      <c r="N293" s="222" t="s">
        <v>44</v>
      </c>
      <c r="O293" s="84"/>
      <c r="P293" s="223">
        <f>O293*H293</f>
        <v>0</v>
      </c>
      <c r="Q293" s="223">
        <v>0</v>
      </c>
      <c r="R293" s="223">
        <f>Q293*H293</f>
        <v>0</v>
      </c>
      <c r="S293" s="223">
        <v>0</v>
      </c>
      <c r="T293" s="224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25" t="s">
        <v>306</v>
      </c>
      <c r="AT293" s="225" t="s">
        <v>188</v>
      </c>
      <c r="AU293" s="225" t="s">
        <v>85</v>
      </c>
      <c r="AY293" s="17" t="s">
        <v>186</v>
      </c>
      <c r="BE293" s="226">
        <f>IF(N293="základní",J293,0)</f>
        <v>0</v>
      </c>
      <c r="BF293" s="226">
        <f>IF(N293="snížená",J293,0)</f>
        <v>0</v>
      </c>
      <c r="BG293" s="226">
        <f>IF(N293="zákl. přenesená",J293,0)</f>
        <v>0</v>
      </c>
      <c r="BH293" s="226">
        <f>IF(N293="sníž. přenesená",J293,0)</f>
        <v>0</v>
      </c>
      <c r="BI293" s="226">
        <f>IF(N293="nulová",J293,0)</f>
        <v>0</v>
      </c>
      <c r="BJ293" s="17" t="s">
        <v>85</v>
      </c>
      <c r="BK293" s="226">
        <f>ROUND(I293*H293,2)</f>
        <v>0</v>
      </c>
      <c r="BL293" s="17" t="s">
        <v>306</v>
      </c>
      <c r="BM293" s="225" t="s">
        <v>1704</v>
      </c>
    </row>
    <row r="294" s="2" customFormat="1">
      <c r="A294" s="38"/>
      <c r="B294" s="39"/>
      <c r="C294" s="40"/>
      <c r="D294" s="227" t="s">
        <v>194</v>
      </c>
      <c r="E294" s="40"/>
      <c r="F294" s="228" t="s">
        <v>1705</v>
      </c>
      <c r="G294" s="40"/>
      <c r="H294" s="40"/>
      <c r="I294" s="229"/>
      <c r="J294" s="40"/>
      <c r="K294" s="40"/>
      <c r="L294" s="44"/>
      <c r="M294" s="230"/>
      <c r="N294" s="231"/>
      <c r="O294" s="84"/>
      <c r="P294" s="84"/>
      <c r="Q294" s="84"/>
      <c r="R294" s="84"/>
      <c r="S294" s="84"/>
      <c r="T294" s="85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T294" s="17" t="s">
        <v>194</v>
      </c>
      <c r="AU294" s="17" t="s">
        <v>85</v>
      </c>
    </row>
    <row r="295" s="12" customFormat="1" ht="22.8" customHeight="1">
      <c r="A295" s="12"/>
      <c r="B295" s="197"/>
      <c r="C295" s="198"/>
      <c r="D295" s="199" t="s">
        <v>71</v>
      </c>
      <c r="E295" s="211" t="s">
        <v>1057</v>
      </c>
      <c r="F295" s="211" t="s">
        <v>1058</v>
      </c>
      <c r="G295" s="198"/>
      <c r="H295" s="198"/>
      <c r="I295" s="201"/>
      <c r="J295" s="212">
        <f>BK295</f>
        <v>0</v>
      </c>
      <c r="K295" s="198"/>
      <c r="L295" s="203"/>
      <c r="M295" s="204"/>
      <c r="N295" s="205"/>
      <c r="O295" s="205"/>
      <c r="P295" s="206">
        <f>SUM(P296:P302)</f>
        <v>0</v>
      </c>
      <c r="Q295" s="205"/>
      <c r="R295" s="206">
        <f>SUM(R296:R302)</f>
        <v>0.0024682380000000002</v>
      </c>
      <c r="S295" s="205"/>
      <c r="T295" s="207">
        <f>SUM(T296:T302)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08" t="s">
        <v>85</v>
      </c>
      <c r="AT295" s="209" t="s">
        <v>71</v>
      </c>
      <c r="AU295" s="209" t="s">
        <v>79</v>
      </c>
      <c r="AY295" s="208" t="s">
        <v>186</v>
      </c>
      <c r="BK295" s="210">
        <f>SUM(BK296:BK302)</f>
        <v>0</v>
      </c>
    </row>
    <row r="296" s="2" customFormat="1" ht="37.8" customHeight="1">
      <c r="A296" s="38"/>
      <c r="B296" s="39"/>
      <c r="C296" s="213" t="s">
        <v>719</v>
      </c>
      <c r="D296" s="213" t="s">
        <v>188</v>
      </c>
      <c r="E296" s="214" t="s">
        <v>1060</v>
      </c>
      <c r="F296" s="215" t="s">
        <v>1061</v>
      </c>
      <c r="G296" s="216" t="s">
        <v>256</v>
      </c>
      <c r="H296" s="217">
        <v>12.218999999999999</v>
      </c>
      <c r="I296" s="218"/>
      <c r="J296" s="219">
        <f>ROUND(I296*H296,2)</f>
        <v>0</v>
      </c>
      <c r="K296" s="220"/>
      <c r="L296" s="44"/>
      <c r="M296" s="221" t="s">
        <v>19</v>
      </c>
      <c r="N296" s="222" t="s">
        <v>44</v>
      </c>
      <c r="O296" s="84"/>
      <c r="P296" s="223">
        <f>O296*H296</f>
        <v>0</v>
      </c>
      <c r="Q296" s="223">
        <v>6.7000000000000002E-05</v>
      </c>
      <c r="R296" s="223">
        <f>Q296*H296</f>
        <v>0.00081867300000000001</v>
      </c>
      <c r="S296" s="223">
        <v>0</v>
      </c>
      <c r="T296" s="224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25" t="s">
        <v>306</v>
      </c>
      <c r="AT296" s="225" t="s">
        <v>188</v>
      </c>
      <c r="AU296" s="225" t="s">
        <v>85</v>
      </c>
      <c r="AY296" s="17" t="s">
        <v>186</v>
      </c>
      <c r="BE296" s="226">
        <f>IF(N296="základní",J296,0)</f>
        <v>0</v>
      </c>
      <c r="BF296" s="226">
        <f>IF(N296="snížená",J296,0)</f>
        <v>0</v>
      </c>
      <c r="BG296" s="226">
        <f>IF(N296="zákl. přenesená",J296,0)</f>
        <v>0</v>
      </c>
      <c r="BH296" s="226">
        <f>IF(N296="sníž. přenesená",J296,0)</f>
        <v>0</v>
      </c>
      <c r="BI296" s="226">
        <f>IF(N296="nulová",J296,0)</f>
        <v>0</v>
      </c>
      <c r="BJ296" s="17" t="s">
        <v>85</v>
      </c>
      <c r="BK296" s="226">
        <f>ROUND(I296*H296,2)</f>
        <v>0</v>
      </c>
      <c r="BL296" s="17" t="s">
        <v>306</v>
      </c>
      <c r="BM296" s="225" t="s">
        <v>1706</v>
      </c>
    </row>
    <row r="297" s="2" customFormat="1">
      <c r="A297" s="38"/>
      <c r="B297" s="39"/>
      <c r="C297" s="40"/>
      <c r="D297" s="227" t="s">
        <v>194</v>
      </c>
      <c r="E297" s="40"/>
      <c r="F297" s="228" t="s">
        <v>1707</v>
      </c>
      <c r="G297" s="40"/>
      <c r="H297" s="40"/>
      <c r="I297" s="229"/>
      <c r="J297" s="40"/>
      <c r="K297" s="40"/>
      <c r="L297" s="44"/>
      <c r="M297" s="230"/>
      <c r="N297" s="231"/>
      <c r="O297" s="84"/>
      <c r="P297" s="84"/>
      <c r="Q297" s="84"/>
      <c r="R297" s="84"/>
      <c r="S297" s="84"/>
      <c r="T297" s="85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7" t="s">
        <v>194</v>
      </c>
      <c r="AU297" s="17" t="s">
        <v>85</v>
      </c>
    </row>
    <row r="298" s="2" customFormat="1" ht="24.15" customHeight="1">
      <c r="A298" s="38"/>
      <c r="B298" s="39"/>
      <c r="C298" s="213" t="s">
        <v>724</v>
      </c>
      <c r="D298" s="213" t="s">
        <v>188</v>
      </c>
      <c r="E298" s="214" t="s">
        <v>1071</v>
      </c>
      <c r="F298" s="215" t="s">
        <v>1072</v>
      </c>
      <c r="G298" s="216" t="s">
        <v>256</v>
      </c>
      <c r="H298" s="217">
        <v>12.218999999999999</v>
      </c>
      <c r="I298" s="218"/>
      <c r="J298" s="219">
        <f>ROUND(I298*H298,2)</f>
        <v>0</v>
      </c>
      <c r="K298" s="220"/>
      <c r="L298" s="44"/>
      <c r="M298" s="221" t="s">
        <v>19</v>
      </c>
      <c r="N298" s="222" t="s">
        <v>44</v>
      </c>
      <c r="O298" s="84"/>
      <c r="P298" s="223">
        <f>O298*H298</f>
        <v>0</v>
      </c>
      <c r="Q298" s="223">
        <v>0.000135</v>
      </c>
      <c r="R298" s="223">
        <f>Q298*H298</f>
        <v>0.001649565</v>
      </c>
      <c r="S298" s="223">
        <v>0</v>
      </c>
      <c r="T298" s="224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25" t="s">
        <v>306</v>
      </c>
      <c r="AT298" s="225" t="s">
        <v>188</v>
      </c>
      <c r="AU298" s="225" t="s">
        <v>85</v>
      </c>
      <c r="AY298" s="17" t="s">
        <v>186</v>
      </c>
      <c r="BE298" s="226">
        <f>IF(N298="základní",J298,0)</f>
        <v>0</v>
      </c>
      <c r="BF298" s="226">
        <f>IF(N298="snížená",J298,0)</f>
        <v>0</v>
      </c>
      <c r="BG298" s="226">
        <f>IF(N298="zákl. přenesená",J298,0)</f>
        <v>0</v>
      </c>
      <c r="BH298" s="226">
        <f>IF(N298="sníž. přenesená",J298,0)</f>
        <v>0</v>
      </c>
      <c r="BI298" s="226">
        <f>IF(N298="nulová",J298,0)</f>
        <v>0</v>
      </c>
      <c r="BJ298" s="17" t="s">
        <v>85</v>
      </c>
      <c r="BK298" s="226">
        <f>ROUND(I298*H298,2)</f>
        <v>0</v>
      </c>
      <c r="BL298" s="17" t="s">
        <v>306</v>
      </c>
      <c r="BM298" s="225" t="s">
        <v>1708</v>
      </c>
    </row>
    <row r="299" s="2" customFormat="1">
      <c r="A299" s="38"/>
      <c r="B299" s="39"/>
      <c r="C299" s="40"/>
      <c r="D299" s="227" t="s">
        <v>194</v>
      </c>
      <c r="E299" s="40"/>
      <c r="F299" s="228" t="s">
        <v>1709</v>
      </c>
      <c r="G299" s="40"/>
      <c r="H299" s="40"/>
      <c r="I299" s="229"/>
      <c r="J299" s="40"/>
      <c r="K299" s="40"/>
      <c r="L299" s="44"/>
      <c r="M299" s="230"/>
      <c r="N299" s="231"/>
      <c r="O299" s="84"/>
      <c r="P299" s="84"/>
      <c r="Q299" s="84"/>
      <c r="R299" s="84"/>
      <c r="S299" s="84"/>
      <c r="T299" s="85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7" t="s">
        <v>194</v>
      </c>
      <c r="AU299" s="17" t="s">
        <v>85</v>
      </c>
    </row>
    <row r="300" s="13" customFormat="1">
      <c r="A300" s="13"/>
      <c r="B300" s="232"/>
      <c r="C300" s="233"/>
      <c r="D300" s="234" t="s">
        <v>196</v>
      </c>
      <c r="E300" s="235" t="s">
        <v>19</v>
      </c>
      <c r="F300" s="236" t="s">
        <v>1690</v>
      </c>
      <c r="G300" s="233"/>
      <c r="H300" s="235" t="s">
        <v>19</v>
      </c>
      <c r="I300" s="237"/>
      <c r="J300" s="233"/>
      <c r="K300" s="233"/>
      <c r="L300" s="238"/>
      <c r="M300" s="239"/>
      <c r="N300" s="240"/>
      <c r="O300" s="240"/>
      <c r="P300" s="240"/>
      <c r="Q300" s="240"/>
      <c r="R300" s="240"/>
      <c r="S300" s="240"/>
      <c r="T300" s="24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2" t="s">
        <v>196</v>
      </c>
      <c r="AU300" s="242" t="s">
        <v>85</v>
      </c>
      <c r="AV300" s="13" t="s">
        <v>79</v>
      </c>
      <c r="AW300" s="13" t="s">
        <v>33</v>
      </c>
      <c r="AX300" s="13" t="s">
        <v>72</v>
      </c>
      <c r="AY300" s="242" t="s">
        <v>186</v>
      </c>
    </row>
    <row r="301" s="14" customFormat="1">
      <c r="A301" s="14"/>
      <c r="B301" s="243"/>
      <c r="C301" s="244"/>
      <c r="D301" s="234" t="s">
        <v>196</v>
      </c>
      <c r="E301" s="245" t="s">
        <v>19</v>
      </c>
      <c r="F301" s="246" t="s">
        <v>1710</v>
      </c>
      <c r="G301" s="244"/>
      <c r="H301" s="247">
        <v>2.419</v>
      </c>
      <c r="I301" s="248"/>
      <c r="J301" s="244"/>
      <c r="K301" s="244"/>
      <c r="L301" s="249"/>
      <c r="M301" s="250"/>
      <c r="N301" s="251"/>
      <c r="O301" s="251"/>
      <c r="P301" s="251"/>
      <c r="Q301" s="251"/>
      <c r="R301" s="251"/>
      <c r="S301" s="251"/>
      <c r="T301" s="25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3" t="s">
        <v>196</v>
      </c>
      <c r="AU301" s="253" t="s">
        <v>85</v>
      </c>
      <c r="AV301" s="14" t="s">
        <v>85</v>
      </c>
      <c r="AW301" s="14" t="s">
        <v>33</v>
      </c>
      <c r="AX301" s="14" t="s">
        <v>72</v>
      </c>
      <c r="AY301" s="253" t="s">
        <v>186</v>
      </c>
    </row>
    <row r="302" s="14" customFormat="1">
      <c r="A302" s="14"/>
      <c r="B302" s="243"/>
      <c r="C302" s="244"/>
      <c r="D302" s="234" t="s">
        <v>196</v>
      </c>
      <c r="E302" s="245" t="s">
        <v>19</v>
      </c>
      <c r="F302" s="246" t="s">
        <v>1711</v>
      </c>
      <c r="G302" s="244"/>
      <c r="H302" s="247">
        <v>9.8000000000000007</v>
      </c>
      <c r="I302" s="248"/>
      <c r="J302" s="244"/>
      <c r="K302" s="244"/>
      <c r="L302" s="249"/>
      <c r="M302" s="269"/>
      <c r="N302" s="270"/>
      <c r="O302" s="270"/>
      <c r="P302" s="270"/>
      <c r="Q302" s="270"/>
      <c r="R302" s="270"/>
      <c r="S302" s="270"/>
      <c r="T302" s="271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3" t="s">
        <v>196</v>
      </c>
      <c r="AU302" s="253" t="s">
        <v>85</v>
      </c>
      <c r="AV302" s="14" t="s">
        <v>85</v>
      </c>
      <c r="AW302" s="14" t="s">
        <v>33</v>
      </c>
      <c r="AX302" s="14" t="s">
        <v>72</v>
      </c>
      <c r="AY302" s="253" t="s">
        <v>186</v>
      </c>
    </row>
    <row r="303" s="2" customFormat="1" ht="6.96" customHeight="1">
      <c r="A303" s="38"/>
      <c r="B303" s="59"/>
      <c r="C303" s="60"/>
      <c r="D303" s="60"/>
      <c r="E303" s="60"/>
      <c r="F303" s="60"/>
      <c r="G303" s="60"/>
      <c r="H303" s="60"/>
      <c r="I303" s="60"/>
      <c r="J303" s="60"/>
      <c r="K303" s="60"/>
      <c r="L303" s="44"/>
      <c r="M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</row>
  </sheetData>
  <sheetProtection sheet="1" autoFilter="0" formatColumns="0" formatRows="0" objects="1" scenarios="1" spinCount="100000" saltValue="xhsu5moeFSOA/LpdiuBR6kb6HaeKiH0bzB2CA+xoZ1PzMTYRgphEK1Mm+hh7T2D4Y/qgiZPTl/8phuLLIid0zQ==" hashValue="VGEm+l6r5iyuU3iYFe0sfuw09dWfgXAa4k140vp6W8ON0nsrSbbWuuse7gkXGjxdIdYjBlzSLLy9yuzaJ3c2pw==" algorithmName="SHA-512" password="CDDA"/>
  <autoFilter ref="C96:K30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2_01/953961112"/>
    <hyperlink ref="F105" r:id="rId2" display="https://podminky.urs.cz/item/CS_URS_2023_01/953965115"/>
    <hyperlink ref="F108" r:id="rId3" display="https://podminky.urs.cz/item/CS_URS_2022_01/997013217"/>
    <hyperlink ref="F110" r:id="rId4" display="https://podminky.urs.cz/item/CS_URS_2022_01/997013501"/>
    <hyperlink ref="F112" r:id="rId5" display="https://podminky.urs.cz/item/CS_URS_2022_01/997013509"/>
    <hyperlink ref="F117" r:id="rId6" display="https://podminky.urs.cz/item/CS_URS_2023_01/998018003"/>
    <hyperlink ref="F121" r:id="rId7" display="https://podminky.urs.cz/item/CS_URS_2023_01/713463411"/>
    <hyperlink ref="F144" r:id="rId8" display="https://podminky.urs.cz/item/CS_URS_2023_01/998713103"/>
    <hyperlink ref="F146" r:id="rId9" display="https://podminky.urs.cz/item/CS_URS_2023_01/998713181"/>
    <hyperlink ref="F149" r:id="rId10" display="https://podminky.urs.cz/item/CS_URS_2023_01/732111322"/>
    <hyperlink ref="F151" r:id="rId11" display="https://podminky.urs.cz/item/CS_URS_2023_01/732111325"/>
    <hyperlink ref="F153" r:id="rId12" display="https://podminky.urs.cz/item/CS_URS_2023_01/732112242"/>
    <hyperlink ref="F155" r:id="rId13" display="https://podminky.urs.cz/item/CS_URS_2023_01/732331108"/>
    <hyperlink ref="F158" r:id="rId14" display="https://podminky.urs.cz/item/CS_URS_2023_01/732422203"/>
    <hyperlink ref="F160" r:id="rId15" display="https://podminky.urs.cz/item/CS_URS_2023_01/732422225"/>
    <hyperlink ref="F162" r:id="rId16" display="https://podminky.urs.cz/item/CS_URS_2023_01/732422234"/>
    <hyperlink ref="F164" r:id="rId17" display="https://podminky.urs.cz/item/CS_URS_2023_01/998732102"/>
    <hyperlink ref="F166" r:id="rId18" display="https://podminky.urs.cz/item/CS_URS_2023_01/998732181"/>
    <hyperlink ref="F169" r:id="rId19" display="https://podminky.urs.cz/item/CS_URS_2023_01/727112006"/>
    <hyperlink ref="F173" r:id="rId20" display="https://podminky.urs.cz/item/CS_URS_2023_01/727112046"/>
    <hyperlink ref="F179" r:id="rId21" display="https://podminky.urs.cz/item/CS_URS_2023_01/733223303"/>
    <hyperlink ref="F181" r:id="rId22" display="https://podminky.urs.cz/item/CS_URS_2023_01/733223304"/>
    <hyperlink ref="F183" r:id="rId23" display="https://podminky.urs.cz/item/CS_URS_2023_01/733223305"/>
    <hyperlink ref="F185" r:id="rId24" display="https://podminky.urs.cz/item/CS_URS_2023_01/733223306"/>
    <hyperlink ref="F187" r:id="rId25" display="https://podminky.urs.cz/item/CS_URS_2023_01/733223307"/>
    <hyperlink ref="F189" r:id="rId26" display="https://podminky.urs.cz/item/CS_URS_2023_01/733223309"/>
    <hyperlink ref="F191" r:id="rId27" display="https://podminky.urs.cz/item/CS_URS_2023_01/733223311"/>
    <hyperlink ref="F193" r:id="rId28" display="https://podminky.urs.cz/item/CS_URS_2023_01/733224211"/>
    <hyperlink ref="F195" r:id="rId29" display="https://podminky.urs.cz/item/CS_URS_2023_01/733290801"/>
    <hyperlink ref="F198" r:id="rId30" display="https://podminky.urs.cz/item/CS_URS_2023_01/733290803"/>
    <hyperlink ref="F201" r:id="rId31" display="https://podminky.urs.cz/item/CS_URS_2023_01/733291101"/>
    <hyperlink ref="F203" r:id="rId32" display="https://podminky.urs.cz/item/CS_URS_2023_01/733291102"/>
    <hyperlink ref="F205" r:id="rId33" display="https://podminky.urs.cz/item/CS_URS_2023_01/733291103"/>
    <hyperlink ref="F207" r:id="rId34" display="https://podminky.urs.cz/item/CS_URS_2023_01/733291907"/>
    <hyperlink ref="F209" r:id="rId35" display="https://podminky.urs.cz/item/CS_URS_2023_01/733291911"/>
    <hyperlink ref="F211" r:id="rId36" display="https://podminky.urs.cz/item/CS_URS_2023_01/733293904"/>
    <hyperlink ref="F213" r:id="rId37" display="https://podminky.urs.cz/item/CS_URS_2023_01/733293906"/>
    <hyperlink ref="F215" r:id="rId38" display="https://podminky.urs.cz/item/CS_URS_2023_01/733293907"/>
    <hyperlink ref="F217" r:id="rId39" display="https://podminky.urs.cz/item/CS_URS_2023_01/733293911"/>
    <hyperlink ref="F221" r:id="rId40" display="https://podminky.urs.cz/item/CS_URS_2023_01/998733103"/>
    <hyperlink ref="F223" r:id="rId41" display="https://podminky.urs.cz/item/CS_URS_2023_01/998733181"/>
    <hyperlink ref="F226" r:id="rId42" display="https://podminky.urs.cz/item/CS_URS_2023_01/734209118"/>
    <hyperlink ref="F231" r:id="rId43" display="https://podminky.urs.cz/item/CS_URS_2023_01/734220101R"/>
    <hyperlink ref="F233" r:id="rId44" display="https://podminky.urs.cz/item/CS_URS_2023_01/734220101"/>
    <hyperlink ref="F235" r:id="rId45" display="https://podminky.urs.cz/item/CS_URS_2023_01/734220103"/>
    <hyperlink ref="F237" r:id="rId46" display="https://podminky.urs.cz/item/CS_URS_2023_01/734291248"/>
    <hyperlink ref="F239" r:id="rId47" display="https://podminky.urs.cz/item/CS_URS_2023_01/734291251"/>
    <hyperlink ref="F241" r:id="rId48" display="https://podminky.urs.cz/item/CS_URS_2023_01/734292719"/>
    <hyperlink ref="F243" r:id="rId49" display="https://podminky.urs.cz/item/CS_URS_2023_01/734292721"/>
    <hyperlink ref="F245" r:id="rId50" display="https://podminky.urs.cz/item/CS_URS_2023_01/734292723"/>
    <hyperlink ref="F247" r:id="rId51" display="https://podminky.urs.cz/item/CS_URS_2023_01/734411101"/>
    <hyperlink ref="F249" r:id="rId52" display="https://podminky.urs.cz/item/CS_URS_2023_01/998734103"/>
    <hyperlink ref="F251" r:id="rId53" display="https://podminky.urs.cz/item/CS_URS_2023_01/998734181"/>
    <hyperlink ref="F256" r:id="rId54" display="https://podminky.urs.cz/item/CS_URS_2023_01/751721123"/>
    <hyperlink ref="F262" r:id="rId55" display="https://podminky.urs.cz/item/CS_URS_2023_01/751741812"/>
    <hyperlink ref="F265" r:id="rId56" display="https://podminky.urs.cz/item/CS_URS_2023_01/751793001"/>
    <hyperlink ref="F269" r:id="rId57" display="https://podminky.urs.cz/item/CS_URS_2023_01/998751102"/>
    <hyperlink ref="F271" r:id="rId58" display="https://podminky.urs.cz/item/CS_URS_2023_01/998751181"/>
    <hyperlink ref="F274" r:id="rId59" display="https://podminky.urs.cz/item/CS_URS_2022_01/767995111"/>
    <hyperlink ref="F292" r:id="rId60" display="https://podminky.urs.cz/item/CS_URS_2022_01/998767103"/>
    <hyperlink ref="F294" r:id="rId61" display="https://podminky.urs.cz/item/CS_URS_2022_01/998767181"/>
    <hyperlink ref="F297" r:id="rId62" display="https://podminky.urs.cz/item/CS_URS_2022_01/783301313"/>
    <hyperlink ref="F299" r:id="rId63" display="https://podminky.urs.cz/item/CS_URS_2022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95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1712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ROUND(J90,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ROUND((SUM(BE90:BE288)),  2)</f>
        <v>0</v>
      </c>
      <c r="G35" s="38"/>
      <c r="H35" s="38"/>
      <c r="I35" s="157">
        <v>0.20999999999999999</v>
      </c>
      <c r="J35" s="156">
        <f>ROUND(((SUM(BE90:BE288))*I35),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ROUND((SUM(BF90:BF288)),  2)</f>
        <v>0</v>
      </c>
      <c r="G36" s="38"/>
      <c r="H36" s="38"/>
      <c r="I36" s="157">
        <v>0.14999999999999999</v>
      </c>
      <c r="J36" s="156">
        <f>ROUND(((SUM(BF90:BF288))*I36),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ROUND((SUM(BG90:BG288)),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ROUND((SUM(BH90:BH288)),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ROUND((SUM(BI90:BI288)),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101 D1.4.3_VZT - Vzduchotechnika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J90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J91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157</v>
      </c>
      <c r="E65" s="182"/>
      <c r="F65" s="182"/>
      <c r="G65" s="182"/>
      <c r="H65" s="182"/>
      <c r="I65" s="182"/>
      <c r="J65" s="183">
        <f>J92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4"/>
      <c r="C66" s="175"/>
      <c r="D66" s="176" t="s">
        <v>159</v>
      </c>
      <c r="E66" s="177"/>
      <c r="F66" s="177"/>
      <c r="G66" s="177"/>
      <c r="H66" s="177"/>
      <c r="I66" s="177"/>
      <c r="J66" s="178">
        <f>J101</f>
        <v>0</v>
      </c>
      <c r="K66" s="175"/>
      <c r="L66" s="17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0"/>
      <c r="C67" s="125"/>
      <c r="D67" s="181" t="s">
        <v>161</v>
      </c>
      <c r="E67" s="182"/>
      <c r="F67" s="182"/>
      <c r="G67" s="182"/>
      <c r="H67" s="182"/>
      <c r="I67" s="182"/>
      <c r="J67" s="183">
        <f>J102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0"/>
      <c r="C68" s="125"/>
      <c r="D68" s="181" t="s">
        <v>1429</v>
      </c>
      <c r="E68" s="182"/>
      <c r="F68" s="182"/>
      <c r="G68" s="182"/>
      <c r="H68" s="182"/>
      <c r="I68" s="182"/>
      <c r="J68" s="183">
        <f>J115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8"/>
      <c r="B69" s="39"/>
      <c r="C69" s="40"/>
      <c r="D69" s="40"/>
      <c r="E69" s="40"/>
      <c r="F69" s="40"/>
      <c r="G69" s="40"/>
      <c r="H69" s="40"/>
      <c r="I69" s="40"/>
      <c r="J69" s="40"/>
      <c r="K69" s="40"/>
      <c r="L69" s="144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</row>
    <row r="70" s="2" customFormat="1" ht="6.96" customHeight="1">
      <c r="A70" s="38"/>
      <c r="B70" s="59"/>
      <c r="C70" s="60"/>
      <c r="D70" s="60"/>
      <c r="E70" s="60"/>
      <c r="F70" s="60"/>
      <c r="G70" s="60"/>
      <c r="H70" s="60"/>
      <c r="I70" s="60"/>
      <c r="J70" s="60"/>
      <c r="K70" s="60"/>
      <c r="L70" s="144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</row>
    <row r="74" s="2" customFormat="1" ht="6.96" customHeight="1">
      <c r="A74" s="38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24.96" customHeight="1">
      <c r="A75" s="38"/>
      <c r="B75" s="39"/>
      <c r="C75" s="23" t="s">
        <v>171</v>
      </c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6.96" customHeigh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2" customHeight="1">
      <c r="A77" s="38"/>
      <c r="B77" s="39"/>
      <c r="C77" s="32" t="s">
        <v>16</v>
      </c>
      <c r="D77" s="40"/>
      <c r="E77" s="40"/>
      <c r="F77" s="40"/>
      <c r="G77" s="40"/>
      <c r="H77" s="40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2" customFormat="1" ht="16.5" customHeight="1">
      <c r="A78" s="38"/>
      <c r="B78" s="39"/>
      <c r="C78" s="40"/>
      <c r="D78" s="40"/>
      <c r="E78" s="169" t="str">
        <f>E7</f>
        <v xml:space="preserve"> Rekonstrukce vzduchotechniky v bytovém domě</v>
      </c>
      <c r="F78" s="32"/>
      <c r="G78" s="32"/>
      <c r="H78" s="32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1" customFormat="1" ht="12" customHeight="1">
      <c r="B79" s="21"/>
      <c r="C79" s="32" t="s">
        <v>143</v>
      </c>
      <c r="D79" s="22"/>
      <c r="E79" s="22"/>
      <c r="F79" s="22"/>
      <c r="G79" s="22"/>
      <c r="H79" s="22"/>
      <c r="I79" s="22"/>
      <c r="J79" s="22"/>
      <c r="K79" s="22"/>
      <c r="L79" s="20"/>
    </row>
    <row r="80" s="2" customFormat="1" ht="16.5" customHeight="1">
      <c r="A80" s="38"/>
      <c r="B80" s="39"/>
      <c r="C80" s="40"/>
      <c r="D80" s="40"/>
      <c r="E80" s="169" t="s">
        <v>144</v>
      </c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2" customHeight="1">
      <c r="A81" s="38"/>
      <c r="B81" s="39"/>
      <c r="C81" s="32" t="s">
        <v>145</v>
      </c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6.5" customHeight="1">
      <c r="A82" s="38"/>
      <c r="B82" s="39"/>
      <c r="C82" s="40"/>
      <c r="D82" s="40"/>
      <c r="E82" s="69" t="str">
        <f>E11</f>
        <v>SO 101 D1.4.3_VZT - Vzduchotechnika</v>
      </c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21</v>
      </c>
      <c r="D84" s="40"/>
      <c r="E84" s="40"/>
      <c r="F84" s="27" t="str">
        <f>F14</f>
        <v xml:space="preserve"> náměstí Svobody 728/1</v>
      </c>
      <c r="G84" s="40"/>
      <c r="H84" s="40"/>
      <c r="I84" s="32" t="s">
        <v>23</v>
      </c>
      <c r="J84" s="72" t="str">
        <f>IF(J14="","",J14)</f>
        <v>3. 1. 2023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6.96" customHeight="1">
      <c r="A85" s="38"/>
      <c r="B85" s="39"/>
      <c r="C85" s="40"/>
      <c r="D85" s="40"/>
      <c r="E85" s="40"/>
      <c r="F85" s="40"/>
      <c r="G85" s="40"/>
      <c r="H85" s="40"/>
      <c r="I85" s="40"/>
      <c r="J85" s="40"/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5.15" customHeight="1">
      <c r="A86" s="38"/>
      <c r="B86" s="39"/>
      <c r="C86" s="32" t="s">
        <v>25</v>
      </c>
      <c r="D86" s="40"/>
      <c r="E86" s="40"/>
      <c r="F86" s="27" t="str">
        <f>E17</f>
        <v>SNEO a.s</v>
      </c>
      <c r="G86" s="40"/>
      <c r="H86" s="40"/>
      <c r="I86" s="32" t="s">
        <v>31</v>
      </c>
      <c r="J86" s="36" t="str">
        <f>E23</f>
        <v>Ing. Filip Nehonský</v>
      </c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5.15" customHeight="1">
      <c r="A87" s="38"/>
      <c r="B87" s="39"/>
      <c r="C87" s="32" t="s">
        <v>29</v>
      </c>
      <c r="D87" s="40"/>
      <c r="E87" s="40"/>
      <c r="F87" s="27" t="str">
        <f>IF(E20="","",E20)</f>
        <v>Vyplň údaj</v>
      </c>
      <c r="G87" s="40"/>
      <c r="H87" s="40"/>
      <c r="I87" s="32" t="s">
        <v>34</v>
      </c>
      <c r="J87" s="36" t="str">
        <f>E26</f>
        <v>Pavel Novotný</v>
      </c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0.32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11" customFormat="1" ht="29.28" customHeight="1">
      <c r="A89" s="185"/>
      <c r="B89" s="186"/>
      <c r="C89" s="187" t="s">
        <v>172</v>
      </c>
      <c r="D89" s="188" t="s">
        <v>57</v>
      </c>
      <c r="E89" s="188" t="s">
        <v>53</v>
      </c>
      <c r="F89" s="188" t="s">
        <v>54</v>
      </c>
      <c r="G89" s="188" t="s">
        <v>173</v>
      </c>
      <c r="H89" s="188" t="s">
        <v>174</v>
      </c>
      <c r="I89" s="188" t="s">
        <v>175</v>
      </c>
      <c r="J89" s="189" t="s">
        <v>149</v>
      </c>
      <c r="K89" s="190" t="s">
        <v>176</v>
      </c>
      <c r="L89" s="191"/>
      <c r="M89" s="92" t="s">
        <v>19</v>
      </c>
      <c r="N89" s="93" t="s">
        <v>42</v>
      </c>
      <c r="O89" s="93" t="s">
        <v>177</v>
      </c>
      <c r="P89" s="93" t="s">
        <v>178</v>
      </c>
      <c r="Q89" s="93" t="s">
        <v>179</v>
      </c>
      <c r="R89" s="93" t="s">
        <v>180</v>
      </c>
      <c r="S89" s="93" t="s">
        <v>181</v>
      </c>
      <c r="T89" s="94" t="s">
        <v>182</v>
      </c>
      <c r="U89" s="185"/>
      <c r="V89" s="185"/>
      <c r="W89" s="185"/>
      <c r="X89" s="185"/>
      <c r="Y89" s="185"/>
      <c r="Z89" s="185"/>
      <c r="AA89" s="185"/>
      <c r="AB89" s="185"/>
      <c r="AC89" s="185"/>
      <c r="AD89" s="185"/>
      <c r="AE89" s="185"/>
    </row>
    <row r="90" s="2" customFormat="1" ht="22.8" customHeight="1">
      <c r="A90" s="38"/>
      <c r="B90" s="39"/>
      <c r="C90" s="99" t="s">
        <v>183</v>
      </c>
      <c r="D90" s="40"/>
      <c r="E90" s="40"/>
      <c r="F90" s="40"/>
      <c r="G90" s="40"/>
      <c r="H90" s="40"/>
      <c r="I90" s="40"/>
      <c r="J90" s="192">
        <f>BK90</f>
        <v>0</v>
      </c>
      <c r="K90" s="40"/>
      <c r="L90" s="44"/>
      <c r="M90" s="95"/>
      <c r="N90" s="193"/>
      <c r="O90" s="96"/>
      <c r="P90" s="194">
        <f>P91+P101</f>
        <v>0</v>
      </c>
      <c r="Q90" s="96"/>
      <c r="R90" s="194">
        <f>R91+R101</f>
        <v>10.902773432000004</v>
      </c>
      <c r="S90" s="96"/>
      <c r="T90" s="195">
        <f>T91+T101</f>
        <v>1.2710000000000001</v>
      </c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T90" s="17" t="s">
        <v>71</v>
      </c>
      <c r="AU90" s="17" t="s">
        <v>150</v>
      </c>
      <c r="BK90" s="196">
        <f>BK91+BK101</f>
        <v>0</v>
      </c>
    </row>
    <row r="91" s="12" customFormat="1" ht="25.92" customHeight="1">
      <c r="A91" s="12"/>
      <c r="B91" s="197"/>
      <c r="C91" s="198"/>
      <c r="D91" s="199" t="s">
        <v>71</v>
      </c>
      <c r="E91" s="200" t="s">
        <v>184</v>
      </c>
      <c r="F91" s="200" t="s">
        <v>185</v>
      </c>
      <c r="G91" s="198"/>
      <c r="H91" s="198"/>
      <c r="I91" s="201"/>
      <c r="J91" s="202">
        <f>BK91</f>
        <v>0</v>
      </c>
      <c r="K91" s="198"/>
      <c r="L91" s="203"/>
      <c r="M91" s="204"/>
      <c r="N91" s="205"/>
      <c r="O91" s="205"/>
      <c r="P91" s="206">
        <f>P92</f>
        <v>0</v>
      </c>
      <c r="Q91" s="205"/>
      <c r="R91" s="206">
        <f>R92</f>
        <v>0</v>
      </c>
      <c r="S91" s="205"/>
      <c r="T91" s="207">
        <f>T92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8" t="s">
        <v>79</v>
      </c>
      <c r="AT91" s="209" t="s">
        <v>71</v>
      </c>
      <c r="AU91" s="209" t="s">
        <v>72</v>
      </c>
      <c r="AY91" s="208" t="s">
        <v>186</v>
      </c>
      <c r="BK91" s="210">
        <f>BK92</f>
        <v>0</v>
      </c>
    </row>
    <row r="92" s="12" customFormat="1" ht="22.8" customHeight="1">
      <c r="A92" s="12"/>
      <c r="B92" s="197"/>
      <c r="C92" s="198"/>
      <c r="D92" s="199" t="s">
        <v>71</v>
      </c>
      <c r="E92" s="211" t="s">
        <v>629</v>
      </c>
      <c r="F92" s="211" t="s">
        <v>630</v>
      </c>
      <c r="G92" s="198"/>
      <c r="H92" s="198"/>
      <c r="I92" s="201"/>
      <c r="J92" s="212">
        <f>BK92</f>
        <v>0</v>
      </c>
      <c r="K92" s="198"/>
      <c r="L92" s="203"/>
      <c r="M92" s="204"/>
      <c r="N92" s="205"/>
      <c r="O92" s="205"/>
      <c r="P92" s="206">
        <f>SUM(P93:P100)</f>
        <v>0</v>
      </c>
      <c r="Q92" s="205"/>
      <c r="R92" s="206">
        <f>SUM(R93:R100)</f>
        <v>0</v>
      </c>
      <c r="S92" s="205"/>
      <c r="T92" s="207">
        <f>SUM(T93:T100)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8" t="s">
        <v>79</v>
      </c>
      <c r="AT92" s="209" t="s">
        <v>71</v>
      </c>
      <c r="AU92" s="209" t="s">
        <v>79</v>
      </c>
      <c r="AY92" s="208" t="s">
        <v>186</v>
      </c>
      <c r="BK92" s="210">
        <f>SUM(BK93:BK100)</f>
        <v>0</v>
      </c>
    </row>
    <row r="93" s="2" customFormat="1" ht="37.8" customHeight="1">
      <c r="A93" s="38"/>
      <c r="B93" s="39"/>
      <c r="C93" s="213" t="s">
        <v>79</v>
      </c>
      <c r="D93" s="213" t="s">
        <v>188</v>
      </c>
      <c r="E93" s="214" t="s">
        <v>632</v>
      </c>
      <c r="F93" s="215" t="s">
        <v>633</v>
      </c>
      <c r="G93" s="216" t="s">
        <v>230</v>
      </c>
      <c r="H93" s="217">
        <v>1.2709999999999999</v>
      </c>
      <c r="I93" s="218"/>
      <c r="J93" s="219">
        <f>ROUND(I93*H93,2)</f>
        <v>0</v>
      </c>
      <c r="K93" s="220"/>
      <c r="L93" s="44"/>
      <c r="M93" s="221" t="s">
        <v>19</v>
      </c>
      <c r="N93" s="222" t="s">
        <v>44</v>
      </c>
      <c r="O93" s="84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R93" s="225" t="s">
        <v>192</v>
      </c>
      <c r="AT93" s="225" t="s">
        <v>188</v>
      </c>
      <c r="AU93" s="225" t="s">
        <v>85</v>
      </c>
      <c r="AY93" s="17" t="s">
        <v>186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7" t="s">
        <v>85</v>
      </c>
      <c r="BK93" s="226">
        <f>ROUND(I93*H93,2)</f>
        <v>0</v>
      </c>
      <c r="BL93" s="17" t="s">
        <v>192</v>
      </c>
      <c r="BM93" s="225" t="s">
        <v>1713</v>
      </c>
    </row>
    <row r="94" s="2" customFormat="1">
      <c r="A94" s="38"/>
      <c r="B94" s="39"/>
      <c r="C94" s="40"/>
      <c r="D94" s="227" t="s">
        <v>194</v>
      </c>
      <c r="E94" s="40"/>
      <c r="F94" s="228" t="s">
        <v>635</v>
      </c>
      <c r="G94" s="40"/>
      <c r="H94" s="40"/>
      <c r="I94" s="229"/>
      <c r="J94" s="40"/>
      <c r="K94" s="40"/>
      <c r="L94" s="44"/>
      <c r="M94" s="230"/>
      <c r="N94" s="231"/>
      <c r="O94" s="84"/>
      <c r="P94" s="84"/>
      <c r="Q94" s="84"/>
      <c r="R94" s="84"/>
      <c r="S94" s="84"/>
      <c r="T94" s="85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T94" s="17" t="s">
        <v>194</v>
      </c>
      <c r="AU94" s="17" t="s">
        <v>85</v>
      </c>
    </row>
    <row r="95" s="2" customFormat="1" ht="33" customHeight="1">
      <c r="A95" s="38"/>
      <c r="B95" s="39"/>
      <c r="C95" s="213" t="s">
        <v>85</v>
      </c>
      <c r="D95" s="213" t="s">
        <v>188</v>
      </c>
      <c r="E95" s="214" t="s">
        <v>637</v>
      </c>
      <c r="F95" s="215" t="s">
        <v>638</v>
      </c>
      <c r="G95" s="216" t="s">
        <v>230</v>
      </c>
      <c r="H95" s="217">
        <v>1.2709999999999999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192</v>
      </c>
      <c r="AT95" s="225" t="s">
        <v>188</v>
      </c>
      <c r="AU95" s="225" t="s">
        <v>85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192</v>
      </c>
      <c r="BM95" s="225" t="s">
        <v>1714</v>
      </c>
    </row>
    <row r="96" s="2" customFormat="1">
      <c r="A96" s="38"/>
      <c r="B96" s="39"/>
      <c r="C96" s="40"/>
      <c r="D96" s="227" t="s">
        <v>194</v>
      </c>
      <c r="E96" s="40"/>
      <c r="F96" s="228" t="s">
        <v>640</v>
      </c>
      <c r="G96" s="40"/>
      <c r="H96" s="40"/>
      <c r="I96" s="229"/>
      <c r="J96" s="40"/>
      <c r="K96" s="40"/>
      <c r="L96" s="44"/>
      <c r="M96" s="230"/>
      <c r="N96" s="231"/>
      <c r="O96" s="84"/>
      <c r="P96" s="84"/>
      <c r="Q96" s="84"/>
      <c r="R96" s="84"/>
      <c r="S96" s="84"/>
      <c r="T96" s="85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T96" s="17" t="s">
        <v>194</v>
      </c>
      <c r="AU96" s="17" t="s">
        <v>85</v>
      </c>
    </row>
    <row r="97" s="2" customFormat="1" ht="44.25" customHeight="1">
      <c r="A97" s="38"/>
      <c r="B97" s="39"/>
      <c r="C97" s="213" t="s">
        <v>201</v>
      </c>
      <c r="D97" s="213" t="s">
        <v>188</v>
      </c>
      <c r="E97" s="214" t="s">
        <v>642</v>
      </c>
      <c r="F97" s="215" t="s">
        <v>643</v>
      </c>
      <c r="G97" s="216" t="s">
        <v>230</v>
      </c>
      <c r="H97" s="217">
        <v>25.420000000000002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192</v>
      </c>
      <c r="AT97" s="225" t="s">
        <v>188</v>
      </c>
      <c r="AU97" s="225" t="s">
        <v>85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192</v>
      </c>
      <c r="BM97" s="225" t="s">
        <v>1715</v>
      </c>
    </row>
    <row r="98" s="2" customFormat="1">
      <c r="A98" s="38"/>
      <c r="B98" s="39"/>
      <c r="C98" s="40"/>
      <c r="D98" s="227" t="s">
        <v>194</v>
      </c>
      <c r="E98" s="40"/>
      <c r="F98" s="228" t="s">
        <v>645</v>
      </c>
      <c r="G98" s="40"/>
      <c r="H98" s="40"/>
      <c r="I98" s="229"/>
      <c r="J98" s="40"/>
      <c r="K98" s="40"/>
      <c r="L98" s="44"/>
      <c r="M98" s="230"/>
      <c r="N98" s="231"/>
      <c r="O98" s="84"/>
      <c r="P98" s="84"/>
      <c r="Q98" s="84"/>
      <c r="R98" s="84"/>
      <c r="S98" s="84"/>
      <c r="T98" s="85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T98" s="17" t="s">
        <v>194</v>
      </c>
      <c r="AU98" s="17" t="s">
        <v>85</v>
      </c>
    </row>
    <row r="99" s="14" customFormat="1">
      <c r="A99" s="14"/>
      <c r="B99" s="243"/>
      <c r="C99" s="244"/>
      <c r="D99" s="234" t="s">
        <v>196</v>
      </c>
      <c r="E99" s="244"/>
      <c r="F99" s="246" t="s">
        <v>1716</v>
      </c>
      <c r="G99" s="244"/>
      <c r="H99" s="247">
        <v>25.420000000000002</v>
      </c>
      <c r="I99" s="248"/>
      <c r="J99" s="244"/>
      <c r="K99" s="244"/>
      <c r="L99" s="249"/>
      <c r="M99" s="250"/>
      <c r="N99" s="251"/>
      <c r="O99" s="251"/>
      <c r="P99" s="251"/>
      <c r="Q99" s="251"/>
      <c r="R99" s="251"/>
      <c r="S99" s="251"/>
      <c r="T99" s="252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3" t="s">
        <v>196</v>
      </c>
      <c r="AU99" s="253" t="s">
        <v>85</v>
      </c>
      <c r="AV99" s="14" t="s">
        <v>85</v>
      </c>
      <c r="AW99" s="14" t="s">
        <v>4</v>
      </c>
      <c r="AX99" s="14" t="s">
        <v>79</v>
      </c>
      <c r="AY99" s="253" t="s">
        <v>186</v>
      </c>
    </row>
    <row r="100" s="2" customFormat="1" ht="37.8" customHeight="1">
      <c r="A100" s="38"/>
      <c r="B100" s="39"/>
      <c r="C100" s="213" t="s">
        <v>192</v>
      </c>
      <c r="D100" s="213" t="s">
        <v>188</v>
      </c>
      <c r="E100" s="214" t="s">
        <v>669</v>
      </c>
      <c r="F100" s="215" t="s">
        <v>670</v>
      </c>
      <c r="G100" s="216" t="s">
        <v>230</v>
      </c>
      <c r="H100" s="217">
        <v>1.2709999999999999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192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192</v>
      </c>
      <c r="BM100" s="225" t="s">
        <v>1717</v>
      </c>
    </row>
    <row r="101" s="12" customFormat="1" ht="25.92" customHeight="1">
      <c r="A101" s="12"/>
      <c r="B101" s="197"/>
      <c r="C101" s="198"/>
      <c r="D101" s="199" t="s">
        <v>71</v>
      </c>
      <c r="E101" s="200" t="s">
        <v>679</v>
      </c>
      <c r="F101" s="200" t="s">
        <v>680</v>
      </c>
      <c r="G101" s="198"/>
      <c r="H101" s="198"/>
      <c r="I101" s="201"/>
      <c r="J101" s="202">
        <f>BK101</f>
        <v>0</v>
      </c>
      <c r="K101" s="198"/>
      <c r="L101" s="203"/>
      <c r="M101" s="204"/>
      <c r="N101" s="205"/>
      <c r="O101" s="205"/>
      <c r="P101" s="206">
        <f>P102+P115</f>
        <v>0</v>
      </c>
      <c r="Q101" s="205"/>
      <c r="R101" s="206">
        <f>R102+R115</f>
        <v>10.902773432000004</v>
      </c>
      <c r="S101" s="205"/>
      <c r="T101" s="207">
        <f>T102+T115</f>
        <v>1.2710000000000001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8" t="s">
        <v>85</v>
      </c>
      <c r="AT101" s="209" t="s">
        <v>71</v>
      </c>
      <c r="AU101" s="209" t="s">
        <v>72</v>
      </c>
      <c r="AY101" s="208" t="s">
        <v>186</v>
      </c>
      <c r="BK101" s="210">
        <f>BK102+BK115</f>
        <v>0</v>
      </c>
    </row>
    <row r="102" s="12" customFormat="1" ht="22.8" customHeight="1">
      <c r="A102" s="12"/>
      <c r="B102" s="197"/>
      <c r="C102" s="198"/>
      <c r="D102" s="199" t="s">
        <v>71</v>
      </c>
      <c r="E102" s="211" t="s">
        <v>739</v>
      </c>
      <c r="F102" s="211" t="s">
        <v>740</v>
      </c>
      <c r="G102" s="198"/>
      <c r="H102" s="198"/>
      <c r="I102" s="201"/>
      <c r="J102" s="212">
        <f>BK102</f>
        <v>0</v>
      </c>
      <c r="K102" s="198"/>
      <c r="L102" s="203"/>
      <c r="M102" s="204"/>
      <c r="N102" s="205"/>
      <c r="O102" s="205"/>
      <c r="P102" s="206">
        <f>SUM(P103:P114)</f>
        <v>0</v>
      </c>
      <c r="Q102" s="205"/>
      <c r="R102" s="206">
        <f>SUM(R103:R114)</f>
        <v>0.200869032</v>
      </c>
      <c r="S102" s="205"/>
      <c r="T102" s="207">
        <f>SUM(T103:T114)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8" t="s">
        <v>85</v>
      </c>
      <c r="AT102" s="209" t="s">
        <v>71</v>
      </c>
      <c r="AU102" s="209" t="s">
        <v>79</v>
      </c>
      <c r="AY102" s="208" t="s">
        <v>186</v>
      </c>
      <c r="BK102" s="210">
        <f>SUM(BK103:BK114)</f>
        <v>0</v>
      </c>
    </row>
    <row r="103" s="2" customFormat="1" ht="44.25" customHeight="1">
      <c r="A103" s="38"/>
      <c r="B103" s="39"/>
      <c r="C103" s="213" t="s">
        <v>227</v>
      </c>
      <c r="D103" s="213" t="s">
        <v>188</v>
      </c>
      <c r="E103" s="214" t="s">
        <v>1718</v>
      </c>
      <c r="F103" s="215" t="s">
        <v>1719</v>
      </c>
      <c r="G103" s="216" t="s">
        <v>256</v>
      </c>
      <c r="H103" s="217">
        <v>51.518000000000001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0.000224</v>
      </c>
      <c r="R103" s="223">
        <f>Q103*H103</f>
        <v>0.011540032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306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306</v>
      </c>
      <c r="BM103" s="225" t="s">
        <v>1720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1721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13" customFormat="1">
      <c r="A105" s="13"/>
      <c r="B105" s="232"/>
      <c r="C105" s="233"/>
      <c r="D105" s="234" t="s">
        <v>196</v>
      </c>
      <c r="E105" s="235" t="s">
        <v>19</v>
      </c>
      <c r="F105" s="236" t="s">
        <v>1722</v>
      </c>
      <c r="G105" s="233"/>
      <c r="H105" s="235" t="s">
        <v>19</v>
      </c>
      <c r="I105" s="237"/>
      <c r="J105" s="233"/>
      <c r="K105" s="233"/>
      <c r="L105" s="238"/>
      <c r="M105" s="239"/>
      <c r="N105" s="240"/>
      <c r="O105" s="240"/>
      <c r="P105" s="240"/>
      <c r="Q105" s="240"/>
      <c r="R105" s="240"/>
      <c r="S105" s="240"/>
      <c r="T105" s="241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2" t="s">
        <v>196</v>
      </c>
      <c r="AU105" s="242" t="s">
        <v>85</v>
      </c>
      <c r="AV105" s="13" t="s">
        <v>79</v>
      </c>
      <c r="AW105" s="13" t="s">
        <v>33</v>
      </c>
      <c r="AX105" s="13" t="s">
        <v>72</v>
      </c>
      <c r="AY105" s="242" t="s">
        <v>186</v>
      </c>
    </row>
    <row r="106" s="14" customFormat="1">
      <c r="A106" s="14"/>
      <c r="B106" s="243"/>
      <c r="C106" s="244"/>
      <c r="D106" s="234" t="s">
        <v>196</v>
      </c>
      <c r="E106" s="245" t="s">
        <v>19</v>
      </c>
      <c r="F106" s="246" t="s">
        <v>1723</v>
      </c>
      <c r="G106" s="244"/>
      <c r="H106" s="247">
        <v>27.143000000000001</v>
      </c>
      <c r="I106" s="248"/>
      <c r="J106" s="244"/>
      <c r="K106" s="244"/>
      <c r="L106" s="249"/>
      <c r="M106" s="250"/>
      <c r="N106" s="251"/>
      <c r="O106" s="251"/>
      <c r="P106" s="251"/>
      <c r="Q106" s="251"/>
      <c r="R106" s="251"/>
      <c r="S106" s="251"/>
      <c r="T106" s="252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3" t="s">
        <v>196</v>
      </c>
      <c r="AU106" s="253" t="s">
        <v>85</v>
      </c>
      <c r="AV106" s="14" t="s">
        <v>85</v>
      </c>
      <c r="AW106" s="14" t="s">
        <v>33</v>
      </c>
      <c r="AX106" s="14" t="s">
        <v>72</v>
      </c>
      <c r="AY106" s="253" t="s">
        <v>186</v>
      </c>
    </row>
    <row r="107" s="14" customFormat="1">
      <c r="A107" s="14"/>
      <c r="B107" s="243"/>
      <c r="C107" s="244"/>
      <c r="D107" s="234" t="s">
        <v>196</v>
      </c>
      <c r="E107" s="245" t="s">
        <v>19</v>
      </c>
      <c r="F107" s="246" t="s">
        <v>1724</v>
      </c>
      <c r="G107" s="244"/>
      <c r="H107" s="247">
        <v>12.92</v>
      </c>
      <c r="I107" s="248"/>
      <c r="J107" s="244"/>
      <c r="K107" s="244"/>
      <c r="L107" s="249"/>
      <c r="M107" s="250"/>
      <c r="N107" s="251"/>
      <c r="O107" s="251"/>
      <c r="P107" s="251"/>
      <c r="Q107" s="251"/>
      <c r="R107" s="251"/>
      <c r="S107" s="251"/>
      <c r="T107" s="252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3" t="s">
        <v>196</v>
      </c>
      <c r="AU107" s="253" t="s">
        <v>85</v>
      </c>
      <c r="AV107" s="14" t="s">
        <v>85</v>
      </c>
      <c r="AW107" s="14" t="s">
        <v>33</v>
      </c>
      <c r="AX107" s="14" t="s">
        <v>72</v>
      </c>
      <c r="AY107" s="253" t="s">
        <v>186</v>
      </c>
    </row>
    <row r="108" s="14" customFormat="1">
      <c r="A108" s="14"/>
      <c r="B108" s="243"/>
      <c r="C108" s="244"/>
      <c r="D108" s="234" t="s">
        <v>196</v>
      </c>
      <c r="E108" s="245" t="s">
        <v>19</v>
      </c>
      <c r="F108" s="246" t="s">
        <v>1725</v>
      </c>
      <c r="G108" s="244"/>
      <c r="H108" s="247">
        <v>11.455</v>
      </c>
      <c r="I108" s="248"/>
      <c r="J108" s="244"/>
      <c r="K108" s="244"/>
      <c r="L108" s="249"/>
      <c r="M108" s="250"/>
      <c r="N108" s="251"/>
      <c r="O108" s="251"/>
      <c r="P108" s="251"/>
      <c r="Q108" s="251"/>
      <c r="R108" s="251"/>
      <c r="S108" s="251"/>
      <c r="T108" s="252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3" t="s">
        <v>196</v>
      </c>
      <c r="AU108" s="253" t="s">
        <v>85</v>
      </c>
      <c r="AV108" s="14" t="s">
        <v>85</v>
      </c>
      <c r="AW108" s="14" t="s">
        <v>33</v>
      </c>
      <c r="AX108" s="14" t="s">
        <v>72</v>
      </c>
      <c r="AY108" s="253" t="s">
        <v>186</v>
      </c>
    </row>
    <row r="109" s="2" customFormat="1" ht="24.15" customHeight="1">
      <c r="A109" s="38"/>
      <c r="B109" s="39"/>
      <c r="C109" s="254" t="s">
        <v>235</v>
      </c>
      <c r="D109" s="254" t="s">
        <v>236</v>
      </c>
      <c r="E109" s="255" t="s">
        <v>1726</v>
      </c>
      <c r="F109" s="256" t="s">
        <v>1727</v>
      </c>
      <c r="G109" s="257" t="s">
        <v>256</v>
      </c>
      <c r="H109" s="258">
        <v>54.094000000000001</v>
      </c>
      <c r="I109" s="259"/>
      <c r="J109" s="260">
        <f>ROUND(I109*H109,2)</f>
        <v>0</v>
      </c>
      <c r="K109" s="261"/>
      <c r="L109" s="262"/>
      <c r="M109" s="263" t="s">
        <v>19</v>
      </c>
      <c r="N109" s="264" t="s">
        <v>44</v>
      </c>
      <c r="O109" s="84"/>
      <c r="P109" s="223">
        <f>O109*H109</f>
        <v>0</v>
      </c>
      <c r="Q109" s="223">
        <v>0.0035000000000000001</v>
      </c>
      <c r="R109" s="223">
        <f>Q109*H109</f>
        <v>0.189329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406</v>
      </c>
      <c r="AT109" s="225" t="s">
        <v>236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1728</v>
      </c>
    </row>
    <row r="110" s="14" customFormat="1">
      <c r="A110" s="14"/>
      <c r="B110" s="243"/>
      <c r="C110" s="244"/>
      <c r="D110" s="234" t="s">
        <v>196</v>
      </c>
      <c r="E110" s="244"/>
      <c r="F110" s="246" t="s">
        <v>1729</v>
      </c>
      <c r="G110" s="244"/>
      <c r="H110" s="247">
        <v>54.094000000000001</v>
      </c>
      <c r="I110" s="248"/>
      <c r="J110" s="244"/>
      <c r="K110" s="244"/>
      <c r="L110" s="249"/>
      <c r="M110" s="250"/>
      <c r="N110" s="251"/>
      <c r="O110" s="251"/>
      <c r="P110" s="251"/>
      <c r="Q110" s="251"/>
      <c r="R110" s="251"/>
      <c r="S110" s="251"/>
      <c r="T110" s="252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3" t="s">
        <v>196</v>
      </c>
      <c r="AU110" s="253" t="s">
        <v>85</v>
      </c>
      <c r="AV110" s="14" t="s">
        <v>85</v>
      </c>
      <c r="AW110" s="14" t="s">
        <v>4</v>
      </c>
      <c r="AX110" s="14" t="s">
        <v>79</v>
      </c>
      <c r="AY110" s="253" t="s">
        <v>186</v>
      </c>
    </row>
    <row r="111" s="2" customFormat="1" ht="49.05" customHeight="1">
      <c r="A111" s="38"/>
      <c r="B111" s="39"/>
      <c r="C111" s="213" t="s">
        <v>242</v>
      </c>
      <c r="D111" s="213" t="s">
        <v>188</v>
      </c>
      <c r="E111" s="214" t="s">
        <v>757</v>
      </c>
      <c r="F111" s="215" t="s">
        <v>758</v>
      </c>
      <c r="G111" s="216" t="s">
        <v>230</v>
      </c>
      <c r="H111" s="217">
        <v>0.20100000000000001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306</v>
      </c>
      <c r="AT111" s="225" t="s">
        <v>188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1730</v>
      </c>
    </row>
    <row r="112" s="2" customFormat="1">
      <c r="A112" s="38"/>
      <c r="B112" s="39"/>
      <c r="C112" s="40"/>
      <c r="D112" s="227" t="s">
        <v>194</v>
      </c>
      <c r="E112" s="40"/>
      <c r="F112" s="228" t="s">
        <v>760</v>
      </c>
      <c r="G112" s="40"/>
      <c r="H112" s="40"/>
      <c r="I112" s="229"/>
      <c r="J112" s="40"/>
      <c r="K112" s="40"/>
      <c r="L112" s="44"/>
      <c r="M112" s="230"/>
      <c r="N112" s="231"/>
      <c r="O112" s="84"/>
      <c r="P112" s="84"/>
      <c r="Q112" s="84"/>
      <c r="R112" s="84"/>
      <c r="S112" s="84"/>
      <c r="T112" s="85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T112" s="17" t="s">
        <v>194</v>
      </c>
      <c r="AU112" s="17" t="s">
        <v>85</v>
      </c>
    </row>
    <row r="113" s="2" customFormat="1" ht="49.05" customHeight="1">
      <c r="A113" s="38"/>
      <c r="B113" s="39"/>
      <c r="C113" s="213" t="s">
        <v>239</v>
      </c>
      <c r="D113" s="213" t="s">
        <v>188</v>
      </c>
      <c r="E113" s="214" t="s">
        <v>762</v>
      </c>
      <c r="F113" s="215" t="s">
        <v>763</v>
      </c>
      <c r="G113" s="216" t="s">
        <v>230</v>
      </c>
      <c r="H113" s="217">
        <v>0.20100000000000001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306</v>
      </c>
      <c r="AT113" s="225" t="s">
        <v>188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1731</v>
      </c>
    </row>
    <row r="114" s="2" customFormat="1">
      <c r="A114" s="38"/>
      <c r="B114" s="39"/>
      <c r="C114" s="40"/>
      <c r="D114" s="227" t="s">
        <v>194</v>
      </c>
      <c r="E114" s="40"/>
      <c r="F114" s="228" t="s">
        <v>765</v>
      </c>
      <c r="G114" s="40"/>
      <c r="H114" s="40"/>
      <c r="I114" s="229"/>
      <c r="J114" s="40"/>
      <c r="K114" s="40"/>
      <c r="L114" s="44"/>
      <c r="M114" s="230"/>
      <c r="N114" s="231"/>
      <c r="O114" s="84"/>
      <c r="P114" s="84"/>
      <c r="Q114" s="84"/>
      <c r="R114" s="84"/>
      <c r="S114" s="84"/>
      <c r="T114" s="85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T114" s="17" t="s">
        <v>194</v>
      </c>
      <c r="AU114" s="17" t="s">
        <v>85</v>
      </c>
    </row>
    <row r="115" s="12" customFormat="1" ht="22.8" customHeight="1">
      <c r="A115" s="12"/>
      <c r="B115" s="197"/>
      <c r="C115" s="198"/>
      <c r="D115" s="199" t="s">
        <v>71</v>
      </c>
      <c r="E115" s="211" t="s">
        <v>1652</v>
      </c>
      <c r="F115" s="211" t="s">
        <v>94</v>
      </c>
      <c r="G115" s="198"/>
      <c r="H115" s="198"/>
      <c r="I115" s="201"/>
      <c r="J115" s="212">
        <f>BK115</f>
        <v>0</v>
      </c>
      <c r="K115" s="198"/>
      <c r="L115" s="203"/>
      <c r="M115" s="204"/>
      <c r="N115" s="205"/>
      <c r="O115" s="205"/>
      <c r="P115" s="206">
        <f>SUM(P116:P288)</f>
        <v>0</v>
      </c>
      <c r="Q115" s="205"/>
      <c r="R115" s="206">
        <f>SUM(R116:R288)</f>
        <v>10.701904400000004</v>
      </c>
      <c r="S115" s="205"/>
      <c r="T115" s="207">
        <f>SUM(T116:T288)</f>
        <v>1.2710000000000001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08" t="s">
        <v>85</v>
      </c>
      <c r="AT115" s="209" t="s">
        <v>71</v>
      </c>
      <c r="AU115" s="209" t="s">
        <v>79</v>
      </c>
      <c r="AY115" s="208" t="s">
        <v>186</v>
      </c>
      <c r="BK115" s="210">
        <f>SUM(BK116:BK288)</f>
        <v>0</v>
      </c>
    </row>
    <row r="116" s="2" customFormat="1" ht="37.8" customHeight="1">
      <c r="A116" s="38"/>
      <c r="B116" s="39"/>
      <c r="C116" s="213" t="s">
        <v>253</v>
      </c>
      <c r="D116" s="213" t="s">
        <v>188</v>
      </c>
      <c r="E116" s="214" t="s">
        <v>1732</v>
      </c>
      <c r="F116" s="215" t="s">
        <v>1733</v>
      </c>
      <c r="G116" s="216" t="s">
        <v>283</v>
      </c>
      <c r="H116" s="217">
        <v>2</v>
      </c>
      <c r="I116" s="218"/>
      <c r="J116" s="219">
        <f>ROUND(I116*H116,2)</f>
        <v>0</v>
      </c>
      <c r="K116" s="220"/>
      <c r="L116" s="44"/>
      <c r="M116" s="221" t="s">
        <v>19</v>
      </c>
      <c r="N116" s="222" t="s">
        <v>44</v>
      </c>
      <c r="O116" s="84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306</v>
      </c>
      <c r="AT116" s="225" t="s">
        <v>188</v>
      </c>
      <c r="AU116" s="225" t="s">
        <v>85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306</v>
      </c>
      <c r="BM116" s="225" t="s">
        <v>1734</v>
      </c>
    </row>
    <row r="117" s="2" customFormat="1">
      <c r="A117" s="38"/>
      <c r="B117" s="39"/>
      <c r="C117" s="40"/>
      <c r="D117" s="227" t="s">
        <v>194</v>
      </c>
      <c r="E117" s="40"/>
      <c r="F117" s="228" t="s">
        <v>1735</v>
      </c>
      <c r="G117" s="40"/>
      <c r="H117" s="40"/>
      <c r="I117" s="229"/>
      <c r="J117" s="40"/>
      <c r="K117" s="40"/>
      <c r="L117" s="44"/>
      <c r="M117" s="230"/>
      <c r="N117" s="231"/>
      <c r="O117" s="84"/>
      <c r="P117" s="84"/>
      <c r="Q117" s="84"/>
      <c r="R117" s="84"/>
      <c r="S117" s="84"/>
      <c r="T117" s="85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7" t="s">
        <v>194</v>
      </c>
      <c r="AU117" s="17" t="s">
        <v>85</v>
      </c>
    </row>
    <row r="118" s="2" customFormat="1" ht="24.15" customHeight="1">
      <c r="A118" s="38"/>
      <c r="B118" s="39"/>
      <c r="C118" s="254" t="s">
        <v>261</v>
      </c>
      <c r="D118" s="254" t="s">
        <v>236</v>
      </c>
      <c r="E118" s="255" t="s">
        <v>1736</v>
      </c>
      <c r="F118" s="256" t="s">
        <v>1737</v>
      </c>
      <c r="G118" s="257" t="s">
        <v>283</v>
      </c>
      <c r="H118" s="258">
        <v>2</v>
      </c>
      <c r="I118" s="259"/>
      <c r="J118" s="260">
        <f>ROUND(I118*H118,2)</f>
        <v>0</v>
      </c>
      <c r="K118" s="261"/>
      <c r="L118" s="262"/>
      <c r="M118" s="263" t="s">
        <v>19</v>
      </c>
      <c r="N118" s="264" t="s">
        <v>44</v>
      </c>
      <c r="O118" s="84"/>
      <c r="P118" s="223">
        <f>O118*H118</f>
        <v>0</v>
      </c>
      <c r="Q118" s="223">
        <v>0.017000000000000001</v>
      </c>
      <c r="R118" s="223">
        <f>Q118*H118</f>
        <v>0.034000000000000002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406</v>
      </c>
      <c r="AT118" s="225" t="s">
        <v>236</v>
      </c>
      <c r="AU118" s="225" t="s">
        <v>85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306</v>
      </c>
      <c r="BM118" s="225" t="s">
        <v>1738</v>
      </c>
    </row>
    <row r="119" s="2" customFormat="1" ht="24.15" customHeight="1">
      <c r="A119" s="38"/>
      <c r="B119" s="39"/>
      <c r="C119" s="213" t="s">
        <v>267</v>
      </c>
      <c r="D119" s="213" t="s">
        <v>188</v>
      </c>
      <c r="E119" s="214" t="s">
        <v>1739</v>
      </c>
      <c r="F119" s="215" t="s">
        <v>1740</v>
      </c>
      <c r="G119" s="216" t="s">
        <v>283</v>
      </c>
      <c r="H119" s="217">
        <v>2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1741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1742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2" customFormat="1" ht="16.5" customHeight="1">
      <c r="A121" s="38"/>
      <c r="B121" s="39"/>
      <c r="C121" s="254" t="s">
        <v>273</v>
      </c>
      <c r="D121" s="254" t="s">
        <v>236</v>
      </c>
      <c r="E121" s="255" t="s">
        <v>1743</v>
      </c>
      <c r="F121" s="256" t="s">
        <v>1744</v>
      </c>
      <c r="G121" s="257" t="s">
        <v>283</v>
      </c>
      <c r="H121" s="258">
        <v>2</v>
      </c>
      <c r="I121" s="259"/>
      <c r="J121" s="260">
        <f>ROUND(I121*H121,2)</f>
        <v>0</v>
      </c>
      <c r="K121" s="261"/>
      <c r="L121" s="262"/>
      <c r="M121" s="263" t="s">
        <v>19</v>
      </c>
      <c r="N121" s="264" t="s">
        <v>44</v>
      </c>
      <c r="O121" s="84"/>
      <c r="P121" s="223">
        <f>O121*H121</f>
        <v>0</v>
      </c>
      <c r="Q121" s="223">
        <v>0.00089999999999999998</v>
      </c>
      <c r="R121" s="223">
        <f>Q121*H121</f>
        <v>0.0018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406</v>
      </c>
      <c r="AT121" s="225" t="s">
        <v>236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1745</v>
      </c>
    </row>
    <row r="122" s="2" customFormat="1" ht="24.15" customHeight="1">
      <c r="A122" s="38"/>
      <c r="B122" s="39"/>
      <c r="C122" s="213" t="s">
        <v>280</v>
      </c>
      <c r="D122" s="213" t="s">
        <v>188</v>
      </c>
      <c r="E122" s="214" t="s">
        <v>1746</v>
      </c>
      <c r="F122" s="215" t="s">
        <v>1747</v>
      </c>
      <c r="G122" s="216" t="s">
        <v>283</v>
      </c>
      <c r="H122" s="217">
        <v>2</v>
      </c>
      <c r="I122" s="218"/>
      <c r="J122" s="219">
        <f>ROUND(I122*H122,2)</f>
        <v>0</v>
      </c>
      <c r="K122" s="220"/>
      <c r="L122" s="44"/>
      <c r="M122" s="221" t="s">
        <v>19</v>
      </c>
      <c r="N122" s="222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306</v>
      </c>
      <c r="AT122" s="225" t="s">
        <v>188</v>
      </c>
      <c r="AU122" s="225" t="s">
        <v>85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1748</v>
      </c>
    </row>
    <row r="123" s="2" customFormat="1">
      <c r="A123" s="38"/>
      <c r="B123" s="39"/>
      <c r="C123" s="40"/>
      <c r="D123" s="227" t="s">
        <v>194</v>
      </c>
      <c r="E123" s="40"/>
      <c r="F123" s="228" t="s">
        <v>1749</v>
      </c>
      <c r="G123" s="40"/>
      <c r="H123" s="40"/>
      <c r="I123" s="229"/>
      <c r="J123" s="40"/>
      <c r="K123" s="40"/>
      <c r="L123" s="44"/>
      <c r="M123" s="230"/>
      <c r="N123" s="231"/>
      <c r="O123" s="84"/>
      <c r="P123" s="84"/>
      <c r="Q123" s="84"/>
      <c r="R123" s="84"/>
      <c r="S123" s="84"/>
      <c r="T123" s="85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194</v>
      </c>
      <c r="AU123" s="17" t="s">
        <v>85</v>
      </c>
    </row>
    <row r="124" s="2" customFormat="1" ht="16.5" customHeight="1">
      <c r="A124" s="38"/>
      <c r="B124" s="39"/>
      <c r="C124" s="254" t="s">
        <v>289</v>
      </c>
      <c r="D124" s="254" t="s">
        <v>236</v>
      </c>
      <c r="E124" s="255" t="s">
        <v>1750</v>
      </c>
      <c r="F124" s="256" t="s">
        <v>1751</v>
      </c>
      <c r="G124" s="257" t="s">
        <v>283</v>
      </c>
      <c r="H124" s="258">
        <v>2</v>
      </c>
      <c r="I124" s="259"/>
      <c r="J124" s="260">
        <f>ROUND(I124*H124,2)</f>
        <v>0</v>
      </c>
      <c r="K124" s="261"/>
      <c r="L124" s="262"/>
      <c r="M124" s="263" t="s">
        <v>19</v>
      </c>
      <c r="N124" s="264" t="s">
        <v>44</v>
      </c>
      <c r="O124" s="84"/>
      <c r="P124" s="223">
        <f>O124*H124</f>
        <v>0</v>
      </c>
      <c r="Q124" s="223">
        <v>0.0045999999999999999</v>
      </c>
      <c r="R124" s="223">
        <f>Q124*H124</f>
        <v>0.0091999999999999998</v>
      </c>
      <c r="S124" s="223">
        <v>0</v>
      </c>
      <c r="T124" s="224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406</v>
      </c>
      <c r="AT124" s="225" t="s">
        <v>236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1752</v>
      </c>
    </row>
    <row r="125" s="2" customFormat="1" ht="24.15" customHeight="1">
      <c r="A125" s="38"/>
      <c r="B125" s="39"/>
      <c r="C125" s="213" t="s">
        <v>8</v>
      </c>
      <c r="D125" s="213" t="s">
        <v>188</v>
      </c>
      <c r="E125" s="214" t="s">
        <v>1753</v>
      </c>
      <c r="F125" s="215" t="s">
        <v>1754</v>
      </c>
      <c r="G125" s="216" t="s">
        <v>283</v>
      </c>
      <c r="H125" s="217">
        <v>2</v>
      </c>
      <c r="I125" s="218"/>
      <c r="J125" s="219">
        <f>ROUND(I125*H125,2)</f>
        <v>0</v>
      </c>
      <c r="K125" s="220"/>
      <c r="L125" s="44"/>
      <c r="M125" s="221" t="s">
        <v>19</v>
      </c>
      <c r="N125" s="222" t="s">
        <v>44</v>
      </c>
      <c r="O125" s="84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1755</v>
      </c>
    </row>
    <row r="126" s="2" customFormat="1">
      <c r="A126" s="38"/>
      <c r="B126" s="39"/>
      <c r="C126" s="40"/>
      <c r="D126" s="227" t="s">
        <v>194</v>
      </c>
      <c r="E126" s="40"/>
      <c r="F126" s="228" t="s">
        <v>1756</v>
      </c>
      <c r="G126" s="40"/>
      <c r="H126" s="40"/>
      <c r="I126" s="229"/>
      <c r="J126" s="40"/>
      <c r="K126" s="40"/>
      <c r="L126" s="44"/>
      <c r="M126" s="230"/>
      <c r="N126" s="231"/>
      <c r="O126" s="84"/>
      <c r="P126" s="84"/>
      <c r="Q126" s="84"/>
      <c r="R126" s="84"/>
      <c r="S126" s="84"/>
      <c r="T126" s="85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7" t="s">
        <v>194</v>
      </c>
      <c r="AU126" s="17" t="s">
        <v>85</v>
      </c>
    </row>
    <row r="127" s="2" customFormat="1" ht="16.5" customHeight="1">
      <c r="A127" s="38"/>
      <c r="B127" s="39"/>
      <c r="C127" s="254" t="s">
        <v>306</v>
      </c>
      <c r="D127" s="254" t="s">
        <v>236</v>
      </c>
      <c r="E127" s="255" t="s">
        <v>1757</v>
      </c>
      <c r="F127" s="256" t="s">
        <v>1758</v>
      </c>
      <c r="G127" s="257" t="s">
        <v>283</v>
      </c>
      <c r="H127" s="258">
        <v>2</v>
      </c>
      <c r="I127" s="259"/>
      <c r="J127" s="260">
        <f>ROUND(I127*H127,2)</f>
        <v>0</v>
      </c>
      <c r="K127" s="261"/>
      <c r="L127" s="262"/>
      <c r="M127" s="263" t="s">
        <v>19</v>
      </c>
      <c r="N127" s="264" t="s">
        <v>44</v>
      </c>
      <c r="O127" s="84"/>
      <c r="P127" s="223">
        <f>O127*H127</f>
        <v>0</v>
      </c>
      <c r="Q127" s="223">
        <v>0.0050000000000000001</v>
      </c>
      <c r="R127" s="223">
        <f>Q127*H127</f>
        <v>0.01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406</v>
      </c>
      <c r="AT127" s="225" t="s">
        <v>236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1759</v>
      </c>
    </row>
    <row r="128" s="2" customFormat="1" ht="24.15" customHeight="1">
      <c r="A128" s="38"/>
      <c r="B128" s="39"/>
      <c r="C128" s="213" t="s">
        <v>312</v>
      </c>
      <c r="D128" s="213" t="s">
        <v>188</v>
      </c>
      <c r="E128" s="214" t="s">
        <v>1760</v>
      </c>
      <c r="F128" s="215" t="s">
        <v>1761</v>
      </c>
      <c r="G128" s="216" t="s">
        <v>283</v>
      </c>
      <c r="H128" s="217">
        <v>4</v>
      </c>
      <c r="I128" s="218"/>
      <c r="J128" s="219">
        <f>ROUND(I128*H128,2)</f>
        <v>0</v>
      </c>
      <c r="K128" s="220"/>
      <c r="L128" s="44"/>
      <c r="M128" s="221" t="s">
        <v>19</v>
      </c>
      <c r="N128" s="222" t="s">
        <v>44</v>
      </c>
      <c r="O128" s="84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306</v>
      </c>
      <c r="AT128" s="225" t="s">
        <v>188</v>
      </c>
      <c r="AU128" s="225" t="s">
        <v>85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1762</v>
      </c>
    </row>
    <row r="129" s="2" customFormat="1">
      <c r="A129" s="38"/>
      <c r="B129" s="39"/>
      <c r="C129" s="40"/>
      <c r="D129" s="227" t="s">
        <v>194</v>
      </c>
      <c r="E129" s="40"/>
      <c r="F129" s="228" t="s">
        <v>1763</v>
      </c>
      <c r="G129" s="40"/>
      <c r="H129" s="40"/>
      <c r="I129" s="229"/>
      <c r="J129" s="40"/>
      <c r="K129" s="40"/>
      <c r="L129" s="44"/>
      <c r="M129" s="230"/>
      <c r="N129" s="231"/>
      <c r="O129" s="84"/>
      <c r="P129" s="84"/>
      <c r="Q129" s="84"/>
      <c r="R129" s="84"/>
      <c r="S129" s="84"/>
      <c r="T129" s="85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194</v>
      </c>
      <c r="AU129" s="17" t="s">
        <v>85</v>
      </c>
    </row>
    <row r="130" s="2" customFormat="1" ht="16.5" customHeight="1">
      <c r="A130" s="38"/>
      <c r="B130" s="39"/>
      <c r="C130" s="254" t="s">
        <v>318</v>
      </c>
      <c r="D130" s="254" t="s">
        <v>236</v>
      </c>
      <c r="E130" s="255" t="s">
        <v>1764</v>
      </c>
      <c r="F130" s="256" t="s">
        <v>1765</v>
      </c>
      <c r="G130" s="257" t="s">
        <v>283</v>
      </c>
      <c r="H130" s="258">
        <v>2</v>
      </c>
      <c r="I130" s="259"/>
      <c r="J130" s="260">
        <f>ROUND(I130*H130,2)</f>
        <v>0</v>
      </c>
      <c r="K130" s="261"/>
      <c r="L130" s="262"/>
      <c r="M130" s="263" t="s">
        <v>19</v>
      </c>
      <c r="N130" s="264" t="s">
        <v>44</v>
      </c>
      <c r="O130" s="84"/>
      <c r="P130" s="223">
        <f>O130*H130</f>
        <v>0</v>
      </c>
      <c r="Q130" s="223">
        <v>0.023</v>
      </c>
      <c r="R130" s="223">
        <f>Q130*H130</f>
        <v>0.045999999999999999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406</v>
      </c>
      <c r="AT130" s="225" t="s">
        <v>236</v>
      </c>
      <c r="AU130" s="225" t="s">
        <v>85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1766</v>
      </c>
    </row>
    <row r="131" s="2" customFormat="1" ht="16.5" customHeight="1">
      <c r="A131" s="38"/>
      <c r="B131" s="39"/>
      <c r="C131" s="254" t="s">
        <v>323</v>
      </c>
      <c r="D131" s="254" t="s">
        <v>236</v>
      </c>
      <c r="E131" s="255" t="s">
        <v>1767</v>
      </c>
      <c r="F131" s="256" t="s">
        <v>1768</v>
      </c>
      <c r="G131" s="257" t="s">
        <v>283</v>
      </c>
      <c r="H131" s="258">
        <v>2</v>
      </c>
      <c r="I131" s="259"/>
      <c r="J131" s="260">
        <f>ROUND(I131*H131,2)</f>
        <v>0</v>
      </c>
      <c r="K131" s="261"/>
      <c r="L131" s="262"/>
      <c r="M131" s="263" t="s">
        <v>19</v>
      </c>
      <c r="N131" s="264" t="s">
        <v>44</v>
      </c>
      <c r="O131" s="84"/>
      <c r="P131" s="223">
        <f>O131*H131</f>
        <v>0</v>
      </c>
      <c r="Q131" s="223">
        <v>0.023</v>
      </c>
      <c r="R131" s="223">
        <f>Q131*H131</f>
        <v>0.045999999999999999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406</v>
      </c>
      <c r="AT131" s="225" t="s">
        <v>236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1769</v>
      </c>
    </row>
    <row r="132" s="2" customFormat="1" ht="24.15" customHeight="1">
      <c r="A132" s="38"/>
      <c r="B132" s="39"/>
      <c r="C132" s="213" t="s">
        <v>329</v>
      </c>
      <c r="D132" s="213" t="s">
        <v>188</v>
      </c>
      <c r="E132" s="214" t="s">
        <v>1770</v>
      </c>
      <c r="F132" s="215" t="s">
        <v>1771</v>
      </c>
      <c r="G132" s="216" t="s">
        <v>283</v>
      </c>
      <c r="H132" s="217">
        <v>3</v>
      </c>
      <c r="I132" s="218"/>
      <c r="J132" s="219">
        <f>ROUND(I132*H132,2)</f>
        <v>0</v>
      </c>
      <c r="K132" s="220"/>
      <c r="L132" s="44"/>
      <c r="M132" s="221" t="s">
        <v>19</v>
      </c>
      <c r="N132" s="222" t="s">
        <v>44</v>
      </c>
      <c r="O132" s="84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306</v>
      </c>
      <c r="AT132" s="225" t="s">
        <v>188</v>
      </c>
      <c r="AU132" s="225" t="s">
        <v>85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1772</v>
      </c>
    </row>
    <row r="133" s="2" customFormat="1">
      <c r="A133" s="38"/>
      <c r="B133" s="39"/>
      <c r="C133" s="40"/>
      <c r="D133" s="227" t="s">
        <v>194</v>
      </c>
      <c r="E133" s="40"/>
      <c r="F133" s="228" t="s">
        <v>1773</v>
      </c>
      <c r="G133" s="40"/>
      <c r="H133" s="40"/>
      <c r="I133" s="229"/>
      <c r="J133" s="40"/>
      <c r="K133" s="40"/>
      <c r="L133" s="44"/>
      <c r="M133" s="230"/>
      <c r="N133" s="231"/>
      <c r="O133" s="84"/>
      <c r="P133" s="84"/>
      <c r="Q133" s="84"/>
      <c r="R133" s="84"/>
      <c r="S133" s="84"/>
      <c r="T133" s="85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194</v>
      </c>
      <c r="AU133" s="17" t="s">
        <v>85</v>
      </c>
    </row>
    <row r="134" s="2" customFormat="1" ht="16.5" customHeight="1">
      <c r="A134" s="38"/>
      <c r="B134" s="39"/>
      <c r="C134" s="254" t="s">
        <v>7</v>
      </c>
      <c r="D134" s="254" t="s">
        <v>236</v>
      </c>
      <c r="E134" s="255" t="s">
        <v>1774</v>
      </c>
      <c r="F134" s="256" t="s">
        <v>1775</v>
      </c>
      <c r="G134" s="257" t="s">
        <v>283</v>
      </c>
      <c r="H134" s="258">
        <v>1</v>
      </c>
      <c r="I134" s="259"/>
      <c r="J134" s="260">
        <f>ROUND(I134*H134,2)</f>
        <v>0</v>
      </c>
      <c r="K134" s="261"/>
      <c r="L134" s="262"/>
      <c r="M134" s="263" t="s">
        <v>19</v>
      </c>
      <c r="N134" s="264" t="s">
        <v>44</v>
      </c>
      <c r="O134" s="84"/>
      <c r="P134" s="223">
        <f>O134*H134</f>
        <v>0</v>
      </c>
      <c r="Q134" s="223">
        <v>0.028199999999999999</v>
      </c>
      <c r="R134" s="223">
        <f>Q134*H134</f>
        <v>0.028199999999999999</v>
      </c>
      <c r="S134" s="223">
        <v>0</v>
      </c>
      <c r="T134" s="224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406</v>
      </c>
      <c r="AT134" s="225" t="s">
        <v>236</v>
      </c>
      <c r="AU134" s="225" t="s">
        <v>85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306</v>
      </c>
      <c r="BM134" s="225" t="s">
        <v>1776</v>
      </c>
    </row>
    <row r="135" s="2" customFormat="1" ht="16.5" customHeight="1">
      <c r="A135" s="38"/>
      <c r="B135" s="39"/>
      <c r="C135" s="254" t="s">
        <v>341</v>
      </c>
      <c r="D135" s="254" t="s">
        <v>236</v>
      </c>
      <c r="E135" s="255" t="s">
        <v>1777</v>
      </c>
      <c r="F135" s="256" t="s">
        <v>1778</v>
      </c>
      <c r="G135" s="257" t="s">
        <v>283</v>
      </c>
      <c r="H135" s="258">
        <v>2</v>
      </c>
      <c r="I135" s="259"/>
      <c r="J135" s="260">
        <f>ROUND(I135*H135,2)</f>
        <v>0</v>
      </c>
      <c r="K135" s="261"/>
      <c r="L135" s="262"/>
      <c r="M135" s="263" t="s">
        <v>19</v>
      </c>
      <c r="N135" s="264" t="s">
        <v>44</v>
      </c>
      <c r="O135" s="84"/>
      <c r="P135" s="223">
        <f>O135*H135</f>
        <v>0</v>
      </c>
      <c r="Q135" s="223">
        <v>0.029999999999999999</v>
      </c>
      <c r="R135" s="223">
        <f>Q135*H135</f>
        <v>0.059999999999999998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406</v>
      </c>
      <c r="AT135" s="225" t="s">
        <v>236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1779</v>
      </c>
    </row>
    <row r="136" s="2" customFormat="1" ht="24.15" customHeight="1">
      <c r="A136" s="38"/>
      <c r="B136" s="39"/>
      <c r="C136" s="213" t="s">
        <v>346</v>
      </c>
      <c r="D136" s="213" t="s">
        <v>188</v>
      </c>
      <c r="E136" s="214" t="s">
        <v>1780</v>
      </c>
      <c r="F136" s="215" t="s">
        <v>1781</v>
      </c>
      <c r="G136" s="216" t="s">
        <v>283</v>
      </c>
      <c r="H136" s="217">
        <v>1</v>
      </c>
      <c r="I136" s="218"/>
      <c r="J136" s="219">
        <f>ROUND(I136*H136,2)</f>
        <v>0</v>
      </c>
      <c r="K136" s="220"/>
      <c r="L136" s="44"/>
      <c r="M136" s="221" t="s">
        <v>19</v>
      </c>
      <c r="N136" s="222" t="s">
        <v>44</v>
      </c>
      <c r="O136" s="84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25" t="s">
        <v>306</v>
      </c>
      <c r="AT136" s="225" t="s">
        <v>188</v>
      </c>
      <c r="AU136" s="225" t="s">
        <v>85</v>
      </c>
      <c r="AY136" s="17" t="s">
        <v>186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7" t="s">
        <v>85</v>
      </c>
      <c r="BK136" s="226">
        <f>ROUND(I136*H136,2)</f>
        <v>0</v>
      </c>
      <c r="BL136" s="17" t="s">
        <v>306</v>
      </c>
      <c r="BM136" s="225" t="s">
        <v>1782</v>
      </c>
    </row>
    <row r="137" s="2" customFormat="1">
      <c r="A137" s="38"/>
      <c r="B137" s="39"/>
      <c r="C137" s="40"/>
      <c r="D137" s="227" t="s">
        <v>194</v>
      </c>
      <c r="E137" s="40"/>
      <c r="F137" s="228" t="s">
        <v>1783</v>
      </c>
      <c r="G137" s="40"/>
      <c r="H137" s="40"/>
      <c r="I137" s="229"/>
      <c r="J137" s="40"/>
      <c r="K137" s="40"/>
      <c r="L137" s="44"/>
      <c r="M137" s="230"/>
      <c r="N137" s="231"/>
      <c r="O137" s="84"/>
      <c r="P137" s="84"/>
      <c r="Q137" s="84"/>
      <c r="R137" s="84"/>
      <c r="S137" s="84"/>
      <c r="T137" s="85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194</v>
      </c>
      <c r="AU137" s="17" t="s">
        <v>85</v>
      </c>
    </row>
    <row r="138" s="2" customFormat="1" ht="16.5" customHeight="1">
      <c r="A138" s="38"/>
      <c r="B138" s="39"/>
      <c r="C138" s="254" t="s">
        <v>352</v>
      </c>
      <c r="D138" s="254" t="s">
        <v>236</v>
      </c>
      <c r="E138" s="255" t="s">
        <v>1784</v>
      </c>
      <c r="F138" s="256" t="s">
        <v>1785</v>
      </c>
      <c r="G138" s="257" t="s">
        <v>283</v>
      </c>
      <c r="H138" s="258">
        <v>1</v>
      </c>
      <c r="I138" s="259"/>
      <c r="J138" s="260">
        <f>ROUND(I138*H138,2)</f>
        <v>0</v>
      </c>
      <c r="K138" s="261"/>
      <c r="L138" s="262"/>
      <c r="M138" s="263" t="s">
        <v>19</v>
      </c>
      <c r="N138" s="264" t="s">
        <v>44</v>
      </c>
      <c r="O138" s="84"/>
      <c r="P138" s="223">
        <f>O138*H138</f>
        <v>0</v>
      </c>
      <c r="Q138" s="223">
        <v>0.044200000000000003</v>
      </c>
      <c r="R138" s="223">
        <f>Q138*H138</f>
        <v>0.044200000000000003</v>
      </c>
      <c r="S138" s="223">
        <v>0</v>
      </c>
      <c r="T138" s="224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25" t="s">
        <v>406</v>
      </c>
      <c r="AT138" s="225" t="s">
        <v>236</v>
      </c>
      <c r="AU138" s="225" t="s">
        <v>85</v>
      </c>
      <c r="AY138" s="17" t="s">
        <v>186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7" t="s">
        <v>85</v>
      </c>
      <c r="BK138" s="226">
        <f>ROUND(I138*H138,2)</f>
        <v>0</v>
      </c>
      <c r="BL138" s="17" t="s">
        <v>306</v>
      </c>
      <c r="BM138" s="225" t="s">
        <v>1786</v>
      </c>
    </row>
    <row r="139" s="2" customFormat="1" ht="37.8" customHeight="1">
      <c r="A139" s="38"/>
      <c r="B139" s="39"/>
      <c r="C139" s="213" t="s">
        <v>362</v>
      </c>
      <c r="D139" s="213" t="s">
        <v>188</v>
      </c>
      <c r="E139" s="214" t="s">
        <v>1787</v>
      </c>
      <c r="F139" s="215" t="s">
        <v>1788</v>
      </c>
      <c r="G139" s="216" t="s">
        <v>283</v>
      </c>
      <c r="H139" s="217">
        <v>4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1789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1790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2" customFormat="1" ht="24.15" customHeight="1">
      <c r="A141" s="38"/>
      <c r="B141" s="39"/>
      <c r="C141" s="254" t="s">
        <v>368</v>
      </c>
      <c r="D141" s="254" t="s">
        <v>236</v>
      </c>
      <c r="E141" s="255" t="s">
        <v>1791</v>
      </c>
      <c r="F141" s="256" t="s">
        <v>1792</v>
      </c>
      <c r="G141" s="257" t="s">
        <v>283</v>
      </c>
      <c r="H141" s="258">
        <v>2</v>
      </c>
      <c r="I141" s="259"/>
      <c r="J141" s="260">
        <f>ROUND(I141*H141,2)</f>
        <v>0</v>
      </c>
      <c r="K141" s="261"/>
      <c r="L141" s="262"/>
      <c r="M141" s="263" t="s">
        <v>19</v>
      </c>
      <c r="N141" s="264" t="s">
        <v>44</v>
      </c>
      <c r="O141" s="84"/>
      <c r="P141" s="223">
        <f>O141*H141</f>
        <v>0</v>
      </c>
      <c r="Q141" s="223">
        <v>0.0147</v>
      </c>
      <c r="R141" s="223">
        <f>Q141*H141</f>
        <v>0.029399999999999999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406</v>
      </c>
      <c r="AT141" s="225" t="s">
        <v>236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1793</v>
      </c>
    </row>
    <row r="142" s="2" customFormat="1" ht="24.15" customHeight="1">
      <c r="A142" s="38"/>
      <c r="B142" s="39"/>
      <c r="C142" s="254" t="s">
        <v>374</v>
      </c>
      <c r="D142" s="254" t="s">
        <v>236</v>
      </c>
      <c r="E142" s="255" t="s">
        <v>1794</v>
      </c>
      <c r="F142" s="256" t="s">
        <v>1795</v>
      </c>
      <c r="G142" s="257" t="s">
        <v>283</v>
      </c>
      <c r="H142" s="258">
        <v>1</v>
      </c>
      <c r="I142" s="259"/>
      <c r="J142" s="260">
        <f>ROUND(I142*H142,2)</f>
        <v>0</v>
      </c>
      <c r="K142" s="261"/>
      <c r="L142" s="262"/>
      <c r="M142" s="263" t="s">
        <v>19</v>
      </c>
      <c r="N142" s="264" t="s">
        <v>44</v>
      </c>
      <c r="O142" s="84"/>
      <c r="P142" s="223">
        <f>O142*H142</f>
        <v>0</v>
      </c>
      <c r="Q142" s="223">
        <v>0.0138</v>
      </c>
      <c r="R142" s="223">
        <f>Q142*H142</f>
        <v>0.0138</v>
      </c>
      <c r="S142" s="223">
        <v>0</v>
      </c>
      <c r="T142" s="224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406</v>
      </c>
      <c r="AT142" s="225" t="s">
        <v>236</v>
      </c>
      <c r="AU142" s="225" t="s">
        <v>85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306</v>
      </c>
      <c r="BM142" s="225" t="s">
        <v>1796</v>
      </c>
    </row>
    <row r="143" s="14" customFormat="1">
      <c r="A143" s="14"/>
      <c r="B143" s="243"/>
      <c r="C143" s="244"/>
      <c r="D143" s="234" t="s">
        <v>196</v>
      </c>
      <c r="E143" s="245" t="s">
        <v>19</v>
      </c>
      <c r="F143" s="246" t="s">
        <v>399</v>
      </c>
      <c r="G143" s="244"/>
      <c r="H143" s="247">
        <v>1</v>
      </c>
      <c r="I143" s="248"/>
      <c r="J143" s="244"/>
      <c r="K143" s="244"/>
      <c r="L143" s="249"/>
      <c r="M143" s="250"/>
      <c r="N143" s="251"/>
      <c r="O143" s="251"/>
      <c r="P143" s="251"/>
      <c r="Q143" s="251"/>
      <c r="R143" s="251"/>
      <c r="S143" s="251"/>
      <c r="T143" s="25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3" t="s">
        <v>196</v>
      </c>
      <c r="AU143" s="253" t="s">
        <v>85</v>
      </c>
      <c r="AV143" s="14" t="s">
        <v>85</v>
      </c>
      <c r="AW143" s="14" t="s">
        <v>33</v>
      </c>
      <c r="AX143" s="14" t="s">
        <v>72</v>
      </c>
      <c r="AY143" s="253" t="s">
        <v>186</v>
      </c>
    </row>
    <row r="144" s="2" customFormat="1" ht="24.15" customHeight="1">
      <c r="A144" s="38"/>
      <c r="B144" s="39"/>
      <c r="C144" s="254" t="s">
        <v>379</v>
      </c>
      <c r="D144" s="254" t="s">
        <v>236</v>
      </c>
      <c r="E144" s="255" t="s">
        <v>1797</v>
      </c>
      <c r="F144" s="256" t="s">
        <v>1798</v>
      </c>
      <c r="G144" s="257" t="s">
        <v>283</v>
      </c>
      <c r="H144" s="258">
        <v>1</v>
      </c>
      <c r="I144" s="259"/>
      <c r="J144" s="260">
        <f>ROUND(I144*H144,2)</f>
        <v>0</v>
      </c>
      <c r="K144" s="261"/>
      <c r="L144" s="262"/>
      <c r="M144" s="263" t="s">
        <v>19</v>
      </c>
      <c r="N144" s="264" t="s">
        <v>44</v>
      </c>
      <c r="O144" s="84"/>
      <c r="P144" s="223">
        <f>O144*H144</f>
        <v>0</v>
      </c>
      <c r="Q144" s="223">
        <v>0.0147</v>
      </c>
      <c r="R144" s="223">
        <f>Q144*H144</f>
        <v>0.0147</v>
      </c>
      <c r="S144" s="223">
        <v>0</v>
      </c>
      <c r="T144" s="224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25" t="s">
        <v>406</v>
      </c>
      <c r="AT144" s="225" t="s">
        <v>236</v>
      </c>
      <c r="AU144" s="225" t="s">
        <v>85</v>
      </c>
      <c r="AY144" s="17" t="s">
        <v>186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7" t="s">
        <v>85</v>
      </c>
      <c r="BK144" s="226">
        <f>ROUND(I144*H144,2)</f>
        <v>0</v>
      </c>
      <c r="BL144" s="17" t="s">
        <v>306</v>
      </c>
      <c r="BM144" s="225" t="s">
        <v>1799</v>
      </c>
    </row>
    <row r="145" s="14" customFormat="1">
      <c r="A145" s="14"/>
      <c r="B145" s="243"/>
      <c r="C145" s="244"/>
      <c r="D145" s="234" t="s">
        <v>196</v>
      </c>
      <c r="E145" s="245" t="s">
        <v>19</v>
      </c>
      <c r="F145" s="246" t="s">
        <v>399</v>
      </c>
      <c r="G145" s="244"/>
      <c r="H145" s="247">
        <v>1</v>
      </c>
      <c r="I145" s="248"/>
      <c r="J145" s="244"/>
      <c r="K145" s="244"/>
      <c r="L145" s="249"/>
      <c r="M145" s="250"/>
      <c r="N145" s="251"/>
      <c r="O145" s="251"/>
      <c r="P145" s="251"/>
      <c r="Q145" s="251"/>
      <c r="R145" s="251"/>
      <c r="S145" s="251"/>
      <c r="T145" s="25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3" t="s">
        <v>196</v>
      </c>
      <c r="AU145" s="253" t="s">
        <v>85</v>
      </c>
      <c r="AV145" s="14" t="s">
        <v>85</v>
      </c>
      <c r="AW145" s="14" t="s">
        <v>33</v>
      </c>
      <c r="AX145" s="14" t="s">
        <v>72</v>
      </c>
      <c r="AY145" s="253" t="s">
        <v>186</v>
      </c>
    </row>
    <row r="146" s="2" customFormat="1" ht="33" customHeight="1">
      <c r="A146" s="38"/>
      <c r="B146" s="39"/>
      <c r="C146" s="213" t="s">
        <v>385</v>
      </c>
      <c r="D146" s="213" t="s">
        <v>188</v>
      </c>
      <c r="E146" s="214" t="s">
        <v>1800</v>
      </c>
      <c r="F146" s="215" t="s">
        <v>1801</v>
      </c>
      <c r="G146" s="216" t="s">
        <v>566</v>
      </c>
      <c r="H146" s="217">
        <v>25</v>
      </c>
      <c r="I146" s="218"/>
      <c r="J146" s="219">
        <f>ROUND(I146*H146,2)</f>
        <v>0</v>
      </c>
      <c r="K146" s="220"/>
      <c r="L146" s="44"/>
      <c r="M146" s="221" t="s">
        <v>19</v>
      </c>
      <c r="N146" s="222" t="s">
        <v>44</v>
      </c>
      <c r="O146" s="84"/>
      <c r="P146" s="223">
        <f>O146*H146</f>
        <v>0</v>
      </c>
      <c r="Q146" s="223">
        <v>0.0133632</v>
      </c>
      <c r="R146" s="223">
        <f>Q146*H146</f>
        <v>0.33407999999999999</v>
      </c>
      <c r="S146" s="223">
        <v>0</v>
      </c>
      <c r="T146" s="224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306</v>
      </c>
      <c r="AT146" s="225" t="s">
        <v>188</v>
      </c>
      <c r="AU146" s="225" t="s">
        <v>85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1802</v>
      </c>
    </row>
    <row r="147" s="2" customFormat="1">
      <c r="A147" s="38"/>
      <c r="B147" s="39"/>
      <c r="C147" s="40"/>
      <c r="D147" s="227" t="s">
        <v>194</v>
      </c>
      <c r="E147" s="40"/>
      <c r="F147" s="228" t="s">
        <v>1803</v>
      </c>
      <c r="G147" s="40"/>
      <c r="H147" s="40"/>
      <c r="I147" s="229"/>
      <c r="J147" s="40"/>
      <c r="K147" s="40"/>
      <c r="L147" s="44"/>
      <c r="M147" s="230"/>
      <c r="N147" s="231"/>
      <c r="O147" s="84"/>
      <c r="P147" s="84"/>
      <c r="Q147" s="84"/>
      <c r="R147" s="84"/>
      <c r="S147" s="84"/>
      <c r="T147" s="85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7" t="s">
        <v>194</v>
      </c>
      <c r="AU147" s="17" t="s">
        <v>85</v>
      </c>
    </row>
    <row r="148" s="2" customFormat="1" ht="33" customHeight="1">
      <c r="A148" s="38"/>
      <c r="B148" s="39"/>
      <c r="C148" s="213" t="s">
        <v>393</v>
      </c>
      <c r="D148" s="213" t="s">
        <v>188</v>
      </c>
      <c r="E148" s="214" t="s">
        <v>1804</v>
      </c>
      <c r="F148" s="215" t="s">
        <v>1805</v>
      </c>
      <c r="G148" s="216" t="s">
        <v>566</v>
      </c>
      <c r="H148" s="217">
        <v>120</v>
      </c>
      <c r="I148" s="218"/>
      <c r="J148" s="219">
        <f>ROUND(I148*H148,2)</f>
        <v>0</v>
      </c>
      <c r="K148" s="220"/>
      <c r="L148" s="44"/>
      <c r="M148" s="221" t="s">
        <v>19</v>
      </c>
      <c r="N148" s="222" t="s">
        <v>44</v>
      </c>
      <c r="O148" s="84"/>
      <c r="P148" s="223">
        <f>O148*H148</f>
        <v>0</v>
      </c>
      <c r="Q148" s="223">
        <v>0.018423599999999998</v>
      </c>
      <c r="R148" s="223">
        <f>Q148*H148</f>
        <v>2.2108319999999999</v>
      </c>
      <c r="S148" s="223">
        <v>0</v>
      </c>
      <c r="T148" s="224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25" t="s">
        <v>306</v>
      </c>
      <c r="AT148" s="225" t="s">
        <v>188</v>
      </c>
      <c r="AU148" s="225" t="s">
        <v>85</v>
      </c>
      <c r="AY148" s="17" t="s">
        <v>186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7" t="s">
        <v>85</v>
      </c>
      <c r="BK148" s="226">
        <f>ROUND(I148*H148,2)</f>
        <v>0</v>
      </c>
      <c r="BL148" s="17" t="s">
        <v>306</v>
      </c>
      <c r="BM148" s="225" t="s">
        <v>1806</v>
      </c>
    </row>
    <row r="149" s="2" customFormat="1">
      <c r="A149" s="38"/>
      <c r="B149" s="39"/>
      <c r="C149" s="40"/>
      <c r="D149" s="227" t="s">
        <v>194</v>
      </c>
      <c r="E149" s="40"/>
      <c r="F149" s="228" t="s">
        <v>1807</v>
      </c>
      <c r="G149" s="40"/>
      <c r="H149" s="40"/>
      <c r="I149" s="229"/>
      <c r="J149" s="40"/>
      <c r="K149" s="40"/>
      <c r="L149" s="44"/>
      <c r="M149" s="230"/>
      <c r="N149" s="231"/>
      <c r="O149" s="84"/>
      <c r="P149" s="84"/>
      <c r="Q149" s="84"/>
      <c r="R149" s="84"/>
      <c r="S149" s="84"/>
      <c r="T149" s="85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7" t="s">
        <v>194</v>
      </c>
      <c r="AU149" s="17" t="s">
        <v>85</v>
      </c>
    </row>
    <row r="150" s="2" customFormat="1" ht="33" customHeight="1">
      <c r="A150" s="38"/>
      <c r="B150" s="39"/>
      <c r="C150" s="213" t="s">
        <v>400</v>
      </c>
      <c r="D150" s="213" t="s">
        <v>188</v>
      </c>
      <c r="E150" s="214" t="s">
        <v>1808</v>
      </c>
      <c r="F150" s="215" t="s">
        <v>1809</v>
      </c>
      <c r="G150" s="216" t="s">
        <v>566</v>
      </c>
      <c r="H150" s="217">
        <v>25</v>
      </c>
      <c r="I150" s="218"/>
      <c r="J150" s="219">
        <f>ROUND(I150*H150,2)</f>
        <v>0</v>
      </c>
      <c r="K150" s="220"/>
      <c r="L150" s="44"/>
      <c r="M150" s="221" t="s">
        <v>19</v>
      </c>
      <c r="N150" s="222" t="s">
        <v>44</v>
      </c>
      <c r="O150" s="84"/>
      <c r="P150" s="223">
        <f>O150*H150</f>
        <v>0</v>
      </c>
      <c r="Q150" s="223">
        <v>0.026692</v>
      </c>
      <c r="R150" s="223">
        <f>Q150*H150</f>
        <v>0.6673</v>
      </c>
      <c r="S150" s="223">
        <v>0</v>
      </c>
      <c r="T150" s="224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25" t="s">
        <v>306</v>
      </c>
      <c r="AT150" s="225" t="s">
        <v>188</v>
      </c>
      <c r="AU150" s="225" t="s">
        <v>85</v>
      </c>
      <c r="AY150" s="17" t="s">
        <v>186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7" t="s">
        <v>85</v>
      </c>
      <c r="BK150" s="226">
        <f>ROUND(I150*H150,2)</f>
        <v>0</v>
      </c>
      <c r="BL150" s="17" t="s">
        <v>306</v>
      </c>
      <c r="BM150" s="225" t="s">
        <v>1810</v>
      </c>
    </row>
    <row r="151" s="2" customFormat="1">
      <c r="A151" s="38"/>
      <c r="B151" s="39"/>
      <c r="C151" s="40"/>
      <c r="D151" s="227" t="s">
        <v>194</v>
      </c>
      <c r="E151" s="40"/>
      <c r="F151" s="228" t="s">
        <v>1811</v>
      </c>
      <c r="G151" s="40"/>
      <c r="H151" s="40"/>
      <c r="I151" s="229"/>
      <c r="J151" s="40"/>
      <c r="K151" s="40"/>
      <c r="L151" s="44"/>
      <c r="M151" s="230"/>
      <c r="N151" s="231"/>
      <c r="O151" s="84"/>
      <c r="P151" s="84"/>
      <c r="Q151" s="84"/>
      <c r="R151" s="84"/>
      <c r="S151" s="84"/>
      <c r="T151" s="85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194</v>
      </c>
      <c r="AU151" s="17" t="s">
        <v>85</v>
      </c>
    </row>
    <row r="152" s="2" customFormat="1" ht="37.8" customHeight="1">
      <c r="A152" s="38"/>
      <c r="B152" s="39"/>
      <c r="C152" s="213" t="s">
        <v>406</v>
      </c>
      <c r="D152" s="213" t="s">
        <v>188</v>
      </c>
      <c r="E152" s="214" t="s">
        <v>1812</v>
      </c>
      <c r="F152" s="215" t="s">
        <v>1813</v>
      </c>
      <c r="G152" s="216" t="s">
        <v>566</v>
      </c>
      <c r="H152" s="217">
        <v>50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0.0034429999999999999</v>
      </c>
      <c r="R152" s="223">
        <f>Q152*H152</f>
        <v>0.17215</v>
      </c>
      <c r="S152" s="223">
        <v>0</v>
      </c>
      <c r="T152" s="224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306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306</v>
      </c>
      <c r="BM152" s="225" t="s">
        <v>1814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1815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2" customFormat="1" ht="37.8" customHeight="1">
      <c r="A154" s="38"/>
      <c r="B154" s="39"/>
      <c r="C154" s="213" t="s">
        <v>412</v>
      </c>
      <c r="D154" s="213" t="s">
        <v>188</v>
      </c>
      <c r="E154" s="214" t="s">
        <v>1816</v>
      </c>
      <c r="F154" s="215" t="s">
        <v>1817</v>
      </c>
      <c r="G154" s="216" t="s">
        <v>566</v>
      </c>
      <c r="H154" s="217">
        <v>10</v>
      </c>
      <c r="I154" s="218"/>
      <c r="J154" s="219">
        <f>ROUND(I154*H154,2)</f>
        <v>0</v>
      </c>
      <c r="K154" s="220"/>
      <c r="L154" s="44"/>
      <c r="M154" s="221" t="s">
        <v>19</v>
      </c>
      <c r="N154" s="222" t="s">
        <v>44</v>
      </c>
      <c r="O154" s="84"/>
      <c r="P154" s="223">
        <f>O154*H154</f>
        <v>0</v>
      </c>
      <c r="Q154" s="223">
        <v>0.005215</v>
      </c>
      <c r="R154" s="223">
        <f>Q154*H154</f>
        <v>0.052150000000000002</v>
      </c>
      <c r="S154" s="223">
        <v>0</v>
      </c>
      <c r="T154" s="224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25" t="s">
        <v>306</v>
      </c>
      <c r="AT154" s="225" t="s">
        <v>188</v>
      </c>
      <c r="AU154" s="225" t="s">
        <v>85</v>
      </c>
      <c r="AY154" s="17" t="s">
        <v>186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7" t="s">
        <v>85</v>
      </c>
      <c r="BK154" s="226">
        <f>ROUND(I154*H154,2)</f>
        <v>0</v>
      </c>
      <c r="BL154" s="17" t="s">
        <v>306</v>
      </c>
      <c r="BM154" s="225" t="s">
        <v>1818</v>
      </c>
    </row>
    <row r="155" s="2" customFormat="1">
      <c r="A155" s="38"/>
      <c r="B155" s="39"/>
      <c r="C155" s="40"/>
      <c r="D155" s="227" t="s">
        <v>194</v>
      </c>
      <c r="E155" s="40"/>
      <c r="F155" s="228" t="s">
        <v>1819</v>
      </c>
      <c r="G155" s="40"/>
      <c r="H155" s="40"/>
      <c r="I155" s="229"/>
      <c r="J155" s="40"/>
      <c r="K155" s="40"/>
      <c r="L155" s="44"/>
      <c r="M155" s="230"/>
      <c r="N155" s="231"/>
      <c r="O155" s="84"/>
      <c r="P155" s="84"/>
      <c r="Q155" s="84"/>
      <c r="R155" s="84"/>
      <c r="S155" s="84"/>
      <c r="T155" s="85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7" t="s">
        <v>194</v>
      </c>
      <c r="AU155" s="17" t="s">
        <v>85</v>
      </c>
    </row>
    <row r="156" s="2" customFormat="1" ht="37.8" customHeight="1">
      <c r="A156" s="38"/>
      <c r="B156" s="39"/>
      <c r="C156" s="213" t="s">
        <v>417</v>
      </c>
      <c r="D156" s="213" t="s">
        <v>188</v>
      </c>
      <c r="E156" s="214" t="s">
        <v>1820</v>
      </c>
      <c r="F156" s="215" t="s">
        <v>1821</v>
      </c>
      <c r="G156" s="216" t="s">
        <v>566</v>
      </c>
      <c r="H156" s="217">
        <v>10</v>
      </c>
      <c r="I156" s="218"/>
      <c r="J156" s="219">
        <f>ROUND(I156*H156,2)</f>
        <v>0</v>
      </c>
      <c r="K156" s="220"/>
      <c r="L156" s="44"/>
      <c r="M156" s="221" t="s">
        <v>19</v>
      </c>
      <c r="N156" s="222" t="s">
        <v>44</v>
      </c>
      <c r="O156" s="84"/>
      <c r="P156" s="223">
        <f>O156*H156</f>
        <v>0</v>
      </c>
      <c r="Q156" s="223">
        <v>0.0081740000000000007</v>
      </c>
      <c r="R156" s="223">
        <f>Q156*H156</f>
        <v>0.081740000000000007</v>
      </c>
      <c r="S156" s="223">
        <v>0</v>
      </c>
      <c r="T156" s="224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25" t="s">
        <v>306</v>
      </c>
      <c r="AT156" s="225" t="s">
        <v>188</v>
      </c>
      <c r="AU156" s="225" t="s">
        <v>85</v>
      </c>
      <c r="AY156" s="17" t="s">
        <v>186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7" t="s">
        <v>85</v>
      </c>
      <c r="BK156" s="226">
        <f>ROUND(I156*H156,2)</f>
        <v>0</v>
      </c>
      <c r="BL156" s="17" t="s">
        <v>306</v>
      </c>
      <c r="BM156" s="225" t="s">
        <v>1822</v>
      </c>
    </row>
    <row r="157" s="2" customFormat="1">
      <c r="A157" s="38"/>
      <c r="B157" s="39"/>
      <c r="C157" s="40"/>
      <c r="D157" s="227" t="s">
        <v>194</v>
      </c>
      <c r="E157" s="40"/>
      <c r="F157" s="228" t="s">
        <v>1823</v>
      </c>
      <c r="G157" s="40"/>
      <c r="H157" s="40"/>
      <c r="I157" s="229"/>
      <c r="J157" s="40"/>
      <c r="K157" s="40"/>
      <c r="L157" s="44"/>
      <c r="M157" s="230"/>
      <c r="N157" s="231"/>
      <c r="O157" s="84"/>
      <c r="P157" s="84"/>
      <c r="Q157" s="84"/>
      <c r="R157" s="84"/>
      <c r="S157" s="84"/>
      <c r="T157" s="85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7" t="s">
        <v>194</v>
      </c>
      <c r="AU157" s="17" t="s">
        <v>85</v>
      </c>
    </row>
    <row r="158" s="2" customFormat="1" ht="37.8" customHeight="1">
      <c r="A158" s="38"/>
      <c r="B158" s="39"/>
      <c r="C158" s="213" t="s">
        <v>424</v>
      </c>
      <c r="D158" s="213" t="s">
        <v>188</v>
      </c>
      <c r="E158" s="214" t="s">
        <v>1824</v>
      </c>
      <c r="F158" s="215" t="s">
        <v>1825</v>
      </c>
      <c r="G158" s="216" t="s">
        <v>566</v>
      </c>
      <c r="H158" s="217">
        <v>40</v>
      </c>
      <c r="I158" s="218"/>
      <c r="J158" s="219">
        <f>ROUND(I158*H158,2)</f>
        <v>0</v>
      </c>
      <c r="K158" s="220"/>
      <c r="L158" s="44"/>
      <c r="M158" s="221" t="s">
        <v>19</v>
      </c>
      <c r="N158" s="222" t="s">
        <v>44</v>
      </c>
      <c r="O158" s="84"/>
      <c r="P158" s="223">
        <f>O158*H158</f>
        <v>0</v>
      </c>
      <c r="Q158" s="223">
        <v>0</v>
      </c>
      <c r="R158" s="223">
        <f>Q158*H158</f>
        <v>0</v>
      </c>
      <c r="S158" s="223">
        <v>0.019099999999999999</v>
      </c>
      <c r="T158" s="224">
        <f>S158*H158</f>
        <v>0.76400000000000001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25" t="s">
        <v>306</v>
      </c>
      <c r="AT158" s="225" t="s">
        <v>188</v>
      </c>
      <c r="AU158" s="225" t="s">
        <v>85</v>
      </c>
      <c r="AY158" s="17" t="s">
        <v>186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7" t="s">
        <v>85</v>
      </c>
      <c r="BK158" s="226">
        <f>ROUND(I158*H158,2)</f>
        <v>0</v>
      </c>
      <c r="BL158" s="17" t="s">
        <v>306</v>
      </c>
      <c r="BM158" s="225" t="s">
        <v>1826</v>
      </c>
    </row>
    <row r="159" s="2" customFormat="1">
      <c r="A159" s="38"/>
      <c r="B159" s="39"/>
      <c r="C159" s="40"/>
      <c r="D159" s="227" t="s">
        <v>194</v>
      </c>
      <c r="E159" s="40"/>
      <c r="F159" s="228" t="s">
        <v>1827</v>
      </c>
      <c r="G159" s="40"/>
      <c r="H159" s="40"/>
      <c r="I159" s="229"/>
      <c r="J159" s="40"/>
      <c r="K159" s="40"/>
      <c r="L159" s="44"/>
      <c r="M159" s="230"/>
      <c r="N159" s="231"/>
      <c r="O159" s="84"/>
      <c r="P159" s="84"/>
      <c r="Q159" s="84"/>
      <c r="R159" s="84"/>
      <c r="S159" s="84"/>
      <c r="T159" s="85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7" t="s">
        <v>194</v>
      </c>
      <c r="AU159" s="17" t="s">
        <v>85</v>
      </c>
    </row>
    <row r="160" s="2" customFormat="1" ht="37.8" customHeight="1">
      <c r="A160" s="38"/>
      <c r="B160" s="39"/>
      <c r="C160" s="213" t="s">
        <v>430</v>
      </c>
      <c r="D160" s="213" t="s">
        <v>188</v>
      </c>
      <c r="E160" s="214" t="s">
        <v>1828</v>
      </c>
      <c r="F160" s="215" t="s">
        <v>1829</v>
      </c>
      <c r="G160" s="216" t="s">
        <v>566</v>
      </c>
      <c r="H160" s="217">
        <v>5</v>
      </c>
      <c r="I160" s="218"/>
      <c r="J160" s="219">
        <f>ROUND(I160*H160,2)</f>
        <v>0</v>
      </c>
      <c r="K160" s="220"/>
      <c r="L160" s="44"/>
      <c r="M160" s="221" t="s">
        <v>19</v>
      </c>
      <c r="N160" s="222" t="s">
        <v>44</v>
      </c>
      <c r="O160" s="84"/>
      <c r="P160" s="223">
        <f>O160*H160</f>
        <v>0</v>
      </c>
      <c r="Q160" s="223">
        <v>0</v>
      </c>
      <c r="R160" s="223">
        <f>Q160*H160</f>
        <v>0</v>
      </c>
      <c r="S160" s="223">
        <v>0.058400000000000001</v>
      </c>
      <c r="T160" s="224">
        <f>S160*H160</f>
        <v>0.29199999999999998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25" t="s">
        <v>306</v>
      </c>
      <c r="AT160" s="225" t="s">
        <v>188</v>
      </c>
      <c r="AU160" s="225" t="s">
        <v>85</v>
      </c>
      <c r="AY160" s="17" t="s">
        <v>186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7" t="s">
        <v>85</v>
      </c>
      <c r="BK160" s="226">
        <f>ROUND(I160*H160,2)</f>
        <v>0</v>
      </c>
      <c r="BL160" s="17" t="s">
        <v>306</v>
      </c>
      <c r="BM160" s="225" t="s">
        <v>1830</v>
      </c>
    </row>
    <row r="161" s="2" customFormat="1">
      <c r="A161" s="38"/>
      <c r="B161" s="39"/>
      <c r="C161" s="40"/>
      <c r="D161" s="227" t="s">
        <v>194</v>
      </c>
      <c r="E161" s="40"/>
      <c r="F161" s="228" t="s">
        <v>1831</v>
      </c>
      <c r="G161" s="40"/>
      <c r="H161" s="40"/>
      <c r="I161" s="229"/>
      <c r="J161" s="40"/>
      <c r="K161" s="40"/>
      <c r="L161" s="44"/>
      <c r="M161" s="230"/>
      <c r="N161" s="231"/>
      <c r="O161" s="84"/>
      <c r="P161" s="84"/>
      <c r="Q161" s="84"/>
      <c r="R161" s="84"/>
      <c r="S161" s="84"/>
      <c r="T161" s="85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7" t="s">
        <v>194</v>
      </c>
      <c r="AU161" s="17" t="s">
        <v>85</v>
      </c>
    </row>
    <row r="162" s="13" customFormat="1">
      <c r="A162" s="13"/>
      <c r="B162" s="232"/>
      <c r="C162" s="233"/>
      <c r="D162" s="234" t="s">
        <v>196</v>
      </c>
      <c r="E162" s="235" t="s">
        <v>19</v>
      </c>
      <c r="F162" s="236" t="s">
        <v>197</v>
      </c>
      <c r="G162" s="233"/>
      <c r="H162" s="235" t="s">
        <v>19</v>
      </c>
      <c r="I162" s="237"/>
      <c r="J162" s="233"/>
      <c r="K162" s="233"/>
      <c r="L162" s="238"/>
      <c r="M162" s="239"/>
      <c r="N162" s="240"/>
      <c r="O162" s="240"/>
      <c r="P162" s="240"/>
      <c r="Q162" s="240"/>
      <c r="R162" s="240"/>
      <c r="S162" s="240"/>
      <c r="T162" s="24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2" t="s">
        <v>196</v>
      </c>
      <c r="AU162" s="242" t="s">
        <v>85</v>
      </c>
      <c r="AV162" s="13" t="s">
        <v>79</v>
      </c>
      <c r="AW162" s="13" t="s">
        <v>33</v>
      </c>
      <c r="AX162" s="13" t="s">
        <v>72</v>
      </c>
      <c r="AY162" s="242" t="s">
        <v>186</v>
      </c>
    </row>
    <row r="163" s="14" customFormat="1">
      <c r="A163" s="14"/>
      <c r="B163" s="243"/>
      <c r="C163" s="244"/>
      <c r="D163" s="234" t="s">
        <v>196</v>
      </c>
      <c r="E163" s="245" t="s">
        <v>19</v>
      </c>
      <c r="F163" s="246" t="s">
        <v>1832</v>
      </c>
      <c r="G163" s="244"/>
      <c r="H163" s="247">
        <v>5</v>
      </c>
      <c r="I163" s="248"/>
      <c r="J163" s="244"/>
      <c r="K163" s="244"/>
      <c r="L163" s="249"/>
      <c r="M163" s="250"/>
      <c r="N163" s="251"/>
      <c r="O163" s="251"/>
      <c r="P163" s="251"/>
      <c r="Q163" s="251"/>
      <c r="R163" s="251"/>
      <c r="S163" s="251"/>
      <c r="T163" s="25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3" t="s">
        <v>196</v>
      </c>
      <c r="AU163" s="253" t="s">
        <v>85</v>
      </c>
      <c r="AV163" s="14" t="s">
        <v>85</v>
      </c>
      <c r="AW163" s="14" t="s">
        <v>33</v>
      </c>
      <c r="AX163" s="14" t="s">
        <v>72</v>
      </c>
      <c r="AY163" s="253" t="s">
        <v>186</v>
      </c>
    </row>
    <row r="164" s="2" customFormat="1" ht="37.8" customHeight="1">
      <c r="A164" s="38"/>
      <c r="B164" s="39"/>
      <c r="C164" s="213" t="s">
        <v>436</v>
      </c>
      <c r="D164" s="213" t="s">
        <v>188</v>
      </c>
      <c r="E164" s="214" t="s">
        <v>1833</v>
      </c>
      <c r="F164" s="215" t="s">
        <v>1834</v>
      </c>
      <c r="G164" s="216" t="s">
        <v>283</v>
      </c>
      <c r="H164" s="217">
        <v>2</v>
      </c>
      <c r="I164" s="218"/>
      <c r="J164" s="219">
        <f>ROUND(I164*H164,2)</f>
        <v>0</v>
      </c>
      <c r="K164" s="220"/>
      <c r="L164" s="44"/>
      <c r="M164" s="221" t="s">
        <v>19</v>
      </c>
      <c r="N164" s="222" t="s">
        <v>44</v>
      </c>
      <c r="O164" s="84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25" t="s">
        <v>306</v>
      </c>
      <c r="AT164" s="225" t="s">
        <v>188</v>
      </c>
      <c r="AU164" s="225" t="s">
        <v>85</v>
      </c>
      <c r="AY164" s="17" t="s">
        <v>186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7" t="s">
        <v>85</v>
      </c>
      <c r="BK164" s="226">
        <f>ROUND(I164*H164,2)</f>
        <v>0</v>
      </c>
      <c r="BL164" s="17" t="s">
        <v>306</v>
      </c>
      <c r="BM164" s="225" t="s">
        <v>1835</v>
      </c>
    </row>
    <row r="165" s="2" customFormat="1">
      <c r="A165" s="38"/>
      <c r="B165" s="39"/>
      <c r="C165" s="40"/>
      <c r="D165" s="227" t="s">
        <v>194</v>
      </c>
      <c r="E165" s="40"/>
      <c r="F165" s="228" t="s">
        <v>1836</v>
      </c>
      <c r="G165" s="40"/>
      <c r="H165" s="40"/>
      <c r="I165" s="229"/>
      <c r="J165" s="40"/>
      <c r="K165" s="40"/>
      <c r="L165" s="44"/>
      <c r="M165" s="230"/>
      <c r="N165" s="231"/>
      <c r="O165" s="84"/>
      <c r="P165" s="84"/>
      <c r="Q165" s="84"/>
      <c r="R165" s="84"/>
      <c r="S165" s="84"/>
      <c r="T165" s="85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7" t="s">
        <v>194</v>
      </c>
      <c r="AU165" s="17" t="s">
        <v>85</v>
      </c>
    </row>
    <row r="166" s="2" customFormat="1" ht="33" customHeight="1">
      <c r="A166" s="38"/>
      <c r="B166" s="39"/>
      <c r="C166" s="254" t="s">
        <v>442</v>
      </c>
      <c r="D166" s="254" t="s">
        <v>236</v>
      </c>
      <c r="E166" s="255" t="s">
        <v>1837</v>
      </c>
      <c r="F166" s="256" t="s">
        <v>1838</v>
      </c>
      <c r="G166" s="257" t="s">
        <v>283</v>
      </c>
      <c r="H166" s="258">
        <v>1</v>
      </c>
      <c r="I166" s="259"/>
      <c r="J166" s="260">
        <f>ROUND(I166*H166,2)</f>
        <v>0</v>
      </c>
      <c r="K166" s="261"/>
      <c r="L166" s="262"/>
      <c r="M166" s="263" t="s">
        <v>19</v>
      </c>
      <c r="N166" s="264" t="s">
        <v>44</v>
      </c>
      <c r="O166" s="84"/>
      <c r="P166" s="223">
        <f>O166*H166</f>
        <v>0</v>
      </c>
      <c r="Q166" s="223">
        <v>0.0050000000000000001</v>
      </c>
      <c r="R166" s="223">
        <f>Q166*H166</f>
        <v>0.0050000000000000001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406</v>
      </c>
      <c r="AT166" s="225" t="s">
        <v>236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306</v>
      </c>
      <c r="BM166" s="225" t="s">
        <v>1839</v>
      </c>
    </row>
    <row r="167" s="2" customFormat="1" ht="33" customHeight="1">
      <c r="A167" s="38"/>
      <c r="B167" s="39"/>
      <c r="C167" s="254" t="s">
        <v>447</v>
      </c>
      <c r="D167" s="254" t="s">
        <v>236</v>
      </c>
      <c r="E167" s="255" t="s">
        <v>1840</v>
      </c>
      <c r="F167" s="256" t="s">
        <v>1841</v>
      </c>
      <c r="G167" s="257" t="s">
        <v>283</v>
      </c>
      <c r="H167" s="258">
        <v>2</v>
      </c>
      <c r="I167" s="259"/>
      <c r="J167" s="260">
        <f>ROUND(I167*H167,2)</f>
        <v>0</v>
      </c>
      <c r="K167" s="261"/>
      <c r="L167" s="262"/>
      <c r="M167" s="263" t="s">
        <v>19</v>
      </c>
      <c r="N167" s="264" t="s">
        <v>44</v>
      </c>
      <c r="O167" s="84"/>
      <c r="P167" s="223">
        <f>O167*H167</f>
        <v>0</v>
      </c>
      <c r="Q167" s="223">
        <v>0.0050000000000000001</v>
      </c>
      <c r="R167" s="223">
        <f>Q167*H167</f>
        <v>0.01</v>
      </c>
      <c r="S167" s="223">
        <v>0</v>
      </c>
      <c r="T167" s="224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406</v>
      </c>
      <c r="AT167" s="225" t="s">
        <v>236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306</v>
      </c>
      <c r="BM167" s="225" t="s">
        <v>1842</v>
      </c>
    </row>
    <row r="168" s="2" customFormat="1" ht="37.8" customHeight="1">
      <c r="A168" s="38"/>
      <c r="B168" s="39"/>
      <c r="C168" s="213" t="s">
        <v>451</v>
      </c>
      <c r="D168" s="213" t="s">
        <v>188</v>
      </c>
      <c r="E168" s="214" t="s">
        <v>1843</v>
      </c>
      <c r="F168" s="215" t="s">
        <v>1844</v>
      </c>
      <c r="G168" s="216" t="s">
        <v>283</v>
      </c>
      <c r="H168" s="217">
        <v>4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192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192</v>
      </c>
      <c r="BM168" s="225" t="s">
        <v>1845</v>
      </c>
    </row>
    <row r="169" s="2" customFormat="1">
      <c r="A169" s="38"/>
      <c r="B169" s="39"/>
      <c r="C169" s="40"/>
      <c r="D169" s="227" t="s">
        <v>194</v>
      </c>
      <c r="E169" s="40"/>
      <c r="F169" s="228" t="s">
        <v>1846</v>
      </c>
      <c r="G169" s="40"/>
      <c r="H169" s="40"/>
      <c r="I169" s="229"/>
      <c r="J169" s="40"/>
      <c r="K169" s="40"/>
      <c r="L169" s="44"/>
      <c r="M169" s="230"/>
      <c r="N169" s="231"/>
      <c r="O169" s="84"/>
      <c r="P169" s="84"/>
      <c r="Q169" s="84"/>
      <c r="R169" s="84"/>
      <c r="S169" s="84"/>
      <c r="T169" s="85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7" t="s">
        <v>194</v>
      </c>
      <c r="AU169" s="17" t="s">
        <v>85</v>
      </c>
    </row>
    <row r="170" s="2" customFormat="1" ht="16.5" customHeight="1">
      <c r="A170" s="38"/>
      <c r="B170" s="39"/>
      <c r="C170" s="254" t="s">
        <v>457</v>
      </c>
      <c r="D170" s="254" t="s">
        <v>236</v>
      </c>
      <c r="E170" s="255" t="s">
        <v>1847</v>
      </c>
      <c r="F170" s="256" t="s">
        <v>1848</v>
      </c>
      <c r="G170" s="257" t="s">
        <v>283</v>
      </c>
      <c r="H170" s="258">
        <v>2</v>
      </c>
      <c r="I170" s="259"/>
      <c r="J170" s="260">
        <f>ROUND(I170*H170,2)</f>
        <v>0</v>
      </c>
      <c r="K170" s="261"/>
      <c r="L170" s="262"/>
      <c r="M170" s="263" t="s">
        <v>19</v>
      </c>
      <c r="N170" s="264" t="s">
        <v>44</v>
      </c>
      <c r="O170" s="84"/>
      <c r="P170" s="223">
        <f>O170*H170</f>
        <v>0</v>
      </c>
      <c r="Q170" s="223">
        <v>0.0067999999999999996</v>
      </c>
      <c r="R170" s="223">
        <f>Q170*H170</f>
        <v>0.013599999999999999</v>
      </c>
      <c r="S170" s="223">
        <v>0</v>
      </c>
      <c r="T170" s="224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239</v>
      </c>
      <c r="AT170" s="225" t="s">
        <v>236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192</v>
      </c>
      <c r="BM170" s="225" t="s">
        <v>1849</v>
      </c>
    </row>
    <row r="171" s="2" customFormat="1" ht="33" customHeight="1">
      <c r="A171" s="38"/>
      <c r="B171" s="39"/>
      <c r="C171" s="254" t="s">
        <v>462</v>
      </c>
      <c r="D171" s="254" t="s">
        <v>236</v>
      </c>
      <c r="E171" s="255" t="s">
        <v>1850</v>
      </c>
      <c r="F171" s="256" t="s">
        <v>1851</v>
      </c>
      <c r="G171" s="257" t="s">
        <v>283</v>
      </c>
      <c r="H171" s="258">
        <v>2</v>
      </c>
      <c r="I171" s="259"/>
      <c r="J171" s="260">
        <f>ROUND(I171*H171,2)</f>
        <v>0</v>
      </c>
      <c r="K171" s="261"/>
      <c r="L171" s="262"/>
      <c r="M171" s="263" t="s">
        <v>19</v>
      </c>
      <c r="N171" s="264" t="s">
        <v>44</v>
      </c>
      <c r="O171" s="84"/>
      <c r="P171" s="223">
        <f>O171*H171</f>
        <v>0</v>
      </c>
      <c r="Q171" s="223">
        <v>0.0070000000000000001</v>
      </c>
      <c r="R171" s="223">
        <f>Q171*H171</f>
        <v>0.014</v>
      </c>
      <c r="S171" s="223">
        <v>0</v>
      </c>
      <c r="T171" s="224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406</v>
      </c>
      <c r="AT171" s="225" t="s">
        <v>236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306</v>
      </c>
      <c r="BM171" s="225" t="s">
        <v>1852</v>
      </c>
    </row>
    <row r="172" s="2" customFormat="1" ht="37.8" customHeight="1">
      <c r="A172" s="38"/>
      <c r="B172" s="39"/>
      <c r="C172" s="213" t="s">
        <v>468</v>
      </c>
      <c r="D172" s="213" t="s">
        <v>188</v>
      </c>
      <c r="E172" s="214" t="s">
        <v>1853</v>
      </c>
      <c r="F172" s="215" t="s">
        <v>1854</v>
      </c>
      <c r="G172" s="216" t="s">
        <v>283</v>
      </c>
      <c r="H172" s="217">
        <v>2</v>
      </c>
      <c r="I172" s="218"/>
      <c r="J172" s="219">
        <f>ROUND(I172*H172,2)</f>
        <v>0</v>
      </c>
      <c r="K172" s="220"/>
      <c r="L172" s="44"/>
      <c r="M172" s="221" t="s">
        <v>19</v>
      </c>
      <c r="N172" s="222" t="s">
        <v>44</v>
      </c>
      <c r="O172" s="84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306</v>
      </c>
      <c r="AT172" s="225" t="s">
        <v>188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1855</v>
      </c>
    </row>
    <row r="173" s="2" customFormat="1">
      <c r="A173" s="38"/>
      <c r="B173" s="39"/>
      <c r="C173" s="40"/>
      <c r="D173" s="227" t="s">
        <v>194</v>
      </c>
      <c r="E173" s="40"/>
      <c r="F173" s="228" t="s">
        <v>1856</v>
      </c>
      <c r="G173" s="40"/>
      <c r="H173" s="40"/>
      <c r="I173" s="229"/>
      <c r="J173" s="40"/>
      <c r="K173" s="40"/>
      <c r="L173" s="44"/>
      <c r="M173" s="230"/>
      <c r="N173" s="231"/>
      <c r="O173" s="84"/>
      <c r="P173" s="84"/>
      <c r="Q173" s="84"/>
      <c r="R173" s="84"/>
      <c r="S173" s="84"/>
      <c r="T173" s="85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7" t="s">
        <v>194</v>
      </c>
      <c r="AU173" s="17" t="s">
        <v>85</v>
      </c>
    </row>
    <row r="174" s="2" customFormat="1" ht="33" customHeight="1">
      <c r="A174" s="38"/>
      <c r="B174" s="39"/>
      <c r="C174" s="254" t="s">
        <v>474</v>
      </c>
      <c r="D174" s="254" t="s">
        <v>236</v>
      </c>
      <c r="E174" s="255" t="s">
        <v>1857</v>
      </c>
      <c r="F174" s="256" t="s">
        <v>1858</v>
      </c>
      <c r="G174" s="257" t="s">
        <v>283</v>
      </c>
      <c r="H174" s="258">
        <v>1</v>
      </c>
      <c r="I174" s="259"/>
      <c r="J174" s="260">
        <f>ROUND(I174*H174,2)</f>
        <v>0</v>
      </c>
      <c r="K174" s="261"/>
      <c r="L174" s="262"/>
      <c r="M174" s="263" t="s">
        <v>19</v>
      </c>
      <c r="N174" s="264" t="s">
        <v>44</v>
      </c>
      <c r="O174" s="84"/>
      <c r="P174" s="223">
        <f>O174*H174</f>
        <v>0</v>
      </c>
      <c r="Q174" s="223">
        <v>0.0070000000000000001</v>
      </c>
      <c r="R174" s="223">
        <f>Q174*H174</f>
        <v>0.0070000000000000001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406</v>
      </c>
      <c r="AT174" s="225" t="s">
        <v>236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1859</v>
      </c>
    </row>
    <row r="175" s="2" customFormat="1" ht="33" customHeight="1">
      <c r="A175" s="38"/>
      <c r="B175" s="39"/>
      <c r="C175" s="254" t="s">
        <v>480</v>
      </c>
      <c r="D175" s="254" t="s">
        <v>236</v>
      </c>
      <c r="E175" s="255" t="s">
        <v>1860</v>
      </c>
      <c r="F175" s="256" t="s">
        <v>1861</v>
      </c>
      <c r="G175" s="257" t="s">
        <v>283</v>
      </c>
      <c r="H175" s="258">
        <v>1</v>
      </c>
      <c r="I175" s="259"/>
      <c r="J175" s="260">
        <f>ROUND(I175*H175,2)</f>
        <v>0</v>
      </c>
      <c r="K175" s="261"/>
      <c r="L175" s="262"/>
      <c r="M175" s="263" t="s">
        <v>19</v>
      </c>
      <c r="N175" s="264" t="s">
        <v>44</v>
      </c>
      <c r="O175" s="84"/>
      <c r="P175" s="223">
        <f>O175*H175</f>
        <v>0</v>
      </c>
      <c r="Q175" s="223">
        <v>0.0070000000000000001</v>
      </c>
      <c r="R175" s="223">
        <f>Q175*H175</f>
        <v>0.0070000000000000001</v>
      </c>
      <c r="S175" s="223">
        <v>0</v>
      </c>
      <c r="T175" s="224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25" t="s">
        <v>406</v>
      </c>
      <c r="AT175" s="225" t="s">
        <v>236</v>
      </c>
      <c r="AU175" s="225" t="s">
        <v>85</v>
      </c>
      <c r="AY175" s="17" t="s">
        <v>186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7" t="s">
        <v>85</v>
      </c>
      <c r="BK175" s="226">
        <f>ROUND(I175*H175,2)</f>
        <v>0</v>
      </c>
      <c r="BL175" s="17" t="s">
        <v>306</v>
      </c>
      <c r="BM175" s="225" t="s">
        <v>1862</v>
      </c>
    </row>
    <row r="176" s="2" customFormat="1" ht="37.8" customHeight="1">
      <c r="A176" s="38"/>
      <c r="B176" s="39"/>
      <c r="C176" s="213" t="s">
        <v>486</v>
      </c>
      <c r="D176" s="213" t="s">
        <v>188</v>
      </c>
      <c r="E176" s="214" t="s">
        <v>1863</v>
      </c>
      <c r="F176" s="215" t="s">
        <v>1864</v>
      </c>
      <c r="G176" s="216" t="s">
        <v>283</v>
      </c>
      <c r="H176" s="217">
        <v>2</v>
      </c>
      <c r="I176" s="218"/>
      <c r="J176" s="219">
        <f>ROUND(I176*H176,2)</f>
        <v>0</v>
      </c>
      <c r="K176" s="220"/>
      <c r="L176" s="44"/>
      <c r="M176" s="221" t="s">
        <v>19</v>
      </c>
      <c r="N176" s="222" t="s">
        <v>44</v>
      </c>
      <c r="O176" s="84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306</v>
      </c>
      <c r="AT176" s="225" t="s">
        <v>188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306</v>
      </c>
      <c r="BM176" s="225" t="s">
        <v>1865</v>
      </c>
    </row>
    <row r="177" s="2" customFormat="1">
      <c r="A177" s="38"/>
      <c r="B177" s="39"/>
      <c r="C177" s="40"/>
      <c r="D177" s="227" t="s">
        <v>194</v>
      </c>
      <c r="E177" s="40"/>
      <c r="F177" s="228" t="s">
        <v>1866</v>
      </c>
      <c r="G177" s="40"/>
      <c r="H177" s="40"/>
      <c r="I177" s="229"/>
      <c r="J177" s="40"/>
      <c r="K177" s="40"/>
      <c r="L177" s="44"/>
      <c r="M177" s="230"/>
      <c r="N177" s="231"/>
      <c r="O177" s="84"/>
      <c r="P177" s="84"/>
      <c r="Q177" s="84"/>
      <c r="R177" s="84"/>
      <c r="S177" s="84"/>
      <c r="T177" s="85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7" t="s">
        <v>194</v>
      </c>
      <c r="AU177" s="17" t="s">
        <v>85</v>
      </c>
    </row>
    <row r="178" s="2" customFormat="1" ht="16.5" customHeight="1">
      <c r="A178" s="38"/>
      <c r="B178" s="39"/>
      <c r="C178" s="254" t="s">
        <v>494</v>
      </c>
      <c r="D178" s="254" t="s">
        <v>236</v>
      </c>
      <c r="E178" s="255" t="s">
        <v>1867</v>
      </c>
      <c r="F178" s="256" t="s">
        <v>1868</v>
      </c>
      <c r="G178" s="257" t="s">
        <v>283</v>
      </c>
      <c r="H178" s="258">
        <v>2</v>
      </c>
      <c r="I178" s="259"/>
      <c r="J178" s="260">
        <f>ROUND(I178*H178,2)</f>
        <v>0</v>
      </c>
      <c r="K178" s="261"/>
      <c r="L178" s="262"/>
      <c r="M178" s="263" t="s">
        <v>19</v>
      </c>
      <c r="N178" s="264" t="s">
        <v>44</v>
      </c>
      <c r="O178" s="84"/>
      <c r="P178" s="223">
        <f>O178*H178</f>
        <v>0</v>
      </c>
      <c r="Q178" s="223">
        <v>0.0103</v>
      </c>
      <c r="R178" s="223">
        <f>Q178*H178</f>
        <v>0.0206</v>
      </c>
      <c r="S178" s="223">
        <v>0</v>
      </c>
      <c r="T178" s="224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25" t="s">
        <v>406</v>
      </c>
      <c r="AT178" s="225" t="s">
        <v>236</v>
      </c>
      <c r="AU178" s="225" t="s">
        <v>85</v>
      </c>
      <c r="AY178" s="17" t="s">
        <v>186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7" t="s">
        <v>85</v>
      </c>
      <c r="BK178" s="226">
        <f>ROUND(I178*H178,2)</f>
        <v>0</v>
      </c>
      <c r="BL178" s="17" t="s">
        <v>306</v>
      </c>
      <c r="BM178" s="225" t="s">
        <v>1869</v>
      </c>
    </row>
    <row r="179" s="2" customFormat="1" ht="37.8" customHeight="1">
      <c r="A179" s="38"/>
      <c r="B179" s="39"/>
      <c r="C179" s="213" t="s">
        <v>499</v>
      </c>
      <c r="D179" s="213" t="s">
        <v>188</v>
      </c>
      <c r="E179" s="214" t="s">
        <v>1870</v>
      </c>
      <c r="F179" s="215" t="s">
        <v>1871</v>
      </c>
      <c r="G179" s="216" t="s">
        <v>283</v>
      </c>
      <c r="H179" s="217">
        <v>6</v>
      </c>
      <c r="I179" s="218"/>
      <c r="J179" s="219">
        <f>ROUND(I179*H179,2)</f>
        <v>0</v>
      </c>
      <c r="K179" s="220"/>
      <c r="L179" s="44"/>
      <c r="M179" s="221" t="s">
        <v>19</v>
      </c>
      <c r="N179" s="222" t="s">
        <v>44</v>
      </c>
      <c r="O179" s="84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25" t="s">
        <v>306</v>
      </c>
      <c r="AT179" s="225" t="s">
        <v>188</v>
      </c>
      <c r="AU179" s="225" t="s">
        <v>85</v>
      </c>
      <c r="AY179" s="17" t="s">
        <v>186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7" t="s">
        <v>85</v>
      </c>
      <c r="BK179" s="226">
        <f>ROUND(I179*H179,2)</f>
        <v>0</v>
      </c>
      <c r="BL179" s="17" t="s">
        <v>306</v>
      </c>
      <c r="BM179" s="225" t="s">
        <v>1872</v>
      </c>
    </row>
    <row r="180" s="2" customFormat="1">
      <c r="A180" s="38"/>
      <c r="B180" s="39"/>
      <c r="C180" s="40"/>
      <c r="D180" s="227" t="s">
        <v>194</v>
      </c>
      <c r="E180" s="40"/>
      <c r="F180" s="228" t="s">
        <v>1873</v>
      </c>
      <c r="G180" s="40"/>
      <c r="H180" s="40"/>
      <c r="I180" s="229"/>
      <c r="J180" s="40"/>
      <c r="K180" s="40"/>
      <c r="L180" s="44"/>
      <c r="M180" s="230"/>
      <c r="N180" s="231"/>
      <c r="O180" s="84"/>
      <c r="P180" s="84"/>
      <c r="Q180" s="84"/>
      <c r="R180" s="84"/>
      <c r="S180" s="84"/>
      <c r="T180" s="85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194</v>
      </c>
      <c r="AU180" s="17" t="s">
        <v>85</v>
      </c>
    </row>
    <row r="181" s="2" customFormat="1" ht="16.5" customHeight="1">
      <c r="A181" s="38"/>
      <c r="B181" s="39"/>
      <c r="C181" s="254" t="s">
        <v>505</v>
      </c>
      <c r="D181" s="254" t="s">
        <v>236</v>
      </c>
      <c r="E181" s="255" t="s">
        <v>1874</v>
      </c>
      <c r="F181" s="256" t="s">
        <v>1875</v>
      </c>
      <c r="G181" s="257" t="s">
        <v>283</v>
      </c>
      <c r="H181" s="258">
        <v>4</v>
      </c>
      <c r="I181" s="259"/>
      <c r="J181" s="260">
        <f>ROUND(I181*H181,2)</f>
        <v>0</v>
      </c>
      <c r="K181" s="261"/>
      <c r="L181" s="262"/>
      <c r="M181" s="263" t="s">
        <v>19</v>
      </c>
      <c r="N181" s="264" t="s">
        <v>44</v>
      </c>
      <c r="O181" s="84"/>
      <c r="P181" s="223">
        <f>O181*H181</f>
        <v>0</v>
      </c>
      <c r="Q181" s="223">
        <v>0.001</v>
      </c>
      <c r="R181" s="223">
        <f>Q181*H181</f>
        <v>0.0040000000000000001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406</v>
      </c>
      <c r="AT181" s="225" t="s">
        <v>236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1876</v>
      </c>
    </row>
    <row r="182" s="2" customFormat="1" ht="16.5" customHeight="1">
      <c r="A182" s="38"/>
      <c r="B182" s="39"/>
      <c r="C182" s="254" t="s">
        <v>511</v>
      </c>
      <c r="D182" s="254" t="s">
        <v>236</v>
      </c>
      <c r="E182" s="255" t="s">
        <v>1877</v>
      </c>
      <c r="F182" s="256" t="s">
        <v>1878</v>
      </c>
      <c r="G182" s="257" t="s">
        <v>283</v>
      </c>
      <c r="H182" s="258">
        <v>2</v>
      </c>
      <c r="I182" s="259"/>
      <c r="J182" s="260">
        <f>ROUND(I182*H182,2)</f>
        <v>0</v>
      </c>
      <c r="K182" s="261"/>
      <c r="L182" s="262"/>
      <c r="M182" s="263" t="s">
        <v>19</v>
      </c>
      <c r="N182" s="264" t="s">
        <v>44</v>
      </c>
      <c r="O182" s="84"/>
      <c r="P182" s="223">
        <f>O182*H182</f>
        <v>0</v>
      </c>
      <c r="Q182" s="223">
        <v>0.0011000000000000001</v>
      </c>
      <c r="R182" s="223">
        <f>Q182*H182</f>
        <v>0.0022000000000000001</v>
      </c>
      <c r="S182" s="223">
        <v>0</v>
      </c>
      <c r="T182" s="224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25" t="s">
        <v>406</v>
      </c>
      <c r="AT182" s="225" t="s">
        <v>236</v>
      </c>
      <c r="AU182" s="225" t="s">
        <v>85</v>
      </c>
      <c r="AY182" s="17" t="s">
        <v>186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7" t="s">
        <v>85</v>
      </c>
      <c r="BK182" s="226">
        <f>ROUND(I182*H182,2)</f>
        <v>0</v>
      </c>
      <c r="BL182" s="17" t="s">
        <v>306</v>
      </c>
      <c r="BM182" s="225" t="s">
        <v>1879</v>
      </c>
    </row>
    <row r="183" s="2" customFormat="1" ht="37.8" customHeight="1">
      <c r="A183" s="38"/>
      <c r="B183" s="39"/>
      <c r="C183" s="213" t="s">
        <v>517</v>
      </c>
      <c r="D183" s="213" t="s">
        <v>188</v>
      </c>
      <c r="E183" s="214" t="s">
        <v>1870</v>
      </c>
      <c r="F183" s="215" t="s">
        <v>1871</v>
      </c>
      <c r="G183" s="216" t="s">
        <v>283</v>
      </c>
      <c r="H183" s="217">
        <v>5</v>
      </c>
      <c r="I183" s="218"/>
      <c r="J183" s="219">
        <f>ROUND(I183*H183,2)</f>
        <v>0</v>
      </c>
      <c r="K183" s="220"/>
      <c r="L183" s="44"/>
      <c r="M183" s="221" t="s">
        <v>19</v>
      </c>
      <c r="N183" s="222" t="s">
        <v>44</v>
      </c>
      <c r="O183" s="84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25" t="s">
        <v>306</v>
      </c>
      <c r="AT183" s="225" t="s">
        <v>188</v>
      </c>
      <c r="AU183" s="225" t="s">
        <v>85</v>
      </c>
      <c r="AY183" s="17" t="s">
        <v>186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7" t="s">
        <v>85</v>
      </c>
      <c r="BK183" s="226">
        <f>ROUND(I183*H183,2)</f>
        <v>0</v>
      </c>
      <c r="BL183" s="17" t="s">
        <v>306</v>
      </c>
      <c r="BM183" s="225" t="s">
        <v>1880</v>
      </c>
    </row>
    <row r="184" s="2" customFormat="1">
      <c r="A184" s="38"/>
      <c r="B184" s="39"/>
      <c r="C184" s="40"/>
      <c r="D184" s="227" t="s">
        <v>194</v>
      </c>
      <c r="E184" s="40"/>
      <c r="F184" s="228" t="s">
        <v>1873</v>
      </c>
      <c r="G184" s="40"/>
      <c r="H184" s="40"/>
      <c r="I184" s="229"/>
      <c r="J184" s="40"/>
      <c r="K184" s="40"/>
      <c r="L184" s="44"/>
      <c r="M184" s="230"/>
      <c r="N184" s="231"/>
      <c r="O184" s="84"/>
      <c r="P184" s="84"/>
      <c r="Q184" s="84"/>
      <c r="R184" s="84"/>
      <c r="S184" s="84"/>
      <c r="T184" s="85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7" t="s">
        <v>194</v>
      </c>
      <c r="AU184" s="17" t="s">
        <v>85</v>
      </c>
    </row>
    <row r="185" s="2" customFormat="1" ht="33" customHeight="1">
      <c r="A185" s="38"/>
      <c r="B185" s="39"/>
      <c r="C185" s="254" t="s">
        <v>525</v>
      </c>
      <c r="D185" s="254" t="s">
        <v>236</v>
      </c>
      <c r="E185" s="255" t="s">
        <v>1881</v>
      </c>
      <c r="F185" s="256" t="s">
        <v>1882</v>
      </c>
      <c r="G185" s="257" t="s">
        <v>283</v>
      </c>
      <c r="H185" s="258">
        <v>5</v>
      </c>
      <c r="I185" s="259"/>
      <c r="J185" s="260">
        <f>ROUND(I185*H185,2)</f>
        <v>0</v>
      </c>
      <c r="K185" s="261"/>
      <c r="L185" s="262"/>
      <c r="M185" s="263" t="s">
        <v>19</v>
      </c>
      <c r="N185" s="264" t="s">
        <v>44</v>
      </c>
      <c r="O185" s="84"/>
      <c r="P185" s="223">
        <f>O185*H185</f>
        <v>0</v>
      </c>
      <c r="Q185" s="223">
        <v>0.001</v>
      </c>
      <c r="R185" s="223">
        <f>Q185*H185</f>
        <v>0.0050000000000000001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406</v>
      </c>
      <c r="AT185" s="225" t="s">
        <v>236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1883</v>
      </c>
    </row>
    <row r="186" s="2" customFormat="1" ht="37.8" customHeight="1">
      <c r="A186" s="38"/>
      <c r="B186" s="39"/>
      <c r="C186" s="213" t="s">
        <v>531</v>
      </c>
      <c r="D186" s="213" t="s">
        <v>188</v>
      </c>
      <c r="E186" s="214" t="s">
        <v>1884</v>
      </c>
      <c r="F186" s="215" t="s">
        <v>1885</v>
      </c>
      <c r="G186" s="216" t="s">
        <v>283</v>
      </c>
      <c r="H186" s="217">
        <v>1</v>
      </c>
      <c r="I186" s="218"/>
      <c r="J186" s="219">
        <f>ROUND(I186*H186,2)</f>
        <v>0</v>
      </c>
      <c r="K186" s="220"/>
      <c r="L186" s="44"/>
      <c r="M186" s="221" t="s">
        <v>19</v>
      </c>
      <c r="N186" s="222" t="s">
        <v>44</v>
      </c>
      <c r="O186" s="84"/>
      <c r="P186" s="223">
        <f>O186*H186</f>
        <v>0</v>
      </c>
      <c r="Q186" s="223">
        <v>0</v>
      </c>
      <c r="R186" s="223">
        <f>Q186*H186</f>
        <v>0</v>
      </c>
      <c r="S186" s="223">
        <v>0</v>
      </c>
      <c r="T186" s="224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306</v>
      </c>
      <c r="AT186" s="225" t="s">
        <v>188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306</v>
      </c>
      <c r="BM186" s="225" t="s">
        <v>1886</v>
      </c>
    </row>
    <row r="187" s="2" customFormat="1">
      <c r="A187" s="38"/>
      <c r="B187" s="39"/>
      <c r="C187" s="40"/>
      <c r="D187" s="227" t="s">
        <v>194</v>
      </c>
      <c r="E187" s="40"/>
      <c r="F187" s="228" t="s">
        <v>1887</v>
      </c>
      <c r="G187" s="40"/>
      <c r="H187" s="40"/>
      <c r="I187" s="229"/>
      <c r="J187" s="40"/>
      <c r="K187" s="40"/>
      <c r="L187" s="44"/>
      <c r="M187" s="230"/>
      <c r="N187" s="231"/>
      <c r="O187" s="84"/>
      <c r="P187" s="84"/>
      <c r="Q187" s="84"/>
      <c r="R187" s="84"/>
      <c r="S187" s="84"/>
      <c r="T187" s="85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7" t="s">
        <v>194</v>
      </c>
      <c r="AU187" s="17" t="s">
        <v>85</v>
      </c>
    </row>
    <row r="188" s="2" customFormat="1" ht="16.5" customHeight="1">
      <c r="A188" s="38"/>
      <c r="B188" s="39"/>
      <c r="C188" s="254" t="s">
        <v>537</v>
      </c>
      <c r="D188" s="254" t="s">
        <v>236</v>
      </c>
      <c r="E188" s="255" t="s">
        <v>1888</v>
      </c>
      <c r="F188" s="256" t="s">
        <v>1889</v>
      </c>
      <c r="G188" s="257" t="s">
        <v>283</v>
      </c>
      <c r="H188" s="258">
        <v>1</v>
      </c>
      <c r="I188" s="259"/>
      <c r="J188" s="260">
        <f>ROUND(I188*H188,2)</f>
        <v>0</v>
      </c>
      <c r="K188" s="261"/>
      <c r="L188" s="262"/>
      <c r="M188" s="263" t="s">
        <v>19</v>
      </c>
      <c r="N188" s="264" t="s">
        <v>44</v>
      </c>
      <c r="O188" s="84"/>
      <c r="P188" s="223">
        <f>O188*H188</f>
        <v>0</v>
      </c>
      <c r="Q188" s="223">
        <v>0.0018</v>
      </c>
      <c r="R188" s="223">
        <f>Q188*H188</f>
        <v>0.0018</v>
      </c>
      <c r="S188" s="223">
        <v>0</v>
      </c>
      <c r="T188" s="224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406</v>
      </c>
      <c r="AT188" s="225" t="s">
        <v>236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1890</v>
      </c>
    </row>
    <row r="189" s="2" customFormat="1" ht="37.8" customHeight="1">
      <c r="A189" s="38"/>
      <c r="B189" s="39"/>
      <c r="C189" s="213" t="s">
        <v>544</v>
      </c>
      <c r="D189" s="213" t="s">
        <v>188</v>
      </c>
      <c r="E189" s="214" t="s">
        <v>1891</v>
      </c>
      <c r="F189" s="215" t="s">
        <v>1892</v>
      </c>
      <c r="G189" s="216" t="s">
        <v>283</v>
      </c>
      <c r="H189" s="217">
        <v>1</v>
      </c>
      <c r="I189" s="218"/>
      <c r="J189" s="219">
        <f>ROUND(I189*H189,2)</f>
        <v>0</v>
      </c>
      <c r="K189" s="220"/>
      <c r="L189" s="44"/>
      <c r="M189" s="221" t="s">
        <v>19</v>
      </c>
      <c r="N189" s="222" t="s">
        <v>44</v>
      </c>
      <c r="O189" s="84"/>
      <c r="P189" s="223">
        <f>O189*H189</f>
        <v>0</v>
      </c>
      <c r="Q189" s="223">
        <v>0</v>
      </c>
      <c r="R189" s="223">
        <f>Q189*H189</f>
        <v>0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306</v>
      </c>
      <c r="AT189" s="225" t="s">
        <v>188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306</v>
      </c>
      <c r="BM189" s="225" t="s">
        <v>1893</v>
      </c>
    </row>
    <row r="190" s="2" customFormat="1">
      <c r="A190" s="38"/>
      <c r="B190" s="39"/>
      <c r="C190" s="40"/>
      <c r="D190" s="227" t="s">
        <v>194</v>
      </c>
      <c r="E190" s="40"/>
      <c r="F190" s="228" t="s">
        <v>1894</v>
      </c>
      <c r="G190" s="40"/>
      <c r="H190" s="40"/>
      <c r="I190" s="229"/>
      <c r="J190" s="40"/>
      <c r="K190" s="40"/>
      <c r="L190" s="44"/>
      <c r="M190" s="230"/>
      <c r="N190" s="231"/>
      <c r="O190" s="84"/>
      <c r="P190" s="84"/>
      <c r="Q190" s="84"/>
      <c r="R190" s="84"/>
      <c r="S190" s="84"/>
      <c r="T190" s="85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7" t="s">
        <v>194</v>
      </c>
      <c r="AU190" s="17" t="s">
        <v>85</v>
      </c>
    </row>
    <row r="191" s="2" customFormat="1" ht="16.5" customHeight="1">
      <c r="A191" s="38"/>
      <c r="B191" s="39"/>
      <c r="C191" s="254" t="s">
        <v>551</v>
      </c>
      <c r="D191" s="254" t="s">
        <v>236</v>
      </c>
      <c r="E191" s="255" t="s">
        <v>1895</v>
      </c>
      <c r="F191" s="256" t="s">
        <v>1896</v>
      </c>
      <c r="G191" s="257" t="s">
        <v>283</v>
      </c>
      <c r="H191" s="258">
        <v>1</v>
      </c>
      <c r="I191" s="259"/>
      <c r="J191" s="260">
        <f>ROUND(I191*H191,2)</f>
        <v>0</v>
      </c>
      <c r="K191" s="261"/>
      <c r="L191" s="262"/>
      <c r="M191" s="263" t="s">
        <v>19</v>
      </c>
      <c r="N191" s="264" t="s">
        <v>44</v>
      </c>
      <c r="O191" s="84"/>
      <c r="P191" s="223">
        <f>O191*H191</f>
        <v>0</v>
      </c>
      <c r="Q191" s="223">
        <v>0.0023</v>
      </c>
      <c r="R191" s="223">
        <f>Q191*H191</f>
        <v>0.0023</v>
      </c>
      <c r="S191" s="223">
        <v>0</v>
      </c>
      <c r="T191" s="224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25" t="s">
        <v>406</v>
      </c>
      <c r="AT191" s="225" t="s">
        <v>236</v>
      </c>
      <c r="AU191" s="225" t="s">
        <v>85</v>
      </c>
      <c r="AY191" s="17" t="s">
        <v>186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7" t="s">
        <v>85</v>
      </c>
      <c r="BK191" s="226">
        <f>ROUND(I191*H191,2)</f>
        <v>0</v>
      </c>
      <c r="BL191" s="17" t="s">
        <v>306</v>
      </c>
      <c r="BM191" s="225" t="s">
        <v>1897</v>
      </c>
    </row>
    <row r="192" s="2" customFormat="1" ht="24.15" customHeight="1">
      <c r="A192" s="38"/>
      <c r="B192" s="39"/>
      <c r="C192" s="213" t="s">
        <v>557</v>
      </c>
      <c r="D192" s="213" t="s">
        <v>188</v>
      </c>
      <c r="E192" s="214" t="s">
        <v>1898</v>
      </c>
      <c r="F192" s="215" t="s">
        <v>1899</v>
      </c>
      <c r="G192" s="216" t="s">
        <v>566</v>
      </c>
      <c r="H192" s="217">
        <v>6</v>
      </c>
      <c r="I192" s="218"/>
      <c r="J192" s="219">
        <f>ROUND(I192*H192,2)</f>
        <v>0</v>
      </c>
      <c r="K192" s="220"/>
      <c r="L192" s="44"/>
      <c r="M192" s="221" t="s">
        <v>19</v>
      </c>
      <c r="N192" s="222" t="s">
        <v>44</v>
      </c>
      <c r="O192" s="84"/>
      <c r="P192" s="223">
        <f>O192*H192</f>
        <v>0</v>
      </c>
      <c r="Q192" s="223">
        <v>0</v>
      </c>
      <c r="R192" s="223">
        <f>Q192*H192</f>
        <v>0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306</v>
      </c>
      <c r="AT192" s="225" t="s">
        <v>188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1900</v>
      </c>
    </row>
    <row r="193" s="2" customFormat="1">
      <c r="A193" s="38"/>
      <c r="B193" s="39"/>
      <c r="C193" s="40"/>
      <c r="D193" s="227" t="s">
        <v>194</v>
      </c>
      <c r="E193" s="40"/>
      <c r="F193" s="228" t="s">
        <v>1901</v>
      </c>
      <c r="G193" s="40"/>
      <c r="H193" s="40"/>
      <c r="I193" s="229"/>
      <c r="J193" s="40"/>
      <c r="K193" s="40"/>
      <c r="L193" s="44"/>
      <c r="M193" s="230"/>
      <c r="N193" s="231"/>
      <c r="O193" s="84"/>
      <c r="P193" s="84"/>
      <c r="Q193" s="84"/>
      <c r="R193" s="84"/>
      <c r="S193" s="84"/>
      <c r="T193" s="85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194</v>
      </c>
      <c r="AU193" s="17" t="s">
        <v>85</v>
      </c>
    </row>
    <row r="194" s="14" customFormat="1">
      <c r="A194" s="14"/>
      <c r="B194" s="243"/>
      <c r="C194" s="244"/>
      <c r="D194" s="234" t="s">
        <v>196</v>
      </c>
      <c r="E194" s="245" t="s">
        <v>19</v>
      </c>
      <c r="F194" s="246" t="s">
        <v>1902</v>
      </c>
      <c r="G194" s="244"/>
      <c r="H194" s="247">
        <v>6</v>
      </c>
      <c r="I194" s="248"/>
      <c r="J194" s="244"/>
      <c r="K194" s="244"/>
      <c r="L194" s="249"/>
      <c r="M194" s="250"/>
      <c r="N194" s="251"/>
      <c r="O194" s="251"/>
      <c r="P194" s="251"/>
      <c r="Q194" s="251"/>
      <c r="R194" s="251"/>
      <c r="S194" s="251"/>
      <c r="T194" s="25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3" t="s">
        <v>196</v>
      </c>
      <c r="AU194" s="253" t="s">
        <v>85</v>
      </c>
      <c r="AV194" s="14" t="s">
        <v>85</v>
      </c>
      <c r="AW194" s="14" t="s">
        <v>33</v>
      </c>
      <c r="AX194" s="14" t="s">
        <v>72</v>
      </c>
      <c r="AY194" s="253" t="s">
        <v>186</v>
      </c>
    </row>
    <row r="195" s="2" customFormat="1" ht="24.15" customHeight="1">
      <c r="A195" s="38"/>
      <c r="B195" s="39"/>
      <c r="C195" s="213" t="s">
        <v>563</v>
      </c>
      <c r="D195" s="213" t="s">
        <v>188</v>
      </c>
      <c r="E195" s="214" t="s">
        <v>1903</v>
      </c>
      <c r="F195" s="215" t="s">
        <v>1904</v>
      </c>
      <c r="G195" s="216" t="s">
        <v>566</v>
      </c>
      <c r="H195" s="217">
        <v>15</v>
      </c>
      <c r="I195" s="218"/>
      <c r="J195" s="219">
        <f>ROUND(I195*H195,2)</f>
        <v>0</v>
      </c>
      <c r="K195" s="220"/>
      <c r="L195" s="44"/>
      <c r="M195" s="221" t="s">
        <v>19</v>
      </c>
      <c r="N195" s="222" t="s">
        <v>44</v>
      </c>
      <c r="O195" s="84"/>
      <c r="P195" s="223">
        <f>O195*H195</f>
        <v>0</v>
      </c>
      <c r="Q195" s="223">
        <v>0</v>
      </c>
      <c r="R195" s="223">
        <f>Q195*H195</f>
        <v>0</v>
      </c>
      <c r="S195" s="223">
        <v>0</v>
      </c>
      <c r="T195" s="224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25" t="s">
        <v>306</v>
      </c>
      <c r="AT195" s="225" t="s">
        <v>188</v>
      </c>
      <c r="AU195" s="225" t="s">
        <v>85</v>
      </c>
      <c r="AY195" s="17" t="s">
        <v>186</v>
      </c>
      <c r="BE195" s="226">
        <f>IF(N195="základní",J195,0)</f>
        <v>0</v>
      </c>
      <c r="BF195" s="226">
        <f>IF(N195="snížená",J195,0)</f>
        <v>0</v>
      </c>
      <c r="BG195" s="226">
        <f>IF(N195="zákl. přenesená",J195,0)</f>
        <v>0</v>
      </c>
      <c r="BH195" s="226">
        <f>IF(N195="sníž. přenesená",J195,0)</f>
        <v>0</v>
      </c>
      <c r="BI195" s="226">
        <f>IF(N195="nulová",J195,0)</f>
        <v>0</v>
      </c>
      <c r="BJ195" s="17" t="s">
        <v>85</v>
      </c>
      <c r="BK195" s="226">
        <f>ROUND(I195*H195,2)</f>
        <v>0</v>
      </c>
      <c r="BL195" s="17" t="s">
        <v>306</v>
      </c>
      <c r="BM195" s="225" t="s">
        <v>1905</v>
      </c>
    </row>
    <row r="196" s="2" customFormat="1">
      <c r="A196" s="38"/>
      <c r="B196" s="39"/>
      <c r="C196" s="40"/>
      <c r="D196" s="227" t="s">
        <v>194</v>
      </c>
      <c r="E196" s="40"/>
      <c r="F196" s="228" t="s">
        <v>1906</v>
      </c>
      <c r="G196" s="40"/>
      <c r="H196" s="40"/>
      <c r="I196" s="229"/>
      <c r="J196" s="40"/>
      <c r="K196" s="40"/>
      <c r="L196" s="44"/>
      <c r="M196" s="230"/>
      <c r="N196" s="231"/>
      <c r="O196" s="84"/>
      <c r="P196" s="84"/>
      <c r="Q196" s="84"/>
      <c r="R196" s="84"/>
      <c r="S196" s="84"/>
      <c r="T196" s="85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7" t="s">
        <v>194</v>
      </c>
      <c r="AU196" s="17" t="s">
        <v>85</v>
      </c>
    </row>
    <row r="197" s="14" customFormat="1">
      <c r="A197" s="14"/>
      <c r="B197" s="243"/>
      <c r="C197" s="244"/>
      <c r="D197" s="234" t="s">
        <v>196</v>
      </c>
      <c r="E197" s="245" t="s">
        <v>19</v>
      </c>
      <c r="F197" s="246" t="s">
        <v>1907</v>
      </c>
      <c r="G197" s="244"/>
      <c r="H197" s="247">
        <v>15</v>
      </c>
      <c r="I197" s="248"/>
      <c r="J197" s="244"/>
      <c r="K197" s="244"/>
      <c r="L197" s="249"/>
      <c r="M197" s="250"/>
      <c r="N197" s="251"/>
      <c r="O197" s="251"/>
      <c r="P197" s="251"/>
      <c r="Q197" s="251"/>
      <c r="R197" s="251"/>
      <c r="S197" s="251"/>
      <c r="T197" s="25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3" t="s">
        <v>196</v>
      </c>
      <c r="AU197" s="253" t="s">
        <v>85</v>
      </c>
      <c r="AV197" s="14" t="s">
        <v>85</v>
      </c>
      <c r="AW197" s="14" t="s">
        <v>33</v>
      </c>
      <c r="AX197" s="14" t="s">
        <v>72</v>
      </c>
      <c r="AY197" s="253" t="s">
        <v>186</v>
      </c>
    </row>
    <row r="198" s="2" customFormat="1" ht="24.15" customHeight="1">
      <c r="A198" s="38"/>
      <c r="B198" s="39"/>
      <c r="C198" s="213" t="s">
        <v>572</v>
      </c>
      <c r="D198" s="213" t="s">
        <v>188</v>
      </c>
      <c r="E198" s="214" t="s">
        <v>1908</v>
      </c>
      <c r="F198" s="215" t="s">
        <v>1909</v>
      </c>
      <c r="G198" s="216" t="s">
        <v>566</v>
      </c>
      <c r="H198" s="217">
        <v>25</v>
      </c>
      <c r="I198" s="218"/>
      <c r="J198" s="219">
        <f>ROUND(I198*H198,2)</f>
        <v>0</v>
      </c>
      <c r="K198" s="220"/>
      <c r="L198" s="44"/>
      <c r="M198" s="221" t="s">
        <v>19</v>
      </c>
      <c r="N198" s="222" t="s">
        <v>44</v>
      </c>
      <c r="O198" s="84"/>
      <c r="P198" s="223">
        <f>O198*H198</f>
        <v>0</v>
      </c>
      <c r="Q198" s="223">
        <v>0</v>
      </c>
      <c r="R198" s="223">
        <f>Q198*H198</f>
        <v>0</v>
      </c>
      <c r="S198" s="223">
        <v>0</v>
      </c>
      <c r="T198" s="224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25" t="s">
        <v>306</v>
      </c>
      <c r="AT198" s="225" t="s">
        <v>188</v>
      </c>
      <c r="AU198" s="225" t="s">
        <v>85</v>
      </c>
      <c r="AY198" s="17" t="s">
        <v>186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17" t="s">
        <v>85</v>
      </c>
      <c r="BK198" s="226">
        <f>ROUND(I198*H198,2)</f>
        <v>0</v>
      </c>
      <c r="BL198" s="17" t="s">
        <v>306</v>
      </c>
      <c r="BM198" s="225" t="s">
        <v>1910</v>
      </c>
    </row>
    <row r="199" s="14" customFormat="1">
      <c r="A199" s="14"/>
      <c r="B199" s="243"/>
      <c r="C199" s="244"/>
      <c r="D199" s="234" t="s">
        <v>196</v>
      </c>
      <c r="E199" s="245" t="s">
        <v>19</v>
      </c>
      <c r="F199" s="246" t="s">
        <v>1911</v>
      </c>
      <c r="G199" s="244"/>
      <c r="H199" s="247">
        <v>25</v>
      </c>
      <c r="I199" s="248"/>
      <c r="J199" s="244"/>
      <c r="K199" s="244"/>
      <c r="L199" s="249"/>
      <c r="M199" s="250"/>
      <c r="N199" s="251"/>
      <c r="O199" s="251"/>
      <c r="P199" s="251"/>
      <c r="Q199" s="251"/>
      <c r="R199" s="251"/>
      <c r="S199" s="251"/>
      <c r="T199" s="25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3" t="s">
        <v>196</v>
      </c>
      <c r="AU199" s="253" t="s">
        <v>85</v>
      </c>
      <c r="AV199" s="14" t="s">
        <v>85</v>
      </c>
      <c r="AW199" s="14" t="s">
        <v>33</v>
      </c>
      <c r="AX199" s="14" t="s">
        <v>72</v>
      </c>
      <c r="AY199" s="253" t="s">
        <v>186</v>
      </c>
    </row>
    <row r="200" s="2" customFormat="1" ht="16.5" customHeight="1">
      <c r="A200" s="38"/>
      <c r="B200" s="39"/>
      <c r="C200" s="254" t="s">
        <v>578</v>
      </c>
      <c r="D200" s="254" t="s">
        <v>236</v>
      </c>
      <c r="E200" s="255" t="s">
        <v>1912</v>
      </c>
      <c r="F200" s="256" t="s">
        <v>1913</v>
      </c>
      <c r="G200" s="257" t="s">
        <v>1664</v>
      </c>
      <c r="H200" s="258">
        <v>1</v>
      </c>
      <c r="I200" s="259"/>
      <c r="J200" s="260">
        <f>ROUND(I200*H200,2)</f>
        <v>0</v>
      </c>
      <c r="K200" s="261"/>
      <c r="L200" s="262"/>
      <c r="M200" s="263" t="s">
        <v>19</v>
      </c>
      <c r="N200" s="264" t="s">
        <v>44</v>
      </c>
      <c r="O200" s="84"/>
      <c r="P200" s="223">
        <f>O200*H200</f>
        <v>0</v>
      </c>
      <c r="Q200" s="223">
        <v>0.072800000000000004</v>
      </c>
      <c r="R200" s="223">
        <f>Q200*H200</f>
        <v>0.072800000000000004</v>
      </c>
      <c r="S200" s="223">
        <v>0</v>
      </c>
      <c r="T200" s="224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25" t="s">
        <v>406</v>
      </c>
      <c r="AT200" s="225" t="s">
        <v>236</v>
      </c>
      <c r="AU200" s="225" t="s">
        <v>85</v>
      </c>
      <c r="AY200" s="17" t="s">
        <v>186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7" t="s">
        <v>85</v>
      </c>
      <c r="BK200" s="226">
        <f>ROUND(I200*H200,2)</f>
        <v>0</v>
      </c>
      <c r="BL200" s="17" t="s">
        <v>306</v>
      </c>
      <c r="BM200" s="225" t="s">
        <v>1914</v>
      </c>
    </row>
    <row r="201" s="14" customFormat="1">
      <c r="A201" s="14"/>
      <c r="B201" s="243"/>
      <c r="C201" s="244"/>
      <c r="D201" s="234" t="s">
        <v>196</v>
      </c>
      <c r="E201" s="245" t="s">
        <v>19</v>
      </c>
      <c r="F201" s="246" t="s">
        <v>1915</v>
      </c>
      <c r="G201" s="244"/>
      <c r="H201" s="247">
        <v>1</v>
      </c>
      <c r="I201" s="248"/>
      <c r="J201" s="244"/>
      <c r="K201" s="244"/>
      <c r="L201" s="249"/>
      <c r="M201" s="250"/>
      <c r="N201" s="251"/>
      <c r="O201" s="251"/>
      <c r="P201" s="251"/>
      <c r="Q201" s="251"/>
      <c r="R201" s="251"/>
      <c r="S201" s="251"/>
      <c r="T201" s="25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3" t="s">
        <v>196</v>
      </c>
      <c r="AU201" s="253" t="s">
        <v>85</v>
      </c>
      <c r="AV201" s="14" t="s">
        <v>85</v>
      </c>
      <c r="AW201" s="14" t="s">
        <v>33</v>
      </c>
      <c r="AX201" s="14" t="s">
        <v>72</v>
      </c>
      <c r="AY201" s="253" t="s">
        <v>186</v>
      </c>
    </row>
    <row r="202" s="2" customFormat="1" ht="24.15" customHeight="1">
      <c r="A202" s="38"/>
      <c r="B202" s="39"/>
      <c r="C202" s="213" t="s">
        <v>584</v>
      </c>
      <c r="D202" s="213" t="s">
        <v>188</v>
      </c>
      <c r="E202" s="214" t="s">
        <v>1916</v>
      </c>
      <c r="F202" s="215" t="s">
        <v>1917</v>
      </c>
      <c r="G202" s="216" t="s">
        <v>566</v>
      </c>
      <c r="H202" s="217">
        <v>64</v>
      </c>
      <c r="I202" s="218"/>
      <c r="J202" s="219">
        <f>ROUND(I202*H202,2)</f>
        <v>0</v>
      </c>
      <c r="K202" s="220"/>
      <c r="L202" s="44"/>
      <c r="M202" s="221" t="s">
        <v>19</v>
      </c>
      <c r="N202" s="222" t="s">
        <v>44</v>
      </c>
      <c r="O202" s="84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25" t="s">
        <v>306</v>
      </c>
      <c r="AT202" s="225" t="s">
        <v>188</v>
      </c>
      <c r="AU202" s="225" t="s">
        <v>85</v>
      </c>
      <c r="AY202" s="17" t="s">
        <v>186</v>
      </c>
      <c r="BE202" s="226">
        <f>IF(N202="základní",J202,0)</f>
        <v>0</v>
      </c>
      <c r="BF202" s="226">
        <f>IF(N202="snížená",J202,0)</f>
        <v>0</v>
      </c>
      <c r="BG202" s="226">
        <f>IF(N202="zákl. přenesená",J202,0)</f>
        <v>0</v>
      </c>
      <c r="BH202" s="226">
        <f>IF(N202="sníž. přenesená",J202,0)</f>
        <v>0</v>
      </c>
      <c r="BI202" s="226">
        <f>IF(N202="nulová",J202,0)</f>
        <v>0</v>
      </c>
      <c r="BJ202" s="17" t="s">
        <v>85</v>
      </c>
      <c r="BK202" s="226">
        <f>ROUND(I202*H202,2)</f>
        <v>0</v>
      </c>
      <c r="BL202" s="17" t="s">
        <v>306</v>
      </c>
      <c r="BM202" s="225" t="s">
        <v>1918</v>
      </c>
    </row>
    <row r="203" s="14" customFormat="1">
      <c r="A203" s="14"/>
      <c r="B203" s="243"/>
      <c r="C203" s="244"/>
      <c r="D203" s="234" t="s">
        <v>196</v>
      </c>
      <c r="E203" s="245" t="s">
        <v>19</v>
      </c>
      <c r="F203" s="246" t="s">
        <v>1919</v>
      </c>
      <c r="G203" s="244"/>
      <c r="H203" s="247">
        <v>64</v>
      </c>
      <c r="I203" s="248"/>
      <c r="J203" s="244"/>
      <c r="K203" s="244"/>
      <c r="L203" s="249"/>
      <c r="M203" s="250"/>
      <c r="N203" s="251"/>
      <c r="O203" s="251"/>
      <c r="P203" s="251"/>
      <c r="Q203" s="251"/>
      <c r="R203" s="251"/>
      <c r="S203" s="251"/>
      <c r="T203" s="25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3" t="s">
        <v>196</v>
      </c>
      <c r="AU203" s="253" t="s">
        <v>85</v>
      </c>
      <c r="AV203" s="14" t="s">
        <v>85</v>
      </c>
      <c r="AW203" s="14" t="s">
        <v>33</v>
      </c>
      <c r="AX203" s="14" t="s">
        <v>72</v>
      </c>
      <c r="AY203" s="253" t="s">
        <v>186</v>
      </c>
    </row>
    <row r="204" s="2" customFormat="1" ht="37.8" customHeight="1">
      <c r="A204" s="38"/>
      <c r="B204" s="39"/>
      <c r="C204" s="213" t="s">
        <v>589</v>
      </c>
      <c r="D204" s="213" t="s">
        <v>188</v>
      </c>
      <c r="E204" s="214" t="s">
        <v>1920</v>
      </c>
      <c r="F204" s="215" t="s">
        <v>1921</v>
      </c>
      <c r="G204" s="216" t="s">
        <v>566</v>
      </c>
      <c r="H204" s="217">
        <v>64</v>
      </c>
      <c r="I204" s="218"/>
      <c r="J204" s="219">
        <f>ROUND(I204*H204,2)</f>
        <v>0</v>
      </c>
      <c r="K204" s="220"/>
      <c r="L204" s="44"/>
      <c r="M204" s="221" t="s">
        <v>19</v>
      </c>
      <c r="N204" s="222" t="s">
        <v>44</v>
      </c>
      <c r="O204" s="84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25" t="s">
        <v>306</v>
      </c>
      <c r="AT204" s="225" t="s">
        <v>188</v>
      </c>
      <c r="AU204" s="225" t="s">
        <v>85</v>
      </c>
      <c r="AY204" s="17" t="s">
        <v>186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7" t="s">
        <v>85</v>
      </c>
      <c r="BK204" s="226">
        <f>ROUND(I204*H204,2)</f>
        <v>0</v>
      </c>
      <c r="BL204" s="17" t="s">
        <v>306</v>
      </c>
      <c r="BM204" s="225" t="s">
        <v>1922</v>
      </c>
    </row>
    <row r="205" s="14" customFormat="1">
      <c r="A205" s="14"/>
      <c r="B205" s="243"/>
      <c r="C205" s="244"/>
      <c r="D205" s="234" t="s">
        <v>196</v>
      </c>
      <c r="E205" s="245" t="s">
        <v>19</v>
      </c>
      <c r="F205" s="246" t="s">
        <v>1919</v>
      </c>
      <c r="G205" s="244"/>
      <c r="H205" s="247">
        <v>64</v>
      </c>
      <c r="I205" s="248"/>
      <c r="J205" s="244"/>
      <c r="K205" s="244"/>
      <c r="L205" s="249"/>
      <c r="M205" s="250"/>
      <c r="N205" s="251"/>
      <c r="O205" s="251"/>
      <c r="P205" s="251"/>
      <c r="Q205" s="251"/>
      <c r="R205" s="251"/>
      <c r="S205" s="251"/>
      <c r="T205" s="25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3" t="s">
        <v>196</v>
      </c>
      <c r="AU205" s="253" t="s">
        <v>85</v>
      </c>
      <c r="AV205" s="14" t="s">
        <v>85</v>
      </c>
      <c r="AW205" s="14" t="s">
        <v>33</v>
      </c>
      <c r="AX205" s="14" t="s">
        <v>72</v>
      </c>
      <c r="AY205" s="253" t="s">
        <v>186</v>
      </c>
    </row>
    <row r="206" s="2" customFormat="1" ht="16.5" customHeight="1">
      <c r="A206" s="38"/>
      <c r="B206" s="39"/>
      <c r="C206" s="254" t="s">
        <v>594</v>
      </c>
      <c r="D206" s="254" t="s">
        <v>236</v>
      </c>
      <c r="E206" s="255" t="s">
        <v>1923</v>
      </c>
      <c r="F206" s="256" t="s">
        <v>1913</v>
      </c>
      <c r="G206" s="257" t="s">
        <v>1664</v>
      </c>
      <c r="H206" s="258">
        <v>1</v>
      </c>
      <c r="I206" s="259"/>
      <c r="J206" s="260">
        <f>ROUND(I206*H206,2)</f>
        <v>0</v>
      </c>
      <c r="K206" s="261"/>
      <c r="L206" s="262"/>
      <c r="M206" s="263" t="s">
        <v>19</v>
      </c>
      <c r="N206" s="264" t="s">
        <v>44</v>
      </c>
      <c r="O206" s="84"/>
      <c r="P206" s="223">
        <f>O206*H206</f>
        <v>0</v>
      </c>
      <c r="Q206" s="223">
        <v>0.17280000000000001</v>
      </c>
      <c r="R206" s="223">
        <f>Q206*H206</f>
        <v>0.17280000000000001</v>
      </c>
      <c r="S206" s="223">
        <v>0</v>
      </c>
      <c r="T206" s="224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25" t="s">
        <v>406</v>
      </c>
      <c r="AT206" s="225" t="s">
        <v>236</v>
      </c>
      <c r="AU206" s="225" t="s">
        <v>85</v>
      </c>
      <c r="AY206" s="17" t="s">
        <v>186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7" t="s">
        <v>85</v>
      </c>
      <c r="BK206" s="226">
        <f>ROUND(I206*H206,2)</f>
        <v>0</v>
      </c>
      <c r="BL206" s="17" t="s">
        <v>306</v>
      </c>
      <c r="BM206" s="225" t="s">
        <v>1924</v>
      </c>
    </row>
    <row r="207" s="13" customFormat="1">
      <c r="A207" s="13"/>
      <c r="B207" s="232"/>
      <c r="C207" s="233"/>
      <c r="D207" s="234" t="s">
        <v>196</v>
      </c>
      <c r="E207" s="235" t="s">
        <v>19</v>
      </c>
      <c r="F207" s="236" t="s">
        <v>1925</v>
      </c>
      <c r="G207" s="233"/>
      <c r="H207" s="235" t="s">
        <v>19</v>
      </c>
      <c r="I207" s="237"/>
      <c r="J207" s="233"/>
      <c r="K207" s="233"/>
      <c r="L207" s="238"/>
      <c r="M207" s="239"/>
      <c r="N207" s="240"/>
      <c r="O207" s="240"/>
      <c r="P207" s="240"/>
      <c r="Q207" s="240"/>
      <c r="R207" s="240"/>
      <c r="S207" s="240"/>
      <c r="T207" s="24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2" t="s">
        <v>196</v>
      </c>
      <c r="AU207" s="242" t="s">
        <v>85</v>
      </c>
      <c r="AV207" s="13" t="s">
        <v>79</v>
      </c>
      <c r="AW207" s="13" t="s">
        <v>33</v>
      </c>
      <c r="AX207" s="13" t="s">
        <v>72</v>
      </c>
      <c r="AY207" s="242" t="s">
        <v>186</v>
      </c>
    </row>
    <row r="208" s="14" customFormat="1">
      <c r="A208" s="14"/>
      <c r="B208" s="243"/>
      <c r="C208" s="244"/>
      <c r="D208" s="234" t="s">
        <v>196</v>
      </c>
      <c r="E208" s="245" t="s">
        <v>19</v>
      </c>
      <c r="F208" s="246" t="s">
        <v>1926</v>
      </c>
      <c r="G208" s="244"/>
      <c r="H208" s="247">
        <v>1</v>
      </c>
      <c r="I208" s="248"/>
      <c r="J208" s="244"/>
      <c r="K208" s="244"/>
      <c r="L208" s="249"/>
      <c r="M208" s="250"/>
      <c r="N208" s="251"/>
      <c r="O208" s="251"/>
      <c r="P208" s="251"/>
      <c r="Q208" s="251"/>
      <c r="R208" s="251"/>
      <c r="S208" s="251"/>
      <c r="T208" s="25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3" t="s">
        <v>196</v>
      </c>
      <c r="AU208" s="253" t="s">
        <v>85</v>
      </c>
      <c r="AV208" s="14" t="s">
        <v>85</v>
      </c>
      <c r="AW208" s="14" t="s">
        <v>33</v>
      </c>
      <c r="AX208" s="14" t="s">
        <v>72</v>
      </c>
      <c r="AY208" s="253" t="s">
        <v>186</v>
      </c>
    </row>
    <row r="209" s="2" customFormat="1" ht="37.8" customHeight="1">
      <c r="A209" s="38"/>
      <c r="B209" s="39"/>
      <c r="C209" s="213" t="s">
        <v>599</v>
      </c>
      <c r="D209" s="213" t="s">
        <v>188</v>
      </c>
      <c r="E209" s="214" t="s">
        <v>1927</v>
      </c>
      <c r="F209" s="215" t="s">
        <v>1928</v>
      </c>
      <c r="G209" s="216" t="s">
        <v>566</v>
      </c>
      <c r="H209" s="217">
        <v>25</v>
      </c>
      <c r="I209" s="218"/>
      <c r="J209" s="219">
        <f>ROUND(I209*H209,2)</f>
        <v>0</v>
      </c>
      <c r="K209" s="220"/>
      <c r="L209" s="44"/>
      <c r="M209" s="221" t="s">
        <v>19</v>
      </c>
      <c r="N209" s="222" t="s">
        <v>44</v>
      </c>
      <c r="O209" s="84"/>
      <c r="P209" s="223">
        <f>O209*H209</f>
        <v>0</v>
      </c>
      <c r="Q209" s="223">
        <v>0.0015554</v>
      </c>
      <c r="R209" s="223">
        <f>Q209*H209</f>
        <v>0.038884999999999996</v>
      </c>
      <c r="S209" s="223">
        <v>0</v>
      </c>
      <c r="T209" s="224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25" t="s">
        <v>306</v>
      </c>
      <c r="AT209" s="225" t="s">
        <v>188</v>
      </c>
      <c r="AU209" s="225" t="s">
        <v>85</v>
      </c>
      <c r="AY209" s="17" t="s">
        <v>186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7" t="s">
        <v>85</v>
      </c>
      <c r="BK209" s="226">
        <f>ROUND(I209*H209,2)</f>
        <v>0</v>
      </c>
      <c r="BL209" s="17" t="s">
        <v>306</v>
      </c>
      <c r="BM209" s="225" t="s">
        <v>1929</v>
      </c>
    </row>
    <row r="210" s="2" customFormat="1">
      <c r="A210" s="38"/>
      <c r="B210" s="39"/>
      <c r="C210" s="40"/>
      <c r="D210" s="227" t="s">
        <v>194</v>
      </c>
      <c r="E210" s="40"/>
      <c r="F210" s="228" t="s">
        <v>1930</v>
      </c>
      <c r="G210" s="40"/>
      <c r="H210" s="40"/>
      <c r="I210" s="229"/>
      <c r="J210" s="40"/>
      <c r="K210" s="40"/>
      <c r="L210" s="44"/>
      <c r="M210" s="230"/>
      <c r="N210" s="231"/>
      <c r="O210" s="84"/>
      <c r="P210" s="84"/>
      <c r="Q210" s="84"/>
      <c r="R210" s="84"/>
      <c r="S210" s="84"/>
      <c r="T210" s="85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7" t="s">
        <v>194</v>
      </c>
      <c r="AU210" s="17" t="s">
        <v>85</v>
      </c>
    </row>
    <row r="211" s="2" customFormat="1" ht="37.8" customHeight="1">
      <c r="A211" s="38"/>
      <c r="B211" s="39"/>
      <c r="C211" s="213" t="s">
        <v>604</v>
      </c>
      <c r="D211" s="213" t="s">
        <v>188</v>
      </c>
      <c r="E211" s="214" t="s">
        <v>1931</v>
      </c>
      <c r="F211" s="215" t="s">
        <v>1932</v>
      </c>
      <c r="G211" s="216" t="s">
        <v>566</v>
      </c>
      <c r="H211" s="217">
        <v>120</v>
      </c>
      <c r="I211" s="218"/>
      <c r="J211" s="219">
        <f>ROUND(I211*H211,2)</f>
        <v>0</v>
      </c>
      <c r="K211" s="220"/>
      <c r="L211" s="44"/>
      <c r="M211" s="221" t="s">
        <v>19</v>
      </c>
      <c r="N211" s="222" t="s">
        <v>44</v>
      </c>
      <c r="O211" s="84"/>
      <c r="P211" s="223">
        <f>O211*H211</f>
        <v>0</v>
      </c>
      <c r="Q211" s="223">
        <v>0.0016102</v>
      </c>
      <c r="R211" s="223">
        <f>Q211*H211</f>
        <v>0.19322400000000001</v>
      </c>
      <c r="S211" s="223">
        <v>0</v>
      </c>
      <c r="T211" s="224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25" t="s">
        <v>306</v>
      </c>
      <c r="AT211" s="225" t="s">
        <v>188</v>
      </c>
      <c r="AU211" s="225" t="s">
        <v>85</v>
      </c>
      <c r="AY211" s="17" t="s">
        <v>186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7" t="s">
        <v>85</v>
      </c>
      <c r="BK211" s="226">
        <f>ROUND(I211*H211,2)</f>
        <v>0</v>
      </c>
      <c r="BL211" s="17" t="s">
        <v>306</v>
      </c>
      <c r="BM211" s="225" t="s">
        <v>1933</v>
      </c>
    </row>
    <row r="212" s="2" customFormat="1">
      <c r="A212" s="38"/>
      <c r="B212" s="39"/>
      <c r="C212" s="40"/>
      <c r="D212" s="227" t="s">
        <v>194</v>
      </c>
      <c r="E212" s="40"/>
      <c r="F212" s="228" t="s">
        <v>1934</v>
      </c>
      <c r="G212" s="40"/>
      <c r="H212" s="40"/>
      <c r="I212" s="229"/>
      <c r="J212" s="40"/>
      <c r="K212" s="40"/>
      <c r="L212" s="44"/>
      <c r="M212" s="230"/>
      <c r="N212" s="231"/>
      <c r="O212" s="84"/>
      <c r="P212" s="84"/>
      <c r="Q212" s="84"/>
      <c r="R212" s="84"/>
      <c r="S212" s="84"/>
      <c r="T212" s="85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7" t="s">
        <v>194</v>
      </c>
      <c r="AU212" s="17" t="s">
        <v>85</v>
      </c>
    </row>
    <row r="213" s="2" customFormat="1" ht="37.8" customHeight="1">
      <c r="A213" s="38"/>
      <c r="B213" s="39"/>
      <c r="C213" s="213" t="s">
        <v>609</v>
      </c>
      <c r="D213" s="213" t="s">
        <v>188</v>
      </c>
      <c r="E213" s="214" t="s">
        <v>1935</v>
      </c>
      <c r="F213" s="215" t="s">
        <v>1936</v>
      </c>
      <c r="G213" s="216" t="s">
        <v>566</v>
      </c>
      <c r="H213" s="217">
        <v>25</v>
      </c>
      <c r="I213" s="218"/>
      <c r="J213" s="219">
        <f>ROUND(I213*H213,2)</f>
        <v>0</v>
      </c>
      <c r="K213" s="220"/>
      <c r="L213" s="44"/>
      <c r="M213" s="221" t="s">
        <v>19</v>
      </c>
      <c r="N213" s="222" t="s">
        <v>44</v>
      </c>
      <c r="O213" s="84"/>
      <c r="P213" s="223">
        <f>O213*H213</f>
        <v>0</v>
      </c>
      <c r="Q213" s="223">
        <v>0.001665</v>
      </c>
      <c r="R213" s="223">
        <f>Q213*H213</f>
        <v>0.041625000000000002</v>
      </c>
      <c r="S213" s="223">
        <v>0</v>
      </c>
      <c r="T213" s="224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25" t="s">
        <v>306</v>
      </c>
      <c r="AT213" s="225" t="s">
        <v>188</v>
      </c>
      <c r="AU213" s="225" t="s">
        <v>85</v>
      </c>
      <c r="AY213" s="17" t="s">
        <v>186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7" t="s">
        <v>85</v>
      </c>
      <c r="BK213" s="226">
        <f>ROUND(I213*H213,2)</f>
        <v>0</v>
      </c>
      <c r="BL213" s="17" t="s">
        <v>306</v>
      </c>
      <c r="BM213" s="225" t="s">
        <v>1937</v>
      </c>
    </row>
    <row r="214" s="2" customFormat="1">
      <c r="A214" s="38"/>
      <c r="B214" s="39"/>
      <c r="C214" s="40"/>
      <c r="D214" s="227" t="s">
        <v>194</v>
      </c>
      <c r="E214" s="40"/>
      <c r="F214" s="228" t="s">
        <v>1938</v>
      </c>
      <c r="G214" s="40"/>
      <c r="H214" s="40"/>
      <c r="I214" s="229"/>
      <c r="J214" s="40"/>
      <c r="K214" s="40"/>
      <c r="L214" s="44"/>
      <c r="M214" s="230"/>
      <c r="N214" s="231"/>
      <c r="O214" s="84"/>
      <c r="P214" s="84"/>
      <c r="Q214" s="84"/>
      <c r="R214" s="84"/>
      <c r="S214" s="84"/>
      <c r="T214" s="85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7" t="s">
        <v>194</v>
      </c>
      <c r="AU214" s="17" t="s">
        <v>85</v>
      </c>
    </row>
    <row r="215" s="2" customFormat="1" ht="37.8" customHeight="1">
      <c r="A215" s="38"/>
      <c r="B215" s="39"/>
      <c r="C215" s="213" t="s">
        <v>614</v>
      </c>
      <c r="D215" s="213" t="s">
        <v>188</v>
      </c>
      <c r="E215" s="214" t="s">
        <v>1939</v>
      </c>
      <c r="F215" s="215" t="s">
        <v>1940</v>
      </c>
      <c r="G215" s="216" t="s">
        <v>566</v>
      </c>
      <c r="H215" s="217">
        <v>50</v>
      </c>
      <c r="I215" s="218"/>
      <c r="J215" s="219">
        <f>ROUND(I215*H215,2)</f>
        <v>0</v>
      </c>
      <c r="K215" s="220"/>
      <c r="L215" s="44"/>
      <c r="M215" s="221" t="s">
        <v>19</v>
      </c>
      <c r="N215" s="222" t="s">
        <v>44</v>
      </c>
      <c r="O215" s="84"/>
      <c r="P215" s="223">
        <f>O215*H215</f>
        <v>0</v>
      </c>
      <c r="Q215" s="223">
        <v>0.00070052000000000005</v>
      </c>
      <c r="R215" s="223">
        <f>Q215*H215</f>
        <v>0.035026000000000002</v>
      </c>
      <c r="S215" s="223">
        <v>0</v>
      </c>
      <c r="T215" s="224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25" t="s">
        <v>306</v>
      </c>
      <c r="AT215" s="225" t="s">
        <v>188</v>
      </c>
      <c r="AU215" s="225" t="s">
        <v>85</v>
      </c>
      <c r="AY215" s="17" t="s">
        <v>186</v>
      </c>
      <c r="BE215" s="226">
        <f>IF(N215="základní",J215,0)</f>
        <v>0</v>
      </c>
      <c r="BF215" s="226">
        <f>IF(N215="snížená",J215,0)</f>
        <v>0</v>
      </c>
      <c r="BG215" s="226">
        <f>IF(N215="zákl. přenesená",J215,0)</f>
        <v>0</v>
      </c>
      <c r="BH215" s="226">
        <f>IF(N215="sníž. přenesená",J215,0)</f>
        <v>0</v>
      </c>
      <c r="BI215" s="226">
        <f>IF(N215="nulová",J215,0)</f>
        <v>0</v>
      </c>
      <c r="BJ215" s="17" t="s">
        <v>85</v>
      </c>
      <c r="BK215" s="226">
        <f>ROUND(I215*H215,2)</f>
        <v>0</v>
      </c>
      <c r="BL215" s="17" t="s">
        <v>306</v>
      </c>
      <c r="BM215" s="225" t="s">
        <v>1941</v>
      </c>
    </row>
    <row r="216" s="2" customFormat="1">
      <c r="A216" s="38"/>
      <c r="B216" s="39"/>
      <c r="C216" s="40"/>
      <c r="D216" s="227" t="s">
        <v>194</v>
      </c>
      <c r="E216" s="40"/>
      <c r="F216" s="228" t="s">
        <v>1942</v>
      </c>
      <c r="G216" s="40"/>
      <c r="H216" s="40"/>
      <c r="I216" s="229"/>
      <c r="J216" s="40"/>
      <c r="K216" s="40"/>
      <c r="L216" s="44"/>
      <c r="M216" s="230"/>
      <c r="N216" s="231"/>
      <c r="O216" s="84"/>
      <c r="P216" s="84"/>
      <c r="Q216" s="84"/>
      <c r="R216" s="84"/>
      <c r="S216" s="84"/>
      <c r="T216" s="85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7" t="s">
        <v>194</v>
      </c>
      <c r="AU216" s="17" t="s">
        <v>85</v>
      </c>
    </row>
    <row r="217" s="2" customFormat="1" ht="37.8" customHeight="1">
      <c r="A217" s="38"/>
      <c r="B217" s="39"/>
      <c r="C217" s="213" t="s">
        <v>619</v>
      </c>
      <c r="D217" s="213" t="s">
        <v>188</v>
      </c>
      <c r="E217" s="214" t="s">
        <v>1943</v>
      </c>
      <c r="F217" s="215" t="s">
        <v>1944</v>
      </c>
      <c r="G217" s="216" t="s">
        <v>566</v>
      </c>
      <c r="H217" s="217">
        <v>10</v>
      </c>
      <c r="I217" s="218"/>
      <c r="J217" s="219">
        <f>ROUND(I217*H217,2)</f>
        <v>0</v>
      </c>
      <c r="K217" s="220"/>
      <c r="L217" s="44"/>
      <c r="M217" s="221" t="s">
        <v>19</v>
      </c>
      <c r="N217" s="222" t="s">
        <v>44</v>
      </c>
      <c r="O217" s="84"/>
      <c r="P217" s="223">
        <f>O217*H217</f>
        <v>0</v>
      </c>
      <c r="Q217" s="223">
        <v>0.00083204000000000004</v>
      </c>
      <c r="R217" s="223">
        <f>Q217*H217</f>
        <v>0.0083204000000000004</v>
      </c>
      <c r="S217" s="223">
        <v>0</v>
      </c>
      <c r="T217" s="224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25" t="s">
        <v>306</v>
      </c>
      <c r="AT217" s="225" t="s">
        <v>188</v>
      </c>
      <c r="AU217" s="225" t="s">
        <v>85</v>
      </c>
      <c r="AY217" s="17" t="s">
        <v>186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7" t="s">
        <v>85</v>
      </c>
      <c r="BK217" s="226">
        <f>ROUND(I217*H217,2)</f>
        <v>0</v>
      </c>
      <c r="BL217" s="17" t="s">
        <v>306</v>
      </c>
      <c r="BM217" s="225" t="s">
        <v>1945</v>
      </c>
    </row>
    <row r="218" s="2" customFormat="1">
      <c r="A218" s="38"/>
      <c r="B218" s="39"/>
      <c r="C218" s="40"/>
      <c r="D218" s="227" t="s">
        <v>194</v>
      </c>
      <c r="E218" s="40"/>
      <c r="F218" s="228" t="s">
        <v>1946</v>
      </c>
      <c r="G218" s="40"/>
      <c r="H218" s="40"/>
      <c r="I218" s="229"/>
      <c r="J218" s="40"/>
      <c r="K218" s="40"/>
      <c r="L218" s="44"/>
      <c r="M218" s="230"/>
      <c r="N218" s="231"/>
      <c r="O218" s="84"/>
      <c r="P218" s="84"/>
      <c r="Q218" s="84"/>
      <c r="R218" s="84"/>
      <c r="S218" s="84"/>
      <c r="T218" s="85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7" t="s">
        <v>194</v>
      </c>
      <c r="AU218" s="17" t="s">
        <v>85</v>
      </c>
    </row>
    <row r="219" s="2" customFormat="1" ht="37.8" customHeight="1">
      <c r="A219" s="38"/>
      <c r="B219" s="39"/>
      <c r="C219" s="213" t="s">
        <v>624</v>
      </c>
      <c r="D219" s="213" t="s">
        <v>188</v>
      </c>
      <c r="E219" s="214" t="s">
        <v>1947</v>
      </c>
      <c r="F219" s="215" t="s">
        <v>1948</v>
      </c>
      <c r="G219" s="216" t="s">
        <v>566</v>
      </c>
      <c r="H219" s="217">
        <v>10</v>
      </c>
      <c r="I219" s="218"/>
      <c r="J219" s="219">
        <f>ROUND(I219*H219,2)</f>
        <v>0</v>
      </c>
      <c r="K219" s="220"/>
      <c r="L219" s="44"/>
      <c r="M219" s="221" t="s">
        <v>19</v>
      </c>
      <c r="N219" s="222" t="s">
        <v>44</v>
      </c>
      <c r="O219" s="84"/>
      <c r="P219" s="223">
        <f>O219*H219</f>
        <v>0</v>
      </c>
      <c r="Q219" s="223">
        <v>0.00095259999999999995</v>
      </c>
      <c r="R219" s="223">
        <f>Q219*H219</f>
        <v>0.0095259999999999997</v>
      </c>
      <c r="S219" s="223">
        <v>0</v>
      </c>
      <c r="T219" s="224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25" t="s">
        <v>306</v>
      </c>
      <c r="AT219" s="225" t="s">
        <v>188</v>
      </c>
      <c r="AU219" s="225" t="s">
        <v>85</v>
      </c>
      <c r="AY219" s="17" t="s">
        <v>186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7" t="s">
        <v>85</v>
      </c>
      <c r="BK219" s="226">
        <f>ROUND(I219*H219,2)</f>
        <v>0</v>
      </c>
      <c r="BL219" s="17" t="s">
        <v>306</v>
      </c>
      <c r="BM219" s="225" t="s">
        <v>1949</v>
      </c>
    </row>
    <row r="220" s="2" customFormat="1">
      <c r="A220" s="38"/>
      <c r="B220" s="39"/>
      <c r="C220" s="40"/>
      <c r="D220" s="227" t="s">
        <v>194</v>
      </c>
      <c r="E220" s="40"/>
      <c r="F220" s="228" t="s">
        <v>1950</v>
      </c>
      <c r="G220" s="40"/>
      <c r="H220" s="40"/>
      <c r="I220" s="229"/>
      <c r="J220" s="40"/>
      <c r="K220" s="40"/>
      <c r="L220" s="44"/>
      <c r="M220" s="230"/>
      <c r="N220" s="231"/>
      <c r="O220" s="84"/>
      <c r="P220" s="84"/>
      <c r="Q220" s="84"/>
      <c r="R220" s="84"/>
      <c r="S220" s="84"/>
      <c r="T220" s="85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7" t="s">
        <v>194</v>
      </c>
      <c r="AU220" s="17" t="s">
        <v>85</v>
      </c>
    </row>
    <row r="221" s="2" customFormat="1" ht="37.8" customHeight="1">
      <c r="A221" s="38"/>
      <c r="B221" s="39"/>
      <c r="C221" s="213" t="s">
        <v>1646</v>
      </c>
      <c r="D221" s="213" t="s">
        <v>188</v>
      </c>
      <c r="E221" s="214" t="s">
        <v>1951</v>
      </c>
      <c r="F221" s="215" t="s">
        <v>1952</v>
      </c>
      <c r="G221" s="216" t="s">
        <v>256</v>
      </c>
      <c r="H221" s="217">
        <v>291.30000000000001</v>
      </c>
      <c r="I221" s="218"/>
      <c r="J221" s="219">
        <f>ROUND(I221*H221,2)</f>
        <v>0</v>
      </c>
      <c r="K221" s="220"/>
      <c r="L221" s="44"/>
      <c r="M221" s="221" t="s">
        <v>19</v>
      </c>
      <c r="N221" s="222" t="s">
        <v>44</v>
      </c>
      <c r="O221" s="84"/>
      <c r="P221" s="223">
        <f>O221*H221</f>
        <v>0</v>
      </c>
      <c r="Q221" s="223">
        <v>0.019120000000000002</v>
      </c>
      <c r="R221" s="223">
        <f>Q221*H221</f>
        <v>5.5696560000000011</v>
      </c>
      <c r="S221" s="223">
        <v>0</v>
      </c>
      <c r="T221" s="224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25" t="s">
        <v>306</v>
      </c>
      <c r="AT221" s="225" t="s">
        <v>188</v>
      </c>
      <c r="AU221" s="225" t="s">
        <v>85</v>
      </c>
      <c r="AY221" s="17" t="s">
        <v>186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7" t="s">
        <v>85</v>
      </c>
      <c r="BK221" s="226">
        <f>ROUND(I221*H221,2)</f>
        <v>0</v>
      </c>
      <c r="BL221" s="17" t="s">
        <v>306</v>
      </c>
      <c r="BM221" s="225" t="s">
        <v>1953</v>
      </c>
    </row>
    <row r="222" s="2" customFormat="1">
      <c r="A222" s="38"/>
      <c r="B222" s="39"/>
      <c r="C222" s="40"/>
      <c r="D222" s="227" t="s">
        <v>194</v>
      </c>
      <c r="E222" s="40"/>
      <c r="F222" s="228" t="s">
        <v>1954</v>
      </c>
      <c r="G222" s="40"/>
      <c r="H222" s="40"/>
      <c r="I222" s="229"/>
      <c r="J222" s="40"/>
      <c r="K222" s="40"/>
      <c r="L222" s="44"/>
      <c r="M222" s="230"/>
      <c r="N222" s="231"/>
      <c r="O222" s="84"/>
      <c r="P222" s="84"/>
      <c r="Q222" s="84"/>
      <c r="R222" s="84"/>
      <c r="S222" s="84"/>
      <c r="T222" s="85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7" t="s">
        <v>194</v>
      </c>
      <c r="AU222" s="17" t="s">
        <v>85</v>
      </c>
    </row>
    <row r="223" s="14" customFormat="1">
      <c r="A223" s="14"/>
      <c r="B223" s="243"/>
      <c r="C223" s="244"/>
      <c r="D223" s="234" t="s">
        <v>196</v>
      </c>
      <c r="E223" s="245" t="s">
        <v>19</v>
      </c>
      <c r="F223" s="246" t="s">
        <v>1955</v>
      </c>
      <c r="G223" s="244"/>
      <c r="H223" s="247">
        <v>60</v>
      </c>
      <c r="I223" s="248"/>
      <c r="J223" s="244"/>
      <c r="K223" s="244"/>
      <c r="L223" s="249"/>
      <c r="M223" s="250"/>
      <c r="N223" s="251"/>
      <c r="O223" s="251"/>
      <c r="P223" s="251"/>
      <c r="Q223" s="251"/>
      <c r="R223" s="251"/>
      <c r="S223" s="251"/>
      <c r="T223" s="25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3" t="s">
        <v>196</v>
      </c>
      <c r="AU223" s="253" t="s">
        <v>85</v>
      </c>
      <c r="AV223" s="14" t="s">
        <v>85</v>
      </c>
      <c r="AW223" s="14" t="s">
        <v>33</v>
      </c>
      <c r="AX223" s="14" t="s">
        <v>72</v>
      </c>
      <c r="AY223" s="253" t="s">
        <v>186</v>
      </c>
    </row>
    <row r="224" s="14" customFormat="1">
      <c r="A224" s="14"/>
      <c r="B224" s="243"/>
      <c r="C224" s="244"/>
      <c r="D224" s="234" t="s">
        <v>196</v>
      </c>
      <c r="E224" s="245" t="s">
        <v>19</v>
      </c>
      <c r="F224" s="246" t="s">
        <v>1956</v>
      </c>
      <c r="G224" s="244"/>
      <c r="H224" s="247">
        <v>30</v>
      </c>
      <c r="I224" s="248"/>
      <c r="J224" s="244"/>
      <c r="K224" s="244"/>
      <c r="L224" s="249"/>
      <c r="M224" s="250"/>
      <c r="N224" s="251"/>
      <c r="O224" s="251"/>
      <c r="P224" s="251"/>
      <c r="Q224" s="251"/>
      <c r="R224" s="251"/>
      <c r="S224" s="251"/>
      <c r="T224" s="25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3" t="s">
        <v>196</v>
      </c>
      <c r="AU224" s="253" t="s">
        <v>85</v>
      </c>
      <c r="AV224" s="14" t="s">
        <v>85</v>
      </c>
      <c r="AW224" s="14" t="s">
        <v>33</v>
      </c>
      <c r="AX224" s="14" t="s">
        <v>72</v>
      </c>
      <c r="AY224" s="253" t="s">
        <v>186</v>
      </c>
    </row>
    <row r="225" s="14" customFormat="1">
      <c r="A225" s="14"/>
      <c r="B225" s="243"/>
      <c r="C225" s="244"/>
      <c r="D225" s="234" t="s">
        <v>196</v>
      </c>
      <c r="E225" s="245" t="s">
        <v>19</v>
      </c>
      <c r="F225" s="246" t="s">
        <v>1957</v>
      </c>
      <c r="G225" s="244"/>
      <c r="H225" s="247">
        <v>19</v>
      </c>
      <c r="I225" s="248"/>
      <c r="J225" s="244"/>
      <c r="K225" s="244"/>
      <c r="L225" s="249"/>
      <c r="M225" s="250"/>
      <c r="N225" s="251"/>
      <c r="O225" s="251"/>
      <c r="P225" s="251"/>
      <c r="Q225" s="251"/>
      <c r="R225" s="251"/>
      <c r="S225" s="251"/>
      <c r="T225" s="25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3" t="s">
        <v>196</v>
      </c>
      <c r="AU225" s="253" t="s">
        <v>85</v>
      </c>
      <c r="AV225" s="14" t="s">
        <v>85</v>
      </c>
      <c r="AW225" s="14" t="s">
        <v>33</v>
      </c>
      <c r="AX225" s="14" t="s">
        <v>72</v>
      </c>
      <c r="AY225" s="253" t="s">
        <v>186</v>
      </c>
    </row>
    <row r="226" s="14" customFormat="1">
      <c r="A226" s="14"/>
      <c r="B226" s="243"/>
      <c r="C226" s="244"/>
      <c r="D226" s="234" t="s">
        <v>196</v>
      </c>
      <c r="E226" s="245" t="s">
        <v>19</v>
      </c>
      <c r="F226" s="246" t="s">
        <v>1958</v>
      </c>
      <c r="G226" s="244"/>
      <c r="H226" s="247">
        <v>80</v>
      </c>
      <c r="I226" s="248"/>
      <c r="J226" s="244"/>
      <c r="K226" s="244"/>
      <c r="L226" s="249"/>
      <c r="M226" s="250"/>
      <c r="N226" s="251"/>
      <c r="O226" s="251"/>
      <c r="P226" s="251"/>
      <c r="Q226" s="251"/>
      <c r="R226" s="251"/>
      <c r="S226" s="251"/>
      <c r="T226" s="25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3" t="s">
        <v>196</v>
      </c>
      <c r="AU226" s="253" t="s">
        <v>85</v>
      </c>
      <c r="AV226" s="14" t="s">
        <v>85</v>
      </c>
      <c r="AW226" s="14" t="s">
        <v>33</v>
      </c>
      <c r="AX226" s="14" t="s">
        <v>72</v>
      </c>
      <c r="AY226" s="253" t="s">
        <v>186</v>
      </c>
    </row>
    <row r="227" s="14" customFormat="1">
      <c r="A227" s="14"/>
      <c r="B227" s="243"/>
      <c r="C227" s="244"/>
      <c r="D227" s="234" t="s">
        <v>196</v>
      </c>
      <c r="E227" s="245" t="s">
        <v>19</v>
      </c>
      <c r="F227" s="246" t="s">
        <v>1959</v>
      </c>
      <c r="G227" s="244"/>
      <c r="H227" s="247">
        <v>51.299999999999997</v>
      </c>
      <c r="I227" s="248"/>
      <c r="J227" s="244"/>
      <c r="K227" s="244"/>
      <c r="L227" s="249"/>
      <c r="M227" s="250"/>
      <c r="N227" s="251"/>
      <c r="O227" s="251"/>
      <c r="P227" s="251"/>
      <c r="Q227" s="251"/>
      <c r="R227" s="251"/>
      <c r="S227" s="251"/>
      <c r="T227" s="25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3" t="s">
        <v>196</v>
      </c>
      <c r="AU227" s="253" t="s">
        <v>85</v>
      </c>
      <c r="AV227" s="14" t="s">
        <v>85</v>
      </c>
      <c r="AW227" s="14" t="s">
        <v>33</v>
      </c>
      <c r="AX227" s="14" t="s">
        <v>72</v>
      </c>
      <c r="AY227" s="253" t="s">
        <v>186</v>
      </c>
    </row>
    <row r="228" s="14" customFormat="1">
      <c r="A228" s="14"/>
      <c r="B228" s="243"/>
      <c r="C228" s="244"/>
      <c r="D228" s="234" t="s">
        <v>196</v>
      </c>
      <c r="E228" s="245" t="s">
        <v>19</v>
      </c>
      <c r="F228" s="246" t="s">
        <v>1960</v>
      </c>
      <c r="G228" s="244"/>
      <c r="H228" s="247">
        <v>6</v>
      </c>
      <c r="I228" s="248"/>
      <c r="J228" s="244"/>
      <c r="K228" s="244"/>
      <c r="L228" s="249"/>
      <c r="M228" s="250"/>
      <c r="N228" s="251"/>
      <c r="O228" s="251"/>
      <c r="P228" s="251"/>
      <c r="Q228" s="251"/>
      <c r="R228" s="251"/>
      <c r="S228" s="251"/>
      <c r="T228" s="25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3" t="s">
        <v>196</v>
      </c>
      <c r="AU228" s="253" t="s">
        <v>85</v>
      </c>
      <c r="AV228" s="14" t="s">
        <v>85</v>
      </c>
      <c r="AW228" s="14" t="s">
        <v>33</v>
      </c>
      <c r="AX228" s="14" t="s">
        <v>72</v>
      </c>
      <c r="AY228" s="253" t="s">
        <v>186</v>
      </c>
    </row>
    <row r="229" s="14" customFormat="1">
      <c r="A229" s="14"/>
      <c r="B229" s="243"/>
      <c r="C229" s="244"/>
      <c r="D229" s="234" t="s">
        <v>196</v>
      </c>
      <c r="E229" s="245" t="s">
        <v>19</v>
      </c>
      <c r="F229" s="246" t="s">
        <v>1961</v>
      </c>
      <c r="G229" s="244"/>
      <c r="H229" s="247">
        <v>45</v>
      </c>
      <c r="I229" s="248"/>
      <c r="J229" s="244"/>
      <c r="K229" s="244"/>
      <c r="L229" s="249"/>
      <c r="M229" s="250"/>
      <c r="N229" s="251"/>
      <c r="O229" s="251"/>
      <c r="P229" s="251"/>
      <c r="Q229" s="251"/>
      <c r="R229" s="251"/>
      <c r="S229" s="251"/>
      <c r="T229" s="25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3" t="s">
        <v>196</v>
      </c>
      <c r="AU229" s="253" t="s">
        <v>85</v>
      </c>
      <c r="AV229" s="14" t="s">
        <v>85</v>
      </c>
      <c r="AW229" s="14" t="s">
        <v>33</v>
      </c>
      <c r="AX229" s="14" t="s">
        <v>72</v>
      </c>
      <c r="AY229" s="253" t="s">
        <v>186</v>
      </c>
    </row>
    <row r="230" s="2" customFormat="1" ht="37.8" customHeight="1">
      <c r="A230" s="38"/>
      <c r="B230" s="39"/>
      <c r="C230" s="213" t="s">
        <v>631</v>
      </c>
      <c r="D230" s="213" t="s">
        <v>188</v>
      </c>
      <c r="E230" s="214" t="s">
        <v>1962</v>
      </c>
      <c r="F230" s="215" t="s">
        <v>1963</v>
      </c>
      <c r="G230" s="216" t="s">
        <v>283</v>
      </c>
      <c r="H230" s="217">
        <v>2</v>
      </c>
      <c r="I230" s="218"/>
      <c r="J230" s="219">
        <f>ROUND(I230*H230,2)</f>
        <v>0</v>
      </c>
      <c r="K230" s="220"/>
      <c r="L230" s="44"/>
      <c r="M230" s="221" t="s">
        <v>19</v>
      </c>
      <c r="N230" s="222" t="s">
        <v>44</v>
      </c>
      <c r="O230" s="84"/>
      <c r="P230" s="223">
        <f>O230*H230</f>
        <v>0</v>
      </c>
      <c r="Q230" s="223">
        <v>0.0013799999999999999</v>
      </c>
      <c r="R230" s="223">
        <f>Q230*H230</f>
        <v>0.0027599999999999999</v>
      </c>
      <c r="S230" s="223">
        <v>0</v>
      </c>
      <c r="T230" s="224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25" t="s">
        <v>306</v>
      </c>
      <c r="AT230" s="225" t="s">
        <v>188</v>
      </c>
      <c r="AU230" s="225" t="s">
        <v>85</v>
      </c>
      <c r="AY230" s="17" t="s">
        <v>186</v>
      </c>
      <c r="BE230" s="226">
        <f>IF(N230="základní",J230,0)</f>
        <v>0</v>
      </c>
      <c r="BF230" s="226">
        <f>IF(N230="snížená",J230,0)</f>
        <v>0</v>
      </c>
      <c r="BG230" s="226">
        <f>IF(N230="zákl. přenesená",J230,0)</f>
        <v>0</v>
      </c>
      <c r="BH230" s="226">
        <f>IF(N230="sníž. přenesená",J230,0)</f>
        <v>0</v>
      </c>
      <c r="BI230" s="226">
        <f>IF(N230="nulová",J230,0)</f>
        <v>0</v>
      </c>
      <c r="BJ230" s="17" t="s">
        <v>85</v>
      </c>
      <c r="BK230" s="226">
        <f>ROUND(I230*H230,2)</f>
        <v>0</v>
      </c>
      <c r="BL230" s="17" t="s">
        <v>306</v>
      </c>
      <c r="BM230" s="225" t="s">
        <v>1964</v>
      </c>
    </row>
    <row r="231" s="2" customFormat="1">
      <c r="A231" s="38"/>
      <c r="B231" s="39"/>
      <c r="C231" s="40"/>
      <c r="D231" s="227" t="s">
        <v>194</v>
      </c>
      <c r="E231" s="40"/>
      <c r="F231" s="228" t="s">
        <v>1965</v>
      </c>
      <c r="G231" s="40"/>
      <c r="H231" s="40"/>
      <c r="I231" s="229"/>
      <c r="J231" s="40"/>
      <c r="K231" s="40"/>
      <c r="L231" s="44"/>
      <c r="M231" s="230"/>
      <c r="N231" s="231"/>
      <c r="O231" s="84"/>
      <c r="P231" s="84"/>
      <c r="Q231" s="84"/>
      <c r="R231" s="84"/>
      <c r="S231" s="84"/>
      <c r="T231" s="85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7" t="s">
        <v>194</v>
      </c>
      <c r="AU231" s="17" t="s">
        <v>85</v>
      </c>
    </row>
    <row r="232" s="13" customFormat="1">
      <c r="A232" s="13"/>
      <c r="B232" s="232"/>
      <c r="C232" s="233"/>
      <c r="D232" s="234" t="s">
        <v>196</v>
      </c>
      <c r="E232" s="235" t="s">
        <v>19</v>
      </c>
      <c r="F232" s="236" t="s">
        <v>199</v>
      </c>
      <c r="G232" s="233"/>
      <c r="H232" s="235" t="s">
        <v>19</v>
      </c>
      <c r="I232" s="237"/>
      <c r="J232" s="233"/>
      <c r="K232" s="233"/>
      <c r="L232" s="238"/>
      <c r="M232" s="239"/>
      <c r="N232" s="240"/>
      <c r="O232" s="240"/>
      <c r="P232" s="240"/>
      <c r="Q232" s="240"/>
      <c r="R232" s="240"/>
      <c r="S232" s="240"/>
      <c r="T232" s="24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2" t="s">
        <v>196</v>
      </c>
      <c r="AU232" s="242" t="s">
        <v>85</v>
      </c>
      <c r="AV232" s="13" t="s">
        <v>79</v>
      </c>
      <c r="AW232" s="13" t="s">
        <v>33</v>
      </c>
      <c r="AX232" s="13" t="s">
        <v>72</v>
      </c>
      <c r="AY232" s="242" t="s">
        <v>186</v>
      </c>
    </row>
    <row r="233" s="14" customFormat="1">
      <c r="A233" s="14"/>
      <c r="B233" s="243"/>
      <c r="C233" s="244"/>
      <c r="D233" s="234" t="s">
        <v>196</v>
      </c>
      <c r="E233" s="245" t="s">
        <v>19</v>
      </c>
      <c r="F233" s="246" t="s">
        <v>1966</v>
      </c>
      <c r="G233" s="244"/>
      <c r="H233" s="247">
        <v>2</v>
      </c>
      <c r="I233" s="248"/>
      <c r="J233" s="244"/>
      <c r="K233" s="244"/>
      <c r="L233" s="249"/>
      <c r="M233" s="250"/>
      <c r="N233" s="251"/>
      <c r="O233" s="251"/>
      <c r="P233" s="251"/>
      <c r="Q233" s="251"/>
      <c r="R233" s="251"/>
      <c r="S233" s="251"/>
      <c r="T233" s="25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3" t="s">
        <v>196</v>
      </c>
      <c r="AU233" s="253" t="s">
        <v>85</v>
      </c>
      <c r="AV233" s="14" t="s">
        <v>85</v>
      </c>
      <c r="AW233" s="14" t="s">
        <v>33</v>
      </c>
      <c r="AX233" s="14" t="s">
        <v>72</v>
      </c>
      <c r="AY233" s="253" t="s">
        <v>186</v>
      </c>
    </row>
    <row r="234" s="2" customFormat="1" ht="37.8" customHeight="1">
      <c r="A234" s="38"/>
      <c r="B234" s="39"/>
      <c r="C234" s="213" t="s">
        <v>636</v>
      </c>
      <c r="D234" s="213" t="s">
        <v>188</v>
      </c>
      <c r="E234" s="214" t="s">
        <v>1967</v>
      </c>
      <c r="F234" s="215" t="s">
        <v>1968</v>
      </c>
      <c r="G234" s="216" t="s">
        <v>283</v>
      </c>
      <c r="H234" s="217">
        <v>6</v>
      </c>
      <c r="I234" s="218"/>
      <c r="J234" s="219">
        <f>ROUND(I234*H234,2)</f>
        <v>0</v>
      </c>
      <c r="K234" s="220"/>
      <c r="L234" s="44"/>
      <c r="M234" s="221" t="s">
        <v>19</v>
      </c>
      <c r="N234" s="222" t="s">
        <v>44</v>
      </c>
      <c r="O234" s="84"/>
      <c r="P234" s="223">
        <f>O234*H234</f>
        <v>0</v>
      </c>
      <c r="Q234" s="223">
        <v>0.0035899999999999999</v>
      </c>
      <c r="R234" s="223">
        <f>Q234*H234</f>
        <v>0.02154</v>
      </c>
      <c r="S234" s="223">
        <v>0</v>
      </c>
      <c r="T234" s="224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25" t="s">
        <v>306</v>
      </c>
      <c r="AT234" s="225" t="s">
        <v>188</v>
      </c>
      <c r="AU234" s="225" t="s">
        <v>85</v>
      </c>
      <c r="AY234" s="17" t="s">
        <v>186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7" t="s">
        <v>85</v>
      </c>
      <c r="BK234" s="226">
        <f>ROUND(I234*H234,2)</f>
        <v>0</v>
      </c>
      <c r="BL234" s="17" t="s">
        <v>306</v>
      </c>
      <c r="BM234" s="225" t="s">
        <v>1969</v>
      </c>
    </row>
    <row r="235" s="2" customFormat="1">
      <c r="A235" s="38"/>
      <c r="B235" s="39"/>
      <c r="C235" s="40"/>
      <c r="D235" s="227" t="s">
        <v>194</v>
      </c>
      <c r="E235" s="40"/>
      <c r="F235" s="228" t="s">
        <v>1970</v>
      </c>
      <c r="G235" s="40"/>
      <c r="H235" s="40"/>
      <c r="I235" s="229"/>
      <c r="J235" s="40"/>
      <c r="K235" s="40"/>
      <c r="L235" s="44"/>
      <c r="M235" s="230"/>
      <c r="N235" s="231"/>
      <c r="O235" s="84"/>
      <c r="P235" s="84"/>
      <c r="Q235" s="84"/>
      <c r="R235" s="84"/>
      <c r="S235" s="84"/>
      <c r="T235" s="85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7" t="s">
        <v>194</v>
      </c>
      <c r="AU235" s="17" t="s">
        <v>85</v>
      </c>
    </row>
    <row r="236" s="13" customFormat="1">
      <c r="A236" s="13"/>
      <c r="B236" s="232"/>
      <c r="C236" s="233"/>
      <c r="D236" s="234" t="s">
        <v>196</v>
      </c>
      <c r="E236" s="235" t="s">
        <v>19</v>
      </c>
      <c r="F236" s="236" t="s">
        <v>197</v>
      </c>
      <c r="G236" s="233"/>
      <c r="H236" s="235" t="s">
        <v>19</v>
      </c>
      <c r="I236" s="237"/>
      <c r="J236" s="233"/>
      <c r="K236" s="233"/>
      <c r="L236" s="238"/>
      <c r="M236" s="239"/>
      <c r="N236" s="240"/>
      <c r="O236" s="240"/>
      <c r="P236" s="240"/>
      <c r="Q236" s="240"/>
      <c r="R236" s="240"/>
      <c r="S236" s="240"/>
      <c r="T236" s="24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2" t="s">
        <v>196</v>
      </c>
      <c r="AU236" s="242" t="s">
        <v>85</v>
      </c>
      <c r="AV236" s="13" t="s">
        <v>79</v>
      </c>
      <c r="AW236" s="13" t="s">
        <v>33</v>
      </c>
      <c r="AX236" s="13" t="s">
        <v>72</v>
      </c>
      <c r="AY236" s="242" t="s">
        <v>186</v>
      </c>
    </row>
    <row r="237" s="14" customFormat="1">
      <c r="A237" s="14"/>
      <c r="B237" s="243"/>
      <c r="C237" s="244"/>
      <c r="D237" s="234" t="s">
        <v>196</v>
      </c>
      <c r="E237" s="245" t="s">
        <v>19</v>
      </c>
      <c r="F237" s="246" t="s">
        <v>1971</v>
      </c>
      <c r="G237" s="244"/>
      <c r="H237" s="247">
        <v>2</v>
      </c>
      <c r="I237" s="248"/>
      <c r="J237" s="244"/>
      <c r="K237" s="244"/>
      <c r="L237" s="249"/>
      <c r="M237" s="250"/>
      <c r="N237" s="251"/>
      <c r="O237" s="251"/>
      <c r="P237" s="251"/>
      <c r="Q237" s="251"/>
      <c r="R237" s="251"/>
      <c r="S237" s="251"/>
      <c r="T237" s="25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3" t="s">
        <v>196</v>
      </c>
      <c r="AU237" s="253" t="s">
        <v>85</v>
      </c>
      <c r="AV237" s="14" t="s">
        <v>85</v>
      </c>
      <c r="AW237" s="14" t="s">
        <v>33</v>
      </c>
      <c r="AX237" s="14" t="s">
        <v>72</v>
      </c>
      <c r="AY237" s="253" t="s">
        <v>186</v>
      </c>
    </row>
    <row r="238" s="14" customFormat="1">
      <c r="A238" s="14"/>
      <c r="B238" s="243"/>
      <c r="C238" s="244"/>
      <c r="D238" s="234" t="s">
        <v>196</v>
      </c>
      <c r="E238" s="245" t="s">
        <v>19</v>
      </c>
      <c r="F238" s="246" t="s">
        <v>1972</v>
      </c>
      <c r="G238" s="244"/>
      <c r="H238" s="247">
        <v>1</v>
      </c>
      <c r="I238" s="248"/>
      <c r="J238" s="244"/>
      <c r="K238" s="244"/>
      <c r="L238" s="249"/>
      <c r="M238" s="250"/>
      <c r="N238" s="251"/>
      <c r="O238" s="251"/>
      <c r="P238" s="251"/>
      <c r="Q238" s="251"/>
      <c r="R238" s="251"/>
      <c r="S238" s="251"/>
      <c r="T238" s="252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3" t="s">
        <v>196</v>
      </c>
      <c r="AU238" s="253" t="s">
        <v>85</v>
      </c>
      <c r="AV238" s="14" t="s">
        <v>85</v>
      </c>
      <c r="AW238" s="14" t="s">
        <v>33</v>
      </c>
      <c r="AX238" s="14" t="s">
        <v>72</v>
      </c>
      <c r="AY238" s="253" t="s">
        <v>186</v>
      </c>
    </row>
    <row r="239" s="13" customFormat="1">
      <c r="A239" s="13"/>
      <c r="B239" s="232"/>
      <c r="C239" s="233"/>
      <c r="D239" s="234" t="s">
        <v>196</v>
      </c>
      <c r="E239" s="235" t="s">
        <v>19</v>
      </c>
      <c r="F239" s="236" t="s">
        <v>199</v>
      </c>
      <c r="G239" s="233"/>
      <c r="H239" s="235" t="s">
        <v>19</v>
      </c>
      <c r="I239" s="237"/>
      <c r="J239" s="233"/>
      <c r="K239" s="233"/>
      <c r="L239" s="238"/>
      <c r="M239" s="239"/>
      <c r="N239" s="240"/>
      <c r="O239" s="240"/>
      <c r="P239" s="240"/>
      <c r="Q239" s="240"/>
      <c r="R239" s="240"/>
      <c r="S239" s="240"/>
      <c r="T239" s="241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2" t="s">
        <v>196</v>
      </c>
      <c r="AU239" s="242" t="s">
        <v>85</v>
      </c>
      <c r="AV239" s="13" t="s">
        <v>79</v>
      </c>
      <c r="AW239" s="13" t="s">
        <v>33</v>
      </c>
      <c r="AX239" s="13" t="s">
        <v>72</v>
      </c>
      <c r="AY239" s="242" t="s">
        <v>186</v>
      </c>
    </row>
    <row r="240" s="14" customFormat="1">
      <c r="A240" s="14"/>
      <c r="B240" s="243"/>
      <c r="C240" s="244"/>
      <c r="D240" s="234" t="s">
        <v>196</v>
      </c>
      <c r="E240" s="245" t="s">
        <v>19</v>
      </c>
      <c r="F240" s="246" t="s">
        <v>1973</v>
      </c>
      <c r="G240" s="244"/>
      <c r="H240" s="247">
        <v>2</v>
      </c>
      <c r="I240" s="248"/>
      <c r="J240" s="244"/>
      <c r="K240" s="244"/>
      <c r="L240" s="249"/>
      <c r="M240" s="250"/>
      <c r="N240" s="251"/>
      <c r="O240" s="251"/>
      <c r="P240" s="251"/>
      <c r="Q240" s="251"/>
      <c r="R240" s="251"/>
      <c r="S240" s="251"/>
      <c r="T240" s="25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3" t="s">
        <v>196</v>
      </c>
      <c r="AU240" s="253" t="s">
        <v>85</v>
      </c>
      <c r="AV240" s="14" t="s">
        <v>85</v>
      </c>
      <c r="AW240" s="14" t="s">
        <v>33</v>
      </c>
      <c r="AX240" s="14" t="s">
        <v>72</v>
      </c>
      <c r="AY240" s="253" t="s">
        <v>186</v>
      </c>
    </row>
    <row r="241" s="14" customFormat="1">
      <c r="A241" s="14"/>
      <c r="B241" s="243"/>
      <c r="C241" s="244"/>
      <c r="D241" s="234" t="s">
        <v>196</v>
      </c>
      <c r="E241" s="245" t="s">
        <v>19</v>
      </c>
      <c r="F241" s="246" t="s">
        <v>1974</v>
      </c>
      <c r="G241" s="244"/>
      <c r="H241" s="247">
        <v>1</v>
      </c>
      <c r="I241" s="248"/>
      <c r="J241" s="244"/>
      <c r="K241" s="244"/>
      <c r="L241" s="249"/>
      <c r="M241" s="250"/>
      <c r="N241" s="251"/>
      <c r="O241" s="251"/>
      <c r="P241" s="251"/>
      <c r="Q241" s="251"/>
      <c r="R241" s="251"/>
      <c r="S241" s="251"/>
      <c r="T241" s="25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3" t="s">
        <v>196</v>
      </c>
      <c r="AU241" s="253" t="s">
        <v>85</v>
      </c>
      <c r="AV241" s="14" t="s">
        <v>85</v>
      </c>
      <c r="AW241" s="14" t="s">
        <v>33</v>
      </c>
      <c r="AX241" s="14" t="s">
        <v>72</v>
      </c>
      <c r="AY241" s="253" t="s">
        <v>186</v>
      </c>
    </row>
    <row r="242" s="2" customFormat="1" ht="37.8" customHeight="1">
      <c r="A242" s="38"/>
      <c r="B242" s="39"/>
      <c r="C242" s="213" t="s">
        <v>641</v>
      </c>
      <c r="D242" s="213" t="s">
        <v>188</v>
      </c>
      <c r="E242" s="214" t="s">
        <v>1975</v>
      </c>
      <c r="F242" s="215" t="s">
        <v>1976</v>
      </c>
      <c r="G242" s="216" t="s">
        <v>283</v>
      </c>
      <c r="H242" s="217">
        <v>1</v>
      </c>
      <c r="I242" s="218"/>
      <c r="J242" s="219">
        <f>ROUND(I242*H242,2)</f>
        <v>0</v>
      </c>
      <c r="K242" s="220"/>
      <c r="L242" s="44"/>
      <c r="M242" s="221" t="s">
        <v>19</v>
      </c>
      <c r="N242" s="222" t="s">
        <v>44</v>
      </c>
      <c r="O242" s="84"/>
      <c r="P242" s="223">
        <f>O242*H242</f>
        <v>0</v>
      </c>
      <c r="Q242" s="223">
        <v>0.0048799999999999998</v>
      </c>
      <c r="R242" s="223">
        <f>Q242*H242</f>
        <v>0.0048799999999999998</v>
      </c>
      <c r="S242" s="223">
        <v>0</v>
      </c>
      <c r="T242" s="224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25" t="s">
        <v>306</v>
      </c>
      <c r="AT242" s="225" t="s">
        <v>188</v>
      </c>
      <c r="AU242" s="225" t="s">
        <v>85</v>
      </c>
      <c r="AY242" s="17" t="s">
        <v>186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17" t="s">
        <v>85</v>
      </c>
      <c r="BK242" s="226">
        <f>ROUND(I242*H242,2)</f>
        <v>0</v>
      </c>
      <c r="BL242" s="17" t="s">
        <v>306</v>
      </c>
      <c r="BM242" s="225" t="s">
        <v>1977</v>
      </c>
    </row>
    <row r="243" s="2" customFormat="1">
      <c r="A243" s="38"/>
      <c r="B243" s="39"/>
      <c r="C243" s="40"/>
      <c r="D243" s="227" t="s">
        <v>194</v>
      </c>
      <c r="E243" s="40"/>
      <c r="F243" s="228" t="s">
        <v>1978</v>
      </c>
      <c r="G243" s="40"/>
      <c r="H243" s="40"/>
      <c r="I243" s="229"/>
      <c r="J243" s="40"/>
      <c r="K243" s="40"/>
      <c r="L243" s="44"/>
      <c r="M243" s="230"/>
      <c r="N243" s="231"/>
      <c r="O243" s="84"/>
      <c r="P243" s="84"/>
      <c r="Q243" s="84"/>
      <c r="R243" s="84"/>
      <c r="S243" s="84"/>
      <c r="T243" s="85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7" t="s">
        <v>194</v>
      </c>
      <c r="AU243" s="17" t="s">
        <v>85</v>
      </c>
    </row>
    <row r="244" s="13" customFormat="1">
      <c r="A244" s="13"/>
      <c r="B244" s="232"/>
      <c r="C244" s="233"/>
      <c r="D244" s="234" t="s">
        <v>196</v>
      </c>
      <c r="E244" s="235" t="s">
        <v>19</v>
      </c>
      <c r="F244" s="236" t="s">
        <v>199</v>
      </c>
      <c r="G244" s="233"/>
      <c r="H244" s="235" t="s">
        <v>19</v>
      </c>
      <c r="I244" s="237"/>
      <c r="J244" s="233"/>
      <c r="K244" s="233"/>
      <c r="L244" s="238"/>
      <c r="M244" s="239"/>
      <c r="N244" s="240"/>
      <c r="O244" s="240"/>
      <c r="P244" s="240"/>
      <c r="Q244" s="240"/>
      <c r="R244" s="240"/>
      <c r="S244" s="240"/>
      <c r="T244" s="241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2" t="s">
        <v>196</v>
      </c>
      <c r="AU244" s="242" t="s">
        <v>85</v>
      </c>
      <c r="AV244" s="13" t="s">
        <v>79</v>
      </c>
      <c r="AW244" s="13" t="s">
        <v>33</v>
      </c>
      <c r="AX244" s="13" t="s">
        <v>72</v>
      </c>
      <c r="AY244" s="242" t="s">
        <v>186</v>
      </c>
    </row>
    <row r="245" s="14" customFormat="1">
      <c r="A245" s="14"/>
      <c r="B245" s="243"/>
      <c r="C245" s="244"/>
      <c r="D245" s="234" t="s">
        <v>196</v>
      </c>
      <c r="E245" s="245" t="s">
        <v>19</v>
      </c>
      <c r="F245" s="246" t="s">
        <v>1979</v>
      </c>
      <c r="G245" s="244"/>
      <c r="H245" s="247">
        <v>1</v>
      </c>
      <c r="I245" s="248"/>
      <c r="J245" s="244"/>
      <c r="K245" s="244"/>
      <c r="L245" s="249"/>
      <c r="M245" s="250"/>
      <c r="N245" s="251"/>
      <c r="O245" s="251"/>
      <c r="P245" s="251"/>
      <c r="Q245" s="251"/>
      <c r="R245" s="251"/>
      <c r="S245" s="251"/>
      <c r="T245" s="25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3" t="s">
        <v>196</v>
      </c>
      <c r="AU245" s="253" t="s">
        <v>85</v>
      </c>
      <c r="AV245" s="14" t="s">
        <v>85</v>
      </c>
      <c r="AW245" s="14" t="s">
        <v>33</v>
      </c>
      <c r="AX245" s="14" t="s">
        <v>72</v>
      </c>
      <c r="AY245" s="253" t="s">
        <v>186</v>
      </c>
    </row>
    <row r="246" s="2" customFormat="1" ht="37.8" customHeight="1">
      <c r="A246" s="38"/>
      <c r="B246" s="39"/>
      <c r="C246" s="213" t="s">
        <v>647</v>
      </c>
      <c r="D246" s="213" t="s">
        <v>188</v>
      </c>
      <c r="E246" s="214" t="s">
        <v>1980</v>
      </c>
      <c r="F246" s="215" t="s">
        <v>1981</v>
      </c>
      <c r="G246" s="216" t="s">
        <v>283</v>
      </c>
      <c r="H246" s="217">
        <v>1</v>
      </c>
      <c r="I246" s="218"/>
      <c r="J246" s="219">
        <f>ROUND(I246*H246,2)</f>
        <v>0</v>
      </c>
      <c r="K246" s="220"/>
      <c r="L246" s="44"/>
      <c r="M246" s="221" t="s">
        <v>19</v>
      </c>
      <c r="N246" s="222" t="s">
        <v>44</v>
      </c>
      <c r="O246" s="84"/>
      <c r="P246" s="223">
        <f>O246*H246</f>
        <v>0</v>
      </c>
      <c r="Q246" s="223">
        <v>0.00173</v>
      </c>
      <c r="R246" s="223">
        <f>Q246*H246</f>
        <v>0.00173</v>
      </c>
      <c r="S246" s="223">
        <v>0</v>
      </c>
      <c r="T246" s="224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25" t="s">
        <v>306</v>
      </c>
      <c r="AT246" s="225" t="s">
        <v>188</v>
      </c>
      <c r="AU246" s="225" t="s">
        <v>85</v>
      </c>
      <c r="AY246" s="17" t="s">
        <v>186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7" t="s">
        <v>85</v>
      </c>
      <c r="BK246" s="226">
        <f>ROUND(I246*H246,2)</f>
        <v>0</v>
      </c>
      <c r="BL246" s="17" t="s">
        <v>306</v>
      </c>
      <c r="BM246" s="225" t="s">
        <v>1982</v>
      </c>
    </row>
    <row r="247" s="2" customFormat="1">
      <c r="A247" s="38"/>
      <c r="B247" s="39"/>
      <c r="C247" s="40"/>
      <c r="D247" s="227" t="s">
        <v>194</v>
      </c>
      <c r="E247" s="40"/>
      <c r="F247" s="228" t="s">
        <v>1983</v>
      </c>
      <c r="G247" s="40"/>
      <c r="H247" s="40"/>
      <c r="I247" s="229"/>
      <c r="J247" s="40"/>
      <c r="K247" s="40"/>
      <c r="L247" s="44"/>
      <c r="M247" s="230"/>
      <c r="N247" s="231"/>
      <c r="O247" s="84"/>
      <c r="P247" s="84"/>
      <c r="Q247" s="84"/>
      <c r="R247" s="84"/>
      <c r="S247" s="84"/>
      <c r="T247" s="85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194</v>
      </c>
      <c r="AU247" s="17" t="s">
        <v>85</v>
      </c>
    </row>
    <row r="248" s="13" customFormat="1">
      <c r="A248" s="13"/>
      <c r="B248" s="232"/>
      <c r="C248" s="233"/>
      <c r="D248" s="234" t="s">
        <v>196</v>
      </c>
      <c r="E248" s="235" t="s">
        <v>19</v>
      </c>
      <c r="F248" s="236" t="s">
        <v>199</v>
      </c>
      <c r="G248" s="233"/>
      <c r="H248" s="235" t="s">
        <v>19</v>
      </c>
      <c r="I248" s="237"/>
      <c r="J248" s="233"/>
      <c r="K248" s="233"/>
      <c r="L248" s="238"/>
      <c r="M248" s="239"/>
      <c r="N248" s="240"/>
      <c r="O248" s="240"/>
      <c r="P248" s="240"/>
      <c r="Q248" s="240"/>
      <c r="R248" s="240"/>
      <c r="S248" s="240"/>
      <c r="T248" s="24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2" t="s">
        <v>196</v>
      </c>
      <c r="AU248" s="242" t="s">
        <v>85</v>
      </c>
      <c r="AV248" s="13" t="s">
        <v>79</v>
      </c>
      <c r="AW248" s="13" t="s">
        <v>33</v>
      </c>
      <c r="AX248" s="13" t="s">
        <v>72</v>
      </c>
      <c r="AY248" s="242" t="s">
        <v>186</v>
      </c>
    </row>
    <row r="249" s="14" customFormat="1">
      <c r="A249" s="14"/>
      <c r="B249" s="243"/>
      <c r="C249" s="244"/>
      <c r="D249" s="234" t="s">
        <v>196</v>
      </c>
      <c r="E249" s="245" t="s">
        <v>19</v>
      </c>
      <c r="F249" s="246" t="s">
        <v>1984</v>
      </c>
      <c r="G249" s="244"/>
      <c r="H249" s="247">
        <v>1</v>
      </c>
      <c r="I249" s="248"/>
      <c r="J249" s="244"/>
      <c r="K249" s="244"/>
      <c r="L249" s="249"/>
      <c r="M249" s="250"/>
      <c r="N249" s="251"/>
      <c r="O249" s="251"/>
      <c r="P249" s="251"/>
      <c r="Q249" s="251"/>
      <c r="R249" s="251"/>
      <c r="S249" s="251"/>
      <c r="T249" s="25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3" t="s">
        <v>196</v>
      </c>
      <c r="AU249" s="253" t="s">
        <v>85</v>
      </c>
      <c r="AV249" s="14" t="s">
        <v>85</v>
      </c>
      <c r="AW249" s="14" t="s">
        <v>33</v>
      </c>
      <c r="AX249" s="14" t="s">
        <v>72</v>
      </c>
      <c r="AY249" s="253" t="s">
        <v>186</v>
      </c>
    </row>
    <row r="250" s="2" customFormat="1" ht="37.8" customHeight="1">
      <c r="A250" s="38"/>
      <c r="B250" s="39"/>
      <c r="C250" s="213" t="s">
        <v>653</v>
      </c>
      <c r="D250" s="213" t="s">
        <v>188</v>
      </c>
      <c r="E250" s="214" t="s">
        <v>1985</v>
      </c>
      <c r="F250" s="215" t="s">
        <v>1986</v>
      </c>
      <c r="G250" s="216" t="s">
        <v>283</v>
      </c>
      <c r="H250" s="217">
        <v>10</v>
      </c>
      <c r="I250" s="218"/>
      <c r="J250" s="219">
        <f>ROUND(I250*H250,2)</f>
        <v>0</v>
      </c>
      <c r="K250" s="220"/>
      <c r="L250" s="44"/>
      <c r="M250" s="221" t="s">
        <v>19</v>
      </c>
      <c r="N250" s="222" t="s">
        <v>44</v>
      </c>
      <c r="O250" s="84"/>
      <c r="P250" s="223">
        <f>O250*H250</f>
        <v>0</v>
      </c>
      <c r="Q250" s="223">
        <v>0.0035899999999999999</v>
      </c>
      <c r="R250" s="223">
        <f>Q250*H250</f>
        <v>0.035900000000000001</v>
      </c>
      <c r="S250" s="223">
        <v>0</v>
      </c>
      <c r="T250" s="224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25" t="s">
        <v>306</v>
      </c>
      <c r="AT250" s="225" t="s">
        <v>188</v>
      </c>
      <c r="AU250" s="225" t="s">
        <v>85</v>
      </c>
      <c r="AY250" s="17" t="s">
        <v>186</v>
      </c>
      <c r="BE250" s="226">
        <f>IF(N250="základní",J250,0)</f>
        <v>0</v>
      </c>
      <c r="BF250" s="226">
        <f>IF(N250="snížená",J250,0)</f>
        <v>0</v>
      </c>
      <c r="BG250" s="226">
        <f>IF(N250="zákl. přenesená",J250,0)</f>
        <v>0</v>
      </c>
      <c r="BH250" s="226">
        <f>IF(N250="sníž. přenesená",J250,0)</f>
        <v>0</v>
      </c>
      <c r="BI250" s="226">
        <f>IF(N250="nulová",J250,0)</f>
        <v>0</v>
      </c>
      <c r="BJ250" s="17" t="s">
        <v>85</v>
      </c>
      <c r="BK250" s="226">
        <f>ROUND(I250*H250,2)</f>
        <v>0</v>
      </c>
      <c r="BL250" s="17" t="s">
        <v>306</v>
      </c>
      <c r="BM250" s="225" t="s">
        <v>1987</v>
      </c>
    </row>
    <row r="251" s="2" customFormat="1">
      <c r="A251" s="38"/>
      <c r="B251" s="39"/>
      <c r="C251" s="40"/>
      <c r="D251" s="227" t="s">
        <v>194</v>
      </c>
      <c r="E251" s="40"/>
      <c r="F251" s="228" t="s">
        <v>1988</v>
      </c>
      <c r="G251" s="40"/>
      <c r="H251" s="40"/>
      <c r="I251" s="229"/>
      <c r="J251" s="40"/>
      <c r="K251" s="40"/>
      <c r="L251" s="44"/>
      <c r="M251" s="230"/>
      <c r="N251" s="231"/>
      <c r="O251" s="84"/>
      <c r="P251" s="84"/>
      <c r="Q251" s="84"/>
      <c r="R251" s="84"/>
      <c r="S251" s="84"/>
      <c r="T251" s="85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7" t="s">
        <v>194</v>
      </c>
      <c r="AU251" s="17" t="s">
        <v>85</v>
      </c>
    </row>
    <row r="252" s="13" customFormat="1">
      <c r="A252" s="13"/>
      <c r="B252" s="232"/>
      <c r="C252" s="233"/>
      <c r="D252" s="234" t="s">
        <v>196</v>
      </c>
      <c r="E252" s="235" t="s">
        <v>19</v>
      </c>
      <c r="F252" s="236" t="s">
        <v>197</v>
      </c>
      <c r="G252" s="233"/>
      <c r="H252" s="235" t="s">
        <v>19</v>
      </c>
      <c r="I252" s="237"/>
      <c r="J252" s="233"/>
      <c r="K252" s="233"/>
      <c r="L252" s="238"/>
      <c r="M252" s="239"/>
      <c r="N252" s="240"/>
      <c r="O252" s="240"/>
      <c r="P252" s="240"/>
      <c r="Q252" s="240"/>
      <c r="R252" s="240"/>
      <c r="S252" s="240"/>
      <c r="T252" s="24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2" t="s">
        <v>196</v>
      </c>
      <c r="AU252" s="242" t="s">
        <v>85</v>
      </c>
      <c r="AV252" s="13" t="s">
        <v>79</v>
      </c>
      <c r="AW252" s="13" t="s">
        <v>33</v>
      </c>
      <c r="AX252" s="13" t="s">
        <v>72</v>
      </c>
      <c r="AY252" s="242" t="s">
        <v>186</v>
      </c>
    </row>
    <row r="253" s="14" customFormat="1">
      <c r="A253" s="14"/>
      <c r="B253" s="243"/>
      <c r="C253" s="244"/>
      <c r="D253" s="234" t="s">
        <v>196</v>
      </c>
      <c r="E253" s="245" t="s">
        <v>19</v>
      </c>
      <c r="F253" s="246" t="s">
        <v>1989</v>
      </c>
      <c r="G253" s="244"/>
      <c r="H253" s="247">
        <v>1</v>
      </c>
      <c r="I253" s="248"/>
      <c r="J253" s="244"/>
      <c r="K253" s="244"/>
      <c r="L253" s="249"/>
      <c r="M253" s="250"/>
      <c r="N253" s="251"/>
      <c r="O253" s="251"/>
      <c r="P253" s="251"/>
      <c r="Q253" s="251"/>
      <c r="R253" s="251"/>
      <c r="S253" s="251"/>
      <c r="T253" s="25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3" t="s">
        <v>196</v>
      </c>
      <c r="AU253" s="253" t="s">
        <v>85</v>
      </c>
      <c r="AV253" s="14" t="s">
        <v>85</v>
      </c>
      <c r="AW253" s="14" t="s">
        <v>33</v>
      </c>
      <c r="AX253" s="14" t="s">
        <v>72</v>
      </c>
      <c r="AY253" s="253" t="s">
        <v>186</v>
      </c>
    </row>
    <row r="254" s="13" customFormat="1">
      <c r="A254" s="13"/>
      <c r="B254" s="232"/>
      <c r="C254" s="233"/>
      <c r="D254" s="234" t="s">
        <v>196</v>
      </c>
      <c r="E254" s="235" t="s">
        <v>19</v>
      </c>
      <c r="F254" s="236" t="s">
        <v>199</v>
      </c>
      <c r="G254" s="233"/>
      <c r="H254" s="235" t="s">
        <v>19</v>
      </c>
      <c r="I254" s="237"/>
      <c r="J254" s="233"/>
      <c r="K254" s="233"/>
      <c r="L254" s="238"/>
      <c r="M254" s="239"/>
      <c r="N254" s="240"/>
      <c r="O254" s="240"/>
      <c r="P254" s="240"/>
      <c r="Q254" s="240"/>
      <c r="R254" s="240"/>
      <c r="S254" s="240"/>
      <c r="T254" s="24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2" t="s">
        <v>196</v>
      </c>
      <c r="AU254" s="242" t="s">
        <v>85</v>
      </c>
      <c r="AV254" s="13" t="s">
        <v>79</v>
      </c>
      <c r="AW254" s="13" t="s">
        <v>33</v>
      </c>
      <c r="AX254" s="13" t="s">
        <v>72</v>
      </c>
      <c r="AY254" s="242" t="s">
        <v>186</v>
      </c>
    </row>
    <row r="255" s="14" customFormat="1">
      <c r="A255" s="14"/>
      <c r="B255" s="243"/>
      <c r="C255" s="244"/>
      <c r="D255" s="234" t="s">
        <v>196</v>
      </c>
      <c r="E255" s="245" t="s">
        <v>19</v>
      </c>
      <c r="F255" s="246" t="s">
        <v>1972</v>
      </c>
      <c r="G255" s="244"/>
      <c r="H255" s="247">
        <v>1</v>
      </c>
      <c r="I255" s="248"/>
      <c r="J255" s="244"/>
      <c r="K255" s="244"/>
      <c r="L255" s="249"/>
      <c r="M255" s="250"/>
      <c r="N255" s="251"/>
      <c r="O255" s="251"/>
      <c r="P255" s="251"/>
      <c r="Q255" s="251"/>
      <c r="R255" s="251"/>
      <c r="S255" s="251"/>
      <c r="T255" s="25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3" t="s">
        <v>196</v>
      </c>
      <c r="AU255" s="253" t="s">
        <v>85</v>
      </c>
      <c r="AV255" s="14" t="s">
        <v>85</v>
      </c>
      <c r="AW255" s="14" t="s">
        <v>33</v>
      </c>
      <c r="AX255" s="14" t="s">
        <v>72</v>
      </c>
      <c r="AY255" s="253" t="s">
        <v>186</v>
      </c>
    </row>
    <row r="256" s="14" customFormat="1">
      <c r="A256" s="14"/>
      <c r="B256" s="243"/>
      <c r="C256" s="244"/>
      <c r="D256" s="234" t="s">
        <v>196</v>
      </c>
      <c r="E256" s="245" t="s">
        <v>19</v>
      </c>
      <c r="F256" s="246" t="s">
        <v>1990</v>
      </c>
      <c r="G256" s="244"/>
      <c r="H256" s="247">
        <v>1</v>
      </c>
      <c r="I256" s="248"/>
      <c r="J256" s="244"/>
      <c r="K256" s="244"/>
      <c r="L256" s="249"/>
      <c r="M256" s="250"/>
      <c r="N256" s="251"/>
      <c r="O256" s="251"/>
      <c r="P256" s="251"/>
      <c r="Q256" s="251"/>
      <c r="R256" s="251"/>
      <c r="S256" s="251"/>
      <c r="T256" s="25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3" t="s">
        <v>196</v>
      </c>
      <c r="AU256" s="253" t="s">
        <v>85</v>
      </c>
      <c r="AV256" s="14" t="s">
        <v>85</v>
      </c>
      <c r="AW256" s="14" t="s">
        <v>33</v>
      </c>
      <c r="AX256" s="14" t="s">
        <v>72</v>
      </c>
      <c r="AY256" s="253" t="s">
        <v>186</v>
      </c>
    </row>
    <row r="257" s="14" customFormat="1">
      <c r="A257" s="14"/>
      <c r="B257" s="243"/>
      <c r="C257" s="244"/>
      <c r="D257" s="234" t="s">
        <v>196</v>
      </c>
      <c r="E257" s="245" t="s">
        <v>19</v>
      </c>
      <c r="F257" s="246" t="s">
        <v>1991</v>
      </c>
      <c r="G257" s="244"/>
      <c r="H257" s="247">
        <v>5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196</v>
      </c>
      <c r="AU257" s="253" t="s">
        <v>85</v>
      </c>
      <c r="AV257" s="14" t="s">
        <v>85</v>
      </c>
      <c r="AW257" s="14" t="s">
        <v>33</v>
      </c>
      <c r="AX257" s="14" t="s">
        <v>72</v>
      </c>
      <c r="AY257" s="253" t="s">
        <v>186</v>
      </c>
    </row>
    <row r="258" s="14" customFormat="1">
      <c r="A258" s="14"/>
      <c r="B258" s="243"/>
      <c r="C258" s="244"/>
      <c r="D258" s="234" t="s">
        <v>196</v>
      </c>
      <c r="E258" s="245" t="s">
        <v>19</v>
      </c>
      <c r="F258" s="246" t="s">
        <v>1992</v>
      </c>
      <c r="G258" s="244"/>
      <c r="H258" s="247">
        <v>2</v>
      </c>
      <c r="I258" s="248"/>
      <c r="J258" s="244"/>
      <c r="K258" s="244"/>
      <c r="L258" s="249"/>
      <c r="M258" s="250"/>
      <c r="N258" s="251"/>
      <c r="O258" s="251"/>
      <c r="P258" s="251"/>
      <c r="Q258" s="251"/>
      <c r="R258" s="251"/>
      <c r="S258" s="251"/>
      <c r="T258" s="25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3" t="s">
        <v>196</v>
      </c>
      <c r="AU258" s="253" t="s">
        <v>85</v>
      </c>
      <c r="AV258" s="14" t="s">
        <v>85</v>
      </c>
      <c r="AW258" s="14" t="s">
        <v>33</v>
      </c>
      <c r="AX258" s="14" t="s">
        <v>72</v>
      </c>
      <c r="AY258" s="253" t="s">
        <v>186</v>
      </c>
    </row>
    <row r="259" s="2" customFormat="1" ht="37.8" customHeight="1">
      <c r="A259" s="38"/>
      <c r="B259" s="39"/>
      <c r="C259" s="213" t="s">
        <v>658</v>
      </c>
      <c r="D259" s="213" t="s">
        <v>188</v>
      </c>
      <c r="E259" s="214" t="s">
        <v>1993</v>
      </c>
      <c r="F259" s="215" t="s">
        <v>1994</v>
      </c>
      <c r="G259" s="216" t="s">
        <v>283</v>
      </c>
      <c r="H259" s="217">
        <v>1</v>
      </c>
      <c r="I259" s="218"/>
      <c r="J259" s="219">
        <f>ROUND(I259*H259,2)</f>
        <v>0</v>
      </c>
      <c r="K259" s="220"/>
      <c r="L259" s="44"/>
      <c r="M259" s="221" t="s">
        <v>19</v>
      </c>
      <c r="N259" s="222" t="s">
        <v>44</v>
      </c>
      <c r="O259" s="84"/>
      <c r="P259" s="223">
        <f>O259*H259</f>
        <v>0</v>
      </c>
      <c r="Q259" s="223">
        <v>0.00081599999999999999</v>
      </c>
      <c r="R259" s="223">
        <f>Q259*H259</f>
        <v>0.00081599999999999999</v>
      </c>
      <c r="S259" s="223">
        <v>0</v>
      </c>
      <c r="T259" s="224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25" t="s">
        <v>306</v>
      </c>
      <c r="AT259" s="225" t="s">
        <v>188</v>
      </c>
      <c r="AU259" s="225" t="s">
        <v>85</v>
      </c>
      <c r="AY259" s="17" t="s">
        <v>186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17" t="s">
        <v>85</v>
      </c>
      <c r="BK259" s="226">
        <f>ROUND(I259*H259,2)</f>
        <v>0</v>
      </c>
      <c r="BL259" s="17" t="s">
        <v>306</v>
      </c>
      <c r="BM259" s="225" t="s">
        <v>1995</v>
      </c>
    </row>
    <row r="260" s="2" customFormat="1">
      <c r="A260" s="38"/>
      <c r="B260" s="39"/>
      <c r="C260" s="40"/>
      <c r="D260" s="227" t="s">
        <v>194</v>
      </c>
      <c r="E260" s="40"/>
      <c r="F260" s="228" t="s">
        <v>1996</v>
      </c>
      <c r="G260" s="40"/>
      <c r="H260" s="40"/>
      <c r="I260" s="229"/>
      <c r="J260" s="40"/>
      <c r="K260" s="40"/>
      <c r="L260" s="44"/>
      <c r="M260" s="230"/>
      <c r="N260" s="231"/>
      <c r="O260" s="84"/>
      <c r="P260" s="84"/>
      <c r="Q260" s="84"/>
      <c r="R260" s="84"/>
      <c r="S260" s="84"/>
      <c r="T260" s="85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T260" s="17" t="s">
        <v>194</v>
      </c>
      <c r="AU260" s="17" t="s">
        <v>85</v>
      </c>
    </row>
    <row r="261" s="13" customFormat="1">
      <c r="A261" s="13"/>
      <c r="B261" s="232"/>
      <c r="C261" s="233"/>
      <c r="D261" s="234" t="s">
        <v>196</v>
      </c>
      <c r="E261" s="235" t="s">
        <v>19</v>
      </c>
      <c r="F261" s="236" t="s">
        <v>199</v>
      </c>
      <c r="G261" s="233"/>
      <c r="H261" s="235" t="s">
        <v>19</v>
      </c>
      <c r="I261" s="237"/>
      <c r="J261" s="233"/>
      <c r="K261" s="233"/>
      <c r="L261" s="238"/>
      <c r="M261" s="239"/>
      <c r="N261" s="240"/>
      <c r="O261" s="240"/>
      <c r="P261" s="240"/>
      <c r="Q261" s="240"/>
      <c r="R261" s="240"/>
      <c r="S261" s="240"/>
      <c r="T261" s="241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2" t="s">
        <v>196</v>
      </c>
      <c r="AU261" s="242" t="s">
        <v>85</v>
      </c>
      <c r="AV261" s="13" t="s">
        <v>79</v>
      </c>
      <c r="AW261" s="13" t="s">
        <v>33</v>
      </c>
      <c r="AX261" s="13" t="s">
        <v>72</v>
      </c>
      <c r="AY261" s="242" t="s">
        <v>186</v>
      </c>
    </row>
    <row r="262" s="14" customFormat="1">
      <c r="A262" s="14"/>
      <c r="B262" s="243"/>
      <c r="C262" s="244"/>
      <c r="D262" s="234" t="s">
        <v>196</v>
      </c>
      <c r="E262" s="245" t="s">
        <v>19</v>
      </c>
      <c r="F262" s="246" t="s">
        <v>1997</v>
      </c>
      <c r="G262" s="244"/>
      <c r="H262" s="247">
        <v>1</v>
      </c>
      <c r="I262" s="248"/>
      <c r="J262" s="244"/>
      <c r="K262" s="244"/>
      <c r="L262" s="249"/>
      <c r="M262" s="250"/>
      <c r="N262" s="251"/>
      <c r="O262" s="251"/>
      <c r="P262" s="251"/>
      <c r="Q262" s="251"/>
      <c r="R262" s="251"/>
      <c r="S262" s="251"/>
      <c r="T262" s="25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3" t="s">
        <v>196</v>
      </c>
      <c r="AU262" s="253" t="s">
        <v>85</v>
      </c>
      <c r="AV262" s="14" t="s">
        <v>85</v>
      </c>
      <c r="AW262" s="14" t="s">
        <v>33</v>
      </c>
      <c r="AX262" s="14" t="s">
        <v>72</v>
      </c>
      <c r="AY262" s="253" t="s">
        <v>186</v>
      </c>
    </row>
    <row r="263" s="2" customFormat="1" ht="37.8" customHeight="1">
      <c r="A263" s="38"/>
      <c r="B263" s="39"/>
      <c r="C263" s="213" t="s">
        <v>663</v>
      </c>
      <c r="D263" s="213" t="s">
        <v>188</v>
      </c>
      <c r="E263" s="214" t="s">
        <v>1998</v>
      </c>
      <c r="F263" s="215" t="s">
        <v>1999</v>
      </c>
      <c r="G263" s="216" t="s">
        <v>283</v>
      </c>
      <c r="H263" s="217">
        <v>4</v>
      </c>
      <c r="I263" s="218"/>
      <c r="J263" s="219">
        <f>ROUND(I263*H263,2)</f>
        <v>0</v>
      </c>
      <c r="K263" s="220"/>
      <c r="L263" s="44"/>
      <c r="M263" s="221" t="s">
        <v>19</v>
      </c>
      <c r="N263" s="222" t="s">
        <v>44</v>
      </c>
      <c r="O263" s="84"/>
      <c r="P263" s="223">
        <f>O263*H263</f>
        <v>0</v>
      </c>
      <c r="Q263" s="223">
        <v>0.00096599999999999995</v>
      </c>
      <c r="R263" s="223">
        <f>Q263*H263</f>
        <v>0.0038639999999999998</v>
      </c>
      <c r="S263" s="223">
        <v>0</v>
      </c>
      <c r="T263" s="224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25" t="s">
        <v>306</v>
      </c>
      <c r="AT263" s="225" t="s">
        <v>188</v>
      </c>
      <c r="AU263" s="225" t="s">
        <v>85</v>
      </c>
      <c r="AY263" s="17" t="s">
        <v>186</v>
      </c>
      <c r="BE263" s="226">
        <f>IF(N263="základní",J263,0)</f>
        <v>0</v>
      </c>
      <c r="BF263" s="226">
        <f>IF(N263="snížená",J263,0)</f>
        <v>0</v>
      </c>
      <c r="BG263" s="226">
        <f>IF(N263="zákl. přenesená",J263,0)</f>
        <v>0</v>
      </c>
      <c r="BH263" s="226">
        <f>IF(N263="sníž. přenesená",J263,0)</f>
        <v>0</v>
      </c>
      <c r="BI263" s="226">
        <f>IF(N263="nulová",J263,0)</f>
        <v>0</v>
      </c>
      <c r="BJ263" s="17" t="s">
        <v>85</v>
      </c>
      <c r="BK263" s="226">
        <f>ROUND(I263*H263,2)</f>
        <v>0</v>
      </c>
      <c r="BL263" s="17" t="s">
        <v>306</v>
      </c>
      <c r="BM263" s="225" t="s">
        <v>2000</v>
      </c>
    </row>
    <row r="264" s="2" customFormat="1">
      <c r="A264" s="38"/>
      <c r="B264" s="39"/>
      <c r="C264" s="40"/>
      <c r="D264" s="227" t="s">
        <v>194</v>
      </c>
      <c r="E264" s="40"/>
      <c r="F264" s="228" t="s">
        <v>2001</v>
      </c>
      <c r="G264" s="40"/>
      <c r="H264" s="40"/>
      <c r="I264" s="229"/>
      <c r="J264" s="40"/>
      <c r="K264" s="40"/>
      <c r="L264" s="44"/>
      <c r="M264" s="230"/>
      <c r="N264" s="231"/>
      <c r="O264" s="84"/>
      <c r="P264" s="84"/>
      <c r="Q264" s="84"/>
      <c r="R264" s="84"/>
      <c r="S264" s="84"/>
      <c r="T264" s="85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7" t="s">
        <v>194</v>
      </c>
      <c r="AU264" s="17" t="s">
        <v>85</v>
      </c>
    </row>
    <row r="265" s="13" customFormat="1">
      <c r="A265" s="13"/>
      <c r="B265" s="232"/>
      <c r="C265" s="233"/>
      <c r="D265" s="234" t="s">
        <v>196</v>
      </c>
      <c r="E265" s="235" t="s">
        <v>19</v>
      </c>
      <c r="F265" s="236" t="s">
        <v>199</v>
      </c>
      <c r="G265" s="233"/>
      <c r="H265" s="235" t="s">
        <v>19</v>
      </c>
      <c r="I265" s="237"/>
      <c r="J265" s="233"/>
      <c r="K265" s="233"/>
      <c r="L265" s="238"/>
      <c r="M265" s="239"/>
      <c r="N265" s="240"/>
      <c r="O265" s="240"/>
      <c r="P265" s="240"/>
      <c r="Q265" s="240"/>
      <c r="R265" s="240"/>
      <c r="S265" s="240"/>
      <c r="T265" s="24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2" t="s">
        <v>196</v>
      </c>
      <c r="AU265" s="242" t="s">
        <v>85</v>
      </c>
      <c r="AV265" s="13" t="s">
        <v>79</v>
      </c>
      <c r="AW265" s="13" t="s">
        <v>33</v>
      </c>
      <c r="AX265" s="13" t="s">
        <v>72</v>
      </c>
      <c r="AY265" s="242" t="s">
        <v>186</v>
      </c>
    </row>
    <row r="266" s="14" customFormat="1">
      <c r="A266" s="14"/>
      <c r="B266" s="243"/>
      <c r="C266" s="244"/>
      <c r="D266" s="234" t="s">
        <v>196</v>
      </c>
      <c r="E266" s="245" t="s">
        <v>19</v>
      </c>
      <c r="F266" s="246" t="s">
        <v>2002</v>
      </c>
      <c r="G266" s="244"/>
      <c r="H266" s="247">
        <v>4</v>
      </c>
      <c r="I266" s="248"/>
      <c r="J266" s="244"/>
      <c r="K266" s="244"/>
      <c r="L266" s="249"/>
      <c r="M266" s="250"/>
      <c r="N266" s="251"/>
      <c r="O266" s="251"/>
      <c r="P266" s="251"/>
      <c r="Q266" s="251"/>
      <c r="R266" s="251"/>
      <c r="S266" s="251"/>
      <c r="T266" s="25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3" t="s">
        <v>196</v>
      </c>
      <c r="AU266" s="253" t="s">
        <v>85</v>
      </c>
      <c r="AV266" s="14" t="s">
        <v>85</v>
      </c>
      <c r="AW266" s="14" t="s">
        <v>33</v>
      </c>
      <c r="AX266" s="14" t="s">
        <v>72</v>
      </c>
      <c r="AY266" s="253" t="s">
        <v>186</v>
      </c>
    </row>
    <row r="267" s="2" customFormat="1" ht="37.8" customHeight="1">
      <c r="A267" s="38"/>
      <c r="B267" s="39"/>
      <c r="C267" s="213" t="s">
        <v>668</v>
      </c>
      <c r="D267" s="213" t="s">
        <v>188</v>
      </c>
      <c r="E267" s="214" t="s">
        <v>2003</v>
      </c>
      <c r="F267" s="215" t="s">
        <v>2004</v>
      </c>
      <c r="G267" s="216" t="s">
        <v>283</v>
      </c>
      <c r="H267" s="217">
        <v>1</v>
      </c>
      <c r="I267" s="218"/>
      <c r="J267" s="219">
        <f>ROUND(I267*H267,2)</f>
        <v>0</v>
      </c>
      <c r="K267" s="220"/>
      <c r="L267" s="44"/>
      <c r="M267" s="221" t="s">
        <v>19</v>
      </c>
      <c r="N267" s="222" t="s">
        <v>44</v>
      </c>
      <c r="O267" s="84"/>
      <c r="P267" s="223">
        <f>O267*H267</f>
        <v>0</v>
      </c>
      <c r="Q267" s="223">
        <v>0</v>
      </c>
      <c r="R267" s="223">
        <f>Q267*H267</f>
        <v>0</v>
      </c>
      <c r="S267" s="223">
        <v>0</v>
      </c>
      <c r="T267" s="224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25" t="s">
        <v>306</v>
      </c>
      <c r="AT267" s="225" t="s">
        <v>188</v>
      </c>
      <c r="AU267" s="225" t="s">
        <v>85</v>
      </c>
      <c r="AY267" s="17" t="s">
        <v>186</v>
      </c>
      <c r="BE267" s="226">
        <f>IF(N267="základní",J267,0)</f>
        <v>0</v>
      </c>
      <c r="BF267" s="226">
        <f>IF(N267="snížená",J267,0)</f>
        <v>0</v>
      </c>
      <c r="BG267" s="226">
        <f>IF(N267="zákl. přenesená",J267,0)</f>
        <v>0</v>
      </c>
      <c r="BH267" s="226">
        <f>IF(N267="sníž. přenesená",J267,0)</f>
        <v>0</v>
      </c>
      <c r="BI267" s="226">
        <f>IF(N267="nulová",J267,0)</f>
        <v>0</v>
      </c>
      <c r="BJ267" s="17" t="s">
        <v>85</v>
      </c>
      <c r="BK267" s="226">
        <f>ROUND(I267*H267,2)</f>
        <v>0</v>
      </c>
      <c r="BL267" s="17" t="s">
        <v>306</v>
      </c>
      <c r="BM267" s="225" t="s">
        <v>2005</v>
      </c>
    </row>
    <row r="268" s="2" customFormat="1">
      <c r="A268" s="38"/>
      <c r="B268" s="39"/>
      <c r="C268" s="40"/>
      <c r="D268" s="227" t="s">
        <v>194</v>
      </c>
      <c r="E268" s="40"/>
      <c r="F268" s="228" t="s">
        <v>2006</v>
      </c>
      <c r="G268" s="40"/>
      <c r="H268" s="40"/>
      <c r="I268" s="229"/>
      <c r="J268" s="40"/>
      <c r="K268" s="40"/>
      <c r="L268" s="44"/>
      <c r="M268" s="230"/>
      <c r="N268" s="231"/>
      <c r="O268" s="84"/>
      <c r="P268" s="84"/>
      <c r="Q268" s="84"/>
      <c r="R268" s="84"/>
      <c r="S268" s="84"/>
      <c r="T268" s="85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7" t="s">
        <v>194</v>
      </c>
      <c r="AU268" s="17" t="s">
        <v>85</v>
      </c>
    </row>
    <row r="269" s="2" customFormat="1" ht="37.8" customHeight="1">
      <c r="A269" s="38"/>
      <c r="B269" s="39"/>
      <c r="C269" s="254" t="s">
        <v>674</v>
      </c>
      <c r="D269" s="254" t="s">
        <v>236</v>
      </c>
      <c r="E269" s="255" t="s">
        <v>2007</v>
      </c>
      <c r="F269" s="256" t="s">
        <v>2008</v>
      </c>
      <c r="G269" s="257" t="s">
        <v>283</v>
      </c>
      <c r="H269" s="258">
        <v>1</v>
      </c>
      <c r="I269" s="259"/>
      <c r="J269" s="260">
        <f>ROUND(I269*H269,2)</f>
        <v>0</v>
      </c>
      <c r="K269" s="261"/>
      <c r="L269" s="262"/>
      <c r="M269" s="263" t="s">
        <v>19</v>
      </c>
      <c r="N269" s="264" t="s">
        <v>44</v>
      </c>
      <c r="O269" s="84"/>
      <c r="P269" s="223">
        <f>O269*H269</f>
        <v>0</v>
      </c>
      <c r="Q269" s="223">
        <v>0.245</v>
      </c>
      <c r="R269" s="223">
        <f>Q269*H269</f>
        <v>0.245</v>
      </c>
      <c r="S269" s="223">
        <v>0</v>
      </c>
      <c r="T269" s="224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25" t="s">
        <v>406</v>
      </c>
      <c r="AT269" s="225" t="s">
        <v>236</v>
      </c>
      <c r="AU269" s="225" t="s">
        <v>85</v>
      </c>
      <c r="AY269" s="17" t="s">
        <v>186</v>
      </c>
      <c r="BE269" s="226">
        <f>IF(N269="základní",J269,0)</f>
        <v>0</v>
      </c>
      <c r="BF269" s="226">
        <f>IF(N269="snížená",J269,0)</f>
        <v>0</v>
      </c>
      <c r="BG269" s="226">
        <f>IF(N269="zákl. přenesená",J269,0)</f>
        <v>0</v>
      </c>
      <c r="BH269" s="226">
        <f>IF(N269="sníž. přenesená",J269,0)</f>
        <v>0</v>
      </c>
      <c r="BI269" s="226">
        <f>IF(N269="nulová",J269,0)</f>
        <v>0</v>
      </c>
      <c r="BJ269" s="17" t="s">
        <v>85</v>
      </c>
      <c r="BK269" s="226">
        <f>ROUND(I269*H269,2)</f>
        <v>0</v>
      </c>
      <c r="BL269" s="17" t="s">
        <v>306</v>
      </c>
      <c r="BM269" s="225" t="s">
        <v>2009</v>
      </c>
    </row>
    <row r="270" s="2" customFormat="1" ht="37.8" customHeight="1">
      <c r="A270" s="38"/>
      <c r="B270" s="39"/>
      <c r="C270" s="213" t="s">
        <v>683</v>
      </c>
      <c r="D270" s="213" t="s">
        <v>188</v>
      </c>
      <c r="E270" s="214" t="s">
        <v>2010</v>
      </c>
      <c r="F270" s="215" t="s">
        <v>2011</v>
      </c>
      <c r="G270" s="216" t="s">
        <v>283</v>
      </c>
      <c r="H270" s="217">
        <v>1</v>
      </c>
      <c r="I270" s="218"/>
      <c r="J270" s="219">
        <f>ROUND(I270*H270,2)</f>
        <v>0</v>
      </c>
      <c r="K270" s="220"/>
      <c r="L270" s="44"/>
      <c r="M270" s="221" t="s">
        <v>19</v>
      </c>
      <c r="N270" s="222" t="s">
        <v>44</v>
      </c>
      <c r="O270" s="84"/>
      <c r="P270" s="223">
        <f>O270*H270</f>
        <v>0</v>
      </c>
      <c r="Q270" s="223">
        <v>0</v>
      </c>
      <c r="R270" s="223">
        <f>Q270*H270</f>
        <v>0</v>
      </c>
      <c r="S270" s="223">
        <v>0</v>
      </c>
      <c r="T270" s="224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25" t="s">
        <v>306</v>
      </c>
      <c r="AT270" s="225" t="s">
        <v>188</v>
      </c>
      <c r="AU270" s="225" t="s">
        <v>85</v>
      </c>
      <c r="AY270" s="17" t="s">
        <v>186</v>
      </c>
      <c r="BE270" s="226">
        <f>IF(N270="základní",J270,0)</f>
        <v>0</v>
      </c>
      <c r="BF270" s="226">
        <f>IF(N270="snížená",J270,0)</f>
        <v>0</v>
      </c>
      <c r="BG270" s="226">
        <f>IF(N270="zákl. přenesená",J270,0)</f>
        <v>0</v>
      </c>
      <c r="BH270" s="226">
        <f>IF(N270="sníž. přenesená",J270,0)</f>
        <v>0</v>
      </c>
      <c r="BI270" s="226">
        <f>IF(N270="nulová",J270,0)</f>
        <v>0</v>
      </c>
      <c r="BJ270" s="17" t="s">
        <v>85</v>
      </c>
      <c r="BK270" s="226">
        <f>ROUND(I270*H270,2)</f>
        <v>0</v>
      </c>
      <c r="BL270" s="17" t="s">
        <v>306</v>
      </c>
      <c r="BM270" s="225" t="s">
        <v>2012</v>
      </c>
    </row>
    <row r="271" s="2" customFormat="1">
      <c r="A271" s="38"/>
      <c r="B271" s="39"/>
      <c r="C271" s="40"/>
      <c r="D271" s="227" t="s">
        <v>194</v>
      </c>
      <c r="E271" s="40"/>
      <c r="F271" s="228" t="s">
        <v>2013</v>
      </c>
      <c r="G271" s="40"/>
      <c r="H271" s="40"/>
      <c r="I271" s="229"/>
      <c r="J271" s="40"/>
      <c r="K271" s="40"/>
      <c r="L271" s="44"/>
      <c r="M271" s="230"/>
      <c r="N271" s="231"/>
      <c r="O271" s="84"/>
      <c r="P271" s="84"/>
      <c r="Q271" s="84"/>
      <c r="R271" s="84"/>
      <c r="S271" s="84"/>
      <c r="T271" s="85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7" t="s">
        <v>194</v>
      </c>
      <c r="AU271" s="17" t="s">
        <v>85</v>
      </c>
    </row>
    <row r="272" s="2" customFormat="1" ht="52.2" customHeight="1">
      <c r="A272" s="38"/>
      <c r="B272" s="39"/>
      <c r="C272" s="254" t="s">
        <v>689</v>
      </c>
      <c r="D272" s="254" t="s">
        <v>236</v>
      </c>
      <c r="E272" s="255" t="s">
        <v>2014</v>
      </c>
      <c r="F272" s="256" t="s">
        <v>2015</v>
      </c>
      <c r="G272" s="257" t="s">
        <v>283</v>
      </c>
      <c r="H272" s="258">
        <v>1</v>
      </c>
      <c r="I272" s="259"/>
      <c r="J272" s="260">
        <f>ROUND(I272*H272,2)</f>
        <v>0</v>
      </c>
      <c r="K272" s="261"/>
      <c r="L272" s="262"/>
      <c r="M272" s="263" t="s">
        <v>19</v>
      </c>
      <c r="N272" s="264" t="s">
        <v>44</v>
      </c>
      <c r="O272" s="84"/>
      <c r="P272" s="223">
        <f>O272*H272</f>
        <v>0</v>
      </c>
      <c r="Q272" s="223">
        <v>0.29499999999999998</v>
      </c>
      <c r="R272" s="223">
        <f>Q272*H272</f>
        <v>0.29499999999999998</v>
      </c>
      <c r="S272" s="223">
        <v>0</v>
      </c>
      <c r="T272" s="224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25" t="s">
        <v>406</v>
      </c>
      <c r="AT272" s="225" t="s">
        <v>236</v>
      </c>
      <c r="AU272" s="225" t="s">
        <v>85</v>
      </c>
      <c r="AY272" s="17" t="s">
        <v>186</v>
      </c>
      <c r="BE272" s="226">
        <f>IF(N272="základní",J272,0)</f>
        <v>0</v>
      </c>
      <c r="BF272" s="226">
        <f>IF(N272="snížená",J272,0)</f>
        <v>0</v>
      </c>
      <c r="BG272" s="226">
        <f>IF(N272="zákl. přenesená",J272,0)</f>
        <v>0</v>
      </c>
      <c r="BH272" s="226">
        <f>IF(N272="sníž. přenesená",J272,0)</f>
        <v>0</v>
      </c>
      <c r="BI272" s="226">
        <f>IF(N272="nulová",J272,0)</f>
        <v>0</v>
      </c>
      <c r="BJ272" s="17" t="s">
        <v>85</v>
      </c>
      <c r="BK272" s="226">
        <f>ROUND(I272*H272,2)</f>
        <v>0</v>
      </c>
      <c r="BL272" s="17" t="s">
        <v>306</v>
      </c>
      <c r="BM272" s="225" t="s">
        <v>2016</v>
      </c>
    </row>
    <row r="273" s="2" customFormat="1" ht="21.75" customHeight="1">
      <c r="A273" s="38"/>
      <c r="B273" s="39"/>
      <c r="C273" s="213" t="s">
        <v>694</v>
      </c>
      <c r="D273" s="213" t="s">
        <v>188</v>
      </c>
      <c r="E273" s="214" t="s">
        <v>2017</v>
      </c>
      <c r="F273" s="215" t="s">
        <v>2018</v>
      </c>
      <c r="G273" s="216" t="s">
        <v>283</v>
      </c>
      <c r="H273" s="217">
        <v>4</v>
      </c>
      <c r="I273" s="218"/>
      <c r="J273" s="219">
        <f>ROUND(I273*H273,2)</f>
        <v>0</v>
      </c>
      <c r="K273" s="220"/>
      <c r="L273" s="44"/>
      <c r="M273" s="221" t="s">
        <v>19</v>
      </c>
      <c r="N273" s="222" t="s">
        <v>44</v>
      </c>
      <c r="O273" s="84"/>
      <c r="P273" s="223">
        <f>O273*H273</f>
        <v>0</v>
      </c>
      <c r="Q273" s="223">
        <v>0</v>
      </c>
      <c r="R273" s="223">
        <f>Q273*H273</f>
        <v>0</v>
      </c>
      <c r="S273" s="223">
        <v>0</v>
      </c>
      <c r="T273" s="224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25" t="s">
        <v>306</v>
      </c>
      <c r="AT273" s="225" t="s">
        <v>188</v>
      </c>
      <c r="AU273" s="225" t="s">
        <v>85</v>
      </c>
      <c r="AY273" s="17" t="s">
        <v>186</v>
      </c>
      <c r="BE273" s="226">
        <f>IF(N273="základní",J273,0)</f>
        <v>0</v>
      </c>
      <c r="BF273" s="226">
        <f>IF(N273="snížená",J273,0)</f>
        <v>0</v>
      </c>
      <c r="BG273" s="226">
        <f>IF(N273="zákl. přenesená",J273,0)</f>
        <v>0</v>
      </c>
      <c r="BH273" s="226">
        <f>IF(N273="sníž. přenesená",J273,0)</f>
        <v>0</v>
      </c>
      <c r="BI273" s="226">
        <f>IF(N273="nulová",J273,0)</f>
        <v>0</v>
      </c>
      <c r="BJ273" s="17" t="s">
        <v>85</v>
      </c>
      <c r="BK273" s="226">
        <f>ROUND(I273*H273,2)</f>
        <v>0</v>
      </c>
      <c r="BL273" s="17" t="s">
        <v>306</v>
      </c>
      <c r="BM273" s="225" t="s">
        <v>2019</v>
      </c>
    </row>
    <row r="274" s="2" customFormat="1">
      <c r="A274" s="38"/>
      <c r="B274" s="39"/>
      <c r="C274" s="40"/>
      <c r="D274" s="227" t="s">
        <v>194</v>
      </c>
      <c r="E274" s="40"/>
      <c r="F274" s="228" t="s">
        <v>2020</v>
      </c>
      <c r="G274" s="40"/>
      <c r="H274" s="40"/>
      <c r="I274" s="229"/>
      <c r="J274" s="40"/>
      <c r="K274" s="40"/>
      <c r="L274" s="44"/>
      <c r="M274" s="230"/>
      <c r="N274" s="231"/>
      <c r="O274" s="84"/>
      <c r="P274" s="84"/>
      <c r="Q274" s="84"/>
      <c r="R274" s="84"/>
      <c r="S274" s="84"/>
      <c r="T274" s="85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T274" s="17" t="s">
        <v>194</v>
      </c>
      <c r="AU274" s="17" t="s">
        <v>85</v>
      </c>
    </row>
    <row r="275" s="2" customFormat="1" ht="16.5" customHeight="1">
      <c r="A275" s="38"/>
      <c r="B275" s="39"/>
      <c r="C275" s="254" t="s">
        <v>699</v>
      </c>
      <c r="D275" s="254" t="s">
        <v>236</v>
      </c>
      <c r="E275" s="255" t="s">
        <v>2021</v>
      </c>
      <c r="F275" s="256" t="s">
        <v>2022</v>
      </c>
      <c r="G275" s="257" t="s">
        <v>283</v>
      </c>
      <c r="H275" s="258">
        <v>4</v>
      </c>
      <c r="I275" s="259"/>
      <c r="J275" s="260">
        <f>ROUND(I275*H275,2)</f>
        <v>0</v>
      </c>
      <c r="K275" s="261"/>
      <c r="L275" s="262"/>
      <c r="M275" s="263" t="s">
        <v>19</v>
      </c>
      <c r="N275" s="264" t="s">
        <v>44</v>
      </c>
      <c r="O275" s="84"/>
      <c r="P275" s="223">
        <f>O275*H275</f>
        <v>0</v>
      </c>
      <c r="Q275" s="223">
        <v>0.00012</v>
      </c>
      <c r="R275" s="223">
        <f>Q275*H275</f>
        <v>0.00048000000000000001</v>
      </c>
      <c r="S275" s="223">
        <v>0</v>
      </c>
      <c r="T275" s="224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25" t="s">
        <v>406</v>
      </c>
      <c r="AT275" s="225" t="s">
        <v>236</v>
      </c>
      <c r="AU275" s="225" t="s">
        <v>85</v>
      </c>
      <c r="AY275" s="17" t="s">
        <v>186</v>
      </c>
      <c r="BE275" s="226">
        <f>IF(N275="základní",J275,0)</f>
        <v>0</v>
      </c>
      <c r="BF275" s="226">
        <f>IF(N275="snížená",J275,0)</f>
        <v>0</v>
      </c>
      <c r="BG275" s="226">
        <f>IF(N275="zákl. přenesená",J275,0)</f>
        <v>0</v>
      </c>
      <c r="BH275" s="226">
        <f>IF(N275="sníž. přenesená",J275,0)</f>
        <v>0</v>
      </c>
      <c r="BI275" s="226">
        <f>IF(N275="nulová",J275,0)</f>
        <v>0</v>
      </c>
      <c r="BJ275" s="17" t="s">
        <v>85</v>
      </c>
      <c r="BK275" s="226">
        <f>ROUND(I275*H275,2)</f>
        <v>0</v>
      </c>
      <c r="BL275" s="17" t="s">
        <v>306</v>
      </c>
      <c r="BM275" s="225" t="s">
        <v>2023</v>
      </c>
    </row>
    <row r="276" s="2" customFormat="1" ht="16.5" customHeight="1">
      <c r="A276" s="38"/>
      <c r="B276" s="39"/>
      <c r="C276" s="213" t="s">
        <v>704</v>
      </c>
      <c r="D276" s="213" t="s">
        <v>188</v>
      </c>
      <c r="E276" s="214" t="s">
        <v>2024</v>
      </c>
      <c r="F276" s="215" t="s">
        <v>2025</v>
      </c>
      <c r="G276" s="216" t="s">
        <v>283</v>
      </c>
      <c r="H276" s="217">
        <v>2</v>
      </c>
      <c r="I276" s="218"/>
      <c r="J276" s="219">
        <f>ROUND(I276*H276,2)</f>
        <v>0</v>
      </c>
      <c r="K276" s="220"/>
      <c r="L276" s="44"/>
      <c r="M276" s="221" t="s">
        <v>19</v>
      </c>
      <c r="N276" s="222" t="s">
        <v>44</v>
      </c>
      <c r="O276" s="84"/>
      <c r="P276" s="223">
        <f>O276*H276</f>
        <v>0</v>
      </c>
      <c r="Q276" s="223">
        <v>0</v>
      </c>
      <c r="R276" s="223">
        <f>Q276*H276</f>
        <v>0</v>
      </c>
      <c r="S276" s="223">
        <v>0</v>
      </c>
      <c r="T276" s="224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25" t="s">
        <v>192</v>
      </c>
      <c r="AT276" s="225" t="s">
        <v>188</v>
      </c>
      <c r="AU276" s="225" t="s">
        <v>85</v>
      </c>
      <c r="AY276" s="17" t="s">
        <v>186</v>
      </c>
      <c r="BE276" s="226">
        <f>IF(N276="základní",J276,0)</f>
        <v>0</v>
      </c>
      <c r="BF276" s="226">
        <f>IF(N276="snížená",J276,0)</f>
        <v>0</v>
      </c>
      <c r="BG276" s="226">
        <f>IF(N276="zákl. přenesená",J276,0)</f>
        <v>0</v>
      </c>
      <c r="BH276" s="226">
        <f>IF(N276="sníž. přenesená",J276,0)</f>
        <v>0</v>
      </c>
      <c r="BI276" s="226">
        <f>IF(N276="nulová",J276,0)</f>
        <v>0</v>
      </c>
      <c r="BJ276" s="17" t="s">
        <v>85</v>
      </c>
      <c r="BK276" s="226">
        <f>ROUND(I276*H276,2)</f>
        <v>0</v>
      </c>
      <c r="BL276" s="17" t="s">
        <v>192</v>
      </c>
      <c r="BM276" s="225" t="s">
        <v>2026</v>
      </c>
    </row>
    <row r="277" s="2" customFormat="1">
      <c r="A277" s="38"/>
      <c r="B277" s="39"/>
      <c r="C277" s="40"/>
      <c r="D277" s="227" t="s">
        <v>194</v>
      </c>
      <c r="E277" s="40"/>
      <c r="F277" s="228" t="s">
        <v>2027</v>
      </c>
      <c r="G277" s="40"/>
      <c r="H277" s="40"/>
      <c r="I277" s="229"/>
      <c r="J277" s="40"/>
      <c r="K277" s="40"/>
      <c r="L277" s="44"/>
      <c r="M277" s="230"/>
      <c r="N277" s="231"/>
      <c r="O277" s="84"/>
      <c r="P277" s="84"/>
      <c r="Q277" s="84"/>
      <c r="R277" s="84"/>
      <c r="S277" s="84"/>
      <c r="T277" s="85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7" t="s">
        <v>194</v>
      </c>
      <c r="AU277" s="17" t="s">
        <v>85</v>
      </c>
    </row>
    <row r="278" s="2" customFormat="1" ht="16.5" customHeight="1">
      <c r="A278" s="38"/>
      <c r="B278" s="39"/>
      <c r="C278" s="254" t="s">
        <v>709</v>
      </c>
      <c r="D278" s="254" t="s">
        <v>236</v>
      </c>
      <c r="E278" s="255" t="s">
        <v>2028</v>
      </c>
      <c r="F278" s="256" t="s">
        <v>2029</v>
      </c>
      <c r="G278" s="257" t="s">
        <v>283</v>
      </c>
      <c r="H278" s="258">
        <v>2</v>
      </c>
      <c r="I278" s="259"/>
      <c r="J278" s="260">
        <f>ROUND(I278*H278,2)</f>
        <v>0</v>
      </c>
      <c r="K278" s="261"/>
      <c r="L278" s="262"/>
      <c r="M278" s="263" t="s">
        <v>19</v>
      </c>
      <c r="N278" s="264" t="s">
        <v>44</v>
      </c>
      <c r="O278" s="84"/>
      <c r="P278" s="223">
        <f>O278*H278</f>
        <v>0</v>
      </c>
      <c r="Q278" s="223">
        <v>1.0000000000000001E-05</v>
      </c>
      <c r="R278" s="223">
        <f>Q278*H278</f>
        <v>2.0000000000000002E-05</v>
      </c>
      <c r="S278" s="223">
        <v>0</v>
      </c>
      <c r="T278" s="224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25" t="s">
        <v>239</v>
      </c>
      <c r="AT278" s="225" t="s">
        <v>236</v>
      </c>
      <c r="AU278" s="225" t="s">
        <v>85</v>
      </c>
      <c r="AY278" s="17" t="s">
        <v>186</v>
      </c>
      <c r="BE278" s="226">
        <f>IF(N278="základní",J278,0)</f>
        <v>0</v>
      </c>
      <c r="BF278" s="226">
        <f>IF(N278="snížená",J278,0)</f>
        <v>0</v>
      </c>
      <c r="BG278" s="226">
        <f>IF(N278="zákl. přenesená",J278,0)</f>
        <v>0</v>
      </c>
      <c r="BH278" s="226">
        <f>IF(N278="sníž. přenesená",J278,0)</f>
        <v>0</v>
      </c>
      <c r="BI278" s="226">
        <f>IF(N278="nulová",J278,0)</f>
        <v>0</v>
      </c>
      <c r="BJ278" s="17" t="s">
        <v>85</v>
      </c>
      <c r="BK278" s="226">
        <f>ROUND(I278*H278,2)</f>
        <v>0</v>
      </c>
      <c r="BL278" s="17" t="s">
        <v>192</v>
      </c>
      <c r="BM278" s="225" t="s">
        <v>2030</v>
      </c>
    </row>
    <row r="279" s="2" customFormat="1" ht="24.15" customHeight="1">
      <c r="A279" s="38"/>
      <c r="B279" s="39"/>
      <c r="C279" s="213" t="s">
        <v>713</v>
      </c>
      <c r="D279" s="213" t="s">
        <v>188</v>
      </c>
      <c r="E279" s="214" t="s">
        <v>2031</v>
      </c>
      <c r="F279" s="215" t="s">
        <v>2032</v>
      </c>
      <c r="G279" s="216" t="s">
        <v>283</v>
      </c>
      <c r="H279" s="217">
        <v>27</v>
      </c>
      <c r="I279" s="218"/>
      <c r="J279" s="219">
        <f>ROUND(I279*H279,2)</f>
        <v>0</v>
      </c>
      <c r="K279" s="220"/>
      <c r="L279" s="44"/>
      <c r="M279" s="221" t="s">
        <v>19</v>
      </c>
      <c r="N279" s="222" t="s">
        <v>44</v>
      </c>
      <c r="O279" s="84"/>
      <c r="P279" s="223">
        <f>O279*H279</f>
        <v>0</v>
      </c>
      <c r="Q279" s="223">
        <v>0</v>
      </c>
      <c r="R279" s="223">
        <f>Q279*H279</f>
        <v>0</v>
      </c>
      <c r="S279" s="223">
        <v>0</v>
      </c>
      <c r="T279" s="224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25" t="s">
        <v>306</v>
      </c>
      <c r="AT279" s="225" t="s">
        <v>188</v>
      </c>
      <c r="AU279" s="225" t="s">
        <v>85</v>
      </c>
      <c r="AY279" s="17" t="s">
        <v>186</v>
      </c>
      <c r="BE279" s="226">
        <f>IF(N279="základní",J279,0)</f>
        <v>0</v>
      </c>
      <c r="BF279" s="226">
        <f>IF(N279="snížená",J279,0)</f>
        <v>0</v>
      </c>
      <c r="BG279" s="226">
        <f>IF(N279="zákl. přenesená",J279,0)</f>
        <v>0</v>
      </c>
      <c r="BH279" s="226">
        <f>IF(N279="sníž. přenesená",J279,0)</f>
        <v>0</v>
      </c>
      <c r="BI279" s="226">
        <f>IF(N279="nulová",J279,0)</f>
        <v>0</v>
      </c>
      <c r="BJ279" s="17" t="s">
        <v>85</v>
      </c>
      <c r="BK279" s="226">
        <f>ROUND(I279*H279,2)</f>
        <v>0</v>
      </c>
      <c r="BL279" s="17" t="s">
        <v>306</v>
      </c>
      <c r="BM279" s="225" t="s">
        <v>2033</v>
      </c>
    </row>
    <row r="280" s="2" customFormat="1">
      <c r="A280" s="38"/>
      <c r="B280" s="39"/>
      <c r="C280" s="40"/>
      <c r="D280" s="227" t="s">
        <v>194</v>
      </c>
      <c r="E280" s="40"/>
      <c r="F280" s="228" t="s">
        <v>2034</v>
      </c>
      <c r="G280" s="40"/>
      <c r="H280" s="40"/>
      <c r="I280" s="229"/>
      <c r="J280" s="40"/>
      <c r="K280" s="40"/>
      <c r="L280" s="44"/>
      <c r="M280" s="230"/>
      <c r="N280" s="231"/>
      <c r="O280" s="84"/>
      <c r="P280" s="84"/>
      <c r="Q280" s="84"/>
      <c r="R280" s="84"/>
      <c r="S280" s="84"/>
      <c r="T280" s="85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7" t="s">
        <v>194</v>
      </c>
      <c r="AU280" s="17" t="s">
        <v>85</v>
      </c>
    </row>
    <row r="281" s="2" customFormat="1" ht="24.15" customHeight="1">
      <c r="A281" s="38"/>
      <c r="B281" s="39"/>
      <c r="C281" s="213" t="s">
        <v>719</v>
      </c>
      <c r="D281" s="213" t="s">
        <v>188</v>
      </c>
      <c r="E281" s="214" t="s">
        <v>2035</v>
      </c>
      <c r="F281" s="215" t="s">
        <v>2036</v>
      </c>
      <c r="G281" s="216" t="s">
        <v>283</v>
      </c>
      <c r="H281" s="217">
        <v>1</v>
      </c>
      <c r="I281" s="218"/>
      <c r="J281" s="219">
        <f>ROUND(I281*H281,2)</f>
        <v>0</v>
      </c>
      <c r="K281" s="220"/>
      <c r="L281" s="44"/>
      <c r="M281" s="221" t="s">
        <v>19</v>
      </c>
      <c r="N281" s="222" t="s">
        <v>44</v>
      </c>
      <c r="O281" s="84"/>
      <c r="P281" s="223">
        <f>O281*H281</f>
        <v>0</v>
      </c>
      <c r="Q281" s="223">
        <v>0</v>
      </c>
      <c r="R281" s="223">
        <f>Q281*H281</f>
        <v>0</v>
      </c>
      <c r="S281" s="223">
        <v>0.20100000000000001</v>
      </c>
      <c r="T281" s="224">
        <f>S281*H281</f>
        <v>0.20100000000000001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25" t="s">
        <v>306</v>
      </c>
      <c r="AT281" s="225" t="s">
        <v>188</v>
      </c>
      <c r="AU281" s="225" t="s">
        <v>85</v>
      </c>
      <c r="AY281" s="17" t="s">
        <v>186</v>
      </c>
      <c r="BE281" s="226">
        <f>IF(N281="základní",J281,0)</f>
        <v>0</v>
      </c>
      <c r="BF281" s="226">
        <f>IF(N281="snížená",J281,0)</f>
        <v>0</v>
      </c>
      <c r="BG281" s="226">
        <f>IF(N281="zákl. přenesená",J281,0)</f>
        <v>0</v>
      </c>
      <c r="BH281" s="226">
        <f>IF(N281="sníž. přenesená",J281,0)</f>
        <v>0</v>
      </c>
      <c r="BI281" s="226">
        <f>IF(N281="nulová",J281,0)</f>
        <v>0</v>
      </c>
      <c r="BJ281" s="17" t="s">
        <v>85</v>
      </c>
      <c r="BK281" s="226">
        <f>ROUND(I281*H281,2)</f>
        <v>0</v>
      </c>
      <c r="BL281" s="17" t="s">
        <v>306</v>
      </c>
      <c r="BM281" s="225" t="s">
        <v>2037</v>
      </c>
    </row>
    <row r="282" s="14" customFormat="1">
      <c r="A282" s="14"/>
      <c r="B282" s="243"/>
      <c r="C282" s="244"/>
      <c r="D282" s="234" t="s">
        <v>196</v>
      </c>
      <c r="E282" s="245" t="s">
        <v>19</v>
      </c>
      <c r="F282" s="246" t="s">
        <v>2038</v>
      </c>
      <c r="G282" s="244"/>
      <c r="H282" s="247">
        <v>1</v>
      </c>
      <c r="I282" s="248"/>
      <c r="J282" s="244"/>
      <c r="K282" s="244"/>
      <c r="L282" s="249"/>
      <c r="M282" s="250"/>
      <c r="N282" s="251"/>
      <c r="O282" s="251"/>
      <c r="P282" s="251"/>
      <c r="Q282" s="251"/>
      <c r="R282" s="251"/>
      <c r="S282" s="251"/>
      <c r="T282" s="25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3" t="s">
        <v>196</v>
      </c>
      <c r="AU282" s="253" t="s">
        <v>85</v>
      </c>
      <c r="AV282" s="14" t="s">
        <v>85</v>
      </c>
      <c r="AW282" s="14" t="s">
        <v>33</v>
      </c>
      <c r="AX282" s="14" t="s">
        <v>72</v>
      </c>
      <c r="AY282" s="253" t="s">
        <v>186</v>
      </c>
    </row>
    <row r="283" s="2" customFormat="1" ht="16.5" customHeight="1">
      <c r="A283" s="38"/>
      <c r="B283" s="39"/>
      <c r="C283" s="213" t="s">
        <v>724</v>
      </c>
      <c r="D283" s="213" t="s">
        <v>188</v>
      </c>
      <c r="E283" s="214" t="s">
        <v>2039</v>
      </c>
      <c r="F283" s="215" t="s">
        <v>2040</v>
      </c>
      <c r="G283" s="216" t="s">
        <v>283</v>
      </c>
      <c r="H283" s="217">
        <v>1</v>
      </c>
      <c r="I283" s="218"/>
      <c r="J283" s="219">
        <f>ROUND(I283*H283,2)</f>
        <v>0</v>
      </c>
      <c r="K283" s="220"/>
      <c r="L283" s="44"/>
      <c r="M283" s="221" t="s">
        <v>19</v>
      </c>
      <c r="N283" s="222" t="s">
        <v>44</v>
      </c>
      <c r="O283" s="84"/>
      <c r="P283" s="223">
        <f>O283*H283</f>
        <v>0</v>
      </c>
      <c r="Q283" s="223">
        <v>0</v>
      </c>
      <c r="R283" s="223">
        <f>Q283*H283</f>
        <v>0</v>
      </c>
      <c r="S283" s="223">
        <v>0.014</v>
      </c>
      <c r="T283" s="224">
        <f>S283*H283</f>
        <v>0.014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25" t="s">
        <v>306</v>
      </c>
      <c r="AT283" s="225" t="s">
        <v>188</v>
      </c>
      <c r="AU283" s="225" t="s">
        <v>85</v>
      </c>
      <c r="AY283" s="17" t="s">
        <v>186</v>
      </c>
      <c r="BE283" s="226">
        <f>IF(N283="základní",J283,0)</f>
        <v>0</v>
      </c>
      <c r="BF283" s="226">
        <f>IF(N283="snížená",J283,0)</f>
        <v>0</v>
      </c>
      <c r="BG283" s="226">
        <f>IF(N283="zákl. přenesená",J283,0)</f>
        <v>0</v>
      </c>
      <c r="BH283" s="226">
        <f>IF(N283="sníž. přenesená",J283,0)</f>
        <v>0</v>
      </c>
      <c r="BI283" s="226">
        <f>IF(N283="nulová",J283,0)</f>
        <v>0</v>
      </c>
      <c r="BJ283" s="17" t="s">
        <v>85</v>
      </c>
      <c r="BK283" s="226">
        <f>ROUND(I283*H283,2)</f>
        <v>0</v>
      </c>
      <c r="BL283" s="17" t="s">
        <v>306</v>
      </c>
      <c r="BM283" s="225" t="s">
        <v>2041</v>
      </c>
    </row>
    <row r="284" s="14" customFormat="1">
      <c r="A284" s="14"/>
      <c r="B284" s="243"/>
      <c r="C284" s="244"/>
      <c r="D284" s="234" t="s">
        <v>196</v>
      </c>
      <c r="E284" s="245" t="s">
        <v>19</v>
      </c>
      <c r="F284" s="246" t="s">
        <v>399</v>
      </c>
      <c r="G284" s="244"/>
      <c r="H284" s="247">
        <v>1</v>
      </c>
      <c r="I284" s="248"/>
      <c r="J284" s="244"/>
      <c r="K284" s="244"/>
      <c r="L284" s="249"/>
      <c r="M284" s="250"/>
      <c r="N284" s="251"/>
      <c r="O284" s="251"/>
      <c r="P284" s="251"/>
      <c r="Q284" s="251"/>
      <c r="R284" s="251"/>
      <c r="S284" s="251"/>
      <c r="T284" s="25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3" t="s">
        <v>196</v>
      </c>
      <c r="AU284" s="253" t="s">
        <v>85</v>
      </c>
      <c r="AV284" s="14" t="s">
        <v>85</v>
      </c>
      <c r="AW284" s="14" t="s">
        <v>33</v>
      </c>
      <c r="AX284" s="14" t="s">
        <v>72</v>
      </c>
      <c r="AY284" s="253" t="s">
        <v>186</v>
      </c>
    </row>
    <row r="285" s="2" customFormat="1" ht="49.05" customHeight="1">
      <c r="A285" s="38"/>
      <c r="B285" s="39"/>
      <c r="C285" s="213" t="s">
        <v>729</v>
      </c>
      <c r="D285" s="213" t="s">
        <v>188</v>
      </c>
      <c r="E285" s="214" t="s">
        <v>1680</v>
      </c>
      <c r="F285" s="215" t="s">
        <v>1681</v>
      </c>
      <c r="G285" s="216" t="s">
        <v>230</v>
      </c>
      <c r="H285" s="217">
        <v>10.688000000000001</v>
      </c>
      <c r="I285" s="218"/>
      <c r="J285" s="219">
        <f>ROUND(I285*H285,2)</f>
        <v>0</v>
      </c>
      <c r="K285" s="220"/>
      <c r="L285" s="44"/>
      <c r="M285" s="221" t="s">
        <v>19</v>
      </c>
      <c r="N285" s="222" t="s">
        <v>44</v>
      </c>
      <c r="O285" s="84"/>
      <c r="P285" s="223">
        <f>O285*H285</f>
        <v>0</v>
      </c>
      <c r="Q285" s="223">
        <v>0</v>
      </c>
      <c r="R285" s="223">
        <f>Q285*H285</f>
        <v>0</v>
      </c>
      <c r="S285" s="223">
        <v>0</v>
      </c>
      <c r="T285" s="224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25" t="s">
        <v>306</v>
      </c>
      <c r="AT285" s="225" t="s">
        <v>188</v>
      </c>
      <c r="AU285" s="225" t="s">
        <v>85</v>
      </c>
      <c r="AY285" s="17" t="s">
        <v>186</v>
      </c>
      <c r="BE285" s="226">
        <f>IF(N285="základní",J285,0)</f>
        <v>0</v>
      </c>
      <c r="BF285" s="226">
        <f>IF(N285="snížená",J285,0)</f>
        <v>0</v>
      </c>
      <c r="BG285" s="226">
        <f>IF(N285="zákl. přenesená",J285,0)</f>
        <v>0</v>
      </c>
      <c r="BH285" s="226">
        <f>IF(N285="sníž. přenesená",J285,0)</f>
        <v>0</v>
      </c>
      <c r="BI285" s="226">
        <f>IF(N285="nulová",J285,0)</f>
        <v>0</v>
      </c>
      <c r="BJ285" s="17" t="s">
        <v>85</v>
      </c>
      <c r="BK285" s="226">
        <f>ROUND(I285*H285,2)</f>
        <v>0</v>
      </c>
      <c r="BL285" s="17" t="s">
        <v>306</v>
      </c>
      <c r="BM285" s="225" t="s">
        <v>2042</v>
      </c>
    </row>
    <row r="286" s="2" customFormat="1">
      <c r="A286" s="38"/>
      <c r="B286" s="39"/>
      <c r="C286" s="40"/>
      <c r="D286" s="227" t="s">
        <v>194</v>
      </c>
      <c r="E286" s="40"/>
      <c r="F286" s="228" t="s">
        <v>1683</v>
      </c>
      <c r="G286" s="40"/>
      <c r="H286" s="40"/>
      <c r="I286" s="229"/>
      <c r="J286" s="40"/>
      <c r="K286" s="40"/>
      <c r="L286" s="44"/>
      <c r="M286" s="230"/>
      <c r="N286" s="231"/>
      <c r="O286" s="84"/>
      <c r="P286" s="84"/>
      <c r="Q286" s="84"/>
      <c r="R286" s="84"/>
      <c r="S286" s="84"/>
      <c r="T286" s="85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7" t="s">
        <v>194</v>
      </c>
      <c r="AU286" s="17" t="s">
        <v>85</v>
      </c>
    </row>
    <row r="287" s="2" customFormat="1" ht="49.05" customHeight="1">
      <c r="A287" s="38"/>
      <c r="B287" s="39"/>
      <c r="C287" s="213" t="s">
        <v>734</v>
      </c>
      <c r="D287" s="213" t="s">
        <v>188</v>
      </c>
      <c r="E287" s="214" t="s">
        <v>1684</v>
      </c>
      <c r="F287" s="215" t="s">
        <v>1685</v>
      </c>
      <c r="G287" s="216" t="s">
        <v>230</v>
      </c>
      <c r="H287" s="217">
        <v>10.688000000000001</v>
      </c>
      <c r="I287" s="218"/>
      <c r="J287" s="219">
        <f>ROUND(I287*H287,2)</f>
        <v>0</v>
      </c>
      <c r="K287" s="220"/>
      <c r="L287" s="44"/>
      <c r="M287" s="221" t="s">
        <v>19</v>
      </c>
      <c r="N287" s="222" t="s">
        <v>44</v>
      </c>
      <c r="O287" s="84"/>
      <c r="P287" s="223">
        <f>O287*H287</f>
        <v>0</v>
      </c>
      <c r="Q287" s="223">
        <v>0</v>
      </c>
      <c r="R287" s="223">
        <f>Q287*H287</f>
        <v>0</v>
      </c>
      <c r="S287" s="223">
        <v>0</v>
      </c>
      <c r="T287" s="224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25" t="s">
        <v>306</v>
      </c>
      <c r="AT287" s="225" t="s">
        <v>188</v>
      </c>
      <c r="AU287" s="225" t="s">
        <v>85</v>
      </c>
      <c r="AY287" s="17" t="s">
        <v>186</v>
      </c>
      <c r="BE287" s="226">
        <f>IF(N287="základní",J287,0)</f>
        <v>0</v>
      </c>
      <c r="BF287" s="226">
        <f>IF(N287="snížená",J287,0)</f>
        <v>0</v>
      </c>
      <c r="BG287" s="226">
        <f>IF(N287="zákl. přenesená",J287,0)</f>
        <v>0</v>
      </c>
      <c r="BH287" s="226">
        <f>IF(N287="sníž. přenesená",J287,0)</f>
        <v>0</v>
      </c>
      <c r="BI287" s="226">
        <f>IF(N287="nulová",J287,0)</f>
        <v>0</v>
      </c>
      <c r="BJ287" s="17" t="s">
        <v>85</v>
      </c>
      <c r="BK287" s="226">
        <f>ROUND(I287*H287,2)</f>
        <v>0</v>
      </c>
      <c r="BL287" s="17" t="s">
        <v>306</v>
      </c>
      <c r="BM287" s="225" t="s">
        <v>2043</v>
      </c>
    </row>
    <row r="288" s="2" customFormat="1">
      <c r="A288" s="38"/>
      <c r="B288" s="39"/>
      <c r="C288" s="40"/>
      <c r="D288" s="227" t="s">
        <v>194</v>
      </c>
      <c r="E288" s="40"/>
      <c r="F288" s="228" t="s">
        <v>1687</v>
      </c>
      <c r="G288" s="40"/>
      <c r="H288" s="40"/>
      <c r="I288" s="229"/>
      <c r="J288" s="40"/>
      <c r="K288" s="40"/>
      <c r="L288" s="44"/>
      <c r="M288" s="265"/>
      <c r="N288" s="266"/>
      <c r="O288" s="267"/>
      <c r="P288" s="267"/>
      <c r="Q288" s="267"/>
      <c r="R288" s="267"/>
      <c r="S288" s="267"/>
      <c r="T288" s="26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7" t="s">
        <v>194</v>
      </c>
      <c r="AU288" s="17" t="s">
        <v>85</v>
      </c>
    </row>
    <row r="289" s="2" customFormat="1" ht="6.96" customHeight="1">
      <c r="A289" s="38"/>
      <c r="B289" s="59"/>
      <c r="C289" s="60"/>
      <c r="D289" s="60"/>
      <c r="E289" s="60"/>
      <c r="F289" s="60"/>
      <c r="G289" s="60"/>
      <c r="H289" s="60"/>
      <c r="I289" s="60"/>
      <c r="J289" s="60"/>
      <c r="K289" s="60"/>
      <c r="L289" s="44"/>
      <c r="M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</row>
  </sheetData>
  <sheetProtection sheet="1" autoFilter="0" formatColumns="0" formatRows="0" objects="1" scenarios="1" spinCount="100000" saltValue="rzZWkosaLQJUG3WuzUNkEAasvqBjVWDClRDmL428FTed5WQ2NPO4Ujd2OlnNRAWFeVKlGt9zRvJKifNZVCuUmQ==" hashValue="blGTPpCZQ+A8jZd5gBXBX3bW+AunwCof32+Cc2o1emSdI/yUeLSJ96kONl4k8fsJnMgMOMc4Yq0KD6/eCc6LeQ==" algorithmName="SHA-512" password="CDDA"/>
  <autoFilter ref="C89:K28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3_01/997013217"/>
    <hyperlink ref="F96" r:id="rId2" display="https://podminky.urs.cz/item/CS_URS_2023_01/997013501"/>
    <hyperlink ref="F98" r:id="rId3" display="https://podminky.urs.cz/item/CS_URS_2023_01/997013509"/>
    <hyperlink ref="F104" r:id="rId4" display="https://podminky.urs.cz/item/CS_URS_2023_01/713411121"/>
    <hyperlink ref="F112" r:id="rId5" display="https://podminky.urs.cz/item/CS_URS_2023_01/998713103"/>
    <hyperlink ref="F114" r:id="rId6" display="https://podminky.urs.cz/item/CS_URS_2023_01/998713181"/>
    <hyperlink ref="F117" r:id="rId7" display="https://podminky.urs.cz/item/CS_URS_2023_01/751122092"/>
    <hyperlink ref="F120" r:id="rId8" display="https://podminky.urs.cz/item/CS_URS_2023_01/751311094"/>
    <hyperlink ref="F123" r:id="rId9" display="https://podminky.urs.cz/item/CS_URS_2023_01/751344113"/>
    <hyperlink ref="F126" r:id="rId10" display="https://podminky.urs.cz/item/CS_URS_2023_01/751344114"/>
    <hyperlink ref="F129" r:id="rId11" display="https://podminky.urs.cz/item/CS_URS_2023_01/751344121"/>
    <hyperlink ref="F133" r:id="rId12" display="https://podminky.urs.cz/item/CS_URS_2023_01/751344122"/>
    <hyperlink ref="F137" r:id="rId13" display="https://podminky.urs.cz/item/CS_URS_2023_01/751344123"/>
    <hyperlink ref="F140" r:id="rId14" display="https://podminky.urs.cz/item/CS_URS_2023_01/751398056"/>
    <hyperlink ref="F147" r:id="rId15" display="https://podminky.urs.cz/item/CS_URS_2023_01/751510013"/>
    <hyperlink ref="F149" r:id="rId16" display="https://podminky.urs.cz/item/CS_URS_2023_01/751510014"/>
    <hyperlink ref="F151" r:id="rId17" display="https://podminky.urs.cz/item/CS_URS_2023_01/751510015"/>
    <hyperlink ref="F153" r:id="rId18" display="https://podminky.urs.cz/item/CS_URS_2023_01/751510042"/>
    <hyperlink ref="F155" r:id="rId19" display="https://podminky.urs.cz/item/CS_URS_2023_01/751510043"/>
    <hyperlink ref="F157" r:id="rId20" display="https://podminky.urs.cz/item/CS_URS_2023_01/751510044"/>
    <hyperlink ref="F159" r:id="rId21" display="https://podminky.urs.cz/item/CS_URS_2023_01/751510862"/>
    <hyperlink ref="F161" r:id="rId22" display="https://podminky.urs.cz/item/CS_URS_2023_01/751511814"/>
    <hyperlink ref="F165" r:id="rId23" display="https://podminky.urs.cz/item/CS_URS_2023_01/751514612"/>
    <hyperlink ref="F169" r:id="rId24" display="https://podminky.urs.cz/item/CS_URS_2023_01/751514613"/>
    <hyperlink ref="F173" r:id="rId25" display="https://podminky.urs.cz/item/CS_URS_2023_01/751514614"/>
    <hyperlink ref="F177" r:id="rId26" display="https://podminky.urs.cz/item/CS_URS_2023_01/751514615"/>
    <hyperlink ref="F180" r:id="rId27" display="https://podminky.urs.cz/item/CS_URS_2023_01/751514662"/>
    <hyperlink ref="F184" r:id="rId28" display="https://podminky.urs.cz/item/CS_URS_2023_01/751514662"/>
    <hyperlink ref="F187" r:id="rId29" display="https://podminky.urs.cz/item/CS_URS_2023_01/751514663"/>
    <hyperlink ref="F190" r:id="rId30" display="https://podminky.urs.cz/item/CS_URS_2023_01/751514664"/>
    <hyperlink ref="F193" r:id="rId31" display="https://podminky.urs.cz/item/CS_URS_2023_01/751525013"/>
    <hyperlink ref="F196" r:id="rId32" display="https://podminky.urs.cz/item/CS_URS_2023_01/751525014"/>
    <hyperlink ref="F210" r:id="rId33" display="https://podminky.urs.cz/item/CS_URS_2023_01/751571034"/>
    <hyperlink ref="F212" r:id="rId34" display="https://podminky.urs.cz/item/CS_URS_2023_01/751571035"/>
    <hyperlink ref="F214" r:id="rId35" display="https://podminky.urs.cz/item/CS_URS_2023_01/751571036"/>
    <hyperlink ref="F216" r:id="rId36" display="https://podminky.urs.cz/item/CS_URS_2023_01/751572032"/>
    <hyperlink ref="F218" r:id="rId37" display="https://podminky.urs.cz/item/CS_URS_2023_01/751572033"/>
    <hyperlink ref="F220" r:id="rId38" display="https://podminky.urs.cz/item/CS_URS_2023_01/751572034"/>
    <hyperlink ref="F222" r:id="rId39" display="https://podminky.urs.cz/item/CS_URS_2023_01/751581212"/>
    <hyperlink ref="F231" r:id="rId40" display="https://podminky.urs.cz/item/CS_URS_2023_01/751581314"/>
    <hyperlink ref="F235" r:id="rId41" display="https://podminky.urs.cz/item/CS_URS_2023_01/751581315"/>
    <hyperlink ref="F243" r:id="rId42" display="https://podminky.urs.cz/item/CS_URS_2023_01/751581316"/>
    <hyperlink ref="F247" r:id="rId43" display="https://podminky.urs.cz/item/CS_URS_2023_01/751581334"/>
    <hyperlink ref="F251" r:id="rId44" display="https://podminky.urs.cz/item/CS_URS_2023_01/751581335"/>
    <hyperlink ref="F260" r:id="rId45" display="https://podminky.urs.cz/item/CS_URS_2023_01/751581352"/>
    <hyperlink ref="F264" r:id="rId46" display="https://podminky.urs.cz/item/CS_URS_2023_01/751581356"/>
    <hyperlink ref="F268" r:id="rId47" display="https://podminky.urs.cz/item/CS_URS_2023_01/751611122"/>
    <hyperlink ref="F271" r:id="rId48" display="https://podminky.urs.cz/item/CS_URS_2023_01/751611123"/>
    <hyperlink ref="F274" r:id="rId49" display="https://podminky.urs.cz/item/CS_URS_2023_01/751613140"/>
    <hyperlink ref="F277" r:id="rId50" display="https://podminky.urs.cz/item/CS_URS_2023_01/751614122"/>
    <hyperlink ref="F280" r:id="rId51" display="https://podminky.urs.cz/item/CS_URS_2023_01/751691111"/>
    <hyperlink ref="F286" r:id="rId52" display="https://podminky.urs.cz/item/CS_URS_2023_01/998751102"/>
    <hyperlink ref="F288" r:id="rId53" display="https://podminky.urs.cz/item/CS_URS_2023_01/99875118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98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2044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ROUND(J96,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ROUND((SUM(BE96:BE246)),  2)</f>
        <v>0</v>
      </c>
      <c r="G35" s="38"/>
      <c r="H35" s="38"/>
      <c r="I35" s="157">
        <v>0.20999999999999999</v>
      </c>
      <c r="J35" s="156">
        <f>ROUND(((SUM(BE96:BE246))*I35),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ROUND((SUM(BF96:BF246)),  2)</f>
        <v>0</v>
      </c>
      <c r="G36" s="38"/>
      <c r="H36" s="38"/>
      <c r="I36" s="157">
        <v>0.14999999999999999</v>
      </c>
      <c r="J36" s="156">
        <f>ROUND(((SUM(BF96:BF246))*I36),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ROUND((SUM(BG96:BG246)),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ROUND((SUM(BH96:BH246)),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ROUND((SUM(BI96:BI246)),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101 D1.4.4_ZTI - Zdravotechnika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J96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J97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156</v>
      </c>
      <c r="E65" s="182"/>
      <c r="F65" s="182"/>
      <c r="G65" s="182"/>
      <c r="H65" s="182"/>
      <c r="I65" s="182"/>
      <c r="J65" s="183">
        <f>J98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157</v>
      </c>
      <c r="E66" s="182"/>
      <c r="F66" s="182"/>
      <c r="G66" s="182"/>
      <c r="H66" s="182"/>
      <c r="I66" s="182"/>
      <c r="J66" s="183">
        <f>J105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158</v>
      </c>
      <c r="E67" s="182"/>
      <c r="F67" s="182"/>
      <c r="G67" s="182"/>
      <c r="H67" s="182"/>
      <c r="I67" s="182"/>
      <c r="J67" s="183">
        <f>J114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4"/>
      <c r="C68" s="175"/>
      <c r="D68" s="176" t="s">
        <v>159</v>
      </c>
      <c r="E68" s="177"/>
      <c r="F68" s="177"/>
      <c r="G68" s="177"/>
      <c r="H68" s="177"/>
      <c r="I68" s="177"/>
      <c r="J68" s="178">
        <f>J117</f>
        <v>0</v>
      </c>
      <c r="K68" s="175"/>
      <c r="L68" s="17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0"/>
      <c r="C69" s="125"/>
      <c r="D69" s="181" t="s">
        <v>2045</v>
      </c>
      <c r="E69" s="182"/>
      <c r="F69" s="182"/>
      <c r="G69" s="182"/>
      <c r="H69" s="182"/>
      <c r="I69" s="182"/>
      <c r="J69" s="183">
        <f>J118</f>
        <v>0</v>
      </c>
      <c r="K69" s="125"/>
      <c r="L69" s="184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0"/>
      <c r="C70" s="125"/>
      <c r="D70" s="181" t="s">
        <v>2046</v>
      </c>
      <c r="E70" s="182"/>
      <c r="F70" s="182"/>
      <c r="G70" s="182"/>
      <c r="H70" s="182"/>
      <c r="I70" s="182"/>
      <c r="J70" s="183">
        <f>J135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2047</v>
      </c>
      <c r="E71" s="182"/>
      <c r="F71" s="182"/>
      <c r="G71" s="182"/>
      <c r="H71" s="182"/>
      <c r="I71" s="182"/>
      <c r="J71" s="183">
        <f>J176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2048</v>
      </c>
      <c r="E72" s="182"/>
      <c r="F72" s="182"/>
      <c r="G72" s="182"/>
      <c r="H72" s="182"/>
      <c r="I72" s="182"/>
      <c r="J72" s="183">
        <f>J205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0"/>
      <c r="C73" s="125"/>
      <c r="D73" s="181" t="s">
        <v>166</v>
      </c>
      <c r="E73" s="182"/>
      <c r="F73" s="182"/>
      <c r="G73" s="182"/>
      <c r="H73" s="182"/>
      <c r="I73" s="182"/>
      <c r="J73" s="183">
        <f>J215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168</v>
      </c>
      <c r="E74" s="182"/>
      <c r="F74" s="182"/>
      <c r="G74" s="182"/>
      <c r="H74" s="182"/>
      <c r="I74" s="182"/>
      <c r="J74" s="183">
        <f>J238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38"/>
      <c r="B75" s="39"/>
      <c r="C75" s="40"/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6.96" customHeight="1">
      <c r="A76" s="38"/>
      <c r="B76" s="59"/>
      <c r="C76" s="60"/>
      <c r="D76" s="60"/>
      <c r="E76" s="60"/>
      <c r="F76" s="60"/>
      <c r="G76" s="60"/>
      <c r="H76" s="60"/>
      <c r="I76" s="60"/>
      <c r="J76" s="60"/>
      <c r="K76" s="6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61"/>
      <c r="C80" s="62"/>
      <c r="D80" s="62"/>
      <c r="E80" s="62"/>
      <c r="F80" s="62"/>
      <c r="G80" s="62"/>
      <c r="H80" s="62"/>
      <c r="I80" s="62"/>
      <c r="J80" s="62"/>
      <c r="K80" s="62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3" t="s">
        <v>171</v>
      </c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2" t="s">
        <v>16</v>
      </c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69" t="str">
        <f>E7</f>
        <v xml:space="preserve"> Rekonstrukce vzduchotechniky v bytovém domě</v>
      </c>
      <c r="F84" s="32"/>
      <c r="G84" s="32"/>
      <c r="H84" s="32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1"/>
      <c r="C85" s="32" t="s">
        <v>143</v>
      </c>
      <c r="D85" s="22"/>
      <c r="E85" s="22"/>
      <c r="F85" s="22"/>
      <c r="G85" s="22"/>
      <c r="H85" s="22"/>
      <c r="I85" s="22"/>
      <c r="J85" s="22"/>
      <c r="K85" s="22"/>
      <c r="L85" s="20"/>
    </row>
    <row r="86" s="2" customFormat="1" ht="16.5" customHeight="1">
      <c r="A86" s="38"/>
      <c r="B86" s="39"/>
      <c r="C86" s="40"/>
      <c r="D86" s="40"/>
      <c r="E86" s="169" t="s">
        <v>144</v>
      </c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2" t="s">
        <v>145</v>
      </c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69" t="str">
        <f>E11</f>
        <v>SO 101 D1.4.4_ZTI - Zdravotechnika</v>
      </c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2" t="s">
        <v>21</v>
      </c>
      <c r="D90" s="40"/>
      <c r="E90" s="40"/>
      <c r="F90" s="27" t="str">
        <f>F14</f>
        <v xml:space="preserve"> náměstí Svobody 728/1</v>
      </c>
      <c r="G90" s="40"/>
      <c r="H90" s="40"/>
      <c r="I90" s="32" t="s">
        <v>23</v>
      </c>
      <c r="J90" s="72" t="str">
        <f>IF(J14="","",J14)</f>
        <v>3. 1. 2023</v>
      </c>
      <c r="K90" s="40"/>
      <c r="L90" s="144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25</v>
      </c>
      <c r="D92" s="40"/>
      <c r="E92" s="40"/>
      <c r="F92" s="27" t="str">
        <f>E17</f>
        <v>SNEO a.s</v>
      </c>
      <c r="G92" s="40"/>
      <c r="H92" s="40"/>
      <c r="I92" s="32" t="s">
        <v>31</v>
      </c>
      <c r="J92" s="36" t="str">
        <f>E23</f>
        <v>Ing. Filip Nehonský</v>
      </c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29</v>
      </c>
      <c r="D93" s="40"/>
      <c r="E93" s="40"/>
      <c r="F93" s="27" t="str">
        <f>IF(E20="","",E20)</f>
        <v>Vyplň údaj</v>
      </c>
      <c r="G93" s="40"/>
      <c r="H93" s="40"/>
      <c r="I93" s="32" t="s">
        <v>34</v>
      </c>
      <c r="J93" s="36" t="str">
        <f>E26</f>
        <v>Pavel Novotný</v>
      </c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40"/>
      <c r="J94" s="40"/>
      <c r="K94" s="40"/>
      <c r="L94" s="144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11" customFormat="1" ht="29.28" customHeight="1">
      <c r="A95" s="185"/>
      <c r="B95" s="186"/>
      <c r="C95" s="187" t="s">
        <v>172</v>
      </c>
      <c r="D95" s="188" t="s">
        <v>57</v>
      </c>
      <c r="E95" s="188" t="s">
        <v>53</v>
      </c>
      <c r="F95" s="188" t="s">
        <v>54</v>
      </c>
      <c r="G95" s="188" t="s">
        <v>173</v>
      </c>
      <c r="H95" s="188" t="s">
        <v>174</v>
      </c>
      <c r="I95" s="188" t="s">
        <v>175</v>
      </c>
      <c r="J95" s="189" t="s">
        <v>149</v>
      </c>
      <c r="K95" s="190" t="s">
        <v>176</v>
      </c>
      <c r="L95" s="191"/>
      <c r="M95" s="92" t="s">
        <v>19</v>
      </c>
      <c r="N95" s="93" t="s">
        <v>42</v>
      </c>
      <c r="O95" s="93" t="s">
        <v>177</v>
      </c>
      <c r="P95" s="93" t="s">
        <v>178</v>
      </c>
      <c r="Q95" s="93" t="s">
        <v>179</v>
      </c>
      <c r="R95" s="93" t="s">
        <v>180</v>
      </c>
      <c r="S95" s="93" t="s">
        <v>181</v>
      </c>
      <c r="T95" s="94" t="s">
        <v>182</v>
      </c>
      <c r="U95" s="185"/>
      <c r="V95" s="185"/>
      <c r="W95" s="185"/>
      <c r="X95" s="185"/>
      <c r="Y95" s="185"/>
      <c r="Z95" s="185"/>
      <c r="AA95" s="185"/>
      <c r="AB95" s="185"/>
      <c r="AC95" s="185"/>
      <c r="AD95" s="185"/>
      <c r="AE95" s="185"/>
    </row>
    <row r="96" s="2" customFormat="1" ht="22.8" customHeight="1">
      <c r="A96" s="38"/>
      <c r="B96" s="39"/>
      <c r="C96" s="99" t="s">
        <v>183</v>
      </c>
      <c r="D96" s="40"/>
      <c r="E96" s="40"/>
      <c r="F96" s="40"/>
      <c r="G96" s="40"/>
      <c r="H96" s="40"/>
      <c r="I96" s="40"/>
      <c r="J96" s="192">
        <f>BK96</f>
        <v>0</v>
      </c>
      <c r="K96" s="40"/>
      <c r="L96" s="44"/>
      <c r="M96" s="95"/>
      <c r="N96" s="193"/>
      <c r="O96" s="96"/>
      <c r="P96" s="194">
        <f>P97+P117</f>
        <v>0</v>
      </c>
      <c r="Q96" s="96"/>
      <c r="R96" s="194">
        <f>R97+R117</f>
        <v>0.303895258025</v>
      </c>
      <c r="S96" s="96"/>
      <c r="T96" s="195">
        <f>T97+T117</f>
        <v>0.18329999999999999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T96" s="17" t="s">
        <v>71</v>
      </c>
      <c r="AU96" s="17" t="s">
        <v>150</v>
      </c>
      <c r="BK96" s="196">
        <f>BK97+BK117</f>
        <v>0</v>
      </c>
    </row>
    <row r="97" s="12" customFormat="1" ht="25.92" customHeight="1">
      <c r="A97" s="12"/>
      <c r="B97" s="197"/>
      <c r="C97" s="198"/>
      <c r="D97" s="199" t="s">
        <v>71</v>
      </c>
      <c r="E97" s="200" t="s">
        <v>184</v>
      </c>
      <c r="F97" s="200" t="s">
        <v>185</v>
      </c>
      <c r="G97" s="198"/>
      <c r="H97" s="198"/>
      <c r="I97" s="201"/>
      <c r="J97" s="202">
        <f>BK97</f>
        <v>0</v>
      </c>
      <c r="K97" s="198"/>
      <c r="L97" s="203"/>
      <c r="M97" s="204"/>
      <c r="N97" s="205"/>
      <c r="O97" s="205"/>
      <c r="P97" s="206">
        <f>P98+P105+P114</f>
        <v>0</v>
      </c>
      <c r="Q97" s="205"/>
      <c r="R97" s="206">
        <f>R98+R105+R114</f>
        <v>0.0023701799999999999</v>
      </c>
      <c r="S97" s="205"/>
      <c r="T97" s="207">
        <f>T98+T105+T114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8" t="s">
        <v>79</v>
      </c>
      <c r="AT97" s="209" t="s">
        <v>71</v>
      </c>
      <c r="AU97" s="209" t="s">
        <v>72</v>
      </c>
      <c r="AY97" s="208" t="s">
        <v>186</v>
      </c>
      <c r="BK97" s="210">
        <f>BK98+BK105+BK114</f>
        <v>0</v>
      </c>
    </row>
    <row r="98" s="12" customFormat="1" ht="22.8" customHeight="1">
      <c r="A98" s="12"/>
      <c r="B98" s="197"/>
      <c r="C98" s="198"/>
      <c r="D98" s="199" t="s">
        <v>71</v>
      </c>
      <c r="E98" s="211" t="s">
        <v>253</v>
      </c>
      <c r="F98" s="211" t="s">
        <v>361</v>
      </c>
      <c r="G98" s="198"/>
      <c r="H98" s="198"/>
      <c r="I98" s="201"/>
      <c r="J98" s="212">
        <f>BK98</f>
        <v>0</v>
      </c>
      <c r="K98" s="198"/>
      <c r="L98" s="203"/>
      <c r="M98" s="204"/>
      <c r="N98" s="205"/>
      <c r="O98" s="205"/>
      <c r="P98" s="206">
        <f>SUM(P99:P104)</f>
        <v>0</v>
      </c>
      <c r="Q98" s="205"/>
      <c r="R98" s="206">
        <f>SUM(R99:R104)</f>
        <v>0.0023701799999999999</v>
      </c>
      <c r="S98" s="205"/>
      <c r="T98" s="207">
        <f>SUM(T99:T104)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8" t="s">
        <v>79</v>
      </c>
      <c r="AT98" s="209" t="s">
        <v>71</v>
      </c>
      <c r="AU98" s="209" t="s">
        <v>79</v>
      </c>
      <c r="AY98" s="208" t="s">
        <v>186</v>
      </c>
      <c r="BK98" s="210">
        <f>SUM(BK99:BK104)</f>
        <v>0</v>
      </c>
    </row>
    <row r="99" s="2" customFormat="1" ht="37.8" customHeight="1">
      <c r="A99" s="38"/>
      <c r="B99" s="39"/>
      <c r="C99" s="213" t="s">
        <v>79</v>
      </c>
      <c r="D99" s="213" t="s">
        <v>188</v>
      </c>
      <c r="E99" s="214" t="s">
        <v>452</v>
      </c>
      <c r="F99" s="215" t="s">
        <v>453</v>
      </c>
      <c r="G99" s="216" t="s">
        <v>283</v>
      </c>
      <c r="H99" s="217">
        <v>30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9.0059999999999998E-06</v>
      </c>
      <c r="R99" s="223">
        <f>Q99*H99</f>
        <v>0.00027018000000000002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192</v>
      </c>
      <c r="AT99" s="225" t="s">
        <v>188</v>
      </c>
      <c r="AU99" s="225" t="s">
        <v>85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192</v>
      </c>
      <c r="BM99" s="225" t="s">
        <v>2049</v>
      </c>
    </row>
    <row r="100" s="2" customFormat="1">
      <c r="A100" s="38"/>
      <c r="B100" s="39"/>
      <c r="C100" s="40"/>
      <c r="D100" s="227" t="s">
        <v>194</v>
      </c>
      <c r="E100" s="40"/>
      <c r="F100" s="228" t="s">
        <v>455</v>
      </c>
      <c r="G100" s="40"/>
      <c r="H100" s="40"/>
      <c r="I100" s="229"/>
      <c r="J100" s="40"/>
      <c r="K100" s="40"/>
      <c r="L100" s="44"/>
      <c r="M100" s="230"/>
      <c r="N100" s="231"/>
      <c r="O100" s="84"/>
      <c r="P100" s="84"/>
      <c r="Q100" s="84"/>
      <c r="R100" s="84"/>
      <c r="S100" s="84"/>
      <c r="T100" s="85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T100" s="17" t="s">
        <v>194</v>
      </c>
      <c r="AU100" s="17" t="s">
        <v>85</v>
      </c>
    </row>
    <row r="101" s="13" customFormat="1">
      <c r="A101" s="13"/>
      <c r="B101" s="232"/>
      <c r="C101" s="233"/>
      <c r="D101" s="234" t="s">
        <v>196</v>
      </c>
      <c r="E101" s="235" t="s">
        <v>19</v>
      </c>
      <c r="F101" s="236" t="s">
        <v>2050</v>
      </c>
      <c r="G101" s="233"/>
      <c r="H101" s="235" t="s">
        <v>19</v>
      </c>
      <c r="I101" s="237"/>
      <c r="J101" s="233"/>
      <c r="K101" s="233"/>
      <c r="L101" s="238"/>
      <c r="M101" s="239"/>
      <c r="N101" s="240"/>
      <c r="O101" s="240"/>
      <c r="P101" s="240"/>
      <c r="Q101" s="240"/>
      <c r="R101" s="240"/>
      <c r="S101" s="240"/>
      <c r="T101" s="241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2" t="s">
        <v>196</v>
      </c>
      <c r="AU101" s="242" t="s">
        <v>85</v>
      </c>
      <c r="AV101" s="13" t="s">
        <v>79</v>
      </c>
      <c r="AW101" s="13" t="s">
        <v>33</v>
      </c>
      <c r="AX101" s="13" t="s">
        <v>72</v>
      </c>
      <c r="AY101" s="242" t="s">
        <v>186</v>
      </c>
    </row>
    <row r="102" s="14" customFormat="1">
      <c r="A102" s="14"/>
      <c r="B102" s="243"/>
      <c r="C102" s="244"/>
      <c r="D102" s="234" t="s">
        <v>196</v>
      </c>
      <c r="E102" s="245" t="s">
        <v>19</v>
      </c>
      <c r="F102" s="246" t="s">
        <v>2051</v>
      </c>
      <c r="G102" s="244"/>
      <c r="H102" s="247">
        <v>30</v>
      </c>
      <c r="I102" s="248"/>
      <c r="J102" s="244"/>
      <c r="K102" s="244"/>
      <c r="L102" s="249"/>
      <c r="M102" s="250"/>
      <c r="N102" s="251"/>
      <c r="O102" s="251"/>
      <c r="P102" s="251"/>
      <c r="Q102" s="251"/>
      <c r="R102" s="251"/>
      <c r="S102" s="251"/>
      <c r="T102" s="252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3" t="s">
        <v>196</v>
      </c>
      <c r="AU102" s="253" t="s">
        <v>85</v>
      </c>
      <c r="AV102" s="14" t="s">
        <v>85</v>
      </c>
      <c r="AW102" s="14" t="s">
        <v>33</v>
      </c>
      <c r="AX102" s="14" t="s">
        <v>72</v>
      </c>
      <c r="AY102" s="253" t="s">
        <v>186</v>
      </c>
    </row>
    <row r="103" s="2" customFormat="1" ht="33" customHeight="1">
      <c r="A103" s="38"/>
      <c r="B103" s="39"/>
      <c r="C103" s="213" t="s">
        <v>85</v>
      </c>
      <c r="D103" s="213" t="s">
        <v>188</v>
      </c>
      <c r="E103" s="214" t="s">
        <v>458</v>
      </c>
      <c r="F103" s="215" t="s">
        <v>459</v>
      </c>
      <c r="G103" s="216" t="s">
        <v>283</v>
      </c>
      <c r="H103" s="217">
        <v>30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6.9999999999999994E-05</v>
      </c>
      <c r="R103" s="223">
        <f>Q103*H103</f>
        <v>0.0020999999999999999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192</v>
      </c>
      <c r="AT103" s="225" t="s">
        <v>188</v>
      </c>
      <c r="AU103" s="225" t="s">
        <v>85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192</v>
      </c>
      <c r="BM103" s="225" t="s">
        <v>2052</v>
      </c>
    </row>
    <row r="104" s="2" customFormat="1">
      <c r="A104" s="38"/>
      <c r="B104" s="39"/>
      <c r="C104" s="40"/>
      <c r="D104" s="227" t="s">
        <v>194</v>
      </c>
      <c r="E104" s="40"/>
      <c r="F104" s="228" t="s">
        <v>461</v>
      </c>
      <c r="G104" s="40"/>
      <c r="H104" s="40"/>
      <c r="I104" s="229"/>
      <c r="J104" s="40"/>
      <c r="K104" s="40"/>
      <c r="L104" s="44"/>
      <c r="M104" s="230"/>
      <c r="N104" s="231"/>
      <c r="O104" s="84"/>
      <c r="P104" s="84"/>
      <c r="Q104" s="84"/>
      <c r="R104" s="84"/>
      <c r="S104" s="84"/>
      <c r="T104" s="85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T104" s="17" t="s">
        <v>194</v>
      </c>
      <c r="AU104" s="17" t="s">
        <v>85</v>
      </c>
    </row>
    <row r="105" s="12" customFormat="1" ht="22.8" customHeight="1">
      <c r="A105" s="12"/>
      <c r="B105" s="197"/>
      <c r="C105" s="198"/>
      <c r="D105" s="199" t="s">
        <v>71</v>
      </c>
      <c r="E105" s="211" t="s">
        <v>629</v>
      </c>
      <c r="F105" s="211" t="s">
        <v>630</v>
      </c>
      <c r="G105" s="198"/>
      <c r="H105" s="198"/>
      <c r="I105" s="201"/>
      <c r="J105" s="212">
        <f>BK105</f>
        <v>0</v>
      </c>
      <c r="K105" s="198"/>
      <c r="L105" s="203"/>
      <c r="M105" s="204"/>
      <c r="N105" s="205"/>
      <c r="O105" s="205"/>
      <c r="P105" s="206">
        <f>SUM(P106:P113)</f>
        <v>0</v>
      </c>
      <c r="Q105" s="205"/>
      <c r="R105" s="206">
        <f>SUM(R106:R113)</f>
        <v>0</v>
      </c>
      <c r="S105" s="205"/>
      <c r="T105" s="207">
        <f>SUM(T106:T113)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8" t="s">
        <v>79</v>
      </c>
      <c r="AT105" s="209" t="s">
        <v>71</v>
      </c>
      <c r="AU105" s="209" t="s">
        <v>79</v>
      </c>
      <c r="AY105" s="208" t="s">
        <v>186</v>
      </c>
      <c r="BK105" s="210">
        <f>SUM(BK106:BK113)</f>
        <v>0</v>
      </c>
    </row>
    <row r="106" s="2" customFormat="1" ht="37.8" customHeight="1">
      <c r="A106" s="38"/>
      <c r="B106" s="39"/>
      <c r="C106" s="213" t="s">
        <v>201</v>
      </c>
      <c r="D106" s="213" t="s">
        <v>188</v>
      </c>
      <c r="E106" s="214" t="s">
        <v>2053</v>
      </c>
      <c r="F106" s="215" t="s">
        <v>2054</v>
      </c>
      <c r="G106" s="216" t="s">
        <v>230</v>
      </c>
      <c r="H106" s="217">
        <v>0.183</v>
      </c>
      <c r="I106" s="218"/>
      <c r="J106" s="219">
        <f>ROUND(I106*H106,2)</f>
        <v>0</v>
      </c>
      <c r="K106" s="220"/>
      <c r="L106" s="44"/>
      <c r="M106" s="221" t="s">
        <v>19</v>
      </c>
      <c r="N106" s="222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192</v>
      </c>
      <c r="AT106" s="225" t="s">
        <v>188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192</v>
      </c>
      <c r="BM106" s="225" t="s">
        <v>2055</v>
      </c>
    </row>
    <row r="107" s="2" customFormat="1">
      <c r="A107" s="38"/>
      <c r="B107" s="39"/>
      <c r="C107" s="40"/>
      <c r="D107" s="227" t="s">
        <v>194</v>
      </c>
      <c r="E107" s="40"/>
      <c r="F107" s="228" t="s">
        <v>2056</v>
      </c>
      <c r="G107" s="40"/>
      <c r="H107" s="40"/>
      <c r="I107" s="229"/>
      <c r="J107" s="40"/>
      <c r="K107" s="40"/>
      <c r="L107" s="44"/>
      <c r="M107" s="230"/>
      <c r="N107" s="231"/>
      <c r="O107" s="84"/>
      <c r="P107" s="84"/>
      <c r="Q107" s="84"/>
      <c r="R107" s="84"/>
      <c r="S107" s="84"/>
      <c r="T107" s="85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T107" s="17" t="s">
        <v>194</v>
      </c>
      <c r="AU107" s="17" t="s">
        <v>85</v>
      </c>
    </row>
    <row r="108" s="2" customFormat="1" ht="33" customHeight="1">
      <c r="A108" s="38"/>
      <c r="B108" s="39"/>
      <c r="C108" s="213" t="s">
        <v>192</v>
      </c>
      <c r="D108" s="213" t="s">
        <v>188</v>
      </c>
      <c r="E108" s="214" t="s">
        <v>637</v>
      </c>
      <c r="F108" s="215" t="s">
        <v>638</v>
      </c>
      <c r="G108" s="216" t="s">
        <v>230</v>
      </c>
      <c r="H108" s="217">
        <v>0.183</v>
      </c>
      <c r="I108" s="218"/>
      <c r="J108" s="219">
        <f>ROUND(I108*H108,2)</f>
        <v>0</v>
      </c>
      <c r="K108" s="220"/>
      <c r="L108" s="44"/>
      <c r="M108" s="221" t="s">
        <v>19</v>
      </c>
      <c r="N108" s="222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192</v>
      </c>
      <c r="AT108" s="225" t="s">
        <v>188</v>
      </c>
      <c r="AU108" s="225" t="s">
        <v>85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192</v>
      </c>
      <c r="BM108" s="225" t="s">
        <v>2057</v>
      </c>
    </row>
    <row r="109" s="2" customFormat="1">
      <c r="A109" s="38"/>
      <c r="B109" s="39"/>
      <c r="C109" s="40"/>
      <c r="D109" s="227" t="s">
        <v>194</v>
      </c>
      <c r="E109" s="40"/>
      <c r="F109" s="228" t="s">
        <v>640</v>
      </c>
      <c r="G109" s="40"/>
      <c r="H109" s="40"/>
      <c r="I109" s="229"/>
      <c r="J109" s="40"/>
      <c r="K109" s="40"/>
      <c r="L109" s="44"/>
      <c r="M109" s="230"/>
      <c r="N109" s="231"/>
      <c r="O109" s="84"/>
      <c r="P109" s="84"/>
      <c r="Q109" s="84"/>
      <c r="R109" s="84"/>
      <c r="S109" s="84"/>
      <c r="T109" s="85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T109" s="17" t="s">
        <v>194</v>
      </c>
      <c r="AU109" s="17" t="s">
        <v>85</v>
      </c>
    </row>
    <row r="110" s="2" customFormat="1" ht="44.25" customHeight="1">
      <c r="A110" s="38"/>
      <c r="B110" s="39"/>
      <c r="C110" s="213" t="s">
        <v>227</v>
      </c>
      <c r="D110" s="213" t="s">
        <v>188</v>
      </c>
      <c r="E110" s="214" t="s">
        <v>642</v>
      </c>
      <c r="F110" s="215" t="s">
        <v>643</v>
      </c>
      <c r="G110" s="216" t="s">
        <v>230</v>
      </c>
      <c r="H110" s="217">
        <v>3.6600000000000001</v>
      </c>
      <c r="I110" s="218"/>
      <c r="J110" s="219">
        <f>ROUND(I110*H110,2)</f>
        <v>0</v>
      </c>
      <c r="K110" s="220"/>
      <c r="L110" s="44"/>
      <c r="M110" s="221" t="s">
        <v>19</v>
      </c>
      <c r="N110" s="222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192</v>
      </c>
      <c r="AT110" s="225" t="s">
        <v>188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192</v>
      </c>
      <c r="BM110" s="225" t="s">
        <v>2058</v>
      </c>
    </row>
    <row r="111" s="2" customFormat="1">
      <c r="A111" s="38"/>
      <c r="B111" s="39"/>
      <c r="C111" s="40"/>
      <c r="D111" s="227" t="s">
        <v>194</v>
      </c>
      <c r="E111" s="40"/>
      <c r="F111" s="228" t="s">
        <v>645</v>
      </c>
      <c r="G111" s="40"/>
      <c r="H111" s="40"/>
      <c r="I111" s="229"/>
      <c r="J111" s="40"/>
      <c r="K111" s="40"/>
      <c r="L111" s="44"/>
      <c r="M111" s="230"/>
      <c r="N111" s="231"/>
      <c r="O111" s="84"/>
      <c r="P111" s="84"/>
      <c r="Q111" s="84"/>
      <c r="R111" s="84"/>
      <c r="S111" s="84"/>
      <c r="T111" s="85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T111" s="17" t="s">
        <v>194</v>
      </c>
      <c r="AU111" s="17" t="s">
        <v>85</v>
      </c>
    </row>
    <row r="112" s="14" customFormat="1">
      <c r="A112" s="14"/>
      <c r="B112" s="243"/>
      <c r="C112" s="244"/>
      <c r="D112" s="234" t="s">
        <v>196</v>
      </c>
      <c r="E112" s="244"/>
      <c r="F112" s="246" t="s">
        <v>2059</v>
      </c>
      <c r="G112" s="244"/>
      <c r="H112" s="247">
        <v>3.6600000000000001</v>
      </c>
      <c r="I112" s="248"/>
      <c r="J112" s="244"/>
      <c r="K112" s="244"/>
      <c r="L112" s="249"/>
      <c r="M112" s="250"/>
      <c r="N112" s="251"/>
      <c r="O112" s="251"/>
      <c r="P112" s="251"/>
      <c r="Q112" s="251"/>
      <c r="R112" s="251"/>
      <c r="S112" s="251"/>
      <c r="T112" s="252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3" t="s">
        <v>196</v>
      </c>
      <c r="AU112" s="253" t="s">
        <v>85</v>
      </c>
      <c r="AV112" s="14" t="s">
        <v>85</v>
      </c>
      <c r="AW112" s="14" t="s">
        <v>4</v>
      </c>
      <c r="AX112" s="14" t="s">
        <v>79</v>
      </c>
      <c r="AY112" s="253" t="s">
        <v>186</v>
      </c>
    </row>
    <row r="113" s="2" customFormat="1" ht="37.8" customHeight="1">
      <c r="A113" s="38"/>
      <c r="B113" s="39"/>
      <c r="C113" s="213" t="s">
        <v>235</v>
      </c>
      <c r="D113" s="213" t="s">
        <v>188</v>
      </c>
      <c r="E113" s="214" t="s">
        <v>669</v>
      </c>
      <c r="F113" s="215" t="s">
        <v>670</v>
      </c>
      <c r="G113" s="216" t="s">
        <v>230</v>
      </c>
      <c r="H113" s="217">
        <v>0.183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192</v>
      </c>
      <c r="AT113" s="225" t="s">
        <v>188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192</v>
      </c>
      <c r="BM113" s="225" t="s">
        <v>2060</v>
      </c>
    </row>
    <row r="114" s="12" customFormat="1" ht="22.8" customHeight="1">
      <c r="A114" s="12"/>
      <c r="B114" s="197"/>
      <c r="C114" s="198"/>
      <c r="D114" s="199" t="s">
        <v>71</v>
      </c>
      <c r="E114" s="211" t="s">
        <v>672</v>
      </c>
      <c r="F114" s="211" t="s">
        <v>673</v>
      </c>
      <c r="G114" s="198"/>
      <c r="H114" s="198"/>
      <c r="I114" s="201"/>
      <c r="J114" s="212">
        <f>BK114</f>
        <v>0</v>
      </c>
      <c r="K114" s="198"/>
      <c r="L114" s="203"/>
      <c r="M114" s="204"/>
      <c r="N114" s="205"/>
      <c r="O114" s="205"/>
      <c r="P114" s="206">
        <f>SUM(P115:P116)</f>
        <v>0</v>
      </c>
      <c r="Q114" s="205"/>
      <c r="R114" s="206">
        <f>SUM(R115:R116)</f>
        <v>0</v>
      </c>
      <c r="S114" s="205"/>
      <c r="T114" s="207">
        <f>SUM(T115:T116)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8" t="s">
        <v>79</v>
      </c>
      <c r="AT114" s="209" t="s">
        <v>71</v>
      </c>
      <c r="AU114" s="209" t="s">
        <v>79</v>
      </c>
      <c r="AY114" s="208" t="s">
        <v>186</v>
      </c>
      <c r="BK114" s="210">
        <f>SUM(BK115:BK116)</f>
        <v>0</v>
      </c>
    </row>
    <row r="115" s="2" customFormat="1" ht="55.5" customHeight="1">
      <c r="A115" s="38"/>
      <c r="B115" s="39"/>
      <c r="C115" s="213" t="s">
        <v>242</v>
      </c>
      <c r="D115" s="213" t="s">
        <v>188</v>
      </c>
      <c r="E115" s="214" t="s">
        <v>675</v>
      </c>
      <c r="F115" s="215" t="s">
        <v>676</v>
      </c>
      <c r="G115" s="216" t="s">
        <v>230</v>
      </c>
      <c r="H115" s="217">
        <v>0.002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192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192</v>
      </c>
      <c r="BM115" s="225" t="s">
        <v>2061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678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12" customFormat="1" ht="25.92" customHeight="1">
      <c r="A117" s="12"/>
      <c r="B117" s="197"/>
      <c r="C117" s="198"/>
      <c r="D117" s="199" t="s">
        <v>71</v>
      </c>
      <c r="E117" s="200" t="s">
        <v>679</v>
      </c>
      <c r="F117" s="200" t="s">
        <v>680</v>
      </c>
      <c r="G117" s="198"/>
      <c r="H117" s="198"/>
      <c r="I117" s="201"/>
      <c r="J117" s="202">
        <f>BK117</f>
        <v>0</v>
      </c>
      <c r="K117" s="198"/>
      <c r="L117" s="203"/>
      <c r="M117" s="204"/>
      <c r="N117" s="205"/>
      <c r="O117" s="205"/>
      <c r="P117" s="206">
        <f>P118+P135+P176+P205+P215+P238</f>
        <v>0</v>
      </c>
      <c r="Q117" s="205"/>
      <c r="R117" s="206">
        <f>R118+R135+R176+R205+R215+R238</f>
        <v>0.301525078025</v>
      </c>
      <c r="S117" s="205"/>
      <c r="T117" s="207">
        <f>T118+T135+T176+T205+T215+T238</f>
        <v>0.18329999999999999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8" t="s">
        <v>85</v>
      </c>
      <c r="AT117" s="209" t="s">
        <v>71</v>
      </c>
      <c r="AU117" s="209" t="s">
        <v>72</v>
      </c>
      <c r="AY117" s="208" t="s">
        <v>186</v>
      </c>
      <c r="BK117" s="210">
        <f>BK118+BK135+BK176+BK205+BK215+BK238</f>
        <v>0</v>
      </c>
    </row>
    <row r="118" s="12" customFormat="1" ht="22.8" customHeight="1">
      <c r="A118" s="12"/>
      <c r="B118" s="197"/>
      <c r="C118" s="198"/>
      <c r="D118" s="199" t="s">
        <v>71</v>
      </c>
      <c r="E118" s="211" t="s">
        <v>2062</v>
      </c>
      <c r="F118" s="211" t="s">
        <v>2063</v>
      </c>
      <c r="G118" s="198"/>
      <c r="H118" s="198"/>
      <c r="I118" s="201"/>
      <c r="J118" s="212">
        <f>BK118</f>
        <v>0</v>
      </c>
      <c r="K118" s="198"/>
      <c r="L118" s="203"/>
      <c r="M118" s="204"/>
      <c r="N118" s="205"/>
      <c r="O118" s="205"/>
      <c r="P118" s="206">
        <f>SUM(P119:P134)</f>
        <v>0</v>
      </c>
      <c r="Q118" s="205"/>
      <c r="R118" s="206">
        <f>SUM(R119:R134)</f>
        <v>0.047596072200000006</v>
      </c>
      <c r="S118" s="205"/>
      <c r="T118" s="207">
        <f>SUM(T119:T134)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8" t="s">
        <v>85</v>
      </c>
      <c r="AT118" s="209" t="s">
        <v>71</v>
      </c>
      <c r="AU118" s="209" t="s">
        <v>79</v>
      </c>
      <c r="AY118" s="208" t="s">
        <v>186</v>
      </c>
      <c r="BK118" s="210">
        <f>SUM(BK119:BK134)</f>
        <v>0</v>
      </c>
    </row>
    <row r="119" s="2" customFormat="1" ht="24.15" customHeight="1">
      <c r="A119" s="38"/>
      <c r="B119" s="39"/>
      <c r="C119" s="213" t="s">
        <v>239</v>
      </c>
      <c r="D119" s="213" t="s">
        <v>188</v>
      </c>
      <c r="E119" s="214" t="s">
        <v>2064</v>
      </c>
      <c r="F119" s="215" t="s">
        <v>2065</v>
      </c>
      <c r="G119" s="216" t="s">
        <v>283</v>
      </c>
      <c r="H119" s="217">
        <v>2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0.016316536100000001</v>
      </c>
      <c r="R119" s="223">
        <f>Q119*H119</f>
        <v>0.032633072200000002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2066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2067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2" customFormat="1" ht="24.15" customHeight="1">
      <c r="A121" s="38"/>
      <c r="B121" s="39"/>
      <c r="C121" s="213" t="s">
        <v>253</v>
      </c>
      <c r="D121" s="213" t="s">
        <v>188</v>
      </c>
      <c r="E121" s="214" t="s">
        <v>2068</v>
      </c>
      <c r="F121" s="215" t="s">
        <v>2069</v>
      </c>
      <c r="G121" s="216" t="s">
        <v>566</v>
      </c>
      <c r="H121" s="217">
        <v>30</v>
      </c>
      <c r="I121" s="218"/>
      <c r="J121" s="219">
        <f>ROUND(I121*H121,2)</f>
        <v>0</v>
      </c>
      <c r="K121" s="220"/>
      <c r="L121" s="44"/>
      <c r="M121" s="221" t="s">
        <v>19</v>
      </c>
      <c r="N121" s="222" t="s">
        <v>44</v>
      </c>
      <c r="O121" s="84"/>
      <c r="P121" s="223">
        <f>O121*H121</f>
        <v>0</v>
      </c>
      <c r="Q121" s="223">
        <v>0.00036380000000000001</v>
      </c>
      <c r="R121" s="223">
        <f>Q121*H121</f>
        <v>0.010914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306</v>
      </c>
      <c r="AT121" s="225" t="s">
        <v>188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2070</v>
      </c>
    </row>
    <row r="122" s="2" customFormat="1">
      <c r="A122" s="38"/>
      <c r="B122" s="39"/>
      <c r="C122" s="40"/>
      <c r="D122" s="227" t="s">
        <v>194</v>
      </c>
      <c r="E122" s="40"/>
      <c r="F122" s="228" t="s">
        <v>2071</v>
      </c>
      <c r="G122" s="40"/>
      <c r="H122" s="40"/>
      <c r="I122" s="229"/>
      <c r="J122" s="40"/>
      <c r="K122" s="40"/>
      <c r="L122" s="44"/>
      <c r="M122" s="230"/>
      <c r="N122" s="231"/>
      <c r="O122" s="84"/>
      <c r="P122" s="84"/>
      <c r="Q122" s="84"/>
      <c r="R122" s="84"/>
      <c r="S122" s="84"/>
      <c r="T122" s="85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T122" s="17" t="s">
        <v>194</v>
      </c>
      <c r="AU122" s="17" t="s">
        <v>85</v>
      </c>
    </row>
    <row r="123" s="2" customFormat="1" ht="21.75" customHeight="1">
      <c r="A123" s="38"/>
      <c r="B123" s="39"/>
      <c r="C123" s="213" t="s">
        <v>261</v>
      </c>
      <c r="D123" s="213" t="s">
        <v>188</v>
      </c>
      <c r="E123" s="214" t="s">
        <v>2072</v>
      </c>
      <c r="F123" s="215" t="s">
        <v>2073</v>
      </c>
      <c r="G123" s="216" t="s">
        <v>566</v>
      </c>
      <c r="H123" s="217">
        <v>10</v>
      </c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0.00040489999999999998</v>
      </c>
      <c r="R123" s="223">
        <f>Q123*H123</f>
        <v>0.0040489999999999996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2074</v>
      </c>
    </row>
    <row r="124" s="2" customFormat="1">
      <c r="A124" s="38"/>
      <c r="B124" s="39"/>
      <c r="C124" s="40"/>
      <c r="D124" s="227" t="s">
        <v>194</v>
      </c>
      <c r="E124" s="40"/>
      <c r="F124" s="228" t="s">
        <v>2075</v>
      </c>
      <c r="G124" s="40"/>
      <c r="H124" s="40"/>
      <c r="I124" s="229"/>
      <c r="J124" s="40"/>
      <c r="K124" s="40"/>
      <c r="L124" s="44"/>
      <c r="M124" s="230"/>
      <c r="N124" s="231"/>
      <c r="O124" s="84"/>
      <c r="P124" s="84"/>
      <c r="Q124" s="84"/>
      <c r="R124" s="84"/>
      <c r="S124" s="84"/>
      <c r="T124" s="85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194</v>
      </c>
      <c r="AU124" s="17" t="s">
        <v>85</v>
      </c>
    </row>
    <row r="125" s="2" customFormat="1" ht="24.15" customHeight="1">
      <c r="A125" s="38"/>
      <c r="B125" s="39"/>
      <c r="C125" s="213" t="s">
        <v>267</v>
      </c>
      <c r="D125" s="213" t="s">
        <v>188</v>
      </c>
      <c r="E125" s="214" t="s">
        <v>2076</v>
      </c>
      <c r="F125" s="215" t="s">
        <v>2077</v>
      </c>
      <c r="G125" s="216" t="s">
        <v>283</v>
      </c>
      <c r="H125" s="217">
        <v>2</v>
      </c>
      <c r="I125" s="218"/>
      <c r="J125" s="219">
        <f>ROUND(I125*H125,2)</f>
        <v>0</v>
      </c>
      <c r="K125" s="220"/>
      <c r="L125" s="44"/>
      <c r="M125" s="221" t="s">
        <v>19</v>
      </c>
      <c r="N125" s="222" t="s">
        <v>44</v>
      </c>
      <c r="O125" s="84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2078</v>
      </c>
    </row>
    <row r="126" s="2" customFormat="1">
      <c r="A126" s="38"/>
      <c r="B126" s="39"/>
      <c r="C126" s="40"/>
      <c r="D126" s="227" t="s">
        <v>194</v>
      </c>
      <c r="E126" s="40"/>
      <c r="F126" s="228" t="s">
        <v>2079</v>
      </c>
      <c r="G126" s="40"/>
      <c r="H126" s="40"/>
      <c r="I126" s="229"/>
      <c r="J126" s="40"/>
      <c r="K126" s="40"/>
      <c r="L126" s="44"/>
      <c r="M126" s="230"/>
      <c r="N126" s="231"/>
      <c r="O126" s="84"/>
      <c r="P126" s="84"/>
      <c r="Q126" s="84"/>
      <c r="R126" s="84"/>
      <c r="S126" s="84"/>
      <c r="T126" s="85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7" t="s">
        <v>194</v>
      </c>
      <c r="AU126" s="17" t="s">
        <v>85</v>
      </c>
    </row>
    <row r="127" s="2" customFormat="1" ht="24.15" customHeight="1">
      <c r="A127" s="38"/>
      <c r="B127" s="39"/>
      <c r="C127" s="213" t="s">
        <v>273</v>
      </c>
      <c r="D127" s="213" t="s">
        <v>188</v>
      </c>
      <c r="E127" s="214" t="s">
        <v>2080</v>
      </c>
      <c r="F127" s="215" t="s">
        <v>2081</v>
      </c>
      <c r="G127" s="216" t="s">
        <v>283</v>
      </c>
      <c r="H127" s="217">
        <v>2</v>
      </c>
      <c r="I127" s="218"/>
      <c r="J127" s="219">
        <f>ROUND(I127*H127,2)</f>
        <v>0</v>
      </c>
      <c r="K127" s="220"/>
      <c r="L127" s="44"/>
      <c r="M127" s="221" t="s">
        <v>19</v>
      </c>
      <c r="N127" s="222" t="s">
        <v>44</v>
      </c>
      <c r="O127" s="84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306</v>
      </c>
      <c r="AT127" s="225" t="s">
        <v>188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2082</v>
      </c>
    </row>
    <row r="128" s="2" customFormat="1">
      <c r="A128" s="38"/>
      <c r="B128" s="39"/>
      <c r="C128" s="40"/>
      <c r="D128" s="227" t="s">
        <v>194</v>
      </c>
      <c r="E128" s="40"/>
      <c r="F128" s="228" t="s">
        <v>2083</v>
      </c>
      <c r="G128" s="40"/>
      <c r="H128" s="40"/>
      <c r="I128" s="229"/>
      <c r="J128" s="40"/>
      <c r="K128" s="40"/>
      <c r="L128" s="44"/>
      <c r="M128" s="230"/>
      <c r="N128" s="231"/>
      <c r="O128" s="84"/>
      <c r="P128" s="84"/>
      <c r="Q128" s="84"/>
      <c r="R128" s="84"/>
      <c r="S128" s="84"/>
      <c r="T128" s="85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7" t="s">
        <v>194</v>
      </c>
      <c r="AU128" s="17" t="s">
        <v>85</v>
      </c>
    </row>
    <row r="129" s="2" customFormat="1" ht="24.15" customHeight="1">
      <c r="A129" s="38"/>
      <c r="B129" s="39"/>
      <c r="C129" s="213" t="s">
        <v>280</v>
      </c>
      <c r="D129" s="213" t="s">
        <v>188</v>
      </c>
      <c r="E129" s="214" t="s">
        <v>2084</v>
      </c>
      <c r="F129" s="215" t="s">
        <v>2085</v>
      </c>
      <c r="G129" s="216" t="s">
        <v>566</v>
      </c>
      <c r="H129" s="217">
        <v>40</v>
      </c>
      <c r="I129" s="218"/>
      <c r="J129" s="219">
        <f>ROUND(I129*H129,2)</f>
        <v>0</v>
      </c>
      <c r="K129" s="220"/>
      <c r="L129" s="44"/>
      <c r="M129" s="221" t="s">
        <v>19</v>
      </c>
      <c r="N129" s="222" t="s">
        <v>44</v>
      </c>
      <c r="O129" s="84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306</v>
      </c>
      <c r="AT129" s="225" t="s">
        <v>188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2086</v>
      </c>
    </row>
    <row r="130" s="2" customFormat="1">
      <c r="A130" s="38"/>
      <c r="B130" s="39"/>
      <c r="C130" s="40"/>
      <c r="D130" s="227" t="s">
        <v>194</v>
      </c>
      <c r="E130" s="40"/>
      <c r="F130" s="228" t="s">
        <v>2087</v>
      </c>
      <c r="G130" s="40"/>
      <c r="H130" s="40"/>
      <c r="I130" s="229"/>
      <c r="J130" s="40"/>
      <c r="K130" s="40"/>
      <c r="L130" s="44"/>
      <c r="M130" s="230"/>
      <c r="N130" s="231"/>
      <c r="O130" s="84"/>
      <c r="P130" s="84"/>
      <c r="Q130" s="84"/>
      <c r="R130" s="84"/>
      <c r="S130" s="84"/>
      <c r="T130" s="85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194</v>
      </c>
      <c r="AU130" s="17" t="s">
        <v>85</v>
      </c>
    </row>
    <row r="131" s="2" customFormat="1" ht="49.05" customHeight="1">
      <c r="A131" s="38"/>
      <c r="B131" s="39"/>
      <c r="C131" s="213" t="s">
        <v>289</v>
      </c>
      <c r="D131" s="213" t="s">
        <v>188</v>
      </c>
      <c r="E131" s="214" t="s">
        <v>2088</v>
      </c>
      <c r="F131" s="215" t="s">
        <v>2089</v>
      </c>
      <c r="G131" s="216" t="s">
        <v>230</v>
      </c>
      <c r="H131" s="217">
        <v>0.048000000000000001</v>
      </c>
      <c r="I131" s="218"/>
      <c r="J131" s="219">
        <f>ROUND(I131*H131,2)</f>
        <v>0</v>
      </c>
      <c r="K131" s="220"/>
      <c r="L131" s="44"/>
      <c r="M131" s="221" t="s">
        <v>19</v>
      </c>
      <c r="N131" s="222" t="s">
        <v>44</v>
      </c>
      <c r="O131" s="84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306</v>
      </c>
      <c r="AT131" s="225" t="s">
        <v>188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2090</v>
      </c>
    </row>
    <row r="132" s="2" customFormat="1">
      <c r="A132" s="38"/>
      <c r="B132" s="39"/>
      <c r="C132" s="40"/>
      <c r="D132" s="227" t="s">
        <v>194</v>
      </c>
      <c r="E132" s="40"/>
      <c r="F132" s="228" t="s">
        <v>2091</v>
      </c>
      <c r="G132" s="40"/>
      <c r="H132" s="40"/>
      <c r="I132" s="229"/>
      <c r="J132" s="40"/>
      <c r="K132" s="40"/>
      <c r="L132" s="44"/>
      <c r="M132" s="230"/>
      <c r="N132" s="231"/>
      <c r="O132" s="84"/>
      <c r="P132" s="84"/>
      <c r="Q132" s="84"/>
      <c r="R132" s="84"/>
      <c r="S132" s="84"/>
      <c r="T132" s="85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7" t="s">
        <v>194</v>
      </c>
      <c r="AU132" s="17" t="s">
        <v>85</v>
      </c>
    </row>
    <row r="133" s="2" customFormat="1" ht="49.05" customHeight="1">
      <c r="A133" s="38"/>
      <c r="B133" s="39"/>
      <c r="C133" s="213" t="s">
        <v>8</v>
      </c>
      <c r="D133" s="213" t="s">
        <v>188</v>
      </c>
      <c r="E133" s="214" t="s">
        <v>2092</v>
      </c>
      <c r="F133" s="215" t="s">
        <v>2093</v>
      </c>
      <c r="G133" s="216" t="s">
        <v>230</v>
      </c>
      <c r="H133" s="217">
        <v>0.048000000000000001</v>
      </c>
      <c r="I133" s="218"/>
      <c r="J133" s="219">
        <f>ROUND(I133*H133,2)</f>
        <v>0</v>
      </c>
      <c r="K133" s="220"/>
      <c r="L133" s="44"/>
      <c r="M133" s="221" t="s">
        <v>19</v>
      </c>
      <c r="N133" s="222" t="s">
        <v>44</v>
      </c>
      <c r="O133" s="84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25" t="s">
        <v>306</v>
      </c>
      <c r="AT133" s="225" t="s">
        <v>188</v>
      </c>
      <c r="AU133" s="225" t="s">
        <v>85</v>
      </c>
      <c r="AY133" s="17" t="s">
        <v>186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7" t="s">
        <v>85</v>
      </c>
      <c r="BK133" s="226">
        <f>ROUND(I133*H133,2)</f>
        <v>0</v>
      </c>
      <c r="BL133" s="17" t="s">
        <v>306</v>
      </c>
      <c r="BM133" s="225" t="s">
        <v>2094</v>
      </c>
    </row>
    <row r="134" s="2" customFormat="1">
      <c r="A134" s="38"/>
      <c r="B134" s="39"/>
      <c r="C134" s="40"/>
      <c r="D134" s="227" t="s">
        <v>194</v>
      </c>
      <c r="E134" s="40"/>
      <c r="F134" s="228" t="s">
        <v>2095</v>
      </c>
      <c r="G134" s="40"/>
      <c r="H134" s="40"/>
      <c r="I134" s="229"/>
      <c r="J134" s="40"/>
      <c r="K134" s="40"/>
      <c r="L134" s="44"/>
      <c r="M134" s="230"/>
      <c r="N134" s="231"/>
      <c r="O134" s="84"/>
      <c r="P134" s="84"/>
      <c r="Q134" s="84"/>
      <c r="R134" s="84"/>
      <c r="S134" s="84"/>
      <c r="T134" s="85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7" t="s">
        <v>194</v>
      </c>
      <c r="AU134" s="17" t="s">
        <v>85</v>
      </c>
    </row>
    <row r="135" s="12" customFormat="1" ht="22.8" customHeight="1">
      <c r="A135" s="12"/>
      <c r="B135" s="197"/>
      <c r="C135" s="198"/>
      <c r="D135" s="199" t="s">
        <v>71</v>
      </c>
      <c r="E135" s="211" t="s">
        <v>2096</v>
      </c>
      <c r="F135" s="211" t="s">
        <v>2097</v>
      </c>
      <c r="G135" s="198"/>
      <c r="H135" s="198"/>
      <c r="I135" s="201"/>
      <c r="J135" s="212">
        <f>BK135</f>
        <v>0</v>
      </c>
      <c r="K135" s="198"/>
      <c r="L135" s="203"/>
      <c r="M135" s="204"/>
      <c r="N135" s="205"/>
      <c r="O135" s="205"/>
      <c r="P135" s="206">
        <f>SUM(P136:P175)</f>
        <v>0</v>
      </c>
      <c r="Q135" s="205"/>
      <c r="R135" s="206">
        <f>SUM(R136:R175)</f>
        <v>0.17483579999999999</v>
      </c>
      <c r="S135" s="205"/>
      <c r="T135" s="207">
        <f>SUM(T136:T175)</f>
        <v>0.14909999999999998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08" t="s">
        <v>85</v>
      </c>
      <c r="AT135" s="209" t="s">
        <v>71</v>
      </c>
      <c r="AU135" s="209" t="s">
        <v>79</v>
      </c>
      <c r="AY135" s="208" t="s">
        <v>186</v>
      </c>
      <c r="BK135" s="210">
        <f>SUM(BK136:BK175)</f>
        <v>0</v>
      </c>
    </row>
    <row r="136" s="2" customFormat="1" ht="24.15" customHeight="1">
      <c r="A136" s="38"/>
      <c r="B136" s="39"/>
      <c r="C136" s="213" t="s">
        <v>306</v>
      </c>
      <c r="D136" s="213" t="s">
        <v>188</v>
      </c>
      <c r="E136" s="214" t="s">
        <v>2098</v>
      </c>
      <c r="F136" s="215" t="s">
        <v>2099</v>
      </c>
      <c r="G136" s="216" t="s">
        <v>566</v>
      </c>
      <c r="H136" s="217">
        <v>10</v>
      </c>
      <c r="I136" s="218"/>
      <c r="J136" s="219">
        <f>ROUND(I136*H136,2)</f>
        <v>0</v>
      </c>
      <c r="K136" s="220"/>
      <c r="L136" s="44"/>
      <c r="M136" s="221" t="s">
        <v>19</v>
      </c>
      <c r="N136" s="222" t="s">
        <v>44</v>
      </c>
      <c r="O136" s="84"/>
      <c r="P136" s="223">
        <f>O136*H136</f>
        <v>0</v>
      </c>
      <c r="Q136" s="223">
        <v>0.0030910960000000002</v>
      </c>
      <c r="R136" s="223">
        <f>Q136*H136</f>
        <v>0.030910960000000001</v>
      </c>
      <c r="S136" s="223">
        <v>0</v>
      </c>
      <c r="T136" s="224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25" t="s">
        <v>306</v>
      </c>
      <c r="AT136" s="225" t="s">
        <v>188</v>
      </c>
      <c r="AU136" s="225" t="s">
        <v>85</v>
      </c>
      <c r="AY136" s="17" t="s">
        <v>186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7" t="s">
        <v>85</v>
      </c>
      <c r="BK136" s="226">
        <f>ROUND(I136*H136,2)</f>
        <v>0</v>
      </c>
      <c r="BL136" s="17" t="s">
        <v>306</v>
      </c>
      <c r="BM136" s="225" t="s">
        <v>2100</v>
      </c>
    </row>
    <row r="137" s="2" customFormat="1">
      <c r="A137" s="38"/>
      <c r="B137" s="39"/>
      <c r="C137" s="40"/>
      <c r="D137" s="227" t="s">
        <v>194</v>
      </c>
      <c r="E137" s="40"/>
      <c r="F137" s="228" t="s">
        <v>2101</v>
      </c>
      <c r="G137" s="40"/>
      <c r="H137" s="40"/>
      <c r="I137" s="229"/>
      <c r="J137" s="40"/>
      <c r="K137" s="40"/>
      <c r="L137" s="44"/>
      <c r="M137" s="230"/>
      <c r="N137" s="231"/>
      <c r="O137" s="84"/>
      <c r="P137" s="84"/>
      <c r="Q137" s="84"/>
      <c r="R137" s="84"/>
      <c r="S137" s="84"/>
      <c r="T137" s="85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194</v>
      </c>
      <c r="AU137" s="17" t="s">
        <v>85</v>
      </c>
    </row>
    <row r="138" s="13" customFormat="1">
      <c r="A138" s="13"/>
      <c r="B138" s="232"/>
      <c r="C138" s="233"/>
      <c r="D138" s="234" t="s">
        <v>196</v>
      </c>
      <c r="E138" s="235" t="s">
        <v>19</v>
      </c>
      <c r="F138" s="236" t="s">
        <v>199</v>
      </c>
      <c r="G138" s="233"/>
      <c r="H138" s="235" t="s">
        <v>19</v>
      </c>
      <c r="I138" s="237"/>
      <c r="J138" s="233"/>
      <c r="K138" s="233"/>
      <c r="L138" s="238"/>
      <c r="M138" s="239"/>
      <c r="N138" s="240"/>
      <c r="O138" s="240"/>
      <c r="P138" s="240"/>
      <c r="Q138" s="240"/>
      <c r="R138" s="240"/>
      <c r="S138" s="240"/>
      <c r="T138" s="24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2" t="s">
        <v>196</v>
      </c>
      <c r="AU138" s="242" t="s">
        <v>85</v>
      </c>
      <c r="AV138" s="13" t="s">
        <v>79</v>
      </c>
      <c r="AW138" s="13" t="s">
        <v>33</v>
      </c>
      <c r="AX138" s="13" t="s">
        <v>72</v>
      </c>
      <c r="AY138" s="242" t="s">
        <v>186</v>
      </c>
    </row>
    <row r="139" s="14" customFormat="1">
      <c r="A139" s="14"/>
      <c r="B139" s="243"/>
      <c r="C139" s="244"/>
      <c r="D139" s="234" t="s">
        <v>196</v>
      </c>
      <c r="E139" s="245" t="s">
        <v>19</v>
      </c>
      <c r="F139" s="246" t="s">
        <v>2102</v>
      </c>
      <c r="G139" s="244"/>
      <c r="H139" s="247">
        <v>10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196</v>
      </c>
      <c r="AU139" s="253" t="s">
        <v>85</v>
      </c>
      <c r="AV139" s="14" t="s">
        <v>85</v>
      </c>
      <c r="AW139" s="14" t="s">
        <v>33</v>
      </c>
      <c r="AX139" s="14" t="s">
        <v>72</v>
      </c>
      <c r="AY139" s="253" t="s">
        <v>186</v>
      </c>
    </row>
    <row r="140" s="2" customFormat="1" ht="24.15" customHeight="1">
      <c r="A140" s="38"/>
      <c r="B140" s="39"/>
      <c r="C140" s="213" t="s">
        <v>312</v>
      </c>
      <c r="D140" s="213" t="s">
        <v>188</v>
      </c>
      <c r="E140" s="214" t="s">
        <v>2103</v>
      </c>
      <c r="F140" s="215" t="s">
        <v>2104</v>
      </c>
      <c r="G140" s="216" t="s">
        <v>566</v>
      </c>
      <c r="H140" s="217">
        <v>20</v>
      </c>
      <c r="I140" s="218"/>
      <c r="J140" s="219">
        <f>ROUND(I140*H140,2)</f>
        <v>0</v>
      </c>
      <c r="K140" s="220"/>
      <c r="L140" s="44"/>
      <c r="M140" s="221" t="s">
        <v>19</v>
      </c>
      <c r="N140" s="222" t="s">
        <v>44</v>
      </c>
      <c r="O140" s="84"/>
      <c r="P140" s="223">
        <f>O140*H140</f>
        <v>0</v>
      </c>
      <c r="Q140" s="223">
        <v>0.0063964640000000001</v>
      </c>
      <c r="R140" s="223">
        <f>Q140*H140</f>
        <v>0.12792928000000001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306</v>
      </c>
      <c r="AT140" s="225" t="s">
        <v>188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2105</v>
      </c>
    </row>
    <row r="141" s="2" customFormat="1">
      <c r="A141" s="38"/>
      <c r="B141" s="39"/>
      <c r="C141" s="40"/>
      <c r="D141" s="227" t="s">
        <v>194</v>
      </c>
      <c r="E141" s="40"/>
      <c r="F141" s="228" t="s">
        <v>2106</v>
      </c>
      <c r="G141" s="40"/>
      <c r="H141" s="40"/>
      <c r="I141" s="229"/>
      <c r="J141" s="40"/>
      <c r="K141" s="40"/>
      <c r="L141" s="44"/>
      <c r="M141" s="230"/>
      <c r="N141" s="231"/>
      <c r="O141" s="84"/>
      <c r="P141" s="84"/>
      <c r="Q141" s="84"/>
      <c r="R141" s="84"/>
      <c r="S141" s="84"/>
      <c r="T141" s="85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7" t="s">
        <v>194</v>
      </c>
      <c r="AU141" s="17" t="s">
        <v>85</v>
      </c>
    </row>
    <row r="142" s="13" customFormat="1">
      <c r="A142" s="13"/>
      <c r="B142" s="232"/>
      <c r="C142" s="233"/>
      <c r="D142" s="234" t="s">
        <v>196</v>
      </c>
      <c r="E142" s="235" t="s">
        <v>19</v>
      </c>
      <c r="F142" s="236" t="s">
        <v>199</v>
      </c>
      <c r="G142" s="233"/>
      <c r="H142" s="235" t="s">
        <v>19</v>
      </c>
      <c r="I142" s="237"/>
      <c r="J142" s="233"/>
      <c r="K142" s="233"/>
      <c r="L142" s="238"/>
      <c r="M142" s="239"/>
      <c r="N142" s="240"/>
      <c r="O142" s="240"/>
      <c r="P142" s="240"/>
      <c r="Q142" s="240"/>
      <c r="R142" s="240"/>
      <c r="S142" s="240"/>
      <c r="T142" s="241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2" t="s">
        <v>196</v>
      </c>
      <c r="AU142" s="242" t="s">
        <v>85</v>
      </c>
      <c r="AV142" s="13" t="s">
        <v>79</v>
      </c>
      <c r="AW142" s="13" t="s">
        <v>33</v>
      </c>
      <c r="AX142" s="13" t="s">
        <v>72</v>
      </c>
      <c r="AY142" s="242" t="s">
        <v>186</v>
      </c>
    </row>
    <row r="143" s="14" customFormat="1">
      <c r="A143" s="14"/>
      <c r="B143" s="243"/>
      <c r="C143" s="244"/>
      <c r="D143" s="234" t="s">
        <v>196</v>
      </c>
      <c r="E143" s="245" t="s">
        <v>19</v>
      </c>
      <c r="F143" s="246" t="s">
        <v>2107</v>
      </c>
      <c r="G143" s="244"/>
      <c r="H143" s="247">
        <v>20</v>
      </c>
      <c r="I143" s="248"/>
      <c r="J143" s="244"/>
      <c r="K143" s="244"/>
      <c r="L143" s="249"/>
      <c r="M143" s="250"/>
      <c r="N143" s="251"/>
      <c r="O143" s="251"/>
      <c r="P143" s="251"/>
      <c r="Q143" s="251"/>
      <c r="R143" s="251"/>
      <c r="S143" s="251"/>
      <c r="T143" s="25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3" t="s">
        <v>196</v>
      </c>
      <c r="AU143" s="253" t="s">
        <v>85</v>
      </c>
      <c r="AV143" s="14" t="s">
        <v>85</v>
      </c>
      <c r="AW143" s="14" t="s">
        <v>33</v>
      </c>
      <c r="AX143" s="14" t="s">
        <v>72</v>
      </c>
      <c r="AY143" s="253" t="s">
        <v>186</v>
      </c>
    </row>
    <row r="144" s="2" customFormat="1" ht="24.15" customHeight="1">
      <c r="A144" s="38"/>
      <c r="B144" s="39"/>
      <c r="C144" s="213" t="s">
        <v>318</v>
      </c>
      <c r="D144" s="213" t="s">
        <v>188</v>
      </c>
      <c r="E144" s="214" t="s">
        <v>2108</v>
      </c>
      <c r="F144" s="215" t="s">
        <v>2109</v>
      </c>
      <c r="G144" s="216" t="s">
        <v>566</v>
      </c>
      <c r="H144" s="217">
        <v>30</v>
      </c>
      <c r="I144" s="218"/>
      <c r="J144" s="219">
        <f>ROUND(I144*H144,2)</f>
        <v>0</v>
      </c>
      <c r="K144" s="220"/>
      <c r="L144" s="44"/>
      <c r="M144" s="221" t="s">
        <v>19</v>
      </c>
      <c r="N144" s="222" t="s">
        <v>44</v>
      </c>
      <c r="O144" s="84"/>
      <c r="P144" s="223">
        <f>O144*H144</f>
        <v>0</v>
      </c>
      <c r="Q144" s="223">
        <v>0</v>
      </c>
      <c r="R144" s="223">
        <f>Q144*H144</f>
        <v>0</v>
      </c>
      <c r="S144" s="223">
        <v>0.0049699999999999996</v>
      </c>
      <c r="T144" s="224">
        <f>S144*H144</f>
        <v>0.14909999999999998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25" t="s">
        <v>306</v>
      </c>
      <c r="AT144" s="225" t="s">
        <v>188</v>
      </c>
      <c r="AU144" s="225" t="s">
        <v>85</v>
      </c>
      <c r="AY144" s="17" t="s">
        <v>186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7" t="s">
        <v>85</v>
      </c>
      <c r="BK144" s="226">
        <f>ROUND(I144*H144,2)</f>
        <v>0</v>
      </c>
      <c r="BL144" s="17" t="s">
        <v>306</v>
      </c>
      <c r="BM144" s="225" t="s">
        <v>2110</v>
      </c>
    </row>
    <row r="145" s="2" customFormat="1">
      <c r="A145" s="38"/>
      <c r="B145" s="39"/>
      <c r="C145" s="40"/>
      <c r="D145" s="227" t="s">
        <v>194</v>
      </c>
      <c r="E145" s="40"/>
      <c r="F145" s="228" t="s">
        <v>2111</v>
      </c>
      <c r="G145" s="40"/>
      <c r="H145" s="40"/>
      <c r="I145" s="229"/>
      <c r="J145" s="40"/>
      <c r="K145" s="40"/>
      <c r="L145" s="44"/>
      <c r="M145" s="230"/>
      <c r="N145" s="231"/>
      <c r="O145" s="84"/>
      <c r="P145" s="84"/>
      <c r="Q145" s="84"/>
      <c r="R145" s="84"/>
      <c r="S145" s="84"/>
      <c r="T145" s="85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7" t="s">
        <v>194</v>
      </c>
      <c r="AU145" s="17" t="s">
        <v>85</v>
      </c>
    </row>
    <row r="146" s="13" customFormat="1">
      <c r="A146" s="13"/>
      <c r="B146" s="232"/>
      <c r="C146" s="233"/>
      <c r="D146" s="234" t="s">
        <v>196</v>
      </c>
      <c r="E146" s="235" t="s">
        <v>19</v>
      </c>
      <c r="F146" s="236" t="s">
        <v>199</v>
      </c>
      <c r="G146" s="233"/>
      <c r="H146" s="235" t="s">
        <v>19</v>
      </c>
      <c r="I146" s="237"/>
      <c r="J146" s="233"/>
      <c r="K146" s="233"/>
      <c r="L146" s="238"/>
      <c r="M146" s="239"/>
      <c r="N146" s="240"/>
      <c r="O146" s="240"/>
      <c r="P146" s="240"/>
      <c r="Q146" s="240"/>
      <c r="R146" s="240"/>
      <c r="S146" s="240"/>
      <c r="T146" s="24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2" t="s">
        <v>196</v>
      </c>
      <c r="AU146" s="242" t="s">
        <v>85</v>
      </c>
      <c r="AV146" s="13" t="s">
        <v>79</v>
      </c>
      <c r="AW146" s="13" t="s">
        <v>33</v>
      </c>
      <c r="AX146" s="13" t="s">
        <v>72</v>
      </c>
      <c r="AY146" s="242" t="s">
        <v>186</v>
      </c>
    </row>
    <row r="147" s="14" customFormat="1">
      <c r="A147" s="14"/>
      <c r="B147" s="243"/>
      <c r="C147" s="244"/>
      <c r="D147" s="234" t="s">
        <v>196</v>
      </c>
      <c r="E147" s="245" t="s">
        <v>19</v>
      </c>
      <c r="F147" s="246" t="s">
        <v>2112</v>
      </c>
      <c r="G147" s="244"/>
      <c r="H147" s="247">
        <v>30</v>
      </c>
      <c r="I147" s="248"/>
      <c r="J147" s="244"/>
      <c r="K147" s="244"/>
      <c r="L147" s="249"/>
      <c r="M147" s="250"/>
      <c r="N147" s="251"/>
      <c r="O147" s="251"/>
      <c r="P147" s="251"/>
      <c r="Q147" s="251"/>
      <c r="R147" s="251"/>
      <c r="S147" s="251"/>
      <c r="T147" s="25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3" t="s">
        <v>196</v>
      </c>
      <c r="AU147" s="253" t="s">
        <v>85</v>
      </c>
      <c r="AV147" s="14" t="s">
        <v>85</v>
      </c>
      <c r="AW147" s="14" t="s">
        <v>33</v>
      </c>
      <c r="AX147" s="14" t="s">
        <v>72</v>
      </c>
      <c r="AY147" s="253" t="s">
        <v>186</v>
      </c>
    </row>
    <row r="148" s="2" customFormat="1" ht="37.8" customHeight="1">
      <c r="A148" s="38"/>
      <c r="B148" s="39"/>
      <c r="C148" s="213" t="s">
        <v>323</v>
      </c>
      <c r="D148" s="213" t="s">
        <v>188</v>
      </c>
      <c r="E148" s="214" t="s">
        <v>2113</v>
      </c>
      <c r="F148" s="215" t="s">
        <v>2114</v>
      </c>
      <c r="G148" s="216" t="s">
        <v>283</v>
      </c>
      <c r="H148" s="217">
        <v>2</v>
      </c>
      <c r="I148" s="218"/>
      <c r="J148" s="219">
        <f>ROUND(I148*H148,2)</f>
        <v>0</v>
      </c>
      <c r="K148" s="220"/>
      <c r="L148" s="44"/>
      <c r="M148" s="221" t="s">
        <v>19</v>
      </c>
      <c r="N148" s="222" t="s">
        <v>44</v>
      </c>
      <c r="O148" s="84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25" t="s">
        <v>306</v>
      </c>
      <c r="AT148" s="225" t="s">
        <v>188</v>
      </c>
      <c r="AU148" s="225" t="s">
        <v>85</v>
      </c>
      <c r="AY148" s="17" t="s">
        <v>186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7" t="s">
        <v>85</v>
      </c>
      <c r="BK148" s="226">
        <f>ROUND(I148*H148,2)</f>
        <v>0</v>
      </c>
      <c r="BL148" s="17" t="s">
        <v>306</v>
      </c>
      <c r="BM148" s="225" t="s">
        <v>2115</v>
      </c>
    </row>
    <row r="149" s="2" customFormat="1">
      <c r="A149" s="38"/>
      <c r="B149" s="39"/>
      <c r="C149" s="40"/>
      <c r="D149" s="227" t="s">
        <v>194</v>
      </c>
      <c r="E149" s="40"/>
      <c r="F149" s="228" t="s">
        <v>2116</v>
      </c>
      <c r="G149" s="40"/>
      <c r="H149" s="40"/>
      <c r="I149" s="229"/>
      <c r="J149" s="40"/>
      <c r="K149" s="40"/>
      <c r="L149" s="44"/>
      <c r="M149" s="230"/>
      <c r="N149" s="231"/>
      <c r="O149" s="84"/>
      <c r="P149" s="84"/>
      <c r="Q149" s="84"/>
      <c r="R149" s="84"/>
      <c r="S149" s="84"/>
      <c r="T149" s="85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7" t="s">
        <v>194</v>
      </c>
      <c r="AU149" s="17" t="s">
        <v>85</v>
      </c>
    </row>
    <row r="150" s="13" customFormat="1">
      <c r="A150" s="13"/>
      <c r="B150" s="232"/>
      <c r="C150" s="233"/>
      <c r="D150" s="234" t="s">
        <v>196</v>
      </c>
      <c r="E150" s="235" t="s">
        <v>19</v>
      </c>
      <c r="F150" s="236" t="s">
        <v>199</v>
      </c>
      <c r="G150" s="233"/>
      <c r="H150" s="235" t="s">
        <v>19</v>
      </c>
      <c r="I150" s="237"/>
      <c r="J150" s="233"/>
      <c r="K150" s="233"/>
      <c r="L150" s="238"/>
      <c r="M150" s="239"/>
      <c r="N150" s="240"/>
      <c r="O150" s="240"/>
      <c r="P150" s="240"/>
      <c r="Q150" s="240"/>
      <c r="R150" s="240"/>
      <c r="S150" s="240"/>
      <c r="T150" s="241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2" t="s">
        <v>196</v>
      </c>
      <c r="AU150" s="242" t="s">
        <v>85</v>
      </c>
      <c r="AV150" s="13" t="s">
        <v>79</v>
      </c>
      <c r="AW150" s="13" t="s">
        <v>33</v>
      </c>
      <c r="AX150" s="13" t="s">
        <v>72</v>
      </c>
      <c r="AY150" s="242" t="s">
        <v>186</v>
      </c>
    </row>
    <row r="151" s="14" customFormat="1">
      <c r="A151" s="14"/>
      <c r="B151" s="243"/>
      <c r="C151" s="244"/>
      <c r="D151" s="234" t="s">
        <v>196</v>
      </c>
      <c r="E151" s="245" t="s">
        <v>19</v>
      </c>
      <c r="F151" s="246" t="s">
        <v>2117</v>
      </c>
      <c r="G151" s="244"/>
      <c r="H151" s="247">
        <v>2</v>
      </c>
      <c r="I151" s="248"/>
      <c r="J151" s="244"/>
      <c r="K151" s="244"/>
      <c r="L151" s="249"/>
      <c r="M151" s="250"/>
      <c r="N151" s="251"/>
      <c r="O151" s="251"/>
      <c r="P151" s="251"/>
      <c r="Q151" s="251"/>
      <c r="R151" s="251"/>
      <c r="S151" s="251"/>
      <c r="T151" s="25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3" t="s">
        <v>196</v>
      </c>
      <c r="AU151" s="253" t="s">
        <v>85</v>
      </c>
      <c r="AV151" s="14" t="s">
        <v>85</v>
      </c>
      <c r="AW151" s="14" t="s">
        <v>33</v>
      </c>
      <c r="AX151" s="14" t="s">
        <v>72</v>
      </c>
      <c r="AY151" s="253" t="s">
        <v>186</v>
      </c>
    </row>
    <row r="152" s="2" customFormat="1" ht="37.8" customHeight="1">
      <c r="A152" s="38"/>
      <c r="B152" s="39"/>
      <c r="C152" s="213" t="s">
        <v>329</v>
      </c>
      <c r="D152" s="213" t="s">
        <v>188</v>
      </c>
      <c r="E152" s="214" t="s">
        <v>2118</v>
      </c>
      <c r="F152" s="215" t="s">
        <v>2119</v>
      </c>
      <c r="G152" s="216" t="s">
        <v>283</v>
      </c>
      <c r="H152" s="217">
        <v>4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306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306</v>
      </c>
      <c r="BM152" s="225" t="s">
        <v>2120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2121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13" customFormat="1">
      <c r="A154" s="13"/>
      <c r="B154" s="232"/>
      <c r="C154" s="233"/>
      <c r="D154" s="234" t="s">
        <v>196</v>
      </c>
      <c r="E154" s="235" t="s">
        <v>19</v>
      </c>
      <c r="F154" s="236" t="s">
        <v>199</v>
      </c>
      <c r="G154" s="233"/>
      <c r="H154" s="235" t="s">
        <v>19</v>
      </c>
      <c r="I154" s="237"/>
      <c r="J154" s="233"/>
      <c r="K154" s="233"/>
      <c r="L154" s="238"/>
      <c r="M154" s="239"/>
      <c r="N154" s="240"/>
      <c r="O154" s="240"/>
      <c r="P154" s="240"/>
      <c r="Q154" s="240"/>
      <c r="R154" s="240"/>
      <c r="S154" s="240"/>
      <c r="T154" s="24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2" t="s">
        <v>196</v>
      </c>
      <c r="AU154" s="242" t="s">
        <v>85</v>
      </c>
      <c r="AV154" s="13" t="s">
        <v>79</v>
      </c>
      <c r="AW154" s="13" t="s">
        <v>33</v>
      </c>
      <c r="AX154" s="13" t="s">
        <v>72</v>
      </c>
      <c r="AY154" s="242" t="s">
        <v>186</v>
      </c>
    </row>
    <row r="155" s="14" customFormat="1">
      <c r="A155" s="14"/>
      <c r="B155" s="243"/>
      <c r="C155" s="244"/>
      <c r="D155" s="234" t="s">
        <v>196</v>
      </c>
      <c r="E155" s="245" t="s">
        <v>19</v>
      </c>
      <c r="F155" s="246" t="s">
        <v>2122</v>
      </c>
      <c r="G155" s="244"/>
      <c r="H155" s="247">
        <v>4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196</v>
      </c>
      <c r="AU155" s="253" t="s">
        <v>85</v>
      </c>
      <c r="AV155" s="14" t="s">
        <v>85</v>
      </c>
      <c r="AW155" s="14" t="s">
        <v>33</v>
      </c>
      <c r="AX155" s="14" t="s">
        <v>72</v>
      </c>
      <c r="AY155" s="253" t="s">
        <v>186</v>
      </c>
    </row>
    <row r="156" s="2" customFormat="1" ht="37.8" customHeight="1">
      <c r="A156" s="38"/>
      <c r="B156" s="39"/>
      <c r="C156" s="213" t="s">
        <v>7</v>
      </c>
      <c r="D156" s="213" t="s">
        <v>188</v>
      </c>
      <c r="E156" s="214" t="s">
        <v>2123</v>
      </c>
      <c r="F156" s="215" t="s">
        <v>2124</v>
      </c>
      <c r="G156" s="216" t="s">
        <v>283</v>
      </c>
      <c r="H156" s="217">
        <v>2</v>
      </c>
      <c r="I156" s="218"/>
      <c r="J156" s="219">
        <f>ROUND(I156*H156,2)</f>
        <v>0</v>
      </c>
      <c r="K156" s="220"/>
      <c r="L156" s="44"/>
      <c r="M156" s="221" t="s">
        <v>19</v>
      </c>
      <c r="N156" s="222" t="s">
        <v>44</v>
      </c>
      <c r="O156" s="84"/>
      <c r="P156" s="223">
        <f>O156*H156</f>
        <v>0</v>
      </c>
      <c r="Q156" s="223">
        <v>0.00120386</v>
      </c>
      <c r="R156" s="223">
        <f>Q156*H156</f>
        <v>0.0024077199999999999</v>
      </c>
      <c r="S156" s="223">
        <v>0</v>
      </c>
      <c r="T156" s="224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25" t="s">
        <v>306</v>
      </c>
      <c r="AT156" s="225" t="s">
        <v>188</v>
      </c>
      <c r="AU156" s="225" t="s">
        <v>85</v>
      </c>
      <c r="AY156" s="17" t="s">
        <v>186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7" t="s">
        <v>85</v>
      </c>
      <c r="BK156" s="226">
        <f>ROUND(I156*H156,2)</f>
        <v>0</v>
      </c>
      <c r="BL156" s="17" t="s">
        <v>306</v>
      </c>
      <c r="BM156" s="225" t="s">
        <v>2125</v>
      </c>
    </row>
    <row r="157" s="2" customFormat="1">
      <c r="A157" s="38"/>
      <c r="B157" s="39"/>
      <c r="C157" s="40"/>
      <c r="D157" s="227" t="s">
        <v>194</v>
      </c>
      <c r="E157" s="40"/>
      <c r="F157" s="228" t="s">
        <v>2126</v>
      </c>
      <c r="G157" s="40"/>
      <c r="H157" s="40"/>
      <c r="I157" s="229"/>
      <c r="J157" s="40"/>
      <c r="K157" s="40"/>
      <c r="L157" s="44"/>
      <c r="M157" s="230"/>
      <c r="N157" s="231"/>
      <c r="O157" s="84"/>
      <c r="P157" s="84"/>
      <c r="Q157" s="84"/>
      <c r="R157" s="84"/>
      <c r="S157" s="84"/>
      <c r="T157" s="85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7" t="s">
        <v>194</v>
      </c>
      <c r="AU157" s="17" t="s">
        <v>85</v>
      </c>
    </row>
    <row r="158" s="13" customFormat="1">
      <c r="A158" s="13"/>
      <c r="B158" s="232"/>
      <c r="C158" s="233"/>
      <c r="D158" s="234" t="s">
        <v>196</v>
      </c>
      <c r="E158" s="235" t="s">
        <v>19</v>
      </c>
      <c r="F158" s="236" t="s">
        <v>199</v>
      </c>
      <c r="G158" s="233"/>
      <c r="H158" s="235" t="s">
        <v>19</v>
      </c>
      <c r="I158" s="237"/>
      <c r="J158" s="233"/>
      <c r="K158" s="233"/>
      <c r="L158" s="238"/>
      <c r="M158" s="239"/>
      <c r="N158" s="240"/>
      <c r="O158" s="240"/>
      <c r="P158" s="240"/>
      <c r="Q158" s="240"/>
      <c r="R158" s="240"/>
      <c r="S158" s="240"/>
      <c r="T158" s="24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2" t="s">
        <v>196</v>
      </c>
      <c r="AU158" s="242" t="s">
        <v>85</v>
      </c>
      <c r="AV158" s="13" t="s">
        <v>79</v>
      </c>
      <c r="AW158" s="13" t="s">
        <v>33</v>
      </c>
      <c r="AX158" s="13" t="s">
        <v>72</v>
      </c>
      <c r="AY158" s="242" t="s">
        <v>186</v>
      </c>
    </row>
    <row r="159" s="14" customFormat="1">
      <c r="A159" s="14"/>
      <c r="B159" s="243"/>
      <c r="C159" s="244"/>
      <c r="D159" s="234" t="s">
        <v>196</v>
      </c>
      <c r="E159" s="245" t="s">
        <v>19</v>
      </c>
      <c r="F159" s="246" t="s">
        <v>2117</v>
      </c>
      <c r="G159" s="244"/>
      <c r="H159" s="247">
        <v>2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196</v>
      </c>
      <c r="AU159" s="253" t="s">
        <v>85</v>
      </c>
      <c r="AV159" s="14" t="s">
        <v>85</v>
      </c>
      <c r="AW159" s="14" t="s">
        <v>33</v>
      </c>
      <c r="AX159" s="14" t="s">
        <v>72</v>
      </c>
      <c r="AY159" s="253" t="s">
        <v>186</v>
      </c>
    </row>
    <row r="160" s="2" customFormat="1" ht="37.8" customHeight="1">
      <c r="A160" s="38"/>
      <c r="B160" s="39"/>
      <c r="C160" s="213" t="s">
        <v>341</v>
      </c>
      <c r="D160" s="213" t="s">
        <v>188</v>
      </c>
      <c r="E160" s="214" t="s">
        <v>2127</v>
      </c>
      <c r="F160" s="215" t="s">
        <v>2128</v>
      </c>
      <c r="G160" s="216" t="s">
        <v>283</v>
      </c>
      <c r="H160" s="217">
        <v>4</v>
      </c>
      <c r="I160" s="218"/>
      <c r="J160" s="219">
        <f>ROUND(I160*H160,2)</f>
        <v>0</v>
      </c>
      <c r="K160" s="220"/>
      <c r="L160" s="44"/>
      <c r="M160" s="221" t="s">
        <v>19</v>
      </c>
      <c r="N160" s="222" t="s">
        <v>44</v>
      </c>
      <c r="O160" s="84"/>
      <c r="P160" s="223">
        <f>O160*H160</f>
        <v>0</v>
      </c>
      <c r="Q160" s="223">
        <v>0.00099386000000000006</v>
      </c>
      <c r="R160" s="223">
        <f>Q160*H160</f>
        <v>0.0039754400000000002</v>
      </c>
      <c r="S160" s="223">
        <v>0</v>
      </c>
      <c r="T160" s="224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25" t="s">
        <v>306</v>
      </c>
      <c r="AT160" s="225" t="s">
        <v>188</v>
      </c>
      <c r="AU160" s="225" t="s">
        <v>85</v>
      </c>
      <c r="AY160" s="17" t="s">
        <v>186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7" t="s">
        <v>85</v>
      </c>
      <c r="BK160" s="226">
        <f>ROUND(I160*H160,2)</f>
        <v>0</v>
      </c>
      <c r="BL160" s="17" t="s">
        <v>306</v>
      </c>
      <c r="BM160" s="225" t="s">
        <v>2129</v>
      </c>
    </row>
    <row r="161" s="2" customFormat="1">
      <c r="A161" s="38"/>
      <c r="B161" s="39"/>
      <c r="C161" s="40"/>
      <c r="D161" s="227" t="s">
        <v>194</v>
      </c>
      <c r="E161" s="40"/>
      <c r="F161" s="228" t="s">
        <v>2130</v>
      </c>
      <c r="G161" s="40"/>
      <c r="H161" s="40"/>
      <c r="I161" s="229"/>
      <c r="J161" s="40"/>
      <c r="K161" s="40"/>
      <c r="L161" s="44"/>
      <c r="M161" s="230"/>
      <c r="N161" s="231"/>
      <c r="O161" s="84"/>
      <c r="P161" s="84"/>
      <c r="Q161" s="84"/>
      <c r="R161" s="84"/>
      <c r="S161" s="84"/>
      <c r="T161" s="85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7" t="s">
        <v>194</v>
      </c>
      <c r="AU161" s="17" t="s">
        <v>85</v>
      </c>
    </row>
    <row r="162" s="13" customFormat="1">
      <c r="A162" s="13"/>
      <c r="B162" s="232"/>
      <c r="C162" s="233"/>
      <c r="D162" s="234" t="s">
        <v>196</v>
      </c>
      <c r="E162" s="235" t="s">
        <v>19</v>
      </c>
      <c r="F162" s="236" t="s">
        <v>199</v>
      </c>
      <c r="G162" s="233"/>
      <c r="H162" s="235" t="s">
        <v>19</v>
      </c>
      <c r="I162" s="237"/>
      <c r="J162" s="233"/>
      <c r="K162" s="233"/>
      <c r="L162" s="238"/>
      <c r="M162" s="239"/>
      <c r="N162" s="240"/>
      <c r="O162" s="240"/>
      <c r="P162" s="240"/>
      <c r="Q162" s="240"/>
      <c r="R162" s="240"/>
      <c r="S162" s="240"/>
      <c r="T162" s="24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2" t="s">
        <v>196</v>
      </c>
      <c r="AU162" s="242" t="s">
        <v>85</v>
      </c>
      <c r="AV162" s="13" t="s">
        <v>79</v>
      </c>
      <c r="AW162" s="13" t="s">
        <v>33</v>
      </c>
      <c r="AX162" s="13" t="s">
        <v>72</v>
      </c>
      <c r="AY162" s="242" t="s">
        <v>186</v>
      </c>
    </row>
    <row r="163" s="14" customFormat="1">
      <c r="A163" s="14"/>
      <c r="B163" s="243"/>
      <c r="C163" s="244"/>
      <c r="D163" s="234" t="s">
        <v>196</v>
      </c>
      <c r="E163" s="245" t="s">
        <v>19</v>
      </c>
      <c r="F163" s="246" t="s">
        <v>2122</v>
      </c>
      <c r="G163" s="244"/>
      <c r="H163" s="247">
        <v>4</v>
      </c>
      <c r="I163" s="248"/>
      <c r="J163" s="244"/>
      <c r="K163" s="244"/>
      <c r="L163" s="249"/>
      <c r="M163" s="250"/>
      <c r="N163" s="251"/>
      <c r="O163" s="251"/>
      <c r="P163" s="251"/>
      <c r="Q163" s="251"/>
      <c r="R163" s="251"/>
      <c r="S163" s="251"/>
      <c r="T163" s="25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3" t="s">
        <v>196</v>
      </c>
      <c r="AU163" s="253" t="s">
        <v>85</v>
      </c>
      <c r="AV163" s="14" t="s">
        <v>85</v>
      </c>
      <c r="AW163" s="14" t="s">
        <v>33</v>
      </c>
      <c r="AX163" s="14" t="s">
        <v>72</v>
      </c>
      <c r="AY163" s="253" t="s">
        <v>186</v>
      </c>
    </row>
    <row r="164" s="2" customFormat="1" ht="16.5" customHeight="1">
      <c r="A164" s="38"/>
      <c r="B164" s="39"/>
      <c r="C164" s="213" t="s">
        <v>346</v>
      </c>
      <c r="D164" s="213" t="s">
        <v>188</v>
      </c>
      <c r="E164" s="214" t="s">
        <v>2131</v>
      </c>
      <c r="F164" s="215" t="s">
        <v>2132</v>
      </c>
      <c r="G164" s="216" t="s">
        <v>566</v>
      </c>
      <c r="H164" s="217">
        <v>10</v>
      </c>
      <c r="I164" s="218"/>
      <c r="J164" s="219">
        <f>ROUND(I164*H164,2)</f>
        <v>0</v>
      </c>
      <c r="K164" s="220"/>
      <c r="L164" s="44"/>
      <c r="M164" s="221" t="s">
        <v>19</v>
      </c>
      <c r="N164" s="222" t="s">
        <v>44</v>
      </c>
      <c r="O164" s="84"/>
      <c r="P164" s="223">
        <f>O164*H164</f>
        <v>0</v>
      </c>
      <c r="Q164" s="223">
        <v>0.00016459999999999999</v>
      </c>
      <c r="R164" s="223">
        <f>Q164*H164</f>
        <v>0.0016459999999999999</v>
      </c>
      <c r="S164" s="223">
        <v>0</v>
      </c>
      <c r="T164" s="224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25" t="s">
        <v>306</v>
      </c>
      <c r="AT164" s="225" t="s">
        <v>188</v>
      </c>
      <c r="AU164" s="225" t="s">
        <v>85</v>
      </c>
      <c r="AY164" s="17" t="s">
        <v>186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7" t="s">
        <v>85</v>
      </c>
      <c r="BK164" s="226">
        <f>ROUND(I164*H164,2)</f>
        <v>0</v>
      </c>
      <c r="BL164" s="17" t="s">
        <v>306</v>
      </c>
      <c r="BM164" s="225" t="s">
        <v>2133</v>
      </c>
    </row>
    <row r="165" s="2" customFormat="1">
      <c r="A165" s="38"/>
      <c r="B165" s="39"/>
      <c r="C165" s="40"/>
      <c r="D165" s="227" t="s">
        <v>194</v>
      </c>
      <c r="E165" s="40"/>
      <c r="F165" s="228" t="s">
        <v>2134</v>
      </c>
      <c r="G165" s="40"/>
      <c r="H165" s="40"/>
      <c r="I165" s="229"/>
      <c r="J165" s="40"/>
      <c r="K165" s="40"/>
      <c r="L165" s="44"/>
      <c r="M165" s="230"/>
      <c r="N165" s="231"/>
      <c r="O165" s="84"/>
      <c r="P165" s="84"/>
      <c r="Q165" s="84"/>
      <c r="R165" s="84"/>
      <c r="S165" s="84"/>
      <c r="T165" s="85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7" t="s">
        <v>194</v>
      </c>
      <c r="AU165" s="17" t="s">
        <v>85</v>
      </c>
    </row>
    <row r="166" s="13" customFormat="1">
      <c r="A166" s="13"/>
      <c r="B166" s="232"/>
      <c r="C166" s="233"/>
      <c r="D166" s="234" t="s">
        <v>196</v>
      </c>
      <c r="E166" s="235" t="s">
        <v>19</v>
      </c>
      <c r="F166" s="236" t="s">
        <v>199</v>
      </c>
      <c r="G166" s="233"/>
      <c r="H166" s="235" t="s">
        <v>19</v>
      </c>
      <c r="I166" s="237"/>
      <c r="J166" s="233"/>
      <c r="K166" s="233"/>
      <c r="L166" s="238"/>
      <c r="M166" s="239"/>
      <c r="N166" s="240"/>
      <c r="O166" s="240"/>
      <c r="P166" s="240"/>
      <c r="Q166" s="240"/>
      <c r="R166" s="240"/>
      <c r="S166" s="240"/>
      <c r="T166" s="24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2" t="s">
        <v>196</v>
      </c>
      <c r="AU166" s="242" t="s">
        <v>85</v>
      </c>
      <c r="AV166" s="13" t="s">
        <v>79</v>
      </c>
      <c r="AW166" s="13" t="s">
        <v>33</v>
      </c>
      <c r="AX166" s="13" t="s">
        <v>72</v>
      </c>
      <c r="AY166" s="242" t="s">
        <v>186</v>
      </c>
    </row>
    <row r="167" s="14" customFormat="1">
      <c r="A167" s="14"/>
      <c r="B167" s="243"/>
      <c r="C167" s="244"/>
      <c r="D167" s="234" t="s">
        <v>196</v>
      </c>
      <c r="E167" s="245" t="s">
        <v>19</v>
      </c>
      <c r="F167" s="246" t="s">
        <v>2102</v>
      </c>
      <c r="G167" s="244"/>
      <c r="H167" s="247">
        <v>10</v>
      </c>
      <c r="I167" s="248"/>
      <c r="J167" s="244"/>
      <c r="K167" s="244"/>
      <c r="L167" s="249"/>
      <c r="M167" s="250"/>
      <c r="N167" s="251"/>
      <c r="O167" s="251"/>
      <c r="P167" s="251"/>
      <c r="Q167" s="251"/>
      <c r="R167" s="251"/>
      <c r="S167" s="251"/>
      <c r="T167" s="25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3" t="s">
        <v>196</v>
      </c>
      <c r="AU167" s="253" t="s">
        <v>85</v>
      </c>
      <c r="AV167" s="14" t="s">
        <v>85</v>
      </c>
      <c r="AW167" s="14" t="s">
        <v>33</v>
      </c>
      <c r="AX167" s="14" t="s">
        <v>72</v>
      </c>
      <c r="AY167" s="253" t="s">
        <v>186</v>
      </c>
    </row>
    <row r="168" s="2" customFormat="1" ht="21.75" customHeight="1">
      <c r="A168" s="38"/>
      <c r="B168" s="39"/>
      <c r="C168" s="213" t="s">
        <v>352</v>
      </c>
      <c r="D168" s="213" t="s">
        <v>188</v>
      </c>
      <c r="E168" s="214" t="s">
        <v>2135</v>
      </c>
      <c r="F168" s="215" t="s">
        <v>2136</v>
      </c>
      <c r="G168" s="216" t="s">
        <v>566</v>
      </c>
      <c r="H168" s="217">
        <v>20</v>
      </c>
      <c r="I168" s="218"/>
      <c r="J168" s="219">
        <f>ROUND(I168*H168,2)</f>
        <v>0</v>
      </c>
      <c r="K168" s="220"/>
      <c r="L168" s="44"/>
      <c r="M168" s="221" t="s">
        <v>19</v>
      </c>
      <c r="N168" s="222" t="s">
        <v>44</v>
      </c>
      <c r="O168" s="84"/>
      <c r="P168" s="223">
        <f>O168*H168</f>
        <v>0</v>
      </c>
      <c r="Q168" s="223">
        <v>0.00039832000000000002</v>
      </c>
      <c r="R168" s="223">
        <f>Q168*H168</f>
        <v>0.0079664000000000002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306</v>
      </c>
      <c r="AT168" s="225" t="s">
        <v>188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306</v>
      </c>
      <c r="BM168" s="225" t="s">
        <v>2137</v>
      </c>
    </row>
    <row r="169" s="2" customFormat="1">
      <c r="A169" s="38"/>
      <c r="B169" s="39"/>
      <c r="C169" s="40"/>
      <c r="D169" s="227" t="s">
        <v>194</v>
      </c>
      <c r="E169" s="40"/>
      <c r="F169" s="228" t="s">
        <v>2138</v>
      </c>
      <c r="G169" s="40"/>
      <c r="H169" s="40"/>
      <c r="I169" s="229"/>
      <c r="J169" s="40"/>
      <c r="K169" s="40"/>
      <c r="L169" s="44"/>
      <c r="M169" s="230"/>
      <c r="N169" s="231"/>
      <c r="O169" s="84"/>
      <c r="P169" s="84"/>
      <c r="Q169" s="84"/>
      <c r="R169" s="84"/>
      <c r="S169" s="84"/>
      <c r="T169" s="85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7" t="s">
        <v>194</v>
      </c>
      <c r="AU169" s="17" t="s">
        <v>85</v>
      </c>
    </row>
    <row r="170" s="13" customFormat="1">
      <c r="A170" s="13"/>
      <c r="B170" s="232"/>
      <c r="C170" s="233"/>
      <c r="D170" s="234" t="s">
        <v>196</v>
      </c>
      <c r="E170" s="235" t="s">
        <v>19</v>
      </c>
      <c r="F170" s="236" t="s">
        <v>199</v>
      </c>
      <c r="G170" s="233"/>
      <c r="H170" s="235" t="s">
        <v>19</v>
      </c>
      <c r="I170" s="237"/>
      <c r="J170" s="233"/>
      <c r="K170" s="233"/>
      <c r="L170" s="238"/>
      <c r="M170" s="239"/>
      <c r="N170" s="240"/>
      <c r="O170" s="240"/>
      <c r="P170" s="240"/>
      <c r="Q170" s="240"/>
      <c r="R170" s="240"/>
      <c r="S170" s="240"/>
      <c r="T170" s="24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2" t="s">
        <v>196</v>
      </c>
      <c r="AU170" s="242" t="s">
        <v>85</v>
      </c>
      <c r="AV170" s="13" t="s">
        <v>79</v>
      </c>
      <c r="AW170" s="13" t="s">
        <v>33</v>
      </c>
      <c r="AX170" s="13" t="s">
        <v>72</v>
      </c>
      <c r="AY170" s="242" t="s">
        <v>186</v>
      </c>
    </row>
    <row r="171" s="14" customFormat="1">
      <c r="A171" s="14"/>
      <c r="B171" s="243"/>
      <c r="C171" s="244"/>
      <c r="D171" s="234" t="s">
        <v>196</v>
      </c>
      <c r="E171" s="245" t="s">
        <v>19</v>
      </c>
      <c r="F171" s="246" t="s">
        <v>2107</v>
      </c>
      <c r="G171" s="244"/>
      <c r="H171" s="247">
        <v>20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196</v>
      </c>
      <c r="AU171" s="253" t="s">
        <v>85</v>
      </c>
      <c r="AV171" s="14" t="s">
        <v>85</v>
      </c>
      <c r="AW171" s="14" t="s">
        <v>33</v>
      </c>
      <c r="AX171" s="14" t="s">
        <v>72</v>
      </c>
      <c r="AY171" s="253" t="s">
        <v>186</v>
      </c>
    </row>
    <row r="172" s="2" customFormat="1" ht="44.25" customHeight="1">
      <c r="A172" s="38"/>
      <c r="B172" s="39"/>
      <c r="C172" s="213" t="s">
        <v>362</v>
      </c>
      <c r="D172" s="213" t="s">
        <v>188</v>
      </c>
      <c r="E172" s="214" t="s">
        <v>2139</v>
      </c>
      <c r="F172" s="215" t="s">
        <v>2140</v>
      </c>
      <c r="G172" s="216" t="s">
        <v>230</v>
      </c>
      <c r="H172" s="217">
        <v>0.17499999999999999</v>
      </c>
      <c r="I172" s="218"/>
      <c r="J172" s="219">
        <f>ROUND(I172*H172,2)</f>
        <v>0</v>
      </c>
      <c r="K172" s="220"/>
      <c r="L172" s="44"/>
      <c r="M172" s="221" t="s">
        <v>19</v>
      </c>
      <c r="N172" s="222" t="s">
        <v>44</v>
      </c>
      <c r="O172" s="84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306</v>
      </c>
      <c r="AT172" s="225" t="s">
        <v>188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2141</v>
      </c>
    </row>
    <row r="173" s="2" customFormat="1">
      <c r="A173" s="38"/>
      <c r="B173" s="39"/>
      <c r="C173" s="40"/>
      <c r="D173" s="227" t="s">
        <v>194</v>
      </c>
      <c r="E173" s="40"/>
      <c r="F173" s="228" t="s">
        <v>2142</v>
      </c>
      <c r="G173" s="40"/>
      <c r="H173" s="40"/>
      <c r="I173" s="229"/>
      <c r="J173" s="40"/>
      <c r="K173" s="40"/>
      <c r="L173" s="44"/>
      <c r="M173" s="230"/>
      <c r="N173" s="231"/>
      <c r="O173" s="84"/>
      <c r="P173" s="84"/>
      <c r="Q173" s="84"/>
      <c r="R173" s="84"/>
      <c r="S173" s="84"/>
      <c r="T173" s="85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7" t="s">
        <v>194</v>
      </c>
      <c r="AU173" s="17" t="s">
        <v>85</v>
      </c>
    </row>
    <row r="174" s="2" customFormat="1" ht="49.05" customHeight="1">
      <c r="A174" s="38"/>
      <c r="B174" s="39"/>
      <c r="C174" s="213" t="s">
        <v>368</v>
      </c>
      <c r="D174" s="213" t="s">
        <v>188</v>
      </c>
      <c r="E174" s="214" t="s">
        <v>2143</v>
      </c>
      <c r="F174" s="215" t="s">
        <v>2144</v>
      </c>
      <c r="G174" s="216" t="s">
        <v>230</v>
      </c>
      <c r="H174" s="217">
        <v>0.17499999999999999</v>
      </c>
      <c r="I174" s="218"/>
      <c r="J174" s="219">
        <f>ROUND(I174*H174,2)</f>
        <v>0</v>
      </c>
      <c r="K174" s="220"/>
      <c r="L174" s="44"/>
      <c r="M174" s="221" t="s">
        <v>19</v>
      </c>
      <c r="N174" s="222" t="s">
        <v>44</v>
      </c>
      <c r="O174" s="84"/>
      <c r="P174" s="223">
        <f>O174*H174</f>
        <v>0</v>
      </c>
      <c r="Q174" s="223">
        <v>0</v>
      </c>
      <c r="R174" s="223">
        <f>Q174*H174</f>
        <v>0</v>
      </c>
      <c r="S174" s="223">
        <v>0</v>
      </c>
      <c r="T174" s="224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25" t="s">
        <v>306</v>
      </c>
      <c r="AT174" s="225" t="s">
        <v>188</v>
      </c>
      <c r="AU174" s="225" t="s">
        <v>85</v>
      </c>
      <c r="AY174" s="17" t="s">
        <v>186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7" t="s">
        <v>85</v>
      </c>
      <c r="BK174" s="226">
        <f>ROUND(I174*H174,2)</f>
        <v>0</v>
      </c>
      <c r="BL174" s="17" t="s">
        <v>306</v>
      </c>
      <c r="BM174" s="225" t="s">
        <v>2145</v>
      </c>
    </row>
    <row r="175" s="2" customFormat="1">
      <c r="A175" s="38"/>
      <c r="B175" s="39"/>
      <c r="C175" s="40"/>
      <c r="D175" s="227" t="s">
        <v>194</v>
      </c>
      <c r="E175" s="40"/>
      <c r="F175" s="228" t="s">
        <v>2146</v>
      </c>
      <c r="G175" s="40"/>
      <c r="H175" s="40"/>
      <c r="I175" s="229"/>
      <c r="J175" s="40"/>
      <c r="K175" s="40"/>
      <c r="L175" s="44"/>
      <c r="M175" s="230"/>
      <c r="N175" s="231"/>
      <c r="O175" s="84"/>
      <c r="P175" s="84"/>
      <c r="Q175" s="84"/>
      <c r="R175" s="84"/>
      <c r="S175" s="84"/>
      <c r="T175" s="85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7" t="s">
        <v>194</v>
      </c>
      <c r="AU175" s="17" t="s">
        <v>85</v>
      </c>
    </row>
    <row r="176" s="12" customFormat="1" ht="22.8" customHeight="1">
      <c r="A176" s="12"/>
      <c r="B176" s="197"/>
      <c r="C176" s="198"/>
      <c r="D176" s="199" t="s">
        <v>71</v>
      </c>
      <c r="E176" s="211" t="s">
        <v>2147</v>
      </c>
      <c r="F176" s="211" t="s">
        <v>2148</v>
      </c>
      <c r="G176" s="198"/>
      <c r="H176" s="198"/>
      <c r="I176" s="201"/>
      <c r="J176" s="212">
        <f>BK176</f>
        <v>0</v>
      </c>
      <c r="K176" s="198"/>
      <c r="L176" s="203"/>
      <c r="M176" s="204"/>
      <c r="N176" s="205"/>
      <c r="O176" s="205"/>
      <c r="P176" s="206">
        <f>SUM(P177:P204)</f>
        <v>0</v>
      </c>
      <c r="Q176" s="205"/>
      <c r="R176" s="206">
        <f>SUM(R177:R204)</f>
        <v>0.039186399999999996</v>
      </c>
      <c r="S176" s="205"/>
      <c r="T176" s="207">
        <f>SUM(T177:T204)</f>
        <v>0.034200000000000001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08" t="s">
        <v>85</v>
      </c>
      <c r="AT176" s="209" t="s">
        <v>71</v>
      </c>
      <c r="AU176" s="209" t="s">
        <v>79</v>
      </c>
      <c r="AY176" s="208" t="s">
        <v>186</v>
      </c>
      <c r="BK176" s="210">
        <f>SUM(BK177:BK204)</f>
        <v>0</v>
      </c>
    </row>
    <row r="177" s="2" customFormat="1" ht="33" customHeight="1">
      <c r="A177" s="38"/>
      <c r="B177" s="39"/>
      <c r="C177" s="213" t="s">
        <v>374</v>
      </c>
      <c r="D177" s="213" t="s">
        <v>188</v>
      </c>
      <c r="E177" s="214" t="s">
        <v>2149</v>
      </c>
      <c r="F177" s="215" t="s">
        <v>2150</v>
      </c>
      <c r="G177" s="216" t="s">
        <v>566</v>
      </c>
      <c r="H177" s="217">
        <v>10</v>
      </c>
      <c r="I177" s="218"/>
      <c r="J177" s="219">
        <f>ROUND(I177*H177,2)</f>
        <v>0</v>
      </c>
      <c r="K177" s="220"/>
      <c r="L177" s="44"/>
      <c r="M177" s="221" t="s">
        <v>19</v>
      </c>
      <c r="N177" s="222" t="s">
        <v>44</v>
      </c>
      <c r="O177" s="84"/>
      <c r="P177" s="223">
        <f>O177*H177</f>
        <v>0</v>
      </c>
      <c r="Q177" s="223">
        <v>0.0034790400000000001</v>
      </c>
      <c r="R177" s="223">
        <f>Q177*H177</f>
        <v>0.034790399999999999</v>
      </c>
      <c r="S177" s="223">
        <v>0</v>
      </c>
      <c r="T177" s="224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25" t="s">
        <v>306</v>
      </c>
      <c r="AT177" s="225" t="s">
        <v>188</v>
      </c>
      <c r="AU177" s="225" t="s">
        <v>85</v>
      </c>
      <c r="AY177" s="17" t="s">
        <v>186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7" t="s">
        <v>85</v>
      </c>
      <c r="BK177" s="226">
        <f>ROUND(I177*H177,2)</f>
        <v>0</v>
      </c>
      <c r="BL177" s="17" t="s">
        <v>306</v>
      </c>
      <c r="BM177" s="225" t="s">
        <v>2151</v>
      </c>
    </row>
    <row r="178" s="2" customFormat="1">
      <c r="A178" s="38"/>
      <c r="B178" s="39"/>
      <c r="C178" s="40"/>
      <c r="D178" s="227" t="s">
        <v>194</v>
      </c>
      <c r="E178" s="40"/>
      <c r="F178" s="228" t="s">
        <v>2152</v>
      </c>
      <c r="G178" s="40"/>
      <c r="H178" s="40"/>
      <c r="I178" s="229"/>
      <c r="J178" s="40"/>
      <c r="K178" s="40"/>
      <c r="L178" s="44"/>
      <c r="M178" s="230"/>
      <c r="N178" s="231"/>
      <c r="O178" s="84"/>
      <c r="P178" s="84"/>
      <c r="Q178" s="84"/>
      <c r="R178" s="84"/>
      <c r="S178" s="84"/>
      <c r="T178" s="85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7" t="s">
        <v>194</v>
      </c>
      <c r="AU178" s="17" t="s">
        <v>85</v>
      </c>
    </row>
    <row r="179" s="13" customFormat="1">
      <c r="A179" s="13"/>
      <c r="B179" s="232"/>
      <c r="C179" s="233"/>
      <c r="D179" s="234" t="s">
        <v>196</v>
      </c>
      <c r="E179" s="235" t="s">
        <v>19</v>
      </c>
      <c r="F179" s="236" t="s">
        <v>199</v>
      </c>
      <c r="G179" s="233"/>
      <c r="H179" s="235" t="s">
        <v>19</v>
      </c>
      <c r="I179" s="237"/>
      <c r="J179" s="233"/>
      <c r="K179" s="233"/>
      <c r="L179" s="238"/>
      <c r="M179" s="239"/>
      <c r="N179" s="240"/>
      <c r="O179" s="240"/>
      <c r="P179" s="240"/>
      <c r="Q179" s="240"/>
      <c r="R179" s="240"/>
      <c r="S179" s="240"/>
      <c r="T179" s="241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2" t="s">
        <v>196</v>
      </c>
      <c r="AU179" s="242" t="s">
        <v>85</v>
      </c>
      <c r="AV179" s="13" t="s">
        <v>79</v>
      </c>
      <c r="AW179" s="13" t="s">
        <v>33</v>
      </c>
      <c r="AX179" s="13" t="s">
        <v>72</v>
      </c>
      <c r="AY179" s="242" t="s">
        <v>186</v>
      </c>
    </row>
    <row r="180" s="14" customFormat="1">
      <c r="A180" s="14"/>
      <c r="B180" s="243"/>
      <c r="C180" s="244"/>
      <c r="D180" s="234" t="s">
        <v>196</v>
      </c>
      <c r="E180" s="245" t="s">
        <v>19</v>
      </c>
      <c r="F180" s="246" t="s">
        <v>2153</v>
      </c>
      <c r="G180" s="244"/>
      <c r="H180" s="247">
        <v>10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196</v>
      </c>
      <c r="AU180" s="253" t="s">
        <v>85</v>
      </c>
      <c r="AV180" s="14" t="s">
        <v>85</v>
      </c>
      <c r="AW180" s="14" t="s">
        <v>33</v>
      </c>
      <c r="AX180" s="14" t="s">
        <v>72</v>
      </c>
      <c r="AY180" s="253" t="s">
        <v>186</v>
      </c>
    </row>
    <row r="181" s="2" customFormat="1" ht="24.15" customHeight="1">
      <c r="A181" s="38"/>
      <c r="B181" s="39"/>
      <c r="C181" s="213" t="s">
        <v>379</v>
      </c>
      <c r="D181" s="213" t="s">
        <v>188</v>
      </c>
      <c r="E181" s="214" t="s">
        <v>2154</v>
      </c>
      <c r="F181" s="215" t="s">
        <v>2155</v>
      </c>
      <c r="G181" s="216" t="s">
        <v>566</v>
      </c>
      <c r="H181" s="217">
        <v>10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0.00038959999999999998</v>
      </c>
      <c r="R181" s="223">
        <f>Q181*H181</f>
        <v>0.0038959999999999997</v>
      </c>
      <c r="S181" s="223">
        <v>0.0034199999999999999</v>
      </c>
      <c r="T181" s="224">
        <f>S181*H181</f>
        <v>0.034200000000000001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306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2156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2157</v>
      </c>
      <c r="G182" s="40"/>
      <c r="H182" s="40"/>
      <c r="I182" s="229"/>
      <c r="J182" s="40"/>
      <c r="K182" s="40"/>
      <c r="L182" s="44"/>
      <c r="M182" s="230"/>
      <c r="N182" s="231"/>
      <c r="O182" s="84"/>
      <c r="P182" s="84"/>
      <c r="Q182" s="84"/>
      <c r="R182" s="84"/>
      <c r="S182" s="84"/>
      <c r="T182" s="85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13" customFormat="1">
      <c r="A183" s="13"/>
      <c r="B183" s="232"/>
      <c r="C183" s="233"/>
      <c r="D183" s="234" t="s">
        <v>196</v>
      </c>
      <c r="E183" s="235" t="s">
        <v>19</v>
      </c>
      <c r="F183" s="236" t="s">
        <v>199</v>
      </c>
      <c r="G183" s="233"/>
      <c r="H183" s="235" t="s">
        <v>19</v>
      </c>
      <c r="I183" s="237"/>
      <c r="J183" s="233"/>
      <c r="K183" s="233"/>
      <c r="L183" s="238"/>
      <c r="M183" s="239"/>
      <c r="N183" s="240"/>
      <c r="O183" s="240"/>
      <c r="P183" s="240"/>
      <c r="Q183" s="240"/>
      <c r="R183" s="240"/>
      <c r="S183" s="240"/>
      <c r="T183" s="24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2" t="s">
        <v>196</v>
      </c>
      <c r="AU183" s="242" t="s">
        <v>85</v>
      </c>
      <c r="AV183" s="13" t="s">
        <v>79</v>
      </c>
      <c r="AW183" s="13" t="s">
        <v>33</v>
      </c>
      <c r="AX183" s="13" t="s">
        <v>72</v>
      </c>
      <c r="AY183" s="242" t="s">
        <v>186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2153</v>
      </c>
      <c r="G184" s="244"/>
      <c r="H184" s="247">
        <v>10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2" customFormat="1" ht="24.15" customHeight="1">
      <c r="A185" s="38"/>
      <c r="B185" s="39"/>
      <c r="C185" s="213" t="s">
        <v>385</v>
      </c>
      <c r="D185" s="213" t="s">
        <v>188</v>
      </c>
      <c r="E185" s="214" t="s">
        <v>2158</v>
      </c>
      <c r="F185" s="215" t="s">
        <v>2159</v>
      </c>
      <c r="G185" s="216" t="s">
        <v>283</v>
      </c>
      <c r="H185" s="217">
        <v>2</v>
      </c>
      <c r="I185" s="218"/>
      <c r="J185" s="219">
        <f>ROUND(I185*H185,2)</f>
        <v>0</v>
      </c>
      <c r="K185" s="220"/>
      <c r="L185" s="44"/>
      <c r="M185" s="221" t="s">
        <v>19</v>
      </c>
      <c r="N185" s="222" t="s">
        <v>44</v>
      </c>
      <c r="O185" s="84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306</v>
      </c>
      <c r="AT185" s="225" t="s">
        <v>188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2160</v>
      </c>
    </row>
    <row r="186" s="2" customFormat="1">
      <c r="A186" s="38"/>
      <c r="B186" s="39"/>
      <c r="C186" s="40"/>
      <c r="D186" s="227" t="s">
        <v>194</v>
      </c>
      <c r="E186" s="40"/>
      <c r="F186" s="228" t="s">
        <v>2161</v>
      </c>
      <c r="G186" s="40"/>
      <c r="H186" s="40"/>
      <c r="I186" s="229"/>
      <c r="J186" s="40"/>
      <c r="K186" s="40"/>
      <c r="L186" s="44"/>
      <c r="M186" s="230"/>
      <c r="N186" s="231"/>
      <c r="O186" s="84"/>
      <c r="P186" s="84"/>
      <c r="Q186" s="84"/>
      <c r="R186" s="84"/>
      <c r="S186" s="84"/>
      <c r="T186" s="85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194</v>
      </c>
      <c r="AU186" s="17" t="s">
        <v>85</v>
      </c>
    </row>
    <row r="187" s="13" customFormat="1">
      <c r="A187" s="13"/>
      <c r="B187" s="232"/>
      <c r="C187" s="233"/>
      <c r="D187" s="234" t="s">
        <v>196</v>
      </c>
      <c r="E187" s="235" t="s">
        <v>19</v>
      </c>
      <c r="F187" s="236" t="s">
        <v>199</v>
      </c>
      <c r="G187" s="233"/>
      <c r="H187" s="235" t="s">
        <v>19</v>
      </c>
      <c r="I187" s="237"/>
      <c r="J187" s="233"/>
      <c r="K187" s="233"/>
      <c r="L187" s="238"/>
      <c r="M187" s="239"/>
      <c r="N187" s="240"/>
      <c r="O187" s="240"/>
      <c r="P187" s="240"/>
      <c r="Q187" s="240"/>
      <c r="R187" s="240"/>
      <c r="S187" s="240"/>
      <c r="T187" s="24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2" t="s">
        <v>196</v>
      </c>
      <c r="AU187" s="242" t="s">
        <v>85</v>
      </c>
      <c r="AV187" s="13" t="s">
        <v>79</v>
      </c>
      <c r="AW187" s="13" t="s">
        <v>33</v>
      </c>
      <c r="AX187" s="13" t="s">
        <v>72</v>
      </c>
      <c r="AY187" s="242" t="s">
        <v>186</v>
      </c>
    </row>
    <row r="188" s="14" customFormat="1">
      <c r="A188" s="14"/>
      <c r="B188" s="243"/>
      <c r="C188" s="244"/>
      <c r="D188" s="234" t="s">
        <v>196</v>
      </c>
      <c r="E188" s="245" t="s">
        <v>19</v>
      </c>
      <c r="F188" s="246" t="s">
        <v>2162</v>
      </c>
      <c r="G188" s="244"/>
      <c r="H188" s="247">
        <v>2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3" t="s">
        <v>196</v>
      </c>
      <c r="AU188" s="253" t="s">
        <v>85</v>
      </c>
      <c r="AV188" s="14" t="s">
        <v>85</v>
      </c>
      <c r="AW188" s="14" t="s">
        <v>33</v>
      </c>
      <c r="AX188" s="14" t="s">
        <v>72</v>
      </c>
      <c r="AY188" s="253" t="s">
        <v>186</v>
      </c>
    </row>
    <row r="189" s="2" customFormat="1" ht="24.15" customHeight="1">
      <c r="A189" s="38"/>
      <c r="B189" s="39"/>
      <c r="C189" s="213" t="s">
        <v>393</v>
      </c>
      <c r="D189" s="213" t="s">
        <v>188</v>
      </c>
      <c r="E189" s="214" t="s">
        <v>2163</v>
      </c>
      <c r="F189" s="215" t="s">
        <v>2164</v>
      </c>
      <c r="G189" s="216" t="s">
        <v>566</v>
      </c>
      <c r="H189" s="217">
        <v>100</v>
      </c>
      <c r="I189" s="218"/>
      <c r="J189" s="219">
        <f>ROUND(I189*H189,2)</f>
        <v>0</v>
      </c>
      <c r="K189" s="220"/>
      <c r="L189" s="44"/>
      <c r="M189" s="221" t="s">
        <v>19</v>
      </c>
      <c r="N189" s="222" t="s">
        <v>44</v>
      </c>
      <c r="O189" s="84"/>
      <c r="P189" s="223">
        <f>O189*H189</f>
        <v>0</v>
      </c>
      <c r="Q189" s="223">
        <v>0</v>
      </c>
      <c r="R189" s="223">
        <f>Q189*H189</f>
        <v>0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306</v>
      </c>
      <c r="AT189" s="225" t="s">
        <v>188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306</v>
      </c>
      <c r="BM189" s="225" t="s">
        <v>2165</v>
      </c>
    </row>
    <row r="190" s="2" customFormat="1">
      <c r="A190" s="38"/>
      <c r="B190" s="39"/>
      <c r="C190" s="40"/>
      <c r="D190" s="227" t="s">
        <v>194</v>
      </c>
      <c r="E190" s="40"/>
      <c r="F190" s="228" t="s">
        <v>2166</v>
      </c>
      <c r="G190" s="40"/>
      <c r="H190" s="40"/>
      <c r="I190" s="229"/>
      <c r="J190" s="40"/>
      <c r="K190" s="40"/>
      <c r="L190" s="44"/>
      <c r="M190" s="230"/>
      <c r="N190" s="231"/>
      <c r="O190" s="84"/>
      <c r="P190" s="84"/>
      <c r="Q190" s="84"/>
      <c r="R190" s="84"/>
      <c r="S190" s="84"/>
      <c r="T190" s="85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7" t="s">
        <v>194</v>
      </c>
      <c r="AU190" s="17" t="s">
        <v>85</v>
      </c>
    </row>
    <row r="191" s="13" customFormat="1">
      <c r="A191" s="13"/>
      <c r="B191" s="232"/>
      <c r="C191" s="233"/>
      <c r="D191" s="234" t="s">
        <v>196</v>
      </c>
      <c r="E191" s="235" t="s">
        <v>19</v>
      </c>
      <c r="F191" s="236" t="s">
        <v>199</v>
      </c>
      <c r="G191" s="233"/>
      <c r="H191" s="235" t="s">
        <v>19</v>
      </c>
      <c r="I191" s="237"/>
      <c r="J191" s="233"/>
      <c r="K191" s="233"/>
      <c r="L191" s="238"/>
      <c r="M191" s="239"/>
      <c r="N191" s="240"/>
      <c r="O191" s="240"/>
      <c r="P191" s="240"/>
      <c r="Q191" s="240"/>
      <c r="R191" s="240"/>
      <c r="S191" s="240"/>
      <c r="T191" s="241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2" t="s">
        <v>196</v>
      </c>
      <c r="AU191" s="242" t="s">
        <v>85</v>
      </c>
      <c r="AV191" s="13" t="s">
        <v>79</v>
      </c>
      <c r="AW191" s="13" t="s">
        <v>33</v>
      </c>
      <c r="AX191" s="13" t="s">
        <v>72</v>
      </c>
      <c r="AY191" s="242" t="s">
        <v>186</v>
      </c>
    </row>
    <row r="192" s="14" customFormat="1">
      <c r="A192" s="14"/>
      <c r="B192" s="243"/>
      <c r="C192" s="244"/>
      <c r="D192" s="234" t="s">
        <v>196</v>
      </c>
      <c r="E192" s="245" t="s">
        <v>19</v>
      </c>
      <c r="F192" s="246" t="s">
        <v>2167</v>
      </c>
      <c r="G192" s="244"/>
      <c r="H192" s="247">
        <v>100</v>
      </c>
      <c r="I192" s="248"/>
      <c r="J192" s="244"/>
      <c r="K192" s="244"/>
      <c r="L192" s="249"/>
      <c r="M192" s="250"/>
      <c r="N192" s="251"/>
      <c r="O192" s="251"/>
      <c r="P192" s="251"/>
      <c r="Q192" s="251"/>
      <c r="R192" s="251"/>
      <c r="S192" s="251"/>
      <c r="T192" s="252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3" t="s">
        <v>196</v>
      </c>
      <c r="AU192" s="253" t="s">
        <v>85</v>
      </c>
      <c r="AV192" s="14" t="s">
        <v>85</v>
      </c>
      <c r="AW192" s="14" t="s">
        <v>33</v>
      </c>
      <c r="AX192" s="14" t="s">
        <v>72</v>
      </c>
      <c r="AY192" s="253" t="s">
        <v>186</v>
      </c>
    </row>
    <row r="193" s="2" customFormat="1" ht="24.15" customHeight="1">
      <c r="A193" s="38"/>
      <c r="B193" s="39"/>
      <c r="C193" s="213" t="s">
        <v>400</v>
      </c>
      <c r="D193" s="213" t="s">
        <v>188</v>
      </c>
      <c r="E193" s="214" t="s">
        <v>2168</v>
      </c>
      <c r="F193" s="215" t="s">
        <v>2169</v>
      </c>
      <c r="G193" s="216" t="s">
        <v>283</v>
      </c>
      <c r="H193" s="217">
        <v>1</v>
      </c>
      <c r="I193" s="218"/>
      <c r="J193" s="219">
        <f>ROUND(I193*H193,2)</f>
        <v>0</v>
      </c>
      <c r="K193" s="220"/>
      <c r="L193" s="44"/>
      <c r="M193" s="221" t="s">
        <v>19</v>
      </c>
      <c r="N193" s="222" t="s">
        <v>44</v>
      </c>
      <c r="O193" s="84"/>
      <c r="P193" s="223">
        <f>O193*H193</f>
        <v>0</v>
      </c>
      <c r="Q193" s="223">
        <v>0</v>
      </c>
      <c r="R193" s="223">
        <f>Q193*H193</f>
        <v>0</v>
      </c>
      <c r="S193" s="223">
        <v>0</v>
      </c>
      <c r="T193" s="224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25" t="s">
        <v>306</v>
      </c>
      <c r="AT193" s="225" t="s">
        <v>188</v>
      </c>
      <c r="AU193" s="225" t="s">
        <v>85</v>
      </c>
      <c r="AY193" s="17" t="s">
        <v>186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7" t="s">
        <v>85</v>
      </c>
      <c r="BK193" s="226">
        <f>ROUND(I193*H193,2)</f>
        <v>0</v>
      </c>
      <c r="BL193" s="17" t="s">
        <v>306</v>
      </c>
      <c r="BM193" s="225" t="s">
        <v>2170</v>
      </c>
    </row>
    <row r="194" s="2" customFormat="1">
      <c r="A194" s="38"/>
      <c r="B194" s="39"/>
      <c r="C194" s="40"/>
      <c r="D194" s="227" t="s">
        <v>194</v>
      </c>
      <c r="E194" s="40"/>
      <c r="F194" s="228" t="s">
        <v>2171</v>
      </c>
      <c r="G194" s="40"/>
      <c r="H194" s="40"/>
      <c r="I194" s="229"/>
      <c r="J194" s="40"/>
      <c r="K194" s="40"/>
      <c r="L194" s="44"/>
      <c r="M194" s="230"/>
      <c r="N194" s="231"/>
      <c r="O194" s="84"/>
      <c r="P194" s="84"/>
      <c r="Q194" s="84"/>
      <c r="R194" s="84"/>
      <c r="S194" s="84"/>
      <c r="T194" s="85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7" t="s">
        <v>194</v>
      </c>
      <c r="AU194" s="17" t="s">
        <v>85</v>
      </c>
    </row>
    <row r="195" s="13" customFormat="1">
      <c r="A195" s="13"/>
      <c r="B195" s="232"/>
      <c r="C195" s="233"/>
      <c r="D195" s="234" t="s">
        <v>196</v>
      </c>
      <c r="E195" s="235" t="s">
        <v>19</v>
      </c>
      <c r="F195" s="236" t="s">
        <v>199</v>
      </c>
      <c r="G195" s="233"/>
      <c r="H195" s="235" t="s">
        <v>19</v>
      </c>
      <c r="I195" s="237"/>
      <c r="J195" s="233"/>
      <c r="K195" s="233"/>
      <c r="L195" s="238"/>
      <c r="M195" s="239"/>
      <c r="N195" s="240"/>
      <c r="O195" s="240"/>
      <c r="P195" s="240"/>
      <c r="Q195" s="240"/>
      <c r="R195" s="240"/>
      <c r="S195" s="240"/>
      <c r="T195" s="24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2" t="s">
        <v>196</v>
      </c>
      <c r="AU195" s="242" t="s">
        <v>85</v>
      </c>
      <c r="AV195" s="13" t="s">
        <v>79</v>
      </c>
      <c r="AW195" s="13" t="s">
        <v>33</v>
      </c>
      <c r="AX195" s="13" t="s">
        <v>72</v>
      </c>
      <c r="AY195" s="242" t="s">
        <v>186</v>
      </c>
    </row>
    <row r="196" s="14" customFormat="1">
      <c r="A196" s="14"/>
      <c r="B196" s="243"/>
      <c r="C196" s="244"/>
      <c r="D196" s="234" t="s">
        <v>196</v>
      </c>
      <c r="E196" s="245" t="s">
        <v>19</v>
      </c>
      <c r="F196" s="246" t="s">
        <v>2172</v>
      </c>
      <c r="G196" s="244"/>
      <c r="H196" s="247">
        <v>1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196</v>
      </c>
      <c r="AU196" s="253" t="s">
        <v>85</v>
      </c>
      <c r="AV196" s="14" t="s">
        <v>85</v>
      </c>
      <c r="AW196" s="14" t="s">
        <v>33</v>
      </c>
      <c r="AX196" s="14" t="s">
        <v>72</v>
      </c>
      <c r="AY196" s="253" t="s">
        <v>186</v>
      </c>
    </row>
    <row r="197" s="2" customFormat="1" ht="24.15" customHeight="1">
      <c r="A197" s="38"/>
      <c r="B197" s="39"/>
      <c r="C197" s="213" t="s">
        <v>406</v>
      </c>
      <c r="D197" s="213" t="s">
        <v>188</v>
      </c>
      <c r="E197" s="214" t="s">
        <v>2173</v>
      </c>
      <c r="F197" s="215" t="s">
        <v>2174</v>
      </c>
      <c r="G197" s="216" t="s">
        <v>283</v>
      </c>
      <c r="H197" s="217">
        <v>2</v>
      </c>
      <c r="I197" s="218"/>
      <c r="J197" s="219">
        <f>ROUND(I197*H197,2)</f>
        <v>0</v>
      </c>
      <c r="K197" s="220"/>
      <c r="L197" s="44"/>
      <c r="M197" s="221" t="s">
        <v>19</v>
      </c>
      <c r="N197" s="222" t="s">
        <v>44</v>
      </c>
      <c r="O197" s="84"/>
      <c r="P197" s="223">
        <f>O197*H197</f>
        <v>0</v>
      </c>
      <c r="Q197" s="223">
        <v>0.00025000000000000001</v>
      </c>
      <c r="R197" s="223">
        <f>Q197*H197</f>
        <v>0.00050000000000000001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306</v>
      </c>
      <c r="AT197" s="225" t="s">
        <v>188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2175</v>
      </c>
    </row>
    <row r="198" s="2" customFormat="1">
      <c r="A198" s="38"/>
      <c r="B198" s="39"/>
      <c r="C198" s="40"/>
      <c r="D198" s="227" t="s">
        <v>194</v>
      </c>
      <c r="E198" s="40"/>
      <c r="F198" s="228" t="s">
        <v>2176</v>
      </c>
      <c r="G198" s="40"/>
      <c r="H198" s="40"/>
      <c r="I198" s="229"/>
      <c r="J198" s="40"/>
      <c r="K198" s="40"/>
      <c r="L198" s="44"/>
      <c r="M198" s="230"/>
      <c r="N198" s="231"/>
      <c r="O198" s="84"/>
      <c r="P198" s="84"/>
      <c r="Q198" s="84"/>
      <c r="R198" s="84"/>
      <c r="S198" s="84"/>
      <c r="T198" s="85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194</v>
      </c>
      <c r="AU198" s="17" t="s">
        <v>85</v>
      </c>
    </row>
    <row r="199" s="13" customFormat="1">
      <c r="A199" s="13"/>
      <c r="B199" s="232"/>
      <c r="C199" s="233"/>
      <c r="D199" s="234" t="s">
        <v>196</v>
      </c>
      <c r="E199" s="235" t="s">
        <v>19</v>
      </c>
      <c r="F199" s="236" t="s">
        <v>199</v>
      </c>
      <c r="G199" s="233"/>
      <c r="H199" s="235" t="s">
        <v>19</v>
      </c>
      <c r="I199" s="237"/>
      <c r="J199" s="233"/>
      <c r="K199" s="233"/>
      <c r="L199" s="238"/>
      <c r="M199" s="239"/>
      <c r="N199" s="240"/>
      <c r="O199" s="240"/>
      <c r="P199" s="240"/>
      <c r="Q199" s="240"/>
      <c r="R199" s="240"/>
      <c r="S199" s="240"/>
      <c r="T199" s="24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2" t="s">
        <v>196</v>
      </c>
      <c r="AU199" s="242" t="s">
        <v>85</v>
      </c>
      <c r="AV199" s="13" t="s">
        <v>79</v>
      </c>
      <c r="AW199" s="13" t="s">
        <v>33</v>
      </c>
      <c r="AX199" s="13" t="s">
        <v>72</v>
      </c>
      <c r="AY199" s="242" t="s">
        <v>186</v>
      </c>
    </row>
    <row r="200" s="14" customFormat="1">
      <c r="A200" s="14"/>
      <c r="B200" s="243"/>
      <c r="C200" s="244"/>
      <c r="D200" s="234" t="s">
        <v>196</v>
      </c>
      <c r="E200" s="245" t="s">
        <v>19</v>
      </c>
      <c r="F200" s="246" t="s">
        <v>2162</v>
      </c>
      <c r="G200" s="244"/>
      <c r="H200" s="247">
        <v>2</v>
      </c>
      <c r="I200" s="248"/>
      <c r="J200" s="244"/>
      <c r="K200" s="244"/>
      <c r="L200" s="249"/>
      <c r="M200" s="250"/>
      <c r="N200" s="251"/>
      <c r="O200" s="251"/>
      <c r="P200" s="251"/>
      <c r="Q200" s="251"/>
      <c r="R200" s="251"/>
      <c r="S200" s="251"/>
      <c r="T200" s="25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3" t="s">
        <v>196</v>
      </c>
      <c r="AU200" s="253" t="s">
        <v>85</v>
      </c>
      <c r="AV200" s="14" t="s">
        <v>85</v>
      </c>
      <c r="AW200" s="14" t="s">
        <v>33</v>
      </c>
      <c r="AX200" s="14" t="s">
        <v>72</v>
      </c>
      <c r="AY200" s="253" t="s">
        <v>186</v>
      </c>
    </row>
    <row r="201" s="2" customFormat="1" ht="44.25" customHeight="1">
      <c r="A201" s="38"/>
      <c r="B201" s="39"/>
      <c r="C201" s="213" t="s">
        <v>412</v>
      </c>
      <c r="D201" s="213" t="s">
        <v>188</v>
      </c>
      <c r="E201" s="214" t="s">
        <v>2177</v>
      </c>
      <c r="F201" s="215" t="s">
        <v>2178</v>
      </c>
      <c r="G201" s="216" t="s">
        <v>230</v>
      </c>
      <c r="H201" s="217">
        <v>0.039</v>
      </c>
      <c r="I201" s="218"/>
      <c r="J201" s="219">
        <f>ROUND(I201*H201,2)</f>
        <v>0</v>
      </c>
      <c r="K201" s="220"/>
      <c r="L201" s="44"/>
      <c r="M201" s="221" t="s">
        <v>19</v>
      </c>
      <c r="N201" s="222" t="s">
        <v>44</v>
      </c>
      <c r="O201" s="84"/>
      <c r="P201" s="223">
        <f>O201*H201</f>
        <v>0</v>
      </c>
      <c r="Q201" s="223">
        <v>0</v>
      </c>
      <c r="R201" s="223">
        <f>Q201*H201</f>
        <v>0</v>
      </c>
      <c r="S201" s="223">
        <v>0</v>
      </c>
      <c r="T201" s="224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25" t="s">
        <v>306</v>
      </c>
      <c r="AT201" s="225" t="s">
        <v>188</v>
      </c>
      <c r="AU201" s="225" t="s">
        <v>85</v>
      </c>
      <c r="AY201" s="17" t="s">
        <v>186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7" t="s">
        <v>85</v>
      </c>
      <c r="BK201" s="226">
        <f>ROUND(I201*H201,2)</f>
        <v>0</v>
      </c>
      <c r="BL201" s="17" t="s">
        <v>306</v>
      </c>
      <c r="BM201" s="225" t="s">
        <v>2179</v>
      </c>
    </row>
    <row r="202" s="2" customFormat="1">
      <c r="A202" s="38"/>
      <c r="B202" s="39"/>
      <c r="C202" s="40"/>
      <c r="D202" s="227" t="s">
        <v>194</v>
      </c>
      <c r="E202" s="40"/>
      <c r="F202" s="228" t="s">
        <v>2180</v>
      </c>
      <c r="G202" s="40"/>
      <c r="H202" s="40"/>
      <c r="I202" s="229"/>
      <c r="J202" s="40"/>
      <c r="K202" s="40"/>
      <c r="L202" s="44"/>
      <c r="M202" s="230"/>
      <c r="N202" s="231"/>
      <c r="O202" s="84"/>
      <c r="P202" s="84"/>
      <c r="Q202" s="84"/>
      <c r="R202" s="84"/>
      <c r="S202" s="84"/>
      <c r="T202" s="85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7" t="s">
        <v>194</v>
      </c>
      <c r="AU202" s="17" t="s">
        <v>85</v>
      </c>
    </row>
    <row r="203" s="2" customFormat="1" ht="49.05" customHeight="1">
      <c r="A203" s="38"/>
      <c r="B203" s="39"/>
      <c r="C203" s="213" t="s">
        <v>417</v>
      </c>
      <c r="D203" s="213" t="s">
        <v>188</v>
      </c>
      <c r="E203" s="214" t="s">
        <v>2181</v>
      </c>
      <c r="F203" s="215" t="s">
        <v>2182</v>
      </c>
      <c r="G203" s="216" t="s">
        <v>230</v>
      </c>
      <c r="H203" s="217">
        <v>0.039</v>
      </c>
      <c r="I203" s="218"/>
      <c r="J203" s="219">
        <f>ROUND(I203*H203,2)</f>
        <v>0</v>
      </c>
      <c r="K203" s="220"/>
      <c r="L203" s="44"/>
      <c r="M203" s="221" t="s">
        <v>19</v>
      </c>
      <c r="N203" s="222" t="s">
        <v>44</v>
      </c>
      <c r="O203" s="84"/>
      <c r="P203" s="223">
        <f>O203*H203</f>
        <v>0</v>
      </c>
      <c r="Q203" s="223">
        <v>0</v>
      </c>
      <c r="R203" s="223">
        <f>Q203*H203</f>
        <v>0</v>
      </c>
      <c r="S203" s="223">
        <v>0</v>
      </c>
      <c r="T203" s="224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25" t="s">
        <v>306</v>
      </c>
      <c r="AT203" s="225" t="s">
        <v>188</v>
      </c>
      <c r="AU203" s="225" t="s">
        <v>85</v>
      </c>
      <c r="AY203" s="17" t="s">
        <v>186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7" t="s">
        <v>85</v>
      </c>
      <c r="BK203" s="226">
        <f>ROUND(I203*H203,2)</f>
        <v>0</v>
      </c>
      <c r="BL203" s="17" t="s">
        <v>306</v>
      </c>
      <c r="BM203" s="225" t="s">
        <v>2183</v>
      </c>
    </row>
    <row r="204" s="2" customFormat="1">
      <c r="A204" s="38"/>
      <c r="B204" s="39"/>
      <c r="C204" s="40"/>
      <c r="D204" s="227" t="s">
        <v>194</v>
      </c>
      <c r="E204" s="40"/>
      <c r="F204" s="228" t="s">
        <v>2184</v>
      </c>
      <c r="G204" s="40"/>
      <c r="H204" s="40"/>
      <c r="I204" s="229"/>
      <c r="J204" s="40"/>
      <c r="K204" s="40"/>
      <c r="L204" s="44"/>
      <c r="M204" s="230"/>
      <c r="N204" s="231"/>
      <c r="O204" s="84"/>
      <c r="P204" s="84"/>
      <c r="Q204" s="84"/>
      <c r="R204" s="84"/>
      <c r="S204" s="84"/>
      <c r="T204" s="85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7" t="s">
        <v>194</v>
      </c>
      <c r="AU204" s="17" t="s">
        <v>85</v>
      </c>
    </row>
    <row r="205" s="12" customFormat="1" ht="22.8" customHeight="1">
      <c r="A205" s="12"/>
      <c r="B205" s="197"/>
      <c r="C205" s="198"/>
      <c r="D205" s="199" t="s">
        <v>71</v>
      </c>
      <c r="E205" s="211" t="s">
        <v>2185</v>
      </c>
      <c r="F205" s="211" t="s">
        <v>2186</v>
      </c>
      <c r="G205" s="198"/>
      <c r="H205" s="198"/>
      <c r="I205" s="201"/>
      <c r="J205" s="212">
        <f>BK205</f>
        <v>0</v>
      </c>
      <c r="K205" s="198"/>
      <c r="L205" s="203"/>
      <c r="M205" s="204"/>
      <c r="N205" s="205"/>
      <c r="O205" s="205"/>
      <c r="P205" s="206">
        <f>SUM(P206:P214)</f>
        <v>0</v>
      </c>
      <c r="Q205" s="205"/>
      <c r="R205" s="206">
        <f>SUM(R206:R214)</f>
        <v>0.01315914</v>
      </c>
      <c r="S205" s="205"/>
      <c r="T205" s="207">
        <f>SUM(T206:T214)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08" t="s">
        <v>85</v>
      </c>
      <c r="AT205" s="209" t="s">
        <v>71</v>
      </c>
      <c r="AU205" s="209" t="s">
        <v>79</v>
      </c>
      <c r="AY205" s="208" t="s">
        <v>186</v>
      </c>
      <c r="BK205" s="210">
        <f>SUM(BK206:BK214)</f>
        <v>0</v>
      </c>
    </row>
    <row r="206" s="2" customFormat="1" ht="16.5" customHeight="1">
      <c r="A206" s="38"/>
      <c r="B206" s="39"/>
      <c r="C206" s="213" t="s">
        <v>424</v>
      </c>
      <c r="D206" s="213" t="s">
        <v>188</v>
      </c>
      <c r="E206" s="214" t="s">
        <v>2187</v>
      </c>
      <c r="F206" s="215" t="s">
        <v>2188</v>
      </c>
      <c r="G206" s="216" t="s">
        <v>283</v>
      </c>
      <c r="H206" s="217">
        <v>2</v>
      </c>
      <c r="I206" s="218"/>
      <c r="J206" s="219">
        <f>ROUND(I206*H206,2)</f>
        <v>0</v>
      </c>
      <c r="K206" s="220"/>
      <c r="L206" s="44"/>
      <c r="M206" s="221" t="s">
        <v>19</v>
      </c>
      <c r="N206" s="222" t="s">
        <v>44</v>
      </c>
      <c r="O206" s="84"/>
      <c r="P206" s="223">
        <f>O206*H206</f>
        <v>0</v>
      </c>
      <c r="Q206" s="223">
        <v>2.957E-05</v>
      </c>
      <c r="R206" s="223">
        <f>Q206*H206</f>
        <v>5.914E-05</v>
      </c>
      <c r="S206" s="223">
        <v>0</v>
      </c>
      <c r="T206" s="224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25" t="s">
        <v>306</v>
      </c>
      <c r="AT206" s="225" t="s">
        <v>188</v>
      </c>
      <c r="AU206" s="225" t="s">
        <v>85</v>
      </c>
      <c r="AY206" s="17" t="s">
        <v>186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7" t="s">
        <v>85</v>
      </c>
      <c r="BK206" s="226">
        <f>ROUND(I206*H206,2)</f>
        <v>0</v>
      </c>
      <c r="BL206" s="17" t="s">
        <v>306</v>
      </c>
      <c r="BM206" s="225" t="s">
        <v>2189</v>
      </c>
    </row>
    <row r="207" s="2" customFormat="1" ht="16.5" customHeight="1">
      <c r="A207" s="38"/>
      <c r="B207" s="39"/>
      <c r="C207" s="254" t="s">
        <v>430</v>
      </c>
      <c r="D207" s="254" t="s">
        <v>236</v>
      </c>
      <c r="E207" s="255" t="s">
        <v>2190</v>
      </c>
      <c r="F207" s="256" t="s">
        <v>2191</v>
      </c>
      <c r="G207" s="257" t="s">
        <v>283</v>
      </c>
      <c r="H207" s="258">
        <v>1</v>
      </c>
      <c r="I207" s="259"/>
      <c r="J207" s="260">
        <f>ROUND(I207*H207,2)</f>
        <v>0</v>
      </c>
      <c r="K207" s="261"/>
      <c r="L207" s="262"/>
      <c r="M207" s="263" t="s">
        <v>19</v>
      </c>
      <c r="N207" s="264" t="s">
        <v>44</v>
      </c>
      <c r="O207" s="84"/>
      <c r="P207" s="223">
        <f>O207*H207</f>
        <v>0</v>
      </c>
      <c r="Q207" s="223">
        <v>0.0041000000000000003</v>
      </c>
      <c r="R207" s="223">
        <f>Q207*H207</f>
        <v>0.0041000000000000003</v>
      </c>
      <c r="S207" s="223">
        <v>0</v>
      </c>
      <c r="T207" s="224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406</v>
      </c>
      <c r="AT207" s="225" t="s">
        <v>236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306</v>
      </c>
      <c r="BM207" s="225" t="s">
        <v>2192</v>
      </c>
    </row>
    <row r="208" s="2" customFormat="1">
      <c r="A208" s="38"/>
      <c r="B208" s="39"/>
      <c r="C208" s="40"/>
      <c r="D208" s="234" t="s">
        <v>1472</v>
      </c>
      <c r="E208" s="40"/>
      <c r="F208" s="272" t="s">
        <v>2193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1472</v>
      </c>
      <c r="AU208" s="17" t="s">
        <v>85</v>
      </c>
    </row>
    <row r="209" s="2" customFormat="1" ht="16.5" customHeight="1">
      <c r="A209" s="38"/>
      <c r="B209" s="39"/>
      <c r="C209" s="254" t="s">
        <v>436</v>
      </c>
      <c r="D209" s="254" t="s">
        <v>236</v>
      </c>
      <c r="E209" s="255" t="s">
        <v>2194</v>
      </c>
      <c r="F209" s="256" t="s">
        <v>2195</v>
      </c>
      <c r="G209" s="257" t="s">
        <v>283</v>
      </c>
      <c r="H209" s="258">
        <v>1</v>
      </c>
      <c r="I209" s="259"/>
      <c r="J209" s="260">
        <f>ROUND(I209*H209,2)</f>
        <v>0</v>
      </c>
      <c r="K209" s="261"/>
      <c r="L209" s="262"/>
      <c r="M209" s="263" t="s">
        <v>19</v>
      </c>
      <c r="N209" s="264" t="s">
        <v>44</v>
      </c>
      <c r="O209" s="84"/>
      <c r="P209" s="223">
        <f>O209*H209</f>
        <v>0</v>
      </c>
      <c r="Q209" s="223">
        <v>0.0089999999999999993</v>
      </c>
      <c r="R209" s="223">
        <f>Q209*H209</f>
        <v>0.0089999999999999993</v>
      </c>
      <c r="S209" s="223">
        <v>0</v>
      </c>
      <c r="T209" s="224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25" t="s">
        <v>406</v>
      </c>
      <c r="AT209" s="225" t="s">
        <v>236</v>
      </c>
      <c r="AU209" s="225" t="s">
        <v>85</v>
      </c>
      <c r="AY209" s="17" t="s">
        <v>186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7" t="s">
        <v>85</v>
      </c>
      <c r="BK209" s="226">
        <f>ROUND(I209*H209,2)</f>
        <v>0</v>
      </c>
      <c r="BL209" s="17" t="s">
        <v>306</v>
      </c>
      <c r="BM209" s="225" t="s">
        <v>2196</v>
      </c>
    </row>
    <row r="210" s="2" customFormat="1">
      <c r="A210" s="38"/>
      <c r="B210" s="39"/>
      <c r="C210" s="40"/>
      <c r="D210" s="234" t="s">
        <v>1472</v>
      </c>
      <c r="E210" s="40"/>
      <c r="F210" s="272" t="s">
        <v>2197</v>
      </c>
      <c r="G210" s="40"/>
      <c r="H210" s="40"/>
      <c r="I210" s="229"/>
      <c r="J210" s="40"/>
      <c r="K210" s="40"/>
      <c r="L210" s="44"/>
      <c r="M210" s="230"/>
      <c r="N210" s="231"/>
      <c r="O210" s="84"/>
      <c r="P210" s="84"/>
      <c r="Q210" s="84"/>
      <c r="R210" s="84"/>
      <c r="S210" s="84"/>
      <c r="T210" s="85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7" t="s">
        <v>1472</v>
      </c>
      <c r="AU210" s="17" t="s">
        <v>85</v>
      </c>
    </row>
    <row r="211" s="2" customFormat="1" ht="44.25" customHeight="1">
      <c r="A211" s="38"/>
      <c r="B211" s="39"/>
      <c r="C211" s="213" t="s">
        <v>442</v>
      </c>
      <c r="D211" s="213" t="s">
        <v>188</v>
      </c>
      <c r="E211" s="214" t="s">
        <v>2198</v>
      </c>
      <c r="F211" s="215" t="s">
        <v>2199</v>
      </c>
      <c r="G211" s="216" t="s">
        <v>230</v>
      </c>
      <c r="H211" s="217">
        <v>0.012999999999999999</v>
      </c>
      <c r="I211" s="218"/>
      <c r="J211" s="219">
        <f>ROUND(I211*H211,2)</f>
        <v>0</v>
      </c>
      <c r="K211" s="220"/>
      <c r="L211" s="44"/>
      <c r="M211" s="221" t="s">
        <v>19</v>
      </c>
      <c r="N211" s="222" t="s">
        <v>44</v>
      </c>
      <c r="O211" s="84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25" t="s">
        <v>306</v>
      </c>
      <c r="AT211" s="225" t="s">
        <v>188</v>
      </c>
      <c r="AU211" s="225" t="s">
        <v>85</v>
      </c>
      <c r="AY211" s="17" t="s">
        <v>186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7" t="s">
        <v>85</v>
      </c>
      <c r="BK211" s="226">
        <f>ROUND(I211*H211,2)</f>
        <v>0</v>
      </c>
      <c r="BL211" s="17" t="s">
        <v>306</v>
      </c>
      <c r="BM211" s="225" t="s">
        <v>2200</v>
      </c>
    </row>
    <row r="212" s="2" customFormat="1">
      <c r="A212" s="38"/>
      <c r="B212" s="39"/>
      <c r="C212" s="40"/>
      <c r="D212" s="227" t="s">
        <v>194</v>
      </c>
      <c r="E212" s="40"/>
      <c r="F212" s="228" t="s">
        <v>2201</v>
      </c>
      <c r="G212" s="40"/>
      <c r="H212" s="40"/>
      <c r="I212" s="229"/>
      <c r="J212" s="40"/>
      <c r="K212" s="40"/>
      <c r="L212" s="44"/>
      <c r="M212" s="230"/>
      <c r="N212" s="231"/>
      <c r="O212" s="84"/>
      <c r="P212" s="84"/>
      <c r="Q212" s="84"/>
      <c r="R212" s="84"/>
      <c r="S212" s="84"/>
      <c r="T212" s="85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7" t="s">
        <v>194</v>
      </c>
      <c r="AU212" s="17" t="s">
        <v>85</v>
      </c>
    </row>
    <row r="213" s="2" customFormat="1" ht="49.05" customHeight="1">
      <c r="A213" s="38"/>
      <c r="B213" s="39"/>
      <c r="C213" s="213" t="s">
        <v>447</v>
      </c>
      <c r="D213" s="213" t="s">
        <v>188</v>
      </c>
      <c r="E213" s="214" t="s">
        <v>2202</v>
      </c>
      <c r="F213" s="215" t="s">
        <v>2203</v>
      </c>
      <c r="G213" s="216" t="s">
        <v>230</v>
      </c>
      <c r="H213" s="217">
        <v>0.012999999999999999</v>
      </c>
      <c r="I213" s="218"/>
      <c r="J213" s="219">
        <f>ROUND(I213*H213,2)</f>
        <v>0</v>
      </c>
      <c r="K213" s="220"/>
      <c r="L213" s="44"/>
      <c r="M213" s="221" t="s">
        <v>19</v>
      </c>
      <c r="N213" s="222" t="s">
        <v>44</v>
      </c>
      <c r="O213" s="84"/>
      <c r="P213" s="223">
        <f>O213*H213</f>
        <v>0</v>
      </c>
      <c r="Q213" s="223">
        <v>0</v>
      </c>
      <c r="R213" s="223">
        <f>Q213*H213</f>
        <v>0</v>
      </c>
      <c r="S213" s="223">
        <v>0</v>
      </c>
      <c r="T213" s="224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25" t="s">
        <v>306</v>
      </c>
      <c r="AT213" s="225" t="s">
        <v>188</v>
      </c>
      <c r="AU213" s="225" t="s">
        <v>85</v>
      </c>
      <c r="AY213" s="17" t="s">
        <v>186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7" t="s">
        <v>85</v>
      </c>
      <c r="BK213" s="226">
        <f>ROUND(I213*H213,2)</f>
        <v>0</v>
      </c>
      <c r="BL213" s="17" t="s">
        <v>306</v>
      </c>
      <c r="BM213" s="225" t="s">
        <v>2204</v>
      </c>
    </row>
    <row r="214" s="2" customFormat="1">
      <c r="A214" s="38"/>
      <c r="B214" s="39"/>
      <c r="C214" s="40"/>
      <c r="D214" s="227" t="s">
        <v>194</v>
      </c>
      <c r="E214" s="40"/>
      <c r="F214" s="228" t="s">
        <v>2205</v>
      </c>
      <c r="G214" s="40"/>
      <c r="H214" s="40"/>
      <c r="I214" s="229"/>
      <c r="J214" s="40"/>
      <c r="K214" s="40"/>
      <c r="L214" s="44"/>
      <c r="M214" s="230"/>
      <c r="N214" s="231"/>
      <c r="O214" s="84"/>
      <c r="P214" s="84"/>
      <c r="Q214" s="84"/>
      <c r="R214" s="84"/>
      <c r="S214" s="84"/>
      <c r="T214" s="85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7" t="s">
        <v>194</v>
      </c>
      <c r="AU214" s="17" t="s">
        <v>85</v>
      </c>
    </row>
    <row r="215" s="12" customFormat="1" ht="22.8" customHeight="1">
      <c r="A215" s="12"/>
      <c r="B215" s="197"/>
      <c r="C215" s="198"/>
      <c r="D215" s="199" t="s">
        <v>71</v>
      </c>
      <c r="E215" s="211" t="s">
        <v>923</v>
      </c>
      <c r="F215" s="211" t="s">
        <v>924</v>
      </c>
      <c r="G215" s="198"/>
      <c r="H215" s="198"/>
      <c r="I215" s="201"/>
      <c r="J215" s="212">
        <f>BK215</f>
        <v>0</v>
      </c>
      <c r="K215" s="198"/>
      <c r="L215" s="203"/>
      <c r="M215" s="204"/>
      <c r="N215" s="205"/>
      <c r="O215" s="205"/>
      <c r="P215" s="206">
        <f>SUM(P216:P237)</f>
        <v>0</v>
      </c>
      <c r="Q215" s="205"/>
      <c r="R215" s="206">
        <f>SUM(R216:R237)</f>
        <v>0.026218829824999998</v>
      </c>
      <c r="S215" s="205"/>
      <c r="T215" s="207">
        <f>SUM(T216:T237)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08" t="s">
        <v>85</v>
      </c>
      <c r="AT215" s="209" t="s">
        <v>71</v>
      </c>
      <c r="AU215" s="209" t="s">
        <v>79</v>
      </c>
      <c r="AY215" s="208" t="s">
        <v>186</v>
      </c>
      <c r="BK215" s="210">
        <f>SUM(BK216:BK237)</f>
        <v>0</v>
      </c>
    </row>
    <row r="216" s="2" customFormat="1" ht="24.15" customHeight="1">
      <c r="A216" s="38"/>
      <c r="B216" s="39"/>
      <c r="C216" s="213" t="s">
        <v>451</v>
      </c>
      <c r="D216" s="213" t="s">
        <v>188</v>
      </c>
      <c r="E216" s="214" t="s">
        <v>1380</v>
      </c>
      <c r="F216" s="215" t="s">
        <v>1381</v>
      </c>
      <c r="G216" s="216" t="s">
        <v>968</v>
      </c>
      <c r="H216" s="217">
        <v>25.213999999999999</v>
      </c>
      <c r="I216" s="218"/>
      <c r="J216" s="219">
        <f>ROUND(I216*H216,2)</f>
        <v>0</v>
      </c>
      <c r="K216" s="220"/>
      <c r="L216" s="44"/>
      <c r="M216" s="221" t="s">
        <v>19</v>
      </c>
      <c r="N216" s="222" t="s">
        <v>44</v>
      </c>
      <c r="O216" s="84"/>
      <c r="P216" s="223">
        <f>O216*H216</f>
        <v>0</v>
      </c>
      <c r="Q216" s="223">
        <v>6.7487499999999994E-05</v>
      </c>
      <c r="R216" s="223">
        <f>Q216*H216</f>
        <v>0.0017016298249999998</v>
      </c>
      <c r="S216" s="223">
        <v>0</v>
      </c>
      <c r="T216" s="224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25" t="s">
        <v>306</v>
      </c>
      <c r="AT216" s="225" t="s">
        <v>188</v>
      </c>
      <c r="AU216" s="225" t="s">
        <v>85</v>
      </c>
      <c r="AY216" s="17" t="s">
        <v>186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7" t="s">
        <v>85</v>
      </c>
      <c r="BK216" s="226">
        <f>ROUND(I216*H216,2)</f>
        <v>0</v>
      </c>
      <c r="BL216" s="17" t="s">
        <v>306</v>
      </c>
      <c r="BM216" s="225" t="s">
        <v>2206</v>
      </c>
    </row>
    <row r="217" s="2" customFormat="1">
      <c r="A217" s="38"/>
      <c r="B217" s="39"/>
      <c r="C217" s="40"/>
      <c r="D217" s="227" t="s">
        <v>194</v>
      </c>
      <c r="E217" s="40"/>
      <c r="F217" s="228" t="s">
        <v>1383</v>
      </c>
      <c r="G217" s="40"/>
      <c r="H217" s="40"/>
      <c r="I217" s="229"/>
      <c r="J217" s="40"/>
      <c r="K217" s="40"/>
      <c r="L217" s="44"/>
      <c r="M217" s="230"/>
      <c r="N217" s="231"/>
      <c r="O217" s="84"/>
      <c r="P217" s="84"/>
      <c r="Q217" s="84"/>
      <c r="R217" s="84"/>
      <c r="S217" s="84"/>
      <c r="T217" s="85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7" t="s">
        <v>194</v>
      </c>
      <c r="AU217" s="17" t="s">
        <v>85</v>
      </c>
    </row>
    <row r="218" s="13" customFormat="1">
      <c r="A218" s="13"/>
      <c r="B218" s="232"/>
      <c r="C218" s="233"/>
      <c r="D218" s="234" t="s">
        <v>196</v>
      </c>
      <c r="E218" s="235" t="s">
        <v>19</v>
      </c>
      <c r="F218" s="236" t="s">
        <v>2050</v>
      </c>
      <c r="G218" s="233"/>
      <c r="H218" s="235" t="s">
        <v>19</v>
      </c>
      <c r="I218" s="237"/>
      <c r="J218" s="233"/>
      <c r="K218" s="233"/>
      <c r="L218" s="238"/>
      <c r="M218" s="239"/>
      <c r="N218" s="240"/>
      <c r="O218" s="240"/>
      <c r="P218" s="240"/>
      <c r="Q218" s="240"/>
      <c r="R218" s="240"/>
      <c r="S218" s="240"/>
      <c r="T218" s="24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2" t="s">
        <v>196</v>
      </c>
      <c r="AU218" s="242" t="s">
        <v>85</v>
      </c>
      <c r="AV218" s="13" t="s">
        <v>79</v>
      </c>
      <c r="AW218" s="13" t="s">
        <v>33</v>
      </c>
      <c r="AX218" s="13" t="s">
        <v>72</v>
      </c>
      <c r="AY218" s="242" t="s">
        <v>186</v>
      </c>
    </row>
    <row r="219" s="14" customFormat="1">
      <c r="A219" s="14"/>
      <c r="B219" s="243"/>
      <c r="C219" s="244"/>
      <c r="D219" s="234" t="s">
        <v>196</v>
      </c>
      <c r="E219" s="245" t="s">
        <v>19</v>
      </c>
      <c r="F219" s="246" t="s">
        <v>2207</v>
      </c>
      <c r="G219" s="244"/>
      <c r="H219" s="247">
        <v>11.106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196</v>
      </c>
      <c r="AU219" s="253" t="s">
        <v>85</v>
      </c>
      <c r="AV219" s="14" t="s">
        <v>85</v>
      </c>
      <c r="AW219" s="14" t="s">
        <v>33</v>
      </c>
      <c r="AX219" s="14" t="s">
        <v>72</v>
      </c>
      <c r="AY219" s="253" t="s">
        <v>186</v>
      </c>
    </row>
    <row r="220" s="13" customFormat="1">
      <c r="A220" s="13"/>
      <c r="B220" s="232"/>
      <c r="C220" s="233"/>
      <c r="D220" s="234" t="s">
        <v>196</v>
      </c>
      <c r="E220" s="235" t="s">
        <v>19</v>
      </c>
      <c r="F220" s="236" t="s">
        <v>2050</v>
      </c>
      <c r="G220" s="233"/>
      <c r="H220" s="235" t="s">
        <v>19</v>
      </c>
      <c r="I220" s="237"/>
      <c r="J220" s="233"/>
      <c r="K220" s="233"/>
      <c r="L220" s="238"/>
      <c r="M220" s="239"/>
      <c r="N220" s="240"/>
      <c r="O220" s="240"/>
      <c r="P220" s="240"/>
      <c r="Q220" s="240"/>
      <c r="R220" s="240"/>
      <c r="S220" s="240"/>
      <c r="T220" s="24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2" t="s">
        <v>196</v>
      </c>
      <c r="AU220" s="242" t="s">
        <v>85</v>
      </c>
      <c r="AV220" s="13" t="s">
        <v>79</v>
      </c>
      <c r="AW220" s="13" t="s">
        <v>33</v>
      </c>
      <c r="AX220" s="13" t="s">
        <v>72</v>
      </c>
      <c r="AY220" s="242" t="s">
        <v>186</v>
      </c>
    </row>
    <row r="221" s="14" customFormat="1">
      <c r="A221" s="14"/>
      <c r="B221" s="243"/>
      <c r="C221" s="244"/>
      <c r="D221" s="234" t="s">
        <v>196</v>
      </c>
      <c r="E221" s="245" t="s">
        <v>19</v>
      </c>
      <c r="F221" s="246" t="s">
        <v>2208</v>
      </c>
      <c r="G221" s="244"/>
      <c r="H221" s="247">
        <v>14.108000000000001</v>
      </c>
      <c r="I221" s="248"/>
      <c r="J221" s="244"/>
      <c r="K221" s="244"/>
      <c r="L221" s="249"/>
      <c r="M221" s="250"/>
      <c r="N221" s="251"/>
      <c r="O221" s="251"/>
      <c r="P221" s="251"/>
      <c r="Q221" s="251"/>
      <c r="R221" s="251"/>
      <c r="S221" s="251"/>
      <c r="T221" s="25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3" t="s">
        <v>196</v>
      </c>
      <c r="AU221" s="253" t="s">
        <v>85</v>
      </c>
      <c r="AV221" s="14" t="s">
        <v>85</v>
      </c>
      <c r="AW221" s="14" t="s">
        <v>33</v>
      </c>
      <c r="AX221" s="14" t="s">
        <v>72</v>
      </c>
      <c r="AY221" s="253" t="s">
        <v>186</v>
      </c>
    </row>
    <row r="222" s="2" customFormat="1" ht="16.5" customHeight="1">
      <c r="A222" s="38"/>
      <c r="B222" s="39"/>
      <c r="C222" s="254" t="s">
        <v>457</v>
      </c>
      <c r="D222" s="254" t="s">
        <v>236</v>
      </c>
      <c r="E222" s="255" t="s">
        <v>1388</v>
      </c>
      <c r="F222" s="256" t="s">
        <v>1389</v>
      </c>
      <c r="G222" s="257" t="s">
        <v>566</v>
      </c>
      <c r="H222" s="258">
        <v>19.620000000000001</v>
      </c>
      <c r="I222" s="259"/>
      <c r="J222" s="260">
        <f>ROUND(I222*H222,2)</f>
        <v>0</v>
      </c>
      <c r="K222" s="261"/>
      <c r="L222" s="262"/>
      <c r="M222" s="263" t="s">
        <v>19</v>
      </c>
      <c r="N222" s="264" t="s">
        <v>44</v>
      </c>
      <c r="O222" s="84"/>
      <c r="P222" s="223">
        <f>O222*H222</f>
        <v>0</v>
      </c>
      <c r="Q222" s="223">
        <v>0.00046000000000000001</v>
      </c>
      <c r="R222" s="223">
        <f>Q222*H222</f>
        <v>0.0090252000000000006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406</v>
      </c>
      <c r="AT222" s="225" t="s">
        <v>236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2209</v>
      </c>
    </row>
    <row r="223" s="13" customFormat="1">
      <c r="A223" s="13"/>
      <c r="B223" s="232"/>
      <c r="C223" s="233"/>
      <c r="D223" s="234" t="s">
        <v>196</v>
      </c>
      <c r="E223" s="235" t="s">
        <v>19</v>
      </c>
      <c r="F223" s="236" t="s">
        <v>2050</v>
      </c>
      <c r="G223" s="233"/>
      <c r="H223" s="235" t="s">
        <v>19</v>
      </c>
      <c r="I223" s="237"/>
      <c r="J223" s="233"/>
      <c r="K223" s="233"/>
      <c r="L223" s="238"/>
      <c r="M223" s="239"/>
      <c r="N223" s="240"/>
      <c r="O223" s="240"/>
      <c r="P223" s="240"/>
      <c r="Q223" s="240"/>
      <c r="R223" s="240"/>
      <c r="S223" s="240"/>
      <c r="T223" s="241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2" t="s">
        <v>196</v>
      </c>
      <c r="AU223" s="242" t="s">
        <v>85</v>
      </c>
      <c r="AV223" s="13" t="s">
        <v>79</v>
      </c>
      <c r="AW223" s="13" t="s">
        <v>33</v>
      </c>
      <c r="AX223" s="13" t="s">
        <v>72</v>
      </c>
      <c r="AY223" s="242" t="s">
        <v>186</v>
      </c>
    </row>
    <row r="224" s="14" customFormat="1">
      <c r="A224" s="14"/>
      <c r="B224" s="243"/>
      <c r="C224" s="244"/>
      <c r="D224" s="234" t="s">
        <v>196</v>
      </c>
      <c r="E224" s="245" t="s">
        <v>19</v>
      </c>
      <c r="F224" s="246" t="s">
        <v>2210</v>
      </c>
      <c r="G224" s="244"/>
      <c r="H224" s="247">
        <v>19.620000000000001</v>
      </c>
      <c r="I224" s="248"/>
      <c r="J224" s="244"/>
      <c r="K224" s="244"/>
      <c r="L224" s="249"/>
      <c r="M224" s="250"/>
      <c r="N224" s="251"/>
      <c r="O224" s="251"/>
      <c r="P224" s="251"/>
      <c r="Q224" s="251"/>
      <c r="R224" s="251"/>
      <c r="S224" s="251"/>
      <c r="T224" s="25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3" t="s">
        <v>196</v>
      </c>
      <c r="AU224" s="253" t="s">
        <v>85</v>
      </c>
      <c r="AV224" s="14" t="s">
        <v>85</v>
      </c>
      <c r="AW224" s="14" t="s">
        <v>33</v>
      </c>
      <c r="AX224" s="14" t="s">
        <v>72</v>
      </c>
      <c r="AY224" s="253" t="s">
        <v>186</v>
      </c>
    </row>
    <row r="225" s="2" customFormat="1" ht="24.15" customHeight="1">
      <c r="A225" s="38"/>
      <c r="B225" s="39"/>
      <c r="C225" s="254" t="s">
        <v>462</v>
      </c>
      <c r="D225" s="254" t="s">
        <v>236</v>
      </c>
      <c r="E225" s="255" t="s">
        <v>1393</v>
      </c>
      <c r="F225" s="256" t="s">
        <v>1394</v>
      </c>
      <c r="G225" s="257" t="s">
        <v>230</v>
      </c>
      <c r="H225" s="258">
        <v>0.014999999999999999</v>
      </c>
      <c r="I225" s="259"/>
      <c r="J225" s="260">
        <f>ROUND(I225*H225,2)</f>
        <v>0</v>
      </c>
      <c r="K225" s="261"/>
      <c r="L225" s="262"/>
      <c r="M225" s="263" t="s">
        <v>19</v>
      </c>
      <c r="N225" s="264" t="s">
        <v>44</v>
      </c>
      <c r="O225" s="84"/>
      <c r="P225" s="223">
        <f>O225*H225</f>
        <v>0</v>
      </c>
      <c r="Q225" s="223">
        <v>1</v>
      </c>
      <c r="R225" s="223">
        <f>Q225*H225</f>
        <v>0.014999999999999999</v>
      </c>
      <c r="S225" s="223">
        <v>0</v>
      </c>
      <c r="T225" s="224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25" t="s">
        <v>406</v>
      </c>
      <c r="AT225" s="225" t="s">
        <v>236</v>
      </c>
      <c r="AU225" s="225" t="s">
        <v>85</v>
      </c>
      <c r="AY225" s="17" t="s">
        <v>186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7" t="s">
        <v>85</v>
      </c>
      <c r="BK225" s="226">
        <f>ROUND(I225*H225,2)</f>
        <v>0</v>
      </c>
      <c r="BL225" s="17" t="s">
        <v>306</v>
      </c>
      <c r="BM225" s="225" t="s">
        <v>2211</v>
      </c>
    </row>
    <row r="226" s="13" customFormat="1">
      <c r="A226" s="13"/>
      <c r="B226" s="232"/>
      <c r="C226" s="233"/>
      <c r="D226" s="234" t="s">
        <v>196</v>
      </c>
      <c r="E226" s="235" t="s">
        <v>19</v>
      </c>
      <c r="F226" s="236" t="s">
        <v>2050</v>
      </c>
      <c r="G226" s="233"/>
      <c r="H226" s="235" t="s">
        <v>19</v>
      </c>
      <c r="I226" s="237"/>
      <c r="J226" s="233"/>
      <c r="K226" s="233"/>
      <c r="L226" s="238"/>
      <c r="M226" s="239"/>
      <c r="N226" s="240"/>
      <c r="O226" s="240"/>
      <c r="P226" s="240"/>
      <c r="Q226" s="240"/>
      <c r="R226" s="240"/>
      <c r="S226" s="240"/>
      <c r="T226" s="241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2" t="s">
        <v>196</v>
      </c>
      <c r="AU226" s="242" t="s">
        <v>85</v>
      </c>
      <c r="AV226" s="13" t="s">
        <v>79</v>
      </c>
      <c r="AW226" s="13" t="s">
        <v>33</v>
      </c>
      <c r="AX226" s="13" t="s">
        <v>72</v>
      </c>
      <c r="AY226" s="242" t="s">
        <v>186</v>
      </c>
    </row>
    <row r="227" s="14" customFormat="1">
      <c r="A227" s="14"/>
      <c r="B227" s="243"/>
      <c r="C227" s="244"/>
      <c r="D227" s="234" t="s">
        <v>196</v>
      </c>
      <c r="E227" s="245" t="s">
        <v>19</v>
      </c>
      <c r="F227" s="246" t="s">
        <v>2212</v>
      </c>
      <c r="G227" s="244"/>
      <c r="H227" s="247">
        <v>0.014999999999999999</v>
      </c>
      <c r="I227" s="248"/>
      <c r="J227" s="244"/>
      <c r="K227" s="244"/>
      <c r="L227" s="249"/>
      <c r="M227" s="250"/>
      <c r="N227" s="251"/>
      <c r="O227" s="251"/>
      <c r="P227" s="251"/>
      <c r="Q227" s="251"/>
      <c r="R227" s="251"/>
      <c r="S227" s="251"/>
      <c r="T227" s="25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3" t="s">
        <v>196</v>
      </c>
      <c r="AU227" s="253" t="s">
        <v>85</v>
      </c>
      <c r="AV227" s="14" t="s">
        <v>85</v>
      </c>
      <c r="AW227" s="14" t="s">
        <v>33</v>
      </c>
      <c r="AX227" s="14" t="s">
        <v>72</v>
      </c>
      <c r="AY227" s="253" t="s">
        <v>186</v>
      </c>
    </row>
    <row r="228" s="2" customFormat="1" ht="16.5" customHeight="1">
      <c r="A228" s="38"/>
      <c r="B228" s="39"/>
      <c r="C228" s="254" t="s">
        <v>468</v>
      </c>
      <c r="D228" s="254" t="s">
        <v>236</v>
      </c>
      <c r="E228" s="255" t="s">
        <v>1398</v>
      </c>
      <c r="F228" s="256" t="s">
        <v>1399</v>
      </c>
      <c r="G228" s="257" t="s">
        <v>1400</v>
      </c>
      <c r="H228" s="258">
        <v>0.59999999999999998</v>
      </c>
      <c r="I228" s="259"/>
      <c r="J228" s="260">
        <f>ROUND(I228*H228,2)</f>
        <v>0</v>
      </c>
      <c r="K228" s="261"/>
      <c r="L228" s="262"/>
      <c r="M228" s="263" t="s">
        <v>19</v>
      </c>
      <c r="N228" s="264" t="s">
        <v>44</v>
      </c>
      <c r="O228" s="84"/>
      <c r="P228" s="223">
        <f>O228*H228</f>
        <v>0</v>
      </c>
      <c r="Q228" s="223">
        <v>0.00040999999999999999</v>
      </c>
      <c r="R228" s="223">
        <f>Q228*H228</f>
        <v>0.00024599999999999996</v>
      </c>
      <c r="S228" s="223">
        <v>0</v>
      </c>
      <c r="T228" s="224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25" t="s">
        <v>406</v>
      </c>
      <c r="AT228" s="225" t="s">
        <v>236</v>
      </c>
      <c r="AU228" s="225" t="s">
        <v>85</v>
      </c>
      <c r="AY228" s="17" t="s">
        <v>186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7" t="s">
        <v>85</v>
      </c>
      <c r="BK228" s="226">
        <f>ROUND(I228*H228,2)</f>
        <v>0</v>
      </c>
      <c r="BL228" s="17" t="s">
        <v>306</v>
      </c>
      <c r="BM228" s="225" t="s">
        <v>2213</v>
      </c>
    </row>
    <row r="229" s="13" customFormat="1">
      <c r="A229" s="13"/>
      <c r="B229" s="232"/>
      <c r="C229" s="233"/>
      <c r="D229" s="234" t="s">
        <v>196</v>
      </c>
      <c r="E229" s="235" t="s">
        <v>19</v>
      </c>
      <c r="F229" s="236" t="s">
        <v>2050</v>
      </c>
      <c r="G229" s="233"/>
      <c r="H229" s="235" t="s">
        <v>19</v>
      </c>
      <c r="I229" s="237"/>
      <c r="J229" s="233"/>
      <c r="K229" s="233"/>
      <c r="L229" s="238"/>
      <c r="M229" s="239"/>
      <c r="N229" s="240"/>
      <c r="O229" s="240"/>
      <c r="P229" s="240"/>
      <c r="Q229" s="240"/>
      <c r="R229" s="240"/>
      <c r="S229" s="240"/>
      <c r="T229" s="24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2" t="s">
        <v>196</v>
      </c>
      <c r="AU229" s="242" t="s">
        <v>85</v>
      </c>
      <c r="AV229" s="13" t="s">
        <v>79</v>
      </c>
      <c r="AW229" s="13" t="s">
        <v>33</v>
      </c>
      <c r="AX229" s="13" t="s">
        <v>72</v>
      </c>
      <c r="AY229" s="242" t="s">
        <v>186</v>
      </c>
    </row>
    <row r="230" s="14" customFormat="1">
      <c r="A230" s="14"/>
      <c r="B230" s="243"/>
      <c r="C230" s="244"/>
      <c r="D230" s="234" t="s">
        <v>196</v>
      </c>
      <c r="E230" s="245" t="s">
        <v>19</v>
      </c>
      <c r="F230" s="246" t="s">
        <v>2214</v>
      </c>
      <c r="G230" s="244"/>
      <c r="H230" s="247">
        <v>0.59999999999999998</v>
      </c>
      <c r="I230" s="248"/>
      <c r="J230" s="244"/>
      <c r="K230" s="244"/>
      <c r="L230" s="249"/>
      <c r="M230" s="250"/>
      <c r="N230" s="251"/>
      <c r="O230" s="251"/>
      <c r="P230" s="251"/>
      <c r="Q230" s="251"/>
      <c r="R230" s="251"/>
      <c r="S230" s="251"/>
      <c r="T230" s="25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3" t="s">
        <v>196</v>
      </c>
      <c r="AU230" s="253" t="s">
        <v>85</v>
      </c>
      <c r="AV230" s="14" t="s">
        <v>85</v>
      </c>
      <c r="AW230" s="14" t="s">
        <v>33</v>
      </c>
      <c r="AX230" s="14" t="s">
        <v>72</v>
      </c>
      <c r="AY230" s="253" t="s">
        <v>186</v>
      </c>
    </row>
    <row r="231" s="2" customFormat="1" ht="16.5" customHeight="1">
      <c r="A231" s="38"/>
      <c r="B231" s="39"/>
      <c r="C231" s="254" t="s">
        <v>474</v>
      </c>
      <c r="D231" s="254" t="s">
        <v>236</v>
      </c>
      <c r="E231" s="255" t="s">
        <v>1404</v>
      </c>
      <c r="F231" s="256" t="s">
        <v>1405</v>
      </c>
      <c r="G231" s="257" t="s">
        <v>1400</v>
      </c>
      <c r="H231" s="258">
        <v>0.59999999999999998</v>
      </c>
      <c r="I231" s="259"/>
      <c r="J231" s="260">
        <f>ROUND(I231*H231,2)</f>
        <v>0</v>
      </c>
      <c r="K231" s="261"/>
      <c r="L231" s="262"/>
      <c r="M231" s="263" t="s">
        <v>19</v>
      </c>
      <c r="N231" s="264" t="s">
        <v>44</v>
      </c>
      <c r="O231" s="84"/>
      <c r="P231" s="223">
        <f>O231*H231</f>
        <v>0</v>
      </c>
      <c r="Q231" s="223">
        <v>0.00040999999999999999</v>
      </c>
      <c r="R231" s="223">
        <f>Q231*H231</f>
        <v>0.00024599999999999996</v>
      </c>
      <c r="S231" s="223">
        <v>0</v>
      </c>
      <c r="T231" s="224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25" t="s">
        <v>406</v>
      </c>
      <c r="AT231" s="225" t="s">
        <v>236</v>
      </c>
      <c r="AU231" s="225" t="s">
        <v>85</v>
      </c>
      <c r="AY231" s="17" t="s">
        <v>186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7" t="s">
        <v>85</v>
      </c>
      <c r="BK231" s="226">
        <f>ROUND(I231*H231,2)</f>
        <v>0</v>
      </c>
      <c r="BL231" s="17" t="s">
        <v>306</v>
      </c>
      <c r="BM231" s="225" t="s">
        <v>2215</v>
      </c>
    </row>
    <row r="232" s="13" customFormat="1">
      <c r="A232" s="13"/>
      <c r="B232" s="232"/>
      <c r="C232" s="233"/>
      <c r="D232" s="234" t="s">
        <v>196</v>
      </c>
      <c r="E232" s="235" t="s">
        <v>19</v>
      </c>
      <c r="F232" s="236" t="s">
        <v>2050</v>
      </c>
      <c r="G232" s="233"/>
      <c r="H232" s="235" t="s">
        <v>19</v>
      </c>
      <c r="I232" s="237"/>
      <c r="J232" s="233"/>
      <c r="K232" s="233"/>
      <c r="L232" s="238"/>
      <c r="M232" s="239"/>
      <c r="N232" s="240"/>
      <c r="O232" s="240"/>
      <c r="P232" s="240"/>
      <c r="Q232" s="240"/>
      <c r="R232" s="240"/>
      <c r="S232" s="240"/>
      <c r="T232" s="24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2" t="s">
        <v>196</v>
      </c>
      <c r="AU232" s="242" t="s">
        <v>85</v>
      </c>
      <c r="AV232" s="13" t="s">
        <v>79</v>
      </c>
      <c r="AW232" s="13" t="s">
        <v>33</v>
      </c>
      <c r="AX232" s="13" t="s">
        <v>72</v>
      </c>
      <c r="AY232" s="242" t="s">
        <v>186</v>
      </c>
    </row>
    <row r="233" s="14" customFormat="1">
      <c r="A233" s="14"/>
      <c r="B233" s="243"/>
      <c r="C233" s="244"/>
      <c r="D233" s="234" t="s">
        <v>196</v>
      </c>
      <c r="E233" s="245" t="s">
        <v>19</v>
      </c>
      <c r="F233" s="246" t="s">
        <v>2214</v>
      </c>
      <c r="G233" s="244"/>
      <c r="H233" s="247">
        <v>0.59999999999999998</v>
      </c>
      <c r="I233" s="248"/>
      <c r="J233" s="244"/>
      <c r="K233" s="244"/>
      <c r="L233" s="249"/>
      <c r="M233" s="250"/>
      <c r="N233" s="251"/>
      <c r="O233" s="251"/>
      <c r="P233" s="251"/>
      <c r="Q233" s="251"/>
      <c r="R233" s="251"/>
      <c r="S233" s="251"/>
      <c r="T233" s="25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3" t="s">
        <v>196</v>
      </c>
      <c r="AU233" s="253" t="s">
        <v>85</v>
      </c>
      <c r="AV233" s="14" t="s">
        <v>85</v>
      </c>
      <c r="AW233" s="14" t="s">
        <v>33</v>
      </c>
      <c r="AX233" s="14" t="s">
        <v>72</v>
      </c>
      <c r="AY233" s="253" t="s">
        <v>186</v>
      </c>
    </row>
    <row r="234" s="2" customFormat="1" ht="49.05" customHeight="1">
      <c r="A234" s="38"/>
      <c r="B234" s="39"/>
      <c r="C234" s="213" t="s">
        <v>480</v>
      </c>
      <c r="D234" s="213" t="s">
        <v>188</v>
      </c>
      <c r="E234" s="214" t="s">
        <v>994</v>
      </c>
      <c r="F234" s="215" t="s">
        <v>995</v>
      </c>
      <c r="G234" s="216" t="s">
        <v>230</v>
      </c>
      <c r="H234" s="217">
        <v>0.025999999999999999</v>
      </c>
      <c r="I234" s="218"/>
      <c r="J234" s="219">
        <f>ROUND(I234*H234,2)</f>
        <v>0</v>
      </c>
      <c r="K234" s="220"/>
      <c r="L234" s="44"/>
      <c r="M234" s="221" t="s">
        <v>19</v>
      </c>
      <c r="N234" s="222" t="s">
        <v>44</v>
      </c>
      <c r="O234" s="84"/>
      <c r="P234" s="223">
        <f>O234*H234</f>
        <v>0</v>
      </c>
      <c r="Q234" s="223">
        <v>0</v>
      </c>
      <c r="R234" s="223">
        <f>Q234*H234</f>
        <v>0</v>
      </c>
      <c r="S234" s="223">
        <v>0</v>
      </c>
      <c r="T234" s="224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25" t="s">
        <v>306</v>
      </c>
      <c r="AT234" s="225" t="s">
        <v>188</v>
      </c>
      <c r="AU234" s="225" t="s">
        <v>85</v>
      </c>
      <c r="AY234" s="17" t="s">
        <v>186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7" t="s">
        <v>85</v>
      </c>
      <c r="BK234" s="226">
        <f>ROUND(I234*H234,2)</f>
        <v>0</v>
      </c>
      <c r="BL234" s="17" t="s">
        <v>306</v>
      </c>
      <c r="BM234" s="225" t="s">
        <v>2216</v>
      </c>
    </row>
    <row r="235" s="2" customFormat="1">
      <c r="A235" s="38"/>
      <c r="B235" s="39"/>
      <c r="C235" s="40"/>
      <c r="D235" s="227" t="s">
        <v>194</v>
      </c>
      <c r="E235" s="40"/>
      <c r="F235" s="228" t="s">
        <v>997</v>
      </c>
      <c r="G235" s="40"/>
      <c r="H235" s="40"/>
      <c r="I235" s="229"/>
      <c r="J235" s="40"/>
      <c r="K235" s="40"/>
      <c r="L235" s="44"/>
      <c r="M235" s="230"/>
      <c r="N235" s="231"/>
      <c r="O235" s="84"/>
      <c r="P235" s="84"/>
      <c r="Q235" s="84"/>
      <c r="R235" s="84"/>
      <c r="S235" s="84"/>
      <c r="T235" s="85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7" t="s">
        <v>194</v>
      </c>
      <c r="AU235" s="17" t="s">
        <v>85</v>
      </c>
    </row>
    <row r="236" s="2" customFormat="1" ht="49.05" customHeight="1">
      <c r="A236" s="38"/>
      <c r="B236" s="39"/>
      <c r="C236" s="213" t="s">
        <v>486</v>
      </c>
      <c r="D236" s="213" t="s">
        <v>188</v>
      </c>
      <c r="E236" s="214" t="s">
        <v>999</v>
      </c>
      <c r="F236" s="215" t="s">
        <v>1000</v>
      </c>
      <c r="G236" s="216" t="s">
        <v>230</v>
      </c>
      <c r="H236" s="217">
        <v>0.025999999999999999</v>
      </c>
      <c r="I236" s="218"/>
      <c r="J236" s="219">
        <f>ROUND(I236*H236,2)</f>
        <v>0</v>
      </c>
      <c r="K236" s="220"/>
      <c r="L236" s="44"/>
      <c r="M236" s="221" t="s">
        <v>19</v>
      </c>
      <c r="N236" s="222" t="s">
        <v>44</v>
      </c>
      <c r="O236" s="84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4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25" t="s">
        <v>306</v>
      </c>
      <c r="AT236" s="225" t="s">
        <v>188</v>
      </c>
      <c r="AU236" s="225" t="s">
        <v>85</v>
      </c>
      <c r="AY236" s="17" t="s">
        <v>186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7" t="s">
        <v>85</v>
      </c>
      <c r="BK236" s="226">
        <f>ROUND(I236*H236,2)</f>
        <v>0</v>
      </c>
      <c r="BL236" s="17" t="s">
        <v>306</v>
      </c>
      <c r="BM236" s="225" t="s">
        <v>2217</v>
      </c>
    </row>
    <row r="237" s="2" customFormat="1">
      <c r="A237" s="38"/>
      <c r="B237" s="39"/>
      <c r="C237" s="40"/>
      <c r="D237" s="227" t="s">
        <v>194</v>
      </c>
      <c r="E237" s="40"/>
      <c r="F237" s="228" t="s">
        <v>1002</v>
      </c>
      <c r="G237" s="40"/>
      <c r="H237" s="40"/>
      <c r="I237" s="229"/>
      <c r="J237" s="40"/>
      <c r="K237" s="40"/>
      <c r="L237" s="44"/>
      <c r="M237" s="230"/>
      <c r="N237" s="231"/>
      <c r="O237" s="84"/>
      <c r="P237" s="84"/>
      <c r="Q237" s="84"/>
      <c r="R237" s="84"/>
      <c r="S237" s="84"/>
      <c r="T237" s="85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7" t="s">
        <v>194</v>
      </c>
      <c r="AU237" s="17" t="s">
        <v>85</v>
      </c>
    </row>
    <row r="238" s="12" customFormat="1" ht="22.8" customHeight="1">
      <c r="A238" s="12"/>
      <c r="B238" s="197"/>
      <c r="C238" s="198"/>
      <c r="D238" s="199" t="s">
        <v>71</v>
      </c>
      <c r="E238" s="211" t="s">
        <v>1057</v>
      </c>
      <c r="F238" s="211" t="s">
        <v>1058</v>
      </c>
      <c r="G238" s="198"/>
      <c r="H238" s="198"/>
      <c r="I238" s="201"/>
      <c r="J238" s="212">
        <f>BK238</f>
        <v>0</v>
      </c>
      <c r="K238" s="198"/>
      <c r="L238" s="203"/>
      <c r="M238" s="204"/>
      <c r="N238" s="205"/>
      <c r="O238" s="205"/>
      <c r="P238" s="206">
        <f>SUM(P239:P246)</f>
        <v>0</v>
      </c>
      <c r="Q238" s="205"/>
      <c r="R238" s="206">
        <f>SUM(R239:R246)</f>
        <v>0.00052883599999999998</v>
      </c>
      <c r="S238" s="205"/>
      <c r="T238" s="207">
        <f>SUM(T239:T246)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08" t="s">
        <v>85</v>
      </c>
      <c r="AT238" s="209" t="s">
        <v>71</v>
      </c>
      <c r="AU238" s="209" t="s">
        <v>79</v>
      </c>
      <c r="AY238" s="208" t="s">
        <v>186</v>
      </c>
      <c r="BK238" s="210">
        <f>SUM(BK239:BK246)</f>
        <v>0</v>
      </c>
    </row>
    <row r="239" s="2" customFormat="1" ht="37.8" customHeight="1">
      <c r="A239" s="38"/>
      <c r="B239" s="39"/>
      <c r="C239" s="213" t="s">
        <v>494</v>
      </c>
      <c r="D239" s="213" t="s">
        <v>188</v>
      </c>
      <c r="E239" s="214" t="s">
        <v>1060</v>
      </c>
      <c r="F239" s="215" t="s">
        <v>1061</v>
      </c>
      <c r="G239" s="216" t="s">
        <v>256</v>
      </c>
      <c r="H239" s="217">
        <v>2.6179999999999999</v>
      </c>
      <c r="I239" s="218"/>
      <c r="J239" s="219">
        <f>ROUND(I239*H239,2)</f>
        <v>0</v>
      </c>
      <c r="K239" s="220"/>
      <c r="L239" s="44"/>
      <c r="M239" s="221" t="s">
        <v>19</v>
      </c>
      <c r="N239" s="222" t="s">
        <v>44</v>
      </c>
      <c r="O239" s="84"/>
      <c r="P239" s="223">
        <f>O239*H239</f>
        <v>0</v>
      </c>
      <c r="Q239" s="223">
        <v>6.7000000000000002E-05</v>
      </c>
      <c r="R239" s="223">
        <f>Q239*H239</f>
        <v>0.00017540599999999999</v>
      </c>
      <c r="S239" s="223">
        <v>0</v>
      </c>
      <c r="T239" s="224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25" t="s">
        <v>306</v>
      </c>
      <c r="AT239" s="225" t="s">
        <v>188</v>
      </c>
      <c r="AU239" s="225" t="s">
        <v>85</v>
      </c>
      <c r="AY239" s="17" t="s">
        <v>186</v>
      </c>
      <c r="BE239" s="226">
        <f>IF(N239="základní",J239,0)</f>
        <v>0</v>
      </c>
      <c r="BF239" s="226">
        <f>IF(N239="snížená",J239,0)</f>
        <v>0</v>
      </c>
      <c r="BG239" s="226">
        <f>IF(N239="zákl. přenesená",J239,0)</f>
        <v>0</v>
      </c>
      <c r="BH239" s="226">
        <f>IF(N239="sníž. přenesená",J239,0)</f>
        <v>0</v>
      </c>
      <c r="BI239" s="226">
        <f>IF(N239="nulová",J239,0)</f>
        <v>0</v>
      </c>
      <c r="BJ239" s="17" t="s">
        <v>85</v>
      </c>
      <c r="BK239" s="226">
        <f>ROUND(I239*H239,2)</f>
        <v>0</v>
      </c>
      <c r="BL239" s="17" t="s">
        <v>306</v>
      </c>
      <c r="BM239" s="225" t="s">
        <v>2218</v>
      </c>
    </row>
    <row r="240" s="2" customFormat="1">
      <c r="A240" s="38"/>
      <c r="B240" s="39"/>
      <c r="C240" s="40"/>
      <c r="D240" s="227" t="s">
        <v>194</v>
      </c>
      <c r="E240" s="40"/>
      <c r="F240" s="228" t="s">
        <v>1063</v>
      </c>
      <c r="G240" s="40"/>
      <c r="H240" s="40"/>
      <c r="I240" s="229"/>
      <c r="J240" s="40"/>
      <c r="K240" s="40"/>
      <c r="L240" s="44"/>
      <c r="M240" s="230"/>
      <c r="N240" s="231"/>
      <c r="O240" s="84"/>
      <c r="P240" s="84"/>
      <c r="Q240" s="84"/>
      <c r="R240" s="84"/>
      <c r="S240" s="84"/>
      <c r="T240" s="85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7" t="s">
        <v>194</v>
      </c>
      <c r="AU240" s="17" t="s">
        <v>85</v>
      </c>
    </row>
    <row r="241" s="2" customFormat="1" ht="24.15" customHeight="1">
      <c r="A241" s="38"/>
      <c r="B241" s="39"/>
      <c r="C241" s="213" t="s">
        <v>499</v>
      </c>
      <c r="D241" s="213" t="s">
        <v>188</v>
      </c>
      <c r="E241" s="214" t="s">
        <v>1071</v>
      </c>
      <c r="F241" s="215" t="s">
        <v>1072</v>
      </c>
      <c r="G241" s="216" t="s">
        <v>256</v>
      </c>
      <c r="H241" s="217">
        <v>2.6179999999999999</v>
      </c>
      <c r="I241" s="218"/>
      <c r="J241" s="219">
        <f>ROUND(I241*H241,2)</f>
        <v>0</v>
      </c>
      <c r="K241" s="220"/>
      <c r="L241" s="44"/>
      <c r="M241" s="221" t="s">
        <v>19</v>
      </c>
      <c r="N241" s="222" t="s">
        <v>44</v>
      </c>
      <c r="O241" s="84"/>
      <c r="P241" s="223">
        <f>O241*H241</f>
        <v>0</v>
      </c>
      <c r="Q241" s="223">
        <v>0.000135</v>
      </c>
      <c r="R241" s="223">
        <f>Q241*H241</f>
        <v>0.00035343000000000001</v>
      </c>
      <c r="S241" s="223">
        <v>0</v>
      </c>
      <c r="T241" s="224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225" t="s">
        <v>306</v>
      </c>
      <c r="AT241" s="225" t="s">
        <v>188</v>
      </c>
      <c r="AU241" s="225" t="s">
        <v>85</v>
      </c>
      <c r="AY241" s="17" t="s">
        <v>186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7" t="s">
        <v>85</v>
      </c>
      <c r="BK241" s="226">
        <f>ROUND(I241*H241,2)</f>
        <v>0</v>
      </c>
      <c r="BL241" s="17" t="s">
        <v>306</v>
      </c>
      <c r="BM241" s="225" t="s">
        <v>2219</v>
      </c>
    </row>
    <row r="242" s="2" customFormat="1">
      <c r="A242" s="38"/>
      <c r="B242" s="39"/>
      <c r="C242" s="40"/>
      <c r="D242" s="227" t="s">
        <v>194</v>
      </c>
      <c r="E242" s="40"/>
      <c r="F242" s="228" t="s">
        <v>1074</v>
      </c>
      <c r="G242" s="40"/>
      <c r="H242" s="40"/>
      <c r="I242" s="229"/>
      <c r="J242" s="40"/>
      <c r="K242" s="40"/>
      <c r="L242" s="44"/>
      <c r="M242" s="230"/>
      <c r="N242" s="231"/>
      <c r="O242" s="84"/>
      <c r="P242" s="84"/>
      <c r="Q242" s="84"/>
      <c r="R242" s="84"/>
      <c r="S242" s="84"/>
      <c r="T242" s="85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T242" s="17" t="s">
        <v>194</v>
      </c>
      <c r="AU242" s="17" t="s">
        <v>85</v>
      </c>
    </row>
    <row r="243" s="13" customFormat="1">
      <c r="A243" s="13"/>
      <c r="B243" s="232"/>
      <c r="C243" s="233"/>
      <c r="D243" s="234" t="s">
        <v>196</v>
      </c>
      <c r="E243" s="235" t="s">
        <v>19</v>
      </c>
      <c r="F243" s="236" t="s">
        <v>2050</v>
      </c>
      <c r="G243" s="233"/>
      <c r="H243" s="235" t="s">
        <v>19</v>
      </c>
      <c r="I243" s="237"/>
      <c r="J243" s="233"/>
      <c r="K243" s="233"/>
      <c r="L243" s="238"/>
      <c r="M243" s="239"/>
      <c r="N243" s="240"/>
      <c r="O243" s="240"/>
      <c r="P243" s="240"/>
      <c r="Q243" s="240"/>
      <c r="R243" s="240"/>
      <c r="S243" s="240"/>
      <c r="T243" s="24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2" t="s">
        <v>196</v>
      </c>
      <c r="AU243" s="242" t="s">
        <v>85</v>
      </c>
      <c r="AV243" s="13" t="s">
        <v>79</v>
      </c>
      <c r="AW243" s="13" t="s">
        <v>33</v>
      </c>
      <c r="AX243" s="13" t="s">
        <v>72</v>
      </c>
      <c r="AY243" s="242" t="s">
        <v>186</v>
      </c>
    </row>
    <row r="244" s="14" customFormat="1">
      <c r="A244" s="14"/>
      <c r="B244" s="243"/>
      <c r="C244" s="244"/>
      <c r="D244" s="234" t="s">
        <v>196</v>
      </c>
      <c r="E244" s="245" t="s">
        <v>19</v>
      </c>
      <c r="F244" s="246" t="s">
        <v>2220</v>
      </c>
      <c r="G244" s="244"/>
      <c r="H244" s="247">
        <v>0.51800000000000002</v>
      </c>
      <c r="I244" s="248"/>
      <c r="J244" s="244"/>
      <c r="K244" s="244"/>
      <c r="L244" s="249"/>
      <c r="M244" s="250"/>
      <c r="N244" s="251"/>
      <c r="O244" s="251"/>
      <c r="P244" s="251"/>
      <c r="Q244" s="251"/>
      <c r="R244" s="251"/>
      <c r="S244" s="251"/>
      <c r="T244" s="25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3" t="s">
        <v>196</v>
      </c>
      <c r="AU244" s="253" t="s">
        <v>85</v>
      </c>
      <c r="AV244" s="14" t="s">
        <v>85</v>
      </c>
      <c r="AW244" s="14" t="s">
        <v>33</v>
      </c>
      <c r="AX244" s="14" t="s">
        <v>72</v>
      </c>
      <c r="AY244" s="253" t="s">
        <v>186</v>
      </c>
    </row>
    <row r="245" s="13" customFormat="1">
      <c r="A245" s="13"/>
      <c r="B245" s="232"/>
      <c r="C245" s="233"/>
      <c r="D245" s="234" t="s">
        <v>196</v>
      </c>
      <c r="E245" s="235" t="s">
        <v>19</v>
      </c>
      <c r="F245" s="236" t="s">
        <v>2050</v>
      </c>
      <c r="G245" s="233"/>
      <c r="H245" s="235" t="s">
        <v>19</v>
      </c>
      <c r="I245" s="237"/>
      <c r="J245" s="233"/>
      <c r="K245" s="233"/>
      <c r="L245" s="238"/>
      <c r="M245" s="239"/>
      <c r="N245" s="240"/>
      <c r="O245" s="240"/>
      <c r="P245" s="240"/>
      <c r="Q245" s="240"/>
      <c r="R245" s="240"/>
      <c r="S245" s="240"/>
      <c r="T245" s="24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2" t="s">
        <v>196</v>
      </c>
      <c r="AU245" s="242" t="s">
        <v>85</v>
      </c>
      <c r="AV245" s="13" t="s">
        <v>79</v>
      </c>
      <c r="AW245" s="13" t="s">
        <v>33</v>
      </c>
      <c r="AX245" s="13" t="s">
        <v>72</v>
      </c>
      <c r="AY245" s="242" t="s">
        <v>186</v>
      </c>
    </row>
    <row r="246" s="14" customFormat="1">
      <c r="A246" s="14"/>
      <c r="B246" s="243"/>
      <c r="C246" s="244"/>
      <c r="D246" s="234" t="s">
        <v>196</v>
      </c>
      <c r="E246" s="245" t="s">
        <v>19</v>
      </c>
      <c r="F246" s="246" t="s">
        <v>2221</v>
      </c>
      <c r="G246" s="244"/>
      <c r="H246" s="247">
        <v>2.1000000000000001</v>
      </c>
      <c r="I246" s="248"/>
      <c r="J246" s="244"/>
      <c r="K246" s="244"/>
      <c r="L246" s="249"/>
      <c r="M246" s="269"/>
      <c r="N246" s="270"/>
      <c r="O246" s="270"/>
      <c r="P246" s="270"/>
      <c r="Q246" s="270"/>
      <c r="R246" s="270"/>
      <c r="S246" s="270"/>
      <c r="T246" s="271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3" t="s">
        <v>196</v>
      </c>
      <c r="AU246" s="253" t="s">
        <v>85</v>
      </c>
      <c r="AV246" s="14" t="s">
        <v>85</v>
      </c>
      <c r="AW246" s="14" t="s">
        <v>33</v>
      </c>
      <c r="AX246" s="14" t="s">
        <v>72</v>
      </c>
      <c r="AY246" s="253" t="s">
        <v>186</v>
      </c>
    </row>
    <row r="247" s="2" customFormat="1" ht="6.96" customHeight="1">
      <c r="A247" s="38"/>
      <c r="B247" s="59"/>
      <c r="C247" s="60"/>
      <c r="D247" s="60"/>
      <c r="E247" s="60"/>
      <c r="F247" s="60"/>
      <c r="G247" s="60"/>
      <c r="H247" s="60"/>
      <c r="I247" s="60"/>
      <c r="J247" s="60"/>
      <c r="K247" s="60"/>
      <c r="L247" s="44"/>
      <c r="M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</row>
  </sheetData>
  <sheetProtection sheet="1" autoFilter="0" formatColumns="0" formatRows="0" objects="1" scenarios="1" spinCount="100000" saltValue="vszxg2evqT9d5N3q3gMfcy4dZ94tQqYB2DPdZEv4/lwbRgSBF/rLBCGudptx6PTS0AhKPPU/4TPXh4rPm2pU9Q==" hashValue="rIzGwiAVsC0NZHQx9/L8SIfuYR/gI6QmP3ZZ3EZZ0lfwVJhumZUhfsePOte1nqLclunQyzb2EpYKrnPKvNQpBw==" algorithmName="SHA-512" password="CDDA"/>
  <autoFilter ref="C95:K24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3_01/953961112"/>
    <hyperlink ref="F104" r:id="rId2" display="https://podminky.urs.cz/item/CS_URS_2023_01/953965115"/>
    <hyperlink ref="F107" r:id="rId3" display="https://podminky.urs.cz/item/CS_URS_2023_01/997013216"/>
    <hyperlink ref="F109" r:id="rId4" display="https://podminky.urs.cz/item/CS_URS_2023_01/997013501"/>
    <hyperlink ref="F111" r:id="rId5" display="https://podminky.urs.cz/item/CS_URS_2023_01/997013509"/>
    <hyperlink ref="F116" r:id="rId6" display="https://podminky.urs.cz/item/CS_URS_2023_01/998018003"/>
    <hyperlink ref="F120" r:id="rId7" display="https://podminky.urs.cz/item/CS_URS_2023_01/721140905"/>
    <hyperlink ref="F122" r:id="rId8" display="https://podminky.urs.cz/item/CS_URS_2023_01/721173722"/>
    <hyperlink ref="F124" r:id="rId9" display="https://podminky.urs.cz/item/CS_URS_2023_01/721174041"/>
    <hyperlink ref="F126" r:id="rId10" display="https://podminky.urs.cz/item/CS_URS_2023_01/721194103"/>
    <hyperlink ref="F128" r:id="rId11" display="https://podminky.urs.cz/item/CS_URS_2023_01/721194104"/>
    <hyperlink ref="F130" r:id="rId12" display="https://podminky.urs.cz/item/CS_URS_2023_01/721290111"/>
    <hyperlink ref="F132" r:id="rId13" display="https://podminky.urs.cz/item/CS_URS_2023_01/998721103"/>
    <hyperlink ref="F134" r:id="rId14" display="https://podminky.urs.cz/item/CS_URS_2023_01/998721181"/>
    <hyperlink ref="F137" r:id="rId15" display="https://podminky.urs.cz/item/CS_URS_2023_01/722130233"/>
    <hyperlink ref="F141" r:id="rId16" display="https://podminky.urs.cz/item/CS_URS_2023_01/722130236"/>
    <hyperlink ref="F145" r:id="rId17" display="https://podminky.urs.cz/item/CS_URS_2023_01/722130802"/>
    <hyperlink ref="F149" r:id="rId18" display="https://podminky.urs.cz/item/CS_URS_2023_01/722130913"/>
    <hyperlink ref="F153" r:id="rId19" display="https://podminky.urs.cz/item/CS_URS_2023_01/722130916"/>
    <hyperlink ref="F157" r:id="rId20" display="https://podminky.urs.cz/item/CS_URS_2023_01/722131933"/>
    <hyperlink ref="F161" r:id="rId21" display="https://podminky.urs.cz/item/CS_URS_2023_01/722131935"/>
    <hyperlink ref="F165" r:id="rId22" display="https://podminky.urs.cz/item/CS_URS_2023_01/722181113"/>
    <hyperlink ref="F169" r:id="rId23" display="https://podminky.urs.cz/item/CS_URS_2023_01/722181116"/>
    <hyperlink ref="F173" r:id="rId24" display="https://podminky.urs.cz/item/CS_URS_2023_01/998722103"/>
    <hyperlink ref="F175" r:id="rId25" display="https://podminky.urs.cz/item/CS_URS_2023_01/998722181"/>
    <hyperlink ref="F178" r:id="rId26" display="https://podminky.urs.cz/item/CS_URS_2023_01/723111205"/>
    <hyperlink ref="F182" r:id="rId27" display="https://podminky.urs.cz/item/CS_URS_2023_01/723120805"/>
    <hyperlink ref="F186" r:id="rId28" display="https://podminky.urs.cz/item/CS_URS_2023_01/723190901"/>
    <hyperlink ref="F190" r:id="rId29" display="https://podminky.urs.cz/item/CS_URS_2023_01/723190907"/>
    <hyperlink ref="F194" r:id="rId30" display="https://podminky.urs.cz/item/CS_URS_2023_01/723190909"/>
    <hyperlink ref="F198" r:id="rId31" display="https://podminky.urs.cz/item/CS_URS_2023_01/723190915"/>
    <hyperlink ref="F202" r:id="rId32" display="https://podminky.urs.cz/item/CS_URS_2023_01/998723103"/>
    <hyperlink ref="F204" r:id="rId33" display="https://podminky.urs.cz/item/CS_URS_2023_01/998723181"/>
    <hyperlink ref="F212" r:id="rId34" display="https://podminky.urs.cz/item/CS_URS_2023_01/998724103"/>
    <hyperlink ref="F214" r:id="rId35" display="https://podminky.urs.cz/item/CS_URS_2023_01/998724181"/>
    <hyperlink ref="F217" r:id="rId36" display="https://podminky.urs.cz/item/CS_URS_2023_01/767995111"/>
    <hyperlink ref="F235" r:id="rId37" display="https://podminky.urs.cz/item/CS_URS_2023_01/998767103"/>
    <hyperlink ref="F237" r:id="rId38" display="https://podminky.urs.cz/item/CS_URS_2023_01/998767181"/>
    <hyperlink ref="F240" r:id="rId39" display="https://podminky.urs.cz/item/CS_URS_2023_01/783301313"/>
    <hyperlink ref="F242" r:id="rId40" display="https://podminky.urs.cz/item/CS_URS_2023_01/7833142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101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2222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ROUND(J88,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ROUND((SUM(BE88:BE239)),  2)</f>
        <v>0</v>
      </c>
      <c r="G35" s="38"/>
      <c r="H35" s="38"/>
      <c r="I35" s="157">
        <v>0.20999999999999999</v>
      </c>
      <c r="J35" s="156">
        <f>ROUND(((SUM(BE88:BE239))*I35),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ROUND((SUM(BF88:BF239)),  2)</f>
        <v>0</v>
      </c>
      <c r="G36" s="38"/>
      <c r="H36" s="38"/>
      <c r="I36" s="157">
        <v>0.14999999999999999</v>
      </c>
      <c r="J36" s="156">
        <f>ROUND(((SUM(BF88:BF239))*I36),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ROUND((SUM(BG88:BG239)),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ROUND((SUM(BH88:BH239)),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ROUND((SUM(BI88:BI239)),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101 D1.4.5_ESI - Elektroinstalace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J88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159</v>
      </c>
      <c r="E64" s="177"/>
      <c r="F64" s="177"/>
      <c r="G64" s="177"/>
      <c r="H64" s="177"/>
      <c r="I64" s="177"/>
      <c r="J64" s="178">
        <f>J89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2223</v>
      </c>
      <c r="E65" s="182"/>
      <c r="F65" s="182"/>
      <c r="G65" s="182"/>
      <c r="H65" s="182"/>
      <c r="I65" s="182"/>
      <c r="J65" s="183">
        <f>J90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2224</v>
      </c>
      <c r="E66" s="182"/>
      <c r="F66" s="182"/>
      <c r="G66" s="182"/>
      <c r="H66" s="182"/>
      <c r="I66" s="182"/>
      <c r="J66" s="183">
        <f>J231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38"/>
      <c r="B67" s="39"/>
      <c r="C67" s="40"/>
      <c r="D67" s="40"/>
      <c r="E67" s="40"/>
      <c r="F67" s="40"/>
      <c r="G67" s="40"/>
      <c r="H67" s="40"/>
      <c r="I67" s="40"/>
      <c r="J67" s="40"/>
      <c r="K67" s="40"/>
      <c r="L67" s="144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</row>
    <row r="68" s="2" customFormat="1" ht="6.96" customHeight="1">
      <c r="A68" s="38"/>
      <c r="B68" s="59"/>
      <c r="C68" s="60"/>
      <c r="D68" s="60"/>
      <c r="E68" s="60"/>
      <c r="F68" s="60"/>
      <c r="G68" s="60"/>
      <c r="H68" s="60"/>
      <c r="I68" s="60"/>
      <c r="J68" s="60"/>
      <c r="K68" s="60"/>
      <c r="L68" s="144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</row>
    <row r="72" s="2" customFormat="1" ht="6.96" customHeight="1">
      <c r="A72" s="38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4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="2" customFormat="1" ht="24.96" customHeight="1">
      <c r="A73" s="38"/>
      <c r="B73" s="39"/>
      <c r="C73" s="23" t="s">
        <v>171</v>
      </c>
      <c r="D73" s="40"/>
      <c r="E73" s="40"/>
      <c r="F73" s="40"/>
      <c r="G73" s="40"/>
      <c r="H73" s="40"/>
      <c r="I73" s="40"/>
      <c r="J73" s="40"/>
      <c r="K73" s="40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6.96" customHeight="1">
      <c r="A74" s="38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12" customHeight="1">
      <c r="A75" s="38"/>
      <c r="B75" s="39"/>
      <c r="C75" s="32" t="s">
        <v>16</v>
      </c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6.5" customHeight="1">
      <c r="A76" s="38"/>
      <c r="B76" s="39"/>
      <c r="C76" s="40"/>
      <c r="D76" s="40"/>
      <c r="E76" s="169" t="str">
        <f>E7</f>
        <v xml:space="preserve"> Rekonstrukce vzduchotechniky v bytovém domě</v>
      </c>
      <c r="F76" s="32"/>
      <c r="G76" s="32"/>
      <c r="H76" s="32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1" customFormat="1" ht="12" customHeight="1">
      <c r="B77" s="21"/>
      <c r="C77" s="32" t="s">
        <v>143</v>
      </c>
      <c r="D77" s="22"/>
      <c r="E77" s="22"/>
      <c r="F77" s="22"/>
      <c r="G77" s="22"/>
      <c r="H77" s="22"/>
      <c r="I77" s="22"/>
      <c r="J77" s="22"/>
      <c r="K77" s="22"/>
      <c r="L77" s="20"/>
    </row>
    <row r="78" s="2" customFormat="1" ht="16.5" customHeight="1">
      <c r="A78" s="38"/>
      <c r="B78" s="39"/>
      <c r="C78" s="40"/>
      <c r="D78" s="40"/>
      <c r="E78" s="169" t="s">
        <v>144</v>
      </c>
      <c r="F78" s="40"/>
      <c r="G78" s="40"/>
      <c r="H78" s="40"/>
      <c r="I78" s="40"/>
      <c r="J78" s="40"/>
      <c r="K78" s="40"/>
      <c r="L78" s="144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="2" customFormat="1" ht="12" customHeight="1">
      <c r="A79" s="38"/>
      <c r="B79" s="39"/>
      <c r="C79" s="32" t="s">
        <v>145</v>
      </c>
      <c r="D79" s="40"/>
      <c r="E79" s="40"/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6.5" customHeight="1">
      <c r="A80" s="38"/>
      <c r="B80" s="39"/>
      <c r="C80" s="40"/>
      <c r="D80" s="40"/>
      <c r="E80" s="69" t="str">
        <f>E11</f>
        <v>SO 101 D1.4.5_ESI - Elektroinstalace</v>
      </c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6.96" customHeight="1">
      <c r="A81" s="38"/>
      <c r="B81" s="39"/>
      <c r="C81" s="40"/>
      <c r="D81" s="40"/>
      <c r="E81" s="40"/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12" customHeight="1">
      <c r="A82" s="38"/>
      <c r="B82" s="39"/>
      <c r="C82" s="32" t="s">
        <v>21</v>
      </c>
      <c r="D82" s="40"/>
      <c r="E82" s="40"/>
      <c r="F82" s="27" t="str">
        <f>F14</f>
        <v xml:space="preserve"> náměstí Svobody 728/1</v>
      </c>
      <c r="G82" s="40"/>
      <c r="H82" s="40"/>
      <c r="I82" s="32" t="s">
        <v>23</v>
      </c>
      <c r="J82" s="72" t="str">
        <f>IF(J14="","",J14)</f>
        <v>3. 1. 2023</v>
      </c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5.15" customHeight="1">
      <c r="A84" s="38"/>
      <c r="B84" s="39"/>
      <c r="C84" s="32" t="s">
        <v>25</v>
      </c>
      <c r="D84" s="40"/>
      <c r="E84" s="40"/>
      <c r="F84" s="27" t="str">
        <f>E17</f>
        <v>SNEO a.s</v>
      </c>
      <c r="G84" s="40"/>
      <c r="H84" s="40"/>
      <c r="I84" s="32" t="s">
        <v>31</v>
      </c>
      <c r="J84" s="36" t="str">
        <f>E23</f>
        <v>Ing. Filip Nehonský</v>
      </c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5.15" customHeight="1">
      <c r="A85" s="38"/>
      <c r="B85" s="39"/>
      <c r="C85" s="32" t="s">
        <v>29</v>
      </c>
      <c r="D85" s="40"/>
      <c r="E85" s="40"/>
      <c r="F85" s="27" t="str">
        <f>IF(E20="","",E20)</f>
        <v>Vyplň údaj</v>
      </c>
      <c r="G85" s="40"/>
      <c r="H85" s="40"/>
      <c r="I85" s="32" t="s">
        <v>34</v>
      </c>
      <c r="J85" s="36" t="str">
        <f>E26</f>
        <v>Pavel Novotný</v>
      </c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0.32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11" customFormat="1" ht="29.28" customHeight="1">
      <c r="A87" s="185"/>
      <c r="B87" s="186"/>
      <c r="C87" s="187" t="s">
        <v>172</v>
      </c>
      <c r="D87" s="188" t="s">
        <v>57</v>
      </c>
      <c r="E87" s="188" t="s">
        <v>53</v>
      </c>
      <c r="F87" s="188" t="s">
        <v>54</v>
      </c>
      <c r="G87" s="188" t="s">
        <v>173</v>
      </c>
      <c r="H87" s="188" t="s">
        <v>174</v>
      </c>
      <c r="I87" s="188" t="s">
        <v>175</v>
      </c>
      <c r="J87" s="189" t="s">
        <v>149</v>
      </c>
      <c r="K87" s="190" t="s">
        <v>176</v>
      </c>
      <c r="L87" s="191"/>
      <c r="M87" s="92" t="s">
        <v>19</v>
      </c>
      <c r="N87" s="93" t="s">
        <v>42</v>
      </c>
      <c r="O87" s="93" t="s">
        <v>177</v>
      </c>
      <c r="P87" s="93" t="s">
        <v>178</v>
      </c>
      <c r="Q87" s="93" t="s">
        <v>179</v>
      </c>
      <c r="R87" s="93" t="s">
        <v>180</v>
      </c>
      <c r="S87" s="93" t="s">
        <v>181</v>
      </c>
      <c r="T87" s="94" t="s">
        <v>182</v>
      </c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</row>
    <row r="88" s="2" customFormat="1" ht="22.8" customHeight="1">
      <c r="A88" s="38"/>
      <c r="B88" s="39"/>
      <c r="C88" s="99" t="s">
        <v>183</v>
      </c>
      <c r="D88" s="40"/>
      <c r="E88" s="40"/>
      <c r="F88" s="40"/>
      <c r="G88" s="40"/>
      <c r="H88" s="40"/>
      <c r="I88" s="40"/>
      <c r="J88" s="192">
        <f>BK88</f>
        <v>0</v>
      </c>
      <c r="K88" s="40"/>
      <c r="L88" s="44"/>
      <c r="M88" s="95"/>
      <c r="N88" s="193"/>
      <c r="O88" s="96"/>
      <c r="P88" s="194">
        <f>P89</f>
        <v>0</v>
      </c>
      <c r="Q88" s="96"/>
      <c r="R88" s="194">
        <f>R89</f>
        <v>0.18218400000000001</v>
      </c>
      <c r="S88" s="96"/>
      <c r="T88" s="195">
        <f>T89</f>
        <v>0.002</v>
      </c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T88" s="17" t="s">
        <v>71</v>
      </c>
      <c r="AU88" s="17" t="s">
        <v>150</v>
      </c>
      <c r="BK88" s="196">
        <f>BK89</f>
        <v>0</v>
      </c>
    </row>
    <row r="89" s="12" customFormat="1" ht="25.92" customHeight="1">
      <c r="A89" s="12"/>
      <c r="B89" s="197"/>
      <c r="C89" s="198"/>
      <c r="D89" s="199" t="s">
        <v>71</v>
      </c>
      <c r="E89" s="200" t="s">
        <v>679</v>
      </c>
      <c r="F89" s="200" t="s">
        <v>680</v>
      </c>
      <c r="G89" s="198"/>
      <c r="H89" s="198"/>
      <c r="I89" s="201"/>
      <c r="J89" s="202">
        <f>BK89</f>
        <v>0</v>
      </c>
      <c r="K89" s="198"/>
      <c r="L89" s="203"/>
      <c r="M89" s="204"/>
      <c r="N89" s="205"/>
      <c r="O89" s="205"/>
      <c r="P89" s="206">
        <f>P90+P231</f>
        <v>0</v>
      </c>
      <c r="Q89" s="205"/>
      <c r="R89" s="206">
        <f>R90+R231</f>
        <v>0.18218400000000001</v>
      </c>
      <c r="S89" s="205"/>
      <c r="T89" s="207">
        <f>T90+T231</f>
        <v>0.002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8" t="s">
        <v>85</v>
      </c>
      <c r="AT89" s="209" t="s">
        <v>71</v>
      </c>
      <c r="AU89" s="209" t="s">
        <v>72</v>
      </c>
      <c r="AY89" s="208" t="s">
        <v>186</v>
      </c>
      <c r="BK89" s="210">
        <f>BK90+BK231</f>
        <v>0</v>
      </c>
    </row>
    <row r="90" s="12" customFormat="1" ht="22.8" customHeight="1">
      <c r="A90" s="12"/>
      <c r="B90" s="197"/>
      <c r="C90" s="198"/>
      <c r="D90" s="199" t="s">
        <v>71</v>
      </c>
      <c r="E90" s="211" t="s">
        <v>2225</v>
      </c>
      <c r="F90" s="211" t="s">
        <v>2226</v>
      </c>
      <c r="G90" s="198"/>
      <c r="H90" s="198"/>
      <c r="I90" s="201"/>
      <c r="J90" s="212">
        <f>BK90</f>
        <v>0</v>
      </c>
      <c r="K90" s="198"/>
      <c r="L90" s="203"/>
      <c r="M90" s="204"/>
      <c r="N90" s="205"/>
      <c r="O90" s="205"/>
      <c r="P90" s="206">
        <f>SUM(P91:P230)</f>
        <v>0</v>
      </c>
      <c r="Q90" s="205"/>
      <c r="R90" s="206">
        <f>SUM(R91:R230)</f>
        <v>0.1796885</v>
      </c>
      <c r="S90" s="205"/>
      <c r="T90" s="207">
        <f>SUM(T91:T230)</f>
        <v>0.002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8" t="s">
        <v>85</v>
      </c>
      <c r="AT90" s="209" t="s">
        <v>71</v>
      </c>
      <c r="AU90" s="209" t="s">
        <v>79</v>
      </c>
      <c r="AY90" s="208" t="s">
        <v>186</v>
      </c>
      <c r="BK90" s="210">
        <f>SUM(BK91:BK230)</f>
        <v>0</v>
      </c>
    </row>
    <row r="91" s="2" customFormat="1" ht="37.8" customHeight="1">
      <c r="A91" s="38"/>
      <c r="B91" s="39"/>
      <c r="C91" s="213" t="s">
        <v>79</v>
      </c>
      <c r="D91" s="213" t="s">
        <v>188</v>
      </c>
      <c r="E91" s="214" t="s">
        <v>2227</v>
      </c>
      <c r="F91" s="215" t="s">
        <v>2228</v>
      </c>
      <c r="G91" s="216" t="s">
        <v>566</v>
      </c>
      <c r="H91" s="217">
        <v>108</v>
      </c>
      <c r="I91" s="218"/>
      <c r="J91" s="219">
        <f>ROUND(I91*H91,2)</f>
        <v>0</v>
      </c>
      <c r="K91" s="220"/>
      <c r="L91" s="44"/>
      <c r="M91" s="221" t="s">
        <v>19</v>
      </c>
      <c r="N91" s="222" t="s">
        <v>44</v>
      </c>
      <c r="O91" s="84"/>
      <c r="P91" s="223">
        <f>O91*H91</f>
        <v>0</v>
      </c>
      <c r="Q91" s="223">
        <v>0</v>
      </c>
      <c r="R91" s="223">
        <f>Q91*H91</f>
        <v>0</v>
      </c>
      <c r="S91" s="223">
        <v>0</v>
      </c>
      <c r="T91" s="224">
        <f>S91*H91</f>
        <v>0</v>
      </c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R91" s="225" t="s">
        <v>306</v>
      </c>
      <c r="AT91" s="225" t="s">
        <v>188</v>
      </c>
      <c r="AU91" s="225" t="s">
        <v>85</v>
      </c>
      <c r="AY91" s="17" t="s">
        <v>186</v>
      </c>
      <c r="BE91" s="226">
        <f>IF(N91="základní",J91,0)</f>
        <v>0</v>
      </c>
      <c r="BF91" s="226">
        <f>IF(N91="snížená",J91,0)</f>
        <v>0</v>
      </c>
      <c r="BG91" s="226">
        <f>IF(N91="zákl. přenesená",J91,0)</f>
        <v>0</v>
      </c>
      <c r="BH91" s="226">
        <f>IF(N91="sníž. přenesená",J91,0)</f>
        <v>0</v>
      </c>
      <c r="BI91" s="226">
        <f>IF(N91="nulová",J91,0)</f>
        <v>0</v>
      </c>
      <c r="BJ91" s="17" t="s">
        <v>85</v>
      </c>
      <c r="BK91" s="226">
        <f>ROUND(I91*H91,2)</f>
        <v>0</v>
      </c>
      <c r="BL91" s="17" t="s">
        <v>306</v>
      </c>
      <c r="BM91" s="225" t="s">
        <v>2229</v>
      </c>
    </row>
    <row r="92" s="2" customFormat="1">
      <c r="A92" s="38"/>
      <c r="B92" s="39"/>
      <c r="C92" s="40"/>
      <c r="D92" s="227" t="s">
        <v>194</v>
      </c>
      <c r="E92" s="40"/>
      <c r="F92" s="228" t="s">
        <v>2230</v>
      </c>
      <c r="G92" s="40"/>
      <c r="H92" s="40"/>
      <c r="I92" s="229"/>
      <c r="J92" s="40"/>
      <c r="K92" s="40"/>
      <c r="L92" s="44"/>
      <c r="M92" s="230"/>
      <c r="N92" s="231"/>
      <c r="O92" s="84"/>
      <c r="P92" s="84"/>
      <c r="Q92" s="84"/>
      <c r="R92" s="84"/>
      <c r="S92" s="84"/>
      <c r="T92" s="85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T92" s="17" t="s">
        <v>194</v>
      </c>
      <c r="AU92" s="17" t="s">
        <v>85</v>
      </c>
    </row>
    <row r="93" s="14" customFormat="1">
      <c r="A93" s="14"/>
      <c r="B93" s="243"/>
      <c r="C93" s="244"/>
      <c r="D93" s="234" t="s">
        <v>196</v>
      </c>
      <c r="E93" s="245" t="s">
        <v>19</v>
      </c>
      <c r="F93" s="246" t="s">
        <v>2231</v>
      </c>
      <c r="G93" s="244"/>
      <c r="H93" s="247">
        <v>108</v>
      </c>
      <c r="I93" s="248"/>
      <c r="J93" s="244"/>
      <c r="K93" s="244"/>
      <c r="L93" s="249"/>
      <c r="M93" s="250"/>
      <c r="N93" s="251"/>
      <c r="O93" s="251"/>
      <c r="P93" s="251"/>
      <c r="Q93" s="251"/>
      <c r="R93" s="251"/>
      <c r="S93" s="251"/>
      <c r="T93" s="252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3" t="s">
        <v>196</v>
      </c>
      <c r="AU93" s="253" t="s">
        <v>85</v>
      </c>
      <c r="AV93" s="14" t="s">
        <v>85</v>
      </c>
      <c r="AW93" s="14" t="s">
        <v>33</v>
      </c>
      <c r="AX93" s="14" t="s">
        <v>72</v>
      </c>
      <c r="AY93" s="253" t="s">
        <v>186</v>
      </c>
    </row>
    <row r="94" s="2" customFormat="1" ht="24.15" customHeight="1">
      <c r="A94" s="38"/>
      <c r="B94" s="39"/>
      <c r="C94" s="254" t="s">
        <v>85</v>
      </c>
      <c r="D94" s="254" t="s">
        <v>236</v>
      </c>
      <c r="E94" s="255" t="s">
        <v>2232</v>
      </c>
      <c r="F94" s="256" t="s">
        <v>2233</v>
      </c>
      <c r="G94" s="257" t="s">
        <v>566</v>
      </c>
      <c r="H94" s="258">
        <v>113.40000000000001</v>
      </c>
      <c r="I94" s="259"/>
      <c r="J94" s="260">
        <f>ROUND(I94*H94,2)</f>
        <v>0</v>
      </c>
      <c r="K94" s="261"/>
      <c r="L94" s="262"/>
      <c r="M94" s="263" t="s">
        <v>19</v>
      </c>
      <c r="N94" s="264" t="s">
        <v>44</v>
      </c>
      <c r="O94" s="84"/>
      <c r="P94" s="223">
        <f>O94*H94</f>
        <v>0</v>
      </c>
      <c r="Q94" s="223">
        <v>0.00019000000000000001</v>
      </c>
      <c r="R94" s="223">
        <f>Q94*H94</f>
        <v>0.021546000000000003</v>
      </c>
      <c r="S94" s="223">
        <v>0</v>
      </c>
      <c r="T94" s="224">
        <f>S94*H94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R94" s="225" t="s">
        <v>406</v>
      </c>
      <c r="AT94" s="225" t="s">
        <v>236</v>
      </c>
      <c r="AU94" s="225" t="s">
        <v>85</v>
      </c>
      <c r="AY94" s="17" t="s">
        <v>186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7" t="s">
        <v>85</v>
      </c>
      <c r="BK94" s="226">
        <f>ROUND(I94*H94,2)</f>
        <v>0</v>
      </c>
      <c r="BL94" s="17" t="s">
        <v>306</v>
      </c>
      <c r="BM94" s="225" t="s">
        <v>2234</v>
      </c>
    </row>
    <row r="95" s="14" customFormat="1">
      <c r="A95" s="14"/>
      <c r="B95" s="243"/>
      <c r="C95" s="244"/>
      <c r="D95" s="234" t="s">
        <v>196</v>
      </c>
      <c r="E95" s="244"/>
      <c r="F95" s="246" t="s">
        <v>2235</v>
      </c>
      <c r="G95" s="244"/>
      <c r="H95" s="247">
        <v>113.40000000000001</v>
      </c>
      <c r="I95" s="248"/>
      <c r="J95" s="244"/>
      <c r="K95" s="244"/>
      <c r="L95" s="249"/>
      <c r="M95" s="250"/>
      <c r="N95" s="251"/>
      <c r="O95" s="251"/>
      <c r="P95" s="251"/>
      <c r="Q95" s="251"/>
      <c r="R95" s="251"/>
      <c r="S95" s="251"/>
      <c r="T95" s="252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3" t="s">
        <v>196</v>
      </c>
      <c r="AU95" s="253" t="s">
        <v>85</v>
      </c>
      <c r="AV95" s="14" t="s">
        <v>85</v>
      </c>
      <c r="AW95" s="14" t="s">
        <v>4</v>
      </c>
      <c r="AX95" s="14" t="s">
        <v>79</v>
      </c>
      <c r="AY95" s="253" t="s">
        <v>186</v>
      </c>
    </row>
    <row r="96" s="2" customFormat="1" ht="24.15" customHeight="1">
      <c r="A96" s="38"/>
      <c r="B96" s="39"/>
      <c r="C96" s="254" t="s">
        <v>201</v>
      </c>
      <c r="D96" s="254" t="s">
        <v>236</v>
      </c>
      <c r="E96" s="255" t="s">
        <v>2236</v>
      </c>
      <c r="F96" s="256" t="s">
        <v>2237</v>
      </c>
      <c r="G96" s="257" t="s">
        <v>283</v>
      </c>
      <c r="H96" s="258">
        <v>6</v>
      </c>
      <c r="I96" s="259"/>
      <c r="J96" s="260">
        <f>ROUND(I96*H96,2)</f>
        <v>0</v>
      </c>
      <c r="K96" s="261"/>
      <c r="L96" s="262"/>
      <c r="M96" s="263" t="s">
        <v>19</v>
      </c>
      <c r="N96" s="264" t="s">
        <v>44</v>
      </c>
      <c r="O96" s="84"/>
      <c r="P96" s="223">
        <f>O96*H96</f>
        <v>0</v>
      </c>
      <c r="Q96" s="223">
        <v>0.00010000000000000001</v>
      </c>
      <c r="R96" s="223">
        <f>Q96*H96</f>
        <v>0.00060000000000000006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406</v>
      </c>
      <c r="AT96" s="225" t="s">
        <v>236</v>
      </c>
      <c r="AU96" s="225" t="s">
        <v>85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306</v>
      </c>
      <c r="BM96" s="225" t="s">
        <v>2238</v>
      </c>
    </row>
    <row r="97" s="14" customFormat="1">
      <c r="A97" s="14"/>
      <c r="B97" s="243"/>
      <c r="C97" s="244"/>
      <c r="D97" s="234" t="s">
        <v>196</v>
      </c>
      <c r="E97" s="245" t="s">
        <v>19</v>
      </c>
      <c r="F97" s="246" t="s">
        <v>2239</v>
      </c>
      <c r="G97" s="244"/>
      <c r="H97" s="247">
        <v>6</v>
      </c>
      <c r="I97" s="248"/>
      <c r="J97" s="244"/>
      <c r="K97" s="244"/>
      <c r="L97" s="249"/>
      <c r="M97" s="250"/>
      <c r="N97" s="251"/>
      <c r="O97" s="251"/>
      <c r="P97" s="251"/>
      <c r="Q97" s="251"/>
      <c r="R97" s="251"/>
      <c r="S97" s="251"/>
      <c r="T97" s="252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3" t="s">
        <v>196</v>
      </c>
      <c r="AU97" s="253" t="s">
        <v>85</v>
      </c>
      <c r="AV97" s="14" t="s">
        <v>85</v>
      </c>
      <c r="AW97" s="14" t="s">
        <v>33</v>
      </c>
      <c r="AX97" s="14" t="s">
        <v>72</v>
      </c>
      <c r="AY97" s="253" t="s">
        <v>186</v>
      </c>
    </row>
    <row r="98" s="2" customFormat="1" ht="16.5" customHeight="1">
      <c r="A98" s="38"/>
      <c r="B98" s="39"/>
      <c r="C98" s="254" t="s">
        <v>192</v>
      </c>
      <c r="D98" s="254" t="s">
        <v>236</v>
      </c>
      <c r="E98" s="255" t="s">
        <v>2240</v>
      </c>
      <c r="F98" s="256" t="s">
        <v>2241</v>
      </c>
      <c r="G98" s="257" t="s">
        <v>283</v>
      </c>
      <c r="H98" s="258">
        <v>154</v>
      </c>
      <c r="I98" s="259"/>
      <c r="J98" s="260">
        <f>ROUND(I98*H98,2)</f>
        <v>0</v>
      </c>
      <c r="K98" s="261"/>
      <c r="L98" s="262"/>
      <c r="M98" s="263" t="s">
        <v>19</v>
      </c>
      <c r="N98" s="264" t="s">
        <v>44</v>
      </c>
      <c r="O98" s="84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R98" s="225" t="s">
        <v>406</v>
      </c>
      <c r="AT98" s="225" t="s">
        <v>236</v>
      </c>
      <c r="AU98" s="225" t="s">
        <v>85</v>
      </c>
      <c r="AY98" s="17" t="s">
        <v>186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7" t="s">
        <v>85</v>
      </c>
      <c r="BK98" s="226">
        <f>ROUND(I98*H98,2)</f>
        <v>0</v>
      </c>
      <c r="BL98" s="17" t="s">
        <v>306</v>
      </c>
      <c r="BM98" s="225" t="s">
        <v>2242</v>
      </c>
    </row>
    <row r="99" s="14" customFormat="1">
      <c r="A99" s="14"/>
      <c r="B99" s="243"/>
      <c r="C99" s="244"/>
      <c r="D99" s="234" t="s">
        <v>196</v>
      </c>
      <c r="E99" s="245" t="s">
        <v>19</v>
      </c>
      <c r="F99" s="246" t="s">
        <v>2243</v>
      </c>
      <c r="G99" s="244"/>
      <c r="H99" s="247">
        <v>154</v>
      </c>
      <c r="I99" s="248"/>
      <c r="J99" s="244"/>
      <c r="K99" s="244"/>
      <c r="L99" s="249"/>
      <c r="M99" s="250"/>
      <c r="N99" s="251"/>
      <c r="O99" s="251"/>
      <c r="P99" s="251"/>
      <c r="Q99" s="251"/>
      <c r="R99" s="251"/>
      <c r="S99" s="251"/>
      <c r="T99" s="252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3" t="s">
        <v>196</v>
      </c>
      <c r="AU99" s="253" t="s">
        <v>85</v>
      </c>
      <c r="AV99" s="14" t="s">
        <v>85</v>
      </c>
      <c r="AW99" s="14" t="s">
        <v>33</v>
      </c>
      <c r="AX99" s="14" t="s">
        <v>72</v>
      </c>
      <c r="AY99" s="253" t="s">
        <v>186</v>
      </c>
    </row>
    <row r="100" s="2" customFormat="1" ht="37.8" customHeight="1">
      <c r="A100" s="38"/>
      <c r="B100" s="39"/>
      <c r="C100" s="213" t="s">
        <v>227</v>
      </c>
      <c r="D100" s="213" t="s">
        <v>188</v>
      </c>
      <c r="E100" s="214" t="s">
        <v>2244</v>
      </c>
      <c r="F100" s="215" t="s">
        <v>2245</v>
      </c>
      <c r="G100" s="216" t="s">
        <v>566</v>
      </c>
      <c r="H100" s="217">
        <v>70</v>
      </c>
      <c r="I100" s="218"/>
      <c r="J100" s="219">
        <f>ROUND(I100*H100,2)</f>
        <v>0</v>
      </c>
      <c r="K100" s="220"/>
      <c r="L100" s="44"/>
      <c r="M100" s="221" t="s">
        <v>19</v>
      </c>
      <c r="N100" s="222" t="s">
        <v>44</v>
      </c>
      <c r="O100" s="84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306</v>
      </c>
      <c r="AT100" s="225" t="s">
        <v>188</v>
      </c>
      <c r="AU100" s="225" t="s">
        <v>85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306</v>
      </c>
      <c r="BM100" s="225" t="s">
        <v>2246</v>
      </c>
    </row>
    <row r="101" s="2" customFormat="1">
      <c r="A101" s="38"/>
      <c r="B101" s="39"/>
      <c r="C101" s="40"/>
      <c r="D101" s="227" t="s">
        <v>194</v>
      </c>
      <c r="E101" s="40"/>
      <c r="F101" s="228" t="s">
        <v>2247</v>
      </c>
      <c r="G101" s="40"/>
      <c r="H101" s="40"/>
      <c r="I101" s="229"/>
      <c r="J101" s="40"/>
      <c r="K101" s="40"/>
      <c r="L101" s="44"/>
      <c r="M101" s="230"/>
      <c r="N101" s="231"/>
      <c r="O101" s="84"/>
      <c r="P101" s="84"/>
      <c r="Q101" s="84"/>
      <c r="R101" s="84"/>
      <c r="S101" s="84"/>
      <c r="T101" s="85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T101" s="17" t="s">
        <v>194</v>
      </c>
      <c r="AU101" s="17" t="s">
        <v>85</v>
      </c>
    </row>
    <row r="102" s="2" customFormat="1" ht="24.15" customHeight="1">
      <c r="A102" s="38"/>
      <c r="B102" s="39"/>
      <c r="C102" s="254" t="s">
        <v>235</v>
      </c>
      <c r="D102" s="254" t="s">
        <v>236</v>
      </c>
      <c r="E102" s="255" t="s">
        <v>2248</v>
      </c>
      <c r="F102" s="256" t="s">
        <v>2249</v>
      </c>
      <c r="G102" s="257" t="s">
        <v>566</v>
      </c>
      <c r="H102" s="258">
        <v>73.5</v>
      </c>
      <c r="I102" s="259"/>
      <c r="J102" s="260">
        <f>ROUND(I102*H102,2)</f>
        <v>0</v>
      </c>
      <c r="K102" s="261"/>
      <c r="L102" s="262"/>
      <c r="M102" s="263" t="s">
        <v>19</v>
      </c>
      <c r="N102" s="264" t="s">
        <v>44</v>
      </c>
      <c r="O102" s="84"/>
      <c r="P102" s="223">
        <f>O102*H102</f>
        <v>0</v>
      </c>
      <c r="Q102" s="223">
        <v>0.00031</v>
      </c>
      <c r="R102" s="223">
        <f>Q102*H102</f>
        <v>0.022785</v>
      </c>
      <c r="S102" s="223">
        <v>0</v>
      </c>
      <c r="T102" s="224">
        <f>S102*H102</f>
        <v>0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406</v>
      </c>
      <c r="AT102" s="225" t="s">
        <v>236</v>
      </c>
      <c r="AU102" s="225" t="s">
        <v>85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306</v>
      </c>
      <c r="BM102" s="225" t="s">
        <v>2250</v>
      </c>
    </row>
    <row r="103" s="14" customFormat="1">
      <c r="A103" s="14"/>
      <c r="B103" s="243"/>
      <c r="C103" s="244"/>
      <c r="D103" s="234" t="s">
        <v>196</v>
      </c>
      <c r="E103" s="244"/>
      <c r="F103" s="246" t="s">
        <v>2251</v>
      </c>
      <c r="G103" s="244"/>
      <c r="H103" s="247">
        <v>73.5</v>
      </c>
      <c r="I103" s="248"/>
      <c r="J103" s="244"/>
      <c r="K103" s="244"/>
      <c r="L103" s="249"/>
      <c r="M103" s="250"/>
      <c r="N103" s="251"/>
      <c r="O103" s="251"/>
      <c r="P103" s="251"/>
      <c r="Q103" s="251"/>
      <c r="R103" s="251"/>
      <c r="S103" s="251"/>
      <c r="T103" s="252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3" t="s">
        <v>196</v>
      </c>
      <c r="AU103" s="253" t="s">
        <v>85</v>
      </c>
      <c r="AV103" s="14" t="s">
        <v>85</v>
      </c>
      <c r="AW103" s="14" t="s">
        <v>4</v>
      </c>
      <c r="AX103" s="14" t="s">
        <v>79</v>
      </c>
      <c r="AY103" s="253" t="s">
        <v>186</v>
      </c>
    </row>
    <row r="104" s="2" customFormat="1" ht="24.15" customHeight="1">
      <c r="A104" s="38"/>
      <c r="B104" s="39"/>
      <c r="C104" s="254" t="s">
        <v>242</v>
      </c>
      <c r="D104" s="254" t="s">
        <v>236</v>
      </c>
      <c r="E104" s="255" t="s">
        <v>2252</v>
      </c>
      <c r="F104" s="256" t="s">
        <v>2253</v>
      </c>
      <c r="G104" s="257" t="s">
        <v>283</v>
      </c>
      <c r="H104" s="258">
        <v>8</v>
      </c>
      <c r="I104" s="259"/>
      <c r="J104" s="260">
        <f>ROUND(I104*H104,2)</f>
        <v>0</v>
      </c>
      <c r="K104" s="261"/>
      <c r="L104" s="262"/>
      <c r="M104" s="263" t="s">
        <v>19</v>
      </c>
      <c r="N104" s="264" t="s">
        <v>44</v>
      </c>
      <c r="O104" s="84"/>
      <c r="P104" s="223">
        <f>O104*H104</f>
        <v>0</v>
      </c>
      <c r="Q104" s="223">
        <v>0.00020000000000000001</v>
      </c>
      <c r="R104" s="223">
        <f>Q104*H104</f>
        <v>0.0016000000000000001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406</v>
      </c>
      <c r="AT104" s="225" t="s">
        <v>236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306</v>
      </c>
      <c r="BM104" s="225" t="s">
        <v>2254</v>
      </c>
    </row>
    <row r="105" s="2" customFormat="1" ht="16.5" customHeight="1">
      <c r="A105" s="38"/>
      <c r="B105" s="39"/>
      <c r="C105" s="254" t="s">
        <v>239</v>
      </c>
      <c r="D105" s="254" t="s">
        <v>236</v>
      </c>
      <c r="E105" s="255" t="s">
        <v>2255</v>
      </c>
      <c r="F105" s="256" t="s">
        <v>2256</v>
      </c>
      <c r="G105" s="257" t="s">
        <v>283</v>
      </c>
      <c r="H105" s="258">
        <v>139</v>
      </c>
      <c r="I105" s="259"/>
      <c r="J105" s="260">
        <f>ROUND(I105*H105,2)</f>
        <v>0</v>
      </c>
      <c r="K105" s="261"/>
      <c r="L105" s="262"/>
      <c r="M105" s="263" t="s">
        <v>19</v>
      </c>
      <c r="N105" s="264" t="s">
        <v>44</v>
      </c>
      <c r="O105" s="84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406</v>
      </c>
      <c r="AT105" s="225" t="s">
        <v>236</v>
      </c>
      <c r="AU105" s="225" t="s">
        <v>85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2257</v>
      </c>
    </row>
    <row r="106" s="2" customFormat="1" ht="37.8" customHeight="1">
      <c r="A106" s="38"/>
      <c r="B106" s="39"/>
      <c r="C106" s="213" t="s">
        <v>253</v>
      </c>
      <c r="D106" s="213" t="s">
        <v>188</v>
      </c>
      <c r="E106" s="214" t="s">
        <v>2258</v>
      </c>
      <c r="F106" s="215" t="s">
        <v>2259</v>
      </c>
      <c r="G106" s="216" t="s">
        <v>566</v>
      </c>
      <c r="H106" s="217">
        <v>6</v>
      </c>
      <c r="I106" s="218"/>
      <c r="J106" s="219">
        <f>ROUND(I106*H106,2)</f>
        <v>0</v>
      </c>
      <c r="K106" s="220"/>
      <c r="L106" s="44"/>
      <c r="M106" s="221" t="s">
        <v>19</v>
      </c>
      <c r="N106" s="222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306</v>
      </c>
      <c r="AT106" s="225" t="s">
        <v>188</v>
      </c>
      <c r="AU106" s="225" t="s">
        <v>85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306</v>
      </c>
      <c r="BM106" s="225" t="s">
        <v>2260</v>
      </c>
    </row>
    <row r="107" s="2" customFormat="1">
      <c r="A107" s="38"/>
      <c r="B107" s="39"/>
      <c r="C107" s="40"/>
      <c r="D107" s="227" t="s">
        <v>194</v>
      </c>
      <c r="E107" s="40"/>
      <c r="F107" s="228" t="s">
        <v>2261</v>
      </c>
      <c r="G107" s="40"/>
      <c r="H107" s="40"/>
      <c r="I107" s="229"/>
      <c r="J107" s="40"/>
      <c r="K107" s="40"/>
      <c r="L107" s="44"/>
      <c r="M107" s="230"/>
      <c r="N107" s="231"/>
      <c r="O107" s="84"/>
      <c r="P107" s="84"/>
      <c r="Q107" s="84"/>
      <c r="R107" s="84"/>
      <c r="S107" s="84"/>
      <c r="T107" s="85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T107" s="17" t="s">
        <v>194</v>
      </c>
      <c r="AU107" s="17" t="s">
        <v>85</v>
      </c>
    </row>
    <row r="108" s="14" customFormat="1">
      <c r="A108" s="14"/>
      <c r="B108" s="243"/>
      <c r="C108" s="244"/>
      <c r="D108" s="234" t="s">
        <v>196</v>
      </c>
      <c r="E108" s="245" t="s">
        <v>19</v>
      </c>
      <c r="F108" s="246" t="s">
        <v>2262</v>
      </c>
      <c r="G108" s="244"/>
      <c r="H108" s="247">
        <v>6</v>
      </c>
      <c r="I108" s="248"/>
      <c r="J108" s="244"/>
      <c r="K108" s="244"/>
      <c r="L108" s="249"/>
      <c r="M108" s="250"/>
      <c r="N108" s="251"/>
      <c r="O108" s="251"/>
      <c r="P108" s="251"/>
      <c r="Q108" s="251"/>
      <c r="R108" s="251"/>
      <c r="S108" s="251"/>
      <c r="T108" s="252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3" t="s">
        <v>196</v>
      </c>
      <c r="AU108" s="253" t="s">
        <v>85</v>
      </c>
      <c r="AV108" s="14" t="s">
        <v>85</v>
      </c>
      <c r="AW108" s="14" t="s">
        <v>33</v>
      </c>
      <c r="AX108" s="14" t="s">
        <v>72</v>
      </c>
      <c r="AY108" s="253" t="s">
        <v>186</v>
      </c>
    </row>
    <row r="109" s="2" customFormat="1" ht="24.15" customHeight="1">
      <c r="A109" s="38"/>
      <c r="B109" s="39"/>
      <c r="C109" s="254" t="s">
        <v>261</v>
      </c>
      <c r="D109" s="254" t="s">
        <v>236</v>
      </c>
      <c r="E109" s="255" t="s">
        <v>2263</v>
      </c>
      <c r="F109" s="256" t="s">
        <v>2264</v>
      </c>
      <c r="G109" s="257" t="s">
        <v>566</v>
      </c>
      <c r="H109" s="258">
        <v>6.2999999999999998</v>
      </c>
      <c r="I109" s="259"/>
      <c r="J109" s="260">
        <f>ROUND(I109*H109,2)</f>
        <v>0</v>
      </c>
      <c r="K109" s="261"/>
      <c r="L109" s="262"/>
      <c r="M109" s="263" t="s">
        <v>19</v>
      </c>
      <c r="N109" s="264" t="s">
        <v>44</v>
      </c>
      <c r="O109" s="84"/>
      <c r="P109" s="223">
        <f>O109*H109</f>
        <v>0</v>
      </c>
      <c r="Q109" s="223">
        <v>0.00023000000000000001</v>
      </c>
      <c r="R109" s="223">
        <f>Q109*H109</f>
        <v>0.001449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406</v>
      </c>
      <c r="AT109" s="225" t="s">
        <v>236</v>
      </c>
      <c r="AU109" s="225" t="s">
        <v>85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2265</v>
      </c>
    </row>
    <row r="110" s="14" customFormat="1">
      <c r="A110" s="14"/>
      <c r="B110" s="243"/>
      <c r="C110" s="244"/>
      <c r="D110" s="234" t="s">
        <v>196</v>
      </c>
      <c r="E110" s="244"/>
      <c r="F110" s="246" t="s">
        <v>2266</v>
      </c>
      <c r="G110" s="244"/>
      <c r="H110" s="247">
        <v>6.2999999999999998</v>
      </c>
      <c r="I110" s="248"/>
      <c r="J110" s="244"/>
      <c r="K110" s="244"/>
      <c r="L110" s="249"/>
      <c r="M110" s="250"/>
      <c r="N110" s="251"/>
      <c r="O110" s="251"/>
      <c r="P110" s="251"/>
      <c r="Q110" s="251"/>
      <c r="R110" s="251"/>
      <c r="S110" s="251"/>
      <c r="T110" s="252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3" t="s">
        <v>196</v>
      </c>
      <c r="AU110" s="253" t="s">
        <v>85</v>
      </c>
      <c r="AV110" s="14" t="s">
        <v>85</v>
      </c>
      <c r="AW110" s="14" t="s">
        <v>4</v>
      </c>
      <c r="AX110" s="14" t="s">
        <v>79</v>
      </c>
      <c r="AY110" s="253" t="s">
        <v>186</v>
      </c>
    </row>
    <row r="111" s="2" customFormat="1" ht="24.15" customHeight="1">
      <c r="A111" s="38"/>
      <c r="B111" s="39"/>
      <c r="C111" s="254" t="s">
        <v>267</v>
      </c>
      <c r="D111" s="254" t="s">
        <v>236</v>
      </c>
      <c r="E111" s="255" t="s">
        <v>2267</v>
      </c>
      <c r="F111" s="256" t="s">
        <v>2268</v>
      </c>
      <c r="G111" s="257" t="s">
        <v>283</v>
      </c>
      <c r="H111" s="258">
        <v>6</v>
      </c>
      <c r="I111" s="259"/>
      <c r="J111" s="260">
        <f>ROUND(I111*H111,2)</f>
        <v>0</v>
      </c>
      <c r="K111" s="261"/>
      <c r="L111" s="262"/>
      <c r="M111" s="263" t="s">
        <v>19</v>
      </c>
      <c r="N111" s="264" t="s">
        <v>44</v>
      </c>
      <c r="O111" s="84"/>
      <c r="P111" s="223">
        <f>O111*H111</f>
        <v>0</v>
      </c>
      <c r="Q111" s="223">
        <v>0.00020000000000000001</v>
      </c>
      <c r="R111" s="223">
        <f>Q111*H111</f>
        <v>0.0012000000000000001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406</v>
      </c>
      <c r="AT111" s="225" t="s">
        <v>236</v>
      </c>
      <c r="AU111" s="225" t="s">
        <v>85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2269</v>
      </c>
    </row>
    <row r="112" s="14" customFormat="1">
      <c r="A112" s="14"/>
      <c r="B112" s="243"/>
      <c r="C112" s="244"/>
      <c r="D112" s="234" t="s">
        <v>196</v>
      </c>
      <c r="E112" s="245" t="s">
        <v>19</v>
      </c>
      <c r="F112" s="246" t="s">
        <v>2239</v>
      </c>
      <c r="G112" s="244"/>
      <c r="H112" s="247">
        <v>6</v>
      </c>
      <c r="I112" s="248"/>
      <c r="J112" s="244"/>
      <c r="K112" s="244"/>
      <c r="L112" s="249"/>
      <c r="M112" s="250"/>
      <c r="N112" s="251"/>
      <c r="O112" s="251"/>
      <c r="P112" s="251"/>
      <c r="Q112" s="251"/>
      <c r="R112" s="251"/>
      <c r="S112" s="251"/>
      <c r="T112" s="252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3" t="s">
        <v>196</v>
      </c>
      <c r="AU112" s="253" t="s">
        <v>85</v>
      </c>
      <c r="AV112" s="14" t="s">
        <v>85</v>
      </c>
      <c r="AW112" s="14" t="s">
        <v>33</v>
      </c>
      <c r="AX112" s="14" t="s">
        <v>72</v>
      </c>
      <c r="AY112" s="253" t="s">
        <v>186</v>
      </c>
    </row>
    <row r="113" s="2" customFormat="1" ht="16.5" customHeight="1">
      <c r="A113" s="38"/>
      <c r="B113" s="39"/>
      <c r="C113" s="254" t="s">
        <v>273</v>
      </c>
      <c r="D113" s="254" t="s">
        <v>236</v>
      </c>
      <c r="E113" s="255" t="s">
        <v>2270</v>
      </c>
      <c r="F113" s="256" t="s">
        <v>2271</v>
      </c>
      <c r="G113" s="257" t="s">
        <v>283</v>
      </c>
      <c r="H113" s="258">
        <v>15</v>
      </c>
      <c r="I113" s="259"/>
      <c r="J113" s="260">
        <f>ROUND(I113*H113,2)</f>
        <v>0</v>
      </c>
      <c r="K113" s="261"/>
      <c r="L113" s="262"/>
      <c r="M113" s="263" t="s">
        <v>19</v>
      </c>
      <c r="N113" s="264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406</v>
      </c>
      <c r="AT113" s="225" t="s">
        <v>236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2272</v>
      </c>
    </row>
    <row r="114" s="14" customFormat="1">
      <c r="A114" s="14"/>
      <c r="B114" s="243"/>
      <c r="C114" s="244"/>
      <c r="D114" s="234" t="s">
        <v>196</v>
      </c>
      <c r="E114" s="245" t="s">
        <v>19</v>
      </c>
      <c r="F114" s="246" t="s">
        <v>2273</v>
      </c>
      <c r="G114" s="244"/>
      <c r="H114" s="247">
        <v>15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196</v>
      </c>
      <c r="AU114" s="253" t="s">
        <v>85</v>
      </c>
      <c r="AV114" s="14" t="s">
        <v>85</v>
      </c>
      <c r="AW114" s="14" t="s">
        <v>33</v>
      </c>
      <c r="AX114" s="14" t="s">
        <v>72</v>
      </c>
      <c r="AY114" s="253" t="s">
        <v>186</v>
      </c>
    </row>
    <row r="115" s="2" customFormat="1" ht="55.5" customHeight="1">
      <c r="A115" s="38"/>
      <c r="B115" s="39"/>
      <c r="C115" s="213" t="s">
        <v>280</v>
      </c>
      <c r="D115" s="213" t="s">
        <v>188</v>
      </c>
      <c r="E115" s="214" t="s">
        <v>2274</v>
      </c>
      <c r="F115" s="215" t="s">
        <v>2275</v>
      </c>
      <c r="G115" s="216" t="s">
        <v>566</v>
      </c>
      <c r="H115" s="217">
        <v>106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85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2276</v>
      </c>
    </row>
    <row r="116" s="2" customFormat="1">
      <c r="A116" s="38"/>
      <c r="B116" s="39"/>
      <c r="C116" s="40"/>
      <c r="D116" s="227" t="s">
        <v>194</v>
      </c>
      <c r="E116" s="40"/>
      <c r="F116" s="228" t="s">
        <v>2277</v>
      </c>
      <c r="G116" s="40"/>
      <c r="H116" s="40"/>
      <c r="I116" s="229"/>
      <c r="J116" s="40"/>
      <c r="K116" s="40"/>
      <c r="L116" s="44"/>
      <c r="M116" s="230"/>
      <c r="N116" s="231"/>
      <c r="O116" s="84"/>
      <c r="P116" s="84"/>
      <c r="Q116" s="84"/>
      <c r="R116" s="84"/>
      <c r="S116" s="84"/>
      <c r="T116" s="85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194</v>
      </c>
      <c r="AU116" s="17" t="s">
        <v>85</v>
      </c>
    </row>
    <row r="117" s="2" customFormat="1" ht="24.15" customHeight="1">
      <c r="A117" s="38"/>
      <c r="B117" s="39"/>
      <c r="C117" s="254" t="s">
        <v>289</v>
      </c>
      <c r="D117" s="254" t="s">
        <v>236</v>
      </c>
      <c r="E117" s="255" t="s">
        <v>2278</v>
      </c>
      <c r="F117" s="256" t="s">
        <v>2279</v>
      </c>
      <c r="G117" s="257" t="s">
        <v>566</v>
      </c>
      <c r="H117" s="258">
        <v>121.90000000000001</v>
      </c>
      <c r="I117" s="259"/>
      <c r="J117" s="260">
        <f>ROUND(I117*H117,2)</f>
        <v>0</v>
      </c>
      <c r="K117" s="261"/>
      <c r="L117" s="262"/>
      <c r="M117" s="263" t="s">
        <v>19</v>
      </c>
      <c r="N117" s="264" t="s">
        <v>44</v>
      </c>
      <c r="O117" s="84"/>
      <c r="P117" s="223">
        <f>O117*H117</f>
        <v>0</v>
      </c>
      <c r="Q117" s="223">
        <v>6.9999999999999994E-05</v>
      </c>
      <c r="R117" s="223">
        <f>Q117*H117</f>
        <v>0.0085329999999999989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406</v>
      </c>
      <c r="AT117" s="225" t="s">
        <v>236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2280</v>
      </c>
    </row>
    <row r="118" s="14" customFormat="1">
      <c r="A118" s="14"/>
      <c r="B118" s="243"/>
      <c r="C118" s="244"/>
      <c r="D118" s="234" t="s">
        <v>196</v>
      </c>
      <c r="E118" s="244"/>
      <c r="F118" s="246" t="s">
        <v>2281</v>
      </c>
      <c r="G118" s="244"/>
      <c r="H118" s="247">
        <v>121.90000000000001</v>
      </c>
      <c r="I118" s="248"/>
      <c r="J118" s="244"/>
      <c r="K118" s="244"/>
      <c r="L118" s="249"/>
      <c r="M118" s="250"/>
      <c r="N118" s="251"/>
      <c r="O118" s="251"/>
      <c r="P118" s="251"/>
      <c r="Q118" s="251"/>
      <c r="R118" s="251"/>
      <c r="S118" s="251"/>
      <c r="T118" s="252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3" t="s">
        <v>196</v>
      </c>
      <c r="AU118" s="253" t="s">
        <v>85</v>
      </c>
      <c r="AV118" s="14" t="s">
        <v>85</v>
      </c>
      <c r="AW118" s="14" t="s">
        <v>4</v>
      </c>
      <c r="AX118" s="14" t="s">
        <v>79</v>
      </c>
      <c r="AY118" s="253" t="s">
        <v>186</v>
      </c>
    </row>
    <row r="119" s="2" customFormat="1" ht="44.25" customHeight="1">
      <c r="A119" s="38"/>
      <c r="B119" s="39"/>
      <c r="C119" s="213" t="s">
        <v>8</v>
      </c>
      <c r="D119" s="213" t="s">
        <v>188</v>
      </c>
      <c r="E119" s="214" t="s">
        <v>2282</v>
      </c>
      <c r="F119" s="215" t="s">
        <v>2283</v>
      </c>
      <c r="G119" s="216" t="s">
        <v>566</v>
      </c>
      <c r="H119" s="217">
        <v>60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85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2284</v>
      </c>
    </row>
    <row r="120" s="2" customFormat="1">
      <c r="A120" s="38"/>
      <c r="B120" s="39"/>
      <c r="C120" s="40"/>
      <c r="D120" s="227" t="s">
        <v>194</v>
      </c>
      <c r="E120" s="40"/>
      <c r="F120" s="228" t="s">
        <v>2285</v>
      </c>
      <c r="G120" s="40"/>
      <c r="H120" s="40"/>
      <c r="I120" s="229"/>
      <c r="J120" s="40"/>
      <c r="K120" s="40"/>
      <c r="L120" s="44"/>
      <c r="M120" s="230"/>
      <c r="N120" s="231"/>
      <c r="O120" s="84"/>
      <c r="P120" s="84"/>
      <c r="Q120" s="84"/>
      <c r="R120" s="84"/>
      <c r="S120" s="84"/>
      <c r="T120" s="85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194</v>
      </c>
      <c r="AU120" s="17" t="s">
        <v>85</v>
      </c>
    </row>
    <row r="121" s="2" customFormat="1" ht="24.15" customHeight="1">
      <c r="A121" s="38"/>
      <c r="B121" s="39"/>
      <c r="C121" s="254" t="s">
        <v>306</v>
      </c>
      <c r="D121" s="254" t="s">
        <v>236</v>
      </c>
      <c r="E121" s="255" t="s">
        <v>2286</v>
      </c>
      <c r="F121" s="256" t="s">
        <v>2287</v>
      </c>
      <c r="G121" s="257" t="s">
        <v>566</v>
      </c>
      <c r="H121" s="258">
        <v>69</v>
      </c>
      <c r="I121" s="259"/>
      <c r="J121" s="260">
        <f>ROUND(I121*H121,2)</f>
        <v>0</v>
      </c>
      <c r="K121" s="261"/>
      <c r="L121" s="262"/>
      <c r="M121" s="263" t="s">
        <v>19</v>
      </c>
      <c r="N121" s="264" t="s">
        <v>44</v>
      </c>
      <c r="O121" s="84"/>
      <c r="P121" s="223">
        <f>O121*H121</f>
        <v>0</v>
      </c>
      <c r="Q121" s="223">
        <v>0.00012</v>
      </c>
      <c r="R121" s="223">
        <f>Q121*H121</f>
        <v>0.0082800000000000009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406</v>
      </c>
      <c r="AT121" s="225" t="s">
        <v>236</v>
      </c>
      <c r="AU121" s="225" t="s">
        <v>85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2288</v>
      </c>
    </row>
    <row r="122" s="14" customFormat="1">
      <c r="A122" s="14"/>
      <c r="B122" s="243"/>
      <c r="C122" s="244"/>
      <c r="D122" s="234" t="s">
        <v>196</v>
      </c>
      <c r="E122" s="244"/>
      <c r="F122" s="246" t="s">
        <v>2289</v>
      </c>
      <c r="G122" s="244"/>
      <c r="H122" s="247">
        <v>69</v>
      </c>
      <c r="I122" s="248"/>
      <c r="J122" s="244"/>
      <c r="K122" s="244"/>
      <c r="L122" s="249"/>
      <c r="M122" s="250"/>
      <c r="N122" s="251"/>
      <c r="O122" s="251"/>
      <c r="P122" s="251"/>
      <c r="Q122" s="251"/>
      <c r="R122" s="251"/>
      <c r="S122" s="251"/>
      <c r="T122" s="252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3" t="s">
        <v>196</v>
      </c>
      <c r="AU122" s="253" t="s">
        <v>85</v>
      </c>
      <c r="AV122" s="14" t="s">
        <v>85</v>
      </c>
      <c r="AW122" s="14" t="s">
        <v>4</v>
      </c>
      <c r="AX122" s="14" t="s">
        <v>79</v>
      </c>
      <c r="AY122" s="253" t="s">
        <v>186</v>
      </c>
    </row>
    <row r="123" s="2" customFormat="1" ht="44.25" customHeight="1">
      <c r="A123" s="38"/>
      <c r="B123" s="39"/>
      <c r="C123" s="213" t="s">
        <v>312</v>
      </c>
      <c r="D123" s="213" t="s">
        <v>188</v>
      </c>
      <c r="E123" s="214" t="s">
        <v>2282</v>
      </c>
      <c r="F123" s="215" t="s">
        <v>2283</v>
      </c>
      <c r="G123" s="216" t="s">
        <v>566</v>
      </c>
      <c r="H123" s="217">
        <v>18</v>
      </c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85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2290</v>
      </c>
    </row>
    <row r="124" s="2" customFormat="1">
      <c r="A124" s="38"/>
      <c r="B124" s="39"/>
      <c r="C124" s="40"/>
      <c r="D124" s="227" t="s">
        <v>194</v>
      </c>
      <c r="E124" s="40"/>
      <c r="F124" s="228" t="s">
        <v>2285</v>
      </c>
      <c r="G124" s="40"/>
      <c r="H124" s="40"/>
      <c r="I124" s="229"/>
      <c r="J124" s="40"/>
      <c r="K124" s="40"/>
      <c r="L124" s="44"/>
      <c r="M124" s="230"/>
      <c r="N124" s="231"/>
      <c r="O124" s="84"/>
      <c r="P124" s="84"/>
      <c r="Q124" s="84"/>
      <c r="R124" s="84"/>
      <c r="S124" s="84"/>
      <c r="T124" s="85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194</v>
      </c>
      <c r="AU124" s="17" t="s">
        <v>85</v>
      </c>
    </row>
    <row r="125" s="2" customFormat="1" ht="24.15" customHeight="1">
      <c r="A125" s="38"/>
      <c r="B125" s="39"/>
      <c r="C125" s="254" t="s">
        <v>318</v>
      </c>
      <c r="D125" s="254" t="s">
        <v>236</v>
      </c>
      <c r="E125" s="255" t="s">
        <v>2291</v>
      </c>
      <c r="F125" s="256" t="s">
        <v>2292</v>
      </c>
      <c r="G125" s="257" t="s">
        <v>566</v>
      </c>
      <c r="H125" s="258">
        <v>20.699999999999999</v>
      </c>
      <c r="I125" s="259"/>
      <c r="J125" s="260">
        <f>ROUND(I125*H125,2)</f>
        <v>0</v>
      </c>
      <c r="K125" s="261"/>
      <c r="L125" s="262"/>
      <c r="M125" s="263" t="s">
        <v>19</v>
      </c>
      <c r="N125" s="264" t="s">
        <v>44</v>
      </c>
      <c r="O125" s="84"/>
      <c r="P125" s="223">
        <f>O125*H125</f>
        <v>0</v>
      </c>
      <c r="Q125" s="223">
        <v>0.00017000000000000001</v>
      </c>
      <c r="R125" s="223">
        <f>Q125*H125</f>
        <v>0.003519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406</v>
      </c>
      <c r="AT125" s="225" t="s">
        <v>236</v>
      </c>
      <c r="AU125" s="225" t="s">
        <v>85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2293</v>
      </c>
    </row>
    <row r="126" s="14" customFormat="1">
      <c r="A126" s="14"/>
      <c r="B126" s="243"/>
      <c r="C126" s="244"/>
      <c r="D126" s="234" t="s">
        <v>196</v>
      </c>
      <c r="E126" s="244"/>
      <c r="F126" s="246" t="s">
        <v>2294</v>
      </c>
      <c r="G126" s="244"/>
      <c r="H126" s="247">
        <v>20.699999999999999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2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3" t="s">
        <v>196</v>
      </c>
      <c r="AU126" s="253" t="s">
        <v>85</v>
      </c>
      <c r="AV126" s="14" t="s">
        <v>85</v>
      </c>
      <c r="AW126" s="14" t="s">
        <v>4</v>
      </c>
      <c r="AX126" s="14" t="s">
        <v>79</v>
      </c>
      <c r="AY126" s="253" t="s">
        <v>186</v>
      </c>
    </row>
    <row r="127" s="2" customFormat="1" ht="44.25" customHeight="1">
      <c r="A127" s="38"/>
      <c r="B127" s="39"/>
      <c r="C127" s="213" t="s">
        <v>323</v>
      </c>
      <c r="D127" s="213" t="s">
        <v>188</v>
      </c>
      <c r="E127" s="214" t="s">
        <v>2295</v>
      </c>
      <c r="F127" s="215" t="s">
        <v>2296</v>
      </c>
      <c r="G127" s="216" t="s">
        <v>566</v>
      </c>
      <c r="H127" s="217">
        <v>49</v>
      </c>
      <c r="I127" s="218"/>
      <c r="J127" s="219">
        <f>ROUND(I127*H127,2)</f>
        <v>0</v>
      </c>
      <c r="K127" s="220"/>
      <c r="L127" s="44"/>
      <c r="M127" s="221" t="s">
        <v>19</v>
      </c>
      <c r="N127" s="222" t="s">
        <v>44</v>
      </c>
      <c r="O127" s="84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306</v>
      </c>
      <c r="AT127" s="225" t="s">
        <v>188</v>
      </c>
      <c r="AU127" s="225" t="s">
        <v>85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2297</v>
      </c>
    </row>
    <row r="128" s="2" customFormat="1">
      <c r="A128" s="38"/>
      <c r="B128" s="39"/>
      <c r="C128" s="40"/>
      <c r="D128" s="227" t="s">
        <v>194</v>
      </c>
      <c r="E128" s="40"/>
      <c r="F128" s="228" t="s">
        <v>2298</v>
      </c>
      <c r="G128" s="40"/>
      <c r="H128" s="40"/>
      <c r="I128" s="229"/>
      <c r="J128" s="40"/>
      <c r="K128" s="40"/>
      <c r="L128" s="44"/>
      <c r="M128" s="230"/>
      <c r="N128" s="231"/>
      <c r="O128" s="84"/>
      <c r="P128" s="84"/>
      <c r="Q128" s="84"/>
      <c r="R128" s="84"/>
      <c r="S128" s="84"/>
      <c r="T128" s="85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7" t="s">
        <v>194</v>
      </c>
      <c r="AU128" s="17" t="s">
        <v>85</v>
      </c>
    </row>
    <row r="129" s="2" customFormat="1" ht="24.15" customHeight="1">
      <c r="A129" s="38"/>
      <c r="B129" s="39"/>
      <c r="C129" s="254" t="s">
        <v>329</v>
      </c>
      <c r="D129" s="254" t="s">
        <v>236</v>
      </c>
      <c r="E129" s="255" t="s">
        <v>2299</v>
      </c>
      <c r="F129" s="256" t="s">
        <v>2300</v>
      </c>
      <c r="G129" s="257" t="s">
        <v>566</v>
      </c>
      <c r="H129" s="258">
        <v>56.350000000000001</v>
      </c>
      <c r="I129" s="259"/>
      <c r="J129" s="260">
        <f>ROUND(I129*H129,2)</f>
        <v>0</v>
      </c>
      <c r="K129" s="261"/>
      <c r="L129" s="262"/>
      <c r="M129" s="263" t="s">
        <v>19</v>
      </c>
      <c r="N129" s="264" t="s">
        <v>44</v>
      </c>
      <c r="O129" s="84"/>
      <c r="P129" s="223">
        <f>O129*H129</f>
        <v>0</v>
      </c>
      <c r="Q129" s="223">
        <v>0.00025000000000000001</v>
      </c>
      <c r="R129" s="223">
        <f>Q129*H129</f>
        <v>0.014087500000000001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406</v>
      </c>
      <c r="AT129" s="225" t="s">
        <v>236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2301</v>
      </c>
    </row>
    <row r="130" s="14" customFormat="1">
      <c r="A130" s="14"/>
      <c r="B130" s="243"/>
      <c r="C130" s="244"/>
      <c r="D130" s="234" t="s">
        <v>196</v>
      </c>
      <c r="E130" s="244"/>
      <c r="F130" s="246" t="s">
        <v>2302</v>
      </c>
      <c r="G130" s="244"/>
      <c r="H130" s="247">
        <v>56.350000000000001</v>
      </c>
      <c r="I130" s="248"/>
      <c r="J130" s="244"/>
      <c r="K130" s="244"/>
      <c r="L130" s="249"/>
      <c r="M130" s="250"/>
      <c r="N130" s="251"/>
      <c r="O130" s="251"/>
      <c r="P130" s="251"/>
      <c r="Q130" s="251"/>
      <c r="R130" s="251"/>
      <c r="S130" s="251"/>
      <c r="T130" s="252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3" t="s">
        <v>196</v>
      </c>
      <c r="AU130" s="253" t="s">
        <v>85</v>
      </c>
      <c r="AV130" s="14" t="s">
        <v>85</v>
      </c>
      <c r="AW130" s="14" t="s">
        <v>4</v>
      </c>
      <c r="AX130" s="14" t="s">
        <v>79</v>
      </c>
      <c r="AY130" s="253" t="s">
        <v>186</v>
      </c>
    </row>
    <row r="131" s="2" customFormat="1" ht="44.25" customHeight="1">
      <c r="A131" s="38"/>
      <c r="B131" s="39"/>
      <c r="C131" s="213" t="s">
        <v>7</v>
      </c>
      <c r="D131" s="213" t="s">
        <v>188</v>
      </c>
      <c r="E131" s="214" t="s">
        <v>2282</v>
      </c>
      <c r="F131" s="215" t="s">
        <v>2283</v>
      </c>
      <c r="G131" s="216" t="s">
        <v>566</v>
      </c>
      <c r="H131" s="217">
        <v>42</v>
      </c>
      <c r="I131" s="218"/>
      <c r="J131" s="219">
        <f>ROUND(I131*H131,2)</f>
        <v>0</v>
      </c>
      <c r="K131" s="220"/>
      <c r="L131" s="44"/>
      <c r="M131" s="221" t="s">
        <v>19</v>
      </c>
      <c r="N131" s="222" t="s">
        <v>44</v>
      </c>
      <c r="O131" s="84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306</v>
      </c>
      <c r="AT131" s="225" t="s">
        <v>188</v>
      </c>
      <c r="AU131" s="225" t="s">
        <v>85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2303</v>
      </c>
    </row>
    <row r="132" s="2" customFormat="1">
      <c r="A132" s="38"/>
      <c r="B132" s="39"/>
      <c r="C132" s="40"/>
      <c r="D132" s="227" t="s">
        <v>194</v>
      </c>
      <c r="E132" s="40"/>
      <c r="F132" s="228" t="s">
        <v>2285</v>
      </c>
      <c r="G132" s="40"/>
      <c r="H132" s="40"/>
      <c r="I132" s="229"/>
      <c r="J132" s="40"/>
      <c r="K132" s="40"/>
      <c r="L132" s="44"/>
      <c r="M132" s="230"/>
      <c r="N132" s="231"/>
      <c r="O132" s="84"/>
      <c r="P132" s="84"/>
      <c r="Q132" s="84"/>
      <c r="R132" s="84"/>
      <c r="S132" s="84"/>
      <c r="T132" s="85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7" t="s">
        <v>194</v>
      </c>
      <c r="AU132" s="17" t="s">
        <v>85</v>
      </c>
    </row>
    <row r="133" s="2" customFormat="1" ht="24.15" customHeight="1">
      <c r="A133" s="38"/>
      <c r="B133" s="39"/>
      <c r="C133" s="254" t="s">
        <v>341</v>
      </c>
      <c r="D133" s="254" t="s">
        <v>236</v>
      </c>
      <c r="E133" s="255" t="s">
        <v>2286</v>
      </c>
      <c r="F133" s="256" t="s">
        <v>2287</v>
      </c>
      <c r="G133" s="257" t="s">
        <v>566</v>
      </c>
      <c r="H133" s="258">
        <v>48.299999999999997</v>
      </c>
      <c r="I133" s="259"/>
      <c r="J133" s="260">
        <f>ROUND(I133*H133,2)</f>
        <v>0</v>
      </c>
      <c r="K133" s="261"/>
      <c r="L133" s="262"/>
      <c r="M133" s="263" t="s">
        <v>19</v>
      </c>
      <c r="N133" s="264" t="s">
        <v>44</v>
      </c>
      <c r="O133" s="84"/>
      <c r="P133" s="223">
        <f>O133*H133</f>
        <v>0</v>
      </c>
      <c r="Q133" s="223">
        <v>0.00012</v>
      </c>
      <c r="R133" s="223">
        <f>Q133*H133</f>
        <v>0.0057959999999999999</v>
      </c>
      <c r="S133" s="223">
        <v>0</v>
      </c>
      <c r="T133" s="224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25" t="s">
        <v>406</v>
      </c>
      <c r="AT133" s="225" t="s">
        <v>236</v>
      </c>
      <c r="AU133" s="225" t="s">
        <v>85</v>
      </c>
      <c r="AY133" s="17" t="s">
        <v>186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7" t="s">
        <v>85</v>
      </c>
      <c r="BK133" s="226">
        <f>ROUND(I133*H133,2)</f>
        <v>0</v>
      </c>
      <c r="BL133" s="17" t="s">
        <v>306</v>
      </c>
      <c r="BM133" s="225" t="s">
        <v>2304</v>
      </c>
    </row>
    <row r="134" s="14" customFormat="1">
      <c r="A134" s="14"/>
      <c r="B134" s="243"/>
      <c r="C134" s="244"/>
      <c r="D134" s="234" t="s">
        <v>196</v>
      </c>
      <c r="E134" s="244"/>
      <c r="F134" s="246" t="s">
        <v>2305</v>
      </c>
      <c r="G134" s="244"/>
      <c r="H134" s="247">
        <v>48.299999999999997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196</v>
      </c>
      <c r="AU134" s="253" t="s">
        <v>85</v>
      </c>
      <c r="AV134" s="14" t="s">
        <v>85</v>
      </c>
      <c r="AW134" s="14" t="s">
        <v>4</v>
      </c>
      <c r="AX134" s="14" t="s">
        <v>79</v>
      </c>
      <c r="AY134" s="253" t="s">
        <v>186</v>
      </c>
    </row>
    <row r="135" s="2" customFormat="1" ht="44.25" customHeight="1">
      <c r="A135" s="38"/>
      <c r="B135" s="39"/>
      <c r="C135" s="213" t="s">
        <v>346</v>
      </c>
      <c r="D135" s="213" t="s">
        <v>188</v>
      </c>
      <c r="E135" s="214" t="s">
        <v>2306</v>
      </c>
      <c r="F135" s="215" t="s">
        <v>2307</v>
      </c>
      <c r="G135" s="216" t="s">
        <v>566</v>
      </c>
      <c r="H135" s="217">
        <v>53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85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2308</v>
      </c>
    </row>
    <row r="136" s="2" customFormat="1">
      <c r="A136" s="38"/>
      <c r="B136" s="39"/>
      <c r="C136" s="40"/>
      <c r="D136" s="227" t="s">
        <v>194</v>
      </c>
      <c r="E136" s="40"/>
      <c r="F136" s="228" t="s">
        <v>2309</v>
      </c>
      <c r="G136" s="40"/>
      <c r="H136" s="40"/>
      <c r="I136" s="229"/>
      <c r="J136" s="40"/>
      <c r="K136" s="40"/>
      <c r="L136" s="44"/>
      <c r="M136" s="230"/>
      <c r="N136" s="231"/>
      <c r="O136" s="84"/>
      <c r="P136" s="84"/>
      <c r="Q136" s="84"/>
      <c r="R136" s="84"/>
      <c r="S136" s="84"/>
      <c r="T136" s="85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194</v>
      </c>
      <c r="AU136" s="17" t="s">
        <v>85</v>
      </c>
    </row>
    <row r="137" s="2" customFormat="1" ht="37.8" customHeight="1">
      <c r="A137" s="38"/>
      <c r="B137" s="39"/>
      <c r="C137" s="254" t="s">
        <v>352</v>
      </c>
      <c r="D137" s="254" t="s">
        <v>236</v>
      </c>
      <c r="E137" s="255" t="s">
        <v>2310</v>
      </c>
      <c r="F137" s="256" t="s">
        <v>2311</v>
      </c>
      <c r="G137" s="257" t="s">
        <v>566</v>
      </c>
      <c r="H137" s="258">
        <v>60.950000000000003</v>
      </c>
      <c r="I137" s="259"/>
      <c r="J137" s="260">
        <f>ROUND(I137*H137,2)</f>
        <v>0</v>
      </c>
      <c r="K137" s="261"/>
      <c r="L137" s="262"/>
      <c r="M137" s="263" t="s">
        <v>19</v>
      </c>
      <c r="N137" s="264" t="s">
        <v>44</v>
      </c>
      <c r="O137" s="84"/>
      <c r="P137" s="223">
        <f>O137*H137</f>
        <v>0</v>
      </c>
      <c r="Q137" s="223">
        <v>5.0000000000000002E-05</v>
      </c>
      <c r="R137" s="223">
        <f>Q137*H137</f>
        <v>0.0030475000000000003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406</v>
      </c>
      <c r="AT137" s="225" t="s">
        <v>236</v>
      </c>
      <c r="AU137" s="225" t="s">
        <v>85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2312</v>
      </c>
    </row>
    <row r="138" s="14" customFormat="1">
      <c r="A138" s="14"/>
      <c r="B138" s="243"/>
      <c r="C138" s="244"/>
      <c r="D138" s="234" t="s">
        <v>196</v>
      </c>
      <c r="E138" s="244"/>
      <c r="F138" s="246" t="s">
        <v>2313</v>
      </c>
      <c r="G138" s="244"/>
      <c r="H138" s="247">
        <v>60.950000000000003</v>
      </c>
      <c r="I138" s="248"/>
      <c r="J138" s="244"/>
      <c r="K138" s="244"/>
      <c r="L138" s="249"/>
      <c r="M138" s="250"/>
      <c r="N138" s="251"/>
      <c r="O138" s="251"/>
      <c r="P138" s="251"/>
      <c r="Q138" s="251"/>
      <c r="R138" s="251"/>
      <c r="S138" s="251"/>
      <c r="T138" s="25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3" t="s">
        <v>196</v>
      </c>
      <c r="AU138" s="253" t="s">
        <v>85</v>
      </c>
      <c r="AV138" s="14" t="s">
        <v>85</v>
      </c>
      <c r="AW138" s="14" t="s">
        <v>4</v>
      </c>
      <c r="AX138" s="14" t="s">
        <v>79</v>
      </c>
      <c r="AY138" s="253" t="s">
        <v>186</v>
      </c>
    </row>
    <row r="139" s="2" customFormat="1" ht="44.25" customHeight="1">
      <c r="A139" s="38"/>
      <c r="B139" s="39"/>
      <c r="C139" s="213" t="s">
        <v>362</v>
      </c>
      <c r="D139" s="213" t="s">
        <v>188</v>
      </c>
      <c r="E139" s="214" t="s">
        <v>2306</v>
      </c>
      <c r="F139" s="215" t="s">
        <v>2307</v>
      </c>
      <c r="G139" s="216" t="s">
        <v>566</v>
      </c>
      <c r="H139" s="217">
        <v>120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85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2314</v>
      </c>
    </row>
    <row r="140" s="2" customFormat="1">
      <c r="A140" s="38"/>
      <c r="B140" s="39"/>
      <c r="C140" s="40"/>
      <c r="D140" s="227" t="s">
        <v>194</v>
      </c>
      <c r="E140" s="40"/>
      <c r="F140" s="228" t="s">
        <v>2309</v>
      </c>
      <c r="G140" s="40"/>
      <c r="H140" s="40"/>
      <c r="I140" s="229"/>
      <c r="J140" s="40"/>
      <c r="K140" s="40"/>
      <c r="L140" s="44"/>
      <c r="M140" s="230"/>
      <c r="N140" s="231"/>
      <c r="O140" s="84"/>
      <c r="P140" s="84"/>
      <c r="Q140" s="84"/>
      <c r="R140" s="84"/>
      <c r="S140" s="84"/>
      <c r="T140" s="85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7" t="s">
        <v>194</v>
      </c>
      <c r="AU140" s="17" t="s">
        <v>85</v>
      </c>
    </row>
    <row r="141" s="2" customFormat="1" ht="37.8" customHeight="1">
      <c r="A141" s="38"/>
      <c r="B141" s="39"/>
      <c r="C141" s="254" t="s">
        <v>368</v>
      </c>
      <c r="D141" s="254" t="s">
        <v>236</v>
      </c>
      <c r="E141" s="255" t="s">
        <v>2315</v>
      </c>
      <c r="F141" s="256" t="s">
        <v>2316</v>
      </c>
      <c r="G141" s="257" t="s">
        <v>566</v>
      </c>
      <c r="H141" s="258">
        <v>138</v>
      </c>
      <c r="I141" s="259"/>
      <c r="J141" s="260">
        <f>ROUND(I141*H141,2)</f>
        <v>0</v>
      </c>
      <c r="K141" s="261"/>
      <c r="L141" s="262"/>
      <c r="M141" s="263" t="s">
        <v>19</v>
      </c>
      <c r="N141" s="264" t="s">
        <v>44</v>
      </c>
      <c r="O141" s="84"/>
      <c r="P141" s="223">
        <f>O141*H141</f>
        <v>0</v>
      </c>
      <c r="Q141" s="223">
        <v>0.00012</v>
      </c>
      <c r="R141" s="223">
        <f>Q141*H141</f>
        <v>0.016560000000000002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406</v>
      </c>
      <c r="AT141" s="225" t="s">
        <v>236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2317</v>
      </c>
    </row>
    <row r="142" s="14" customFormat="1">
      <c r="A142" s="14"/>
      <c r="B142" s="243"/>
      <c r="C142" s="244"/>
      <c r="D142" s="234" t="s">
        <v>196</v>
      </c>
      <c r="E142" s="244"/>
      <c r="F142" s="246" t="s">
        <v>2318</v>
      </c>
      <c r="G142" s="244"/>
      <c r="H142" s="247">
        <v>138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196</v>
      </c>
      <c r="AU142" s="253" t="s">
        <v>85</v>
      </c>
      <c r="AV142" s="14" t="s">
        <v>85</v>
      </c>
      <c r="AW142" s="14" t="s">
        <v>4</v>
      </c>
      <c r="AX142" s="14" t="s">
        <v>79</v>
      </c>
      <c r="AY142" s="253" t="s">
        <v>186</v>
      </c>
    </row>
    <row r="143" s="2" customFormat="1" ht="33" customHeight="1">
      <c r="A143" s="38"/>
      <c r="B143" s="39"/>
      <c r="C143" s="213" t="s">
        <v>374</v>
      </c>
      <c r="D143" s="213" t="s">
        <v>188</v>
      </c>
      <c r="E143" s="214" t="s">
        <v>2319</v>
      </c>
      <c r="F143" s="215" t="s">
        <v>2320</v>
      </c>
      <c r="G143" s="216" t="s">
        <v>283</v>
      </c>
      <c r="H143" s="217">
        <v>24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85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2321</v>
      </c>
    </row>
    <row r="144" s="2" customFormat="1">
      <c r="A144" s="38"/>
      <c r="B144" s="39"/>
      <c r="C144" s="40"/>
      <c r="D144" s="227" t="s">
        <v>194</v>
      </c>
      <c r="E144" s="40"/>
      <c r="F144" s="228" t="s">
        <v>2322</v>
      </c>
      <c r="G144" s="40"/>
      <c r="H144" s="40"/>
      <c r="I144" s="229"/>
      <c r="J144" s="40"/>
      <c r="K144" s="40"/>
      <c r="L144" s="44"/>
      <c r="M144" s="230"/>
      <c r="N144" s="231"/>
      <c r="O144" s="84"/>
      <c r="P144" s="84"/>
      <c r="Q144" s="84"/>
      <c r="R144" s="84"/>
      <c r="S144" s="84"/>
      <c r="T144" s="85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194</v>
      </c>
      <c r="AU144" s="17" t="s">
        <v>85</v>
      </c>
    </row>
    <row r="145" s="2" customFormat="1" ht="33" customHeight="1">
      <c r="A145" s="38"/>
      <c r="B145" s="39"/>
      <c r="C145" s="213" t="s">
        <v>379</v>
      </c>
      <c r="D145" s="213" t="s">
        <v>188</v>
      </c>
      <c r="E145" s="214" t="s">
        <v>2323</v>
      </c>
      <c r="F145" s="215" t="s">
        <v>2324</v>
      </c>
      <c r="G145" s="216" t="s">
        <v>283</v>
      </c>
      <c r="H145" s="217">
        <v>2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2325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2326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2" customFormat="1" ht="33" customHeight="1">
      <c r="A147" s="38"/>
      <c r="B147" s="39"/>
      <c r="C147" s="213" t="s">
        <v>385</v>
      </c>
      <c r="D147" s="213" t="s">
        <v>188</v>
      </c>
      <c r="E147" s="214" t="s">
        <v>2327</v>
      </c>
      <c r="F147" s="215" t="s">
        <v>2328</v>
      </c>
      <c r="G147" s="216" t="s">
        <v>283</v>
      </c>
      <c r="H147" s="217">
        <v>6</v>
      </c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85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2329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2330</v>
      </c>
      <c r="G148" s="40"/>
      <c r="H148" s="40"/>
      <c r="I148" s="229"/>
      <c r="J148" s="40"/>
      <c r="K148" s="40"/>
      <c r="L148" s="44"/>
      <c r="M148" s="230"/>
      <c r="N148" s="231"/>
      <c r="O148" s="84"/>
      <c r="P148" s="84"/>
      <c r="Q148" s="84"/>
      <c r="R148" s="84"/>
      <c r="S148" s="84"/>
      <c r="T148" s="85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85</v>
      </c>
    </row>
    <row r="149" s="2" customFormat="1" ht="37.8" customHeight="1">
      <c r="A149" s="38"/>
      <c r="B149" s="39"/>
      <c r="C149" s="213" t="s">
        <v>393</v>
      </c>
      <c r="D149" s="213" t="s">
        <v>188</v>
      </c>
      <c r="E149" s="214" t="s">
        <v>2331</v>
      </c>
      <c r="F149" s="215" t="s">
        <v>2332</v>
      </c>
      <c r="G149" s="216" t="s">
        <v>283</v>
      </c>
      <c r="H149" s="217">
        <v>4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306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306</v>
      </c>
      <c r="BM149" s="225" t="s">
        <v>2333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2334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2" customFormat="1" ht="24.15" customHeight="1">
      <c r="A151" s="38"/>
      <c r="B151" s="39"/>
      <c r="C151" s="213" t="s">
        <v>400</v>
      </c>
      <c r="D151" s="213" t="s">
        <v>188</v>
      </c>
      <c r="E151" s="214" t="s">
        <v>2335</v>
      </c>
      <c r="F151" s="215" t="s">
        <v>2336</v>
      </c>
      <c r="G151" s="216" t="s">
        <v>283</v>
      </c>
      <c r="H151" s="217">
        <v>8</v>
      </c>
      <c r="I151" s="218"/>
      <c r="J151" s="219">
        <f>ROUND(I151*H151,2)</f>
        <v>0</v>
      </c>
      <c r="K151" s="220"/>
      <c r="L151" s="44"/>
      <c r="M151" s="221" t="s">
        <v>19</v>
      </c>
      <c r="N151" s="222" t="s">
        <v>44</v>
      </c>
      <c r="O151" s="84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25" t="s">
        <v>306</v>
      </c>
      <c r="AT151" s="225" t="s">
        <v>188</v>
      </c>
      <c r="AU151" s="225" t="s">
        <v>85</v>
      </c>
      <c r="AY151" s="17" t="s">
        <v>186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7" t="s">
        <v>85</v>
      </c>
      <c r="BK151" s="226">
        <f>ROUND(I151*H151,2)</f>
        <v>0</v>
      </c>
      <c r="BL151" s="17" t="s">
        <v>306</v>
      </c>
      <c r="BM151" s="225" t="s">
        <v>2337</v>
      </c>
    </row>
    <row r="152" s="2" customFormat="1">
      <c r="A152" s="38"/>
      <c r="B152" s="39"/>
      <c r="C152" s="40"/>
      <c r="D152" s="227" t="s">
        <v>194</v>
      </c>
      <c r="E152" s="40"/>
      <c r="F152" s="228" t="s">
        <v>2338</v>
      </c>
      <c r="G152" s="40"/>
      <c r="H152" s="40"/>
      <c r="I152" s="229"/>
      <c r="J152" s="40"/>
      <c r="K152" s="40"/>
      <c r="L152" s="44"/>
      <c r="M152" s="230"/>
      <c r="N152" s="231"/>
      <c r="O152" s="84"/>
      <c r="P152" s="84"/>
      <c r="Q152" s="84"/>
      <c r="R152" s="84"/>
      <c r="S152" s="84"/>
      <c r="T152" s="85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7" t="s">
        <v>194</v>
      </c>
      <c r="AU152" s="17" t="s">
        <v>85</v>
      </c>
    </row>
    <row r="153" s="2" customFormat="1" ht="24.15" customHeight="1">
      <c r="A153" s="38"/>
      <c r="B153" s="39"/>
      <c r="C153" s="213" t="s">
        <v>406</v>
      </c>
      <c r="D153" s="213" t="s">
        <v>188</v>
      </c>
      <c r="E153" s="214" t="s">
        <v>2339</v>
      </c>
      <c r="F153" s="215" t="s">
        <v>2340</v>
      </c>
      <c r="G153" s="216" t="s">
        <v>283</v>
      </c>
      <c r="H153" s="217">
        <v>2</v>
      </c>
      <c r="I153" s="218"/>
      <c r="J153" s="219">
        <f>ROUND(I153*H153,2)</f>
        <v>0</v>
      </c>
      <c r="K153" s="220"/>
      <c r="L153" s="44"/>
      <c r="M153" s="221" t="s">
        <v>19</v>
      </c>
      <c r="N153" s="222" t="s">
        <v>44</v>
      </c>
      <c r="O153" s="84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25" t="s">
        <v>306</v>
      </c>
      <c r="AT153" s="225" t="s">
        <v>188</v>
      </c>
      <c r="AU153" s="225" t="s">
        <v>85</v>
      </c>
      <c r="AY153" s="17" t="s">
        <v>186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7" t="s">
        <v>85</v>
      </c>
      <c r="BK153" s="226">
        <f>ROUND(I153*H153,2)</f>
        <v>0</v>
      </c>
      <c r="BL153" s="17" t="s">
        <v>306</v>
      </c>
      <c r="BM153" s="225" t="s">
        <v>2341</v>
      </c>
    </row>
    <row r="154" s="2" customFormat="1">
      <c r="A154" s="38"/>
      <c r="B154" s="39"/>
      <c r="C154" s="40"/>
      <c r="D154" s="227" t="s">
        <v>194</v>
      </c>
      <c r="E154" s="40"/>
      <c r="F154" s="228" t="s">
        <v>2342</v>
      </c>
      <c r="G154" s="40"/>
      <c r="H154" s="40"/>
      <c r="I154" s="229"/>
      <c r="J154" s="40"/>
      <c r="K154" s="40"/>
      <c r="L154" s="44"/>
      <c r="M154" s="230"/>
      <c r="N154" s="231"/>
      <c r="O154" s="84"/>
      <c r="P154" s="84"/>
      <c r="Q154" s="84"/>
      <c r="R154" s="84"/>
      <c r="S154" s="84"/>
      <c r="T154" s="85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194</v>
      </c>
      <c r="AU154" s="17" t="s">
        <v>85</v>
      </c>
    </row>
    <row r="155" s="2" customFormat="1" ht="24.15" customHeight="1">
      <c r="A155" s="38"/>
      <c r="B155" s="39"/>
      <c r="C155" s="213" t="s">
        <v>412</v>
      </c>
      <c r="D155" s="213" t="s">
        <v>188</v>
      </c>
      <c r="E155" s="214" t="s">
        <v>2343</v>
      </c>
      <c r="F155" s="215" t="s">
        <v>2344</v>
      </c>
      <c r="G155" s="216" t="s">
        <v>283</v>
      </c>
      <c r="H155" s="217">
        <v>2</v>
      </c>
      <c r="I155" s="218"/>
      <c r="J155" s="219">
        <f>ROUND(I155*H155,2)</f>
        <v>0</v>
      </c>
      <c r="K155" s="220"/>
      <c r="L155" s="44"/>
      <c r="M155" s="221" t="s">
        <v>19</v>
      </c>
      <c r="N155" s="222" t="s">
        <v>44</v>
      </c>
      <c r="O155" s="84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25" t="s">
        <v>306</v>
      </c>
      <c r="AT155" s="225" t="s">
        <v>188</v>
      </c>
      <c r="AU155" s="225" t="s">
        <v>85</v>
      </c>
      <c r="AY155" s="17" t="s">
        <v>186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7" t="s">
        <v>85</v>
      </c>
      <c r="BK155" s="226">
        <f>ROUND(I155*H155,2)</f>
        <v>0</v>
      </c>
      <c r="BL155" s="17" t="s">
        <v>306</v>
      </c>
      <c r="BM155" s="225" t="s">
        <v>2345</v>
      </c>
    </row>
    <row r="156" s="2" customFormat="1">
      <c r="A156" s="38"/>
      <c r="B156" s="39"/>
      <c r="C156" s="40"/>
      <c r="D156" s="227" t="s">
        <v>194</v>
      </c>
      <c r="E156" s="40"/>
      <c r="F156" s="228" t="s">
        <v>2346</v>
      </c>
      <c r="G156" s="40"/>
      <c r="H156" s="40"/>
      <c r="I156" s="229"/>
      <c r="J156" s="40"/>
      <c r="K156" s="40"/>
      <c r="L156" s="44"/>
      <c r="M156" s="230"/>
      <c r="N156" s="231"/>
      <c r="O156" s="84"/>
      <c r="P156" s="84"/>
      <c r="Q156" s="84"/>
      <c r="R156" s="84"/>
      <c r="S156" s="84"/>
      <c r="T156" s="85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194</v>
      </c>
      <c r="AU156" s="17" t="s">
        <v>85</v>
      </c>
    </row>
    <row r="157" s="2" customFormat="1" ht="33" customHeight="1">
      <c r="A157" s="38"/>
      <c r="B157" s="39"/>
      <c r="C157" s="213" t="s">
        <v>417</v>
      </c>
      <c r="D157" s="213" t="s">
        <v>188</v>
      </c>
      <c r="E157" s="214" t="s">
        <v>2347</v>
      </c>
      <c r="F157" s="215" t="s">
        <v>2348</v>
      </c>
      <c r="G157" s="216" t="s">
        <v>283</v>
      </c>
      <c r="H157" s="217">
        <v>1</v>
      </c>
      <c r="I157" s="218"/>
      <c r="J157" s="219">
        <f>ROUND(I157*H157,2)</f>
        <v>0</v>
      </c>
      <c r="K157" s="220"/>
      <c r="L157" s="44"/>
      <c r="M157" s="221" t="s">
        <v>19</v>
      </c>
      <c r="N157" s="222" t="s">
        <v>44</v>
      </c>
      <c r="O157" s="84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25" t="s">
        <v>306</v>
      </c>
      <c r="AT157" s="225" t="s">
        <v>188</v>
      </c>
      <c r="AU157" s="225" t="s">
        <v>85</v>
      </c>
      <c r="AY157" s="17" t="s">
        <v>186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7" t="s">
        <v>85</v>
      </c>
      <c r="BK157" s="226">
        <f>ROUND(I157*H157,2)</f>
        <v>0</v>
      </c>
      <c r="BL157" s="17" t="s">
        <v>306</v>
      </c>
      <c r="BM157" s="225" t="s">
        <v>2349</v>
      </c>
    </row>
    <row r="158" s="2" customFormat="1">
      <c r="A158" s="38"/>
      <c r="B158" s="39"/>
      <c r="C158" s="40"/>
      <c r="D158" s="227" t="s">
        <v>194</v>
      </c>
      <c r="E158" s="40"/>
      <c r="F158" s="228" t="s">
        <v>2350</v>
      </c>
      <c r="G158" s="40"/>
      <c r="H158" s="40"/>
      <c r="I158" s="229"/>
      <c r="J158" s="40"/>
      <c r="K158" s="40"/>
      <c r="L158" s="44"/>
      <c r="M158" s="230"/>
      <c r="N158" s="231"/>
      <c r="O158" s="84"/>
      <c r="P158" s="84"/>
      <c r="Q158" s="84"/>
      <c r="R158" s="84"/>
      <c r="S158" s="84"/>
      <c r="T158" s="85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194</v>
      </c>
      <c r="AU158" s="17" t="s">
        <v>85</v>
      </c>
    </row>
    <row r="159" s="2" customFormat="1" ht="24.15" customHeight="1">
      <c r="A159" s="38"/>
      <c r="B159" s="39"/>
      <c r="C159" s="254" t="s">
        <v>424</v>
      </c>
      <c r="D159" s="254" t="s">
        <v>236</v>
      </c>
      <c r="E159" s="255" t="s">
        <v>2351</v>
      </c>
      <c r="F159" s="256" t="s">
        <v>2352</v>
      </c>
      <c r="G159" s="257" t="s">
        <v>283</v>
      </c>
      <c r="H159" s="258">
        <v>1</v>
      </c>
      <c r="I159" s="259"/>
      <c r="J159" s="260">
        <f>ROUND(I159*H159,2)</f>
        <v>0</v>
      </c>
      <c r="K159" s="261"/>
      <c r="L159" s="262"/>
      <c r="M159" s="263" t="s">
        <v>19</v>
      </c>
      <c r="N159" s="264" t="s">
        <v>44</v>
      </c>
      <c r="O159" s="84"/>
      <c r="P159" s="223">
        <f>O159*H159</f>
        <v>0</v>
      </c>
      <c r="Q159" s="223">
        <v>0.00109</v>
      </c>
      <c r="R159" s="223">
        <f>Q159*H159</f>
        <v>0.00109</v>
      </c>
      <c r="S159" s="223">
        <v>0</v>
      </c>
      <c r="T159" s="224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25" t="s">
        <v>406</v>
      </c>
      <c r="AT159" s="225" t="s">
        <v>236</v>
      </c>
      <c r="AU159" s="225" t="s">
        <v>85</v>
      </c>
      <c r="AY159" s="17" t="s">
        <v>186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7" t="s">
        <v>85</v>
      </c>
      <c r="BK159" s="226">
        <f>ROUND(I159*H159,2)</f>
        <v>0</v>
      </c>
      <c r="BL159" s="17" t="s">
        <v>306</v>
      </c>
      <c r="BM159" s="225" t="s">
        <v>2353</v>
      </c>
    </row>
    <row r="160" s="2" customFormat="1" ht="37.8" customHeight="1">
      <c r="A160" s="38"/>
      <c r="B160" s="39"/>
      <c r="C160" s="213" t="s">
        <v>430</v>
      </c>
      <c r="D160" s="213" t="s">
        <v>188</v>
      </c>
      <c r="E160" s="214" t="s">
        <v>2354</v>
      </c>
      <c r="F160" s="215" t="s">
        <v>2355</v>
      </c>
      <c r="G160" s="216" t="s">
        <v>283</v>
      </c>
      <c r="H160" s="217">
        <v>3</v>
      </c>
      <c r="I160" s="218"/>
      <c r="J160" s="219">
        <f>ROUND(I160*H160,2)</f>
        <v>0</v>
      </c>
      <c r="K160" s="220"/>
      <c r="L160" s="44"/>
      <c r="M160" s="221" t="s">
        <v>19</v>
      </c>
      <c r="N160" s="222" t="s">
        <v>44</v>
      </c>
      <c r="O160" s="84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25" t="s">
        <v>306</v>
      </c>
      <c r="AT160" s="225" t="s">
        <v>188</v>
      </c>
      <c r="AU160" s="225" t="s">
        <v>85</v>
      </c>
      <c r="AY160" s="17" t="s">
        <v>186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7" t="s">
        <v>85</v>
      </c>
      <c r="BK160" s="226">
        <f>ROUND(I160*H160,2)</f>
        <v>0</v>
      </c>
      <c r="BL160" s="17" t="s">
        <v>306</v>
      </c>
      <c r="BM160" s="225" t="s">
        <v>2356</v>
      </c>
    </row>
    <row r="161" s="2" customFormat="1">
      <c r="A161" s="38"/>
      <c r="B161" s="39"/>
      <c r="C161" s="40"/>
      <c r="D161" s="227" t="s">
        <v>194</v>
      </c>
      <c r="E161" s="40"/>
      <c r="F161" s="228" t="s">
        <v>2357</v>
      </c>
      <c r="G161" s="40"/>
      <c r="H161" s="40"/>
      <c r="I161" s="229"/>
      <c r="J161" s="40"/>
      <c r="K161" s="40"/>
      <c r="L161" s="44"/>
      <c r="M161" s="230"/>
      <c r="N161" s="231"/>
      <c r="O161" s="84"/>
      <c r="P161" s="84"/>
      <c r="Q161" s="84"/>
      <c r="R161" s="84"/>
      <c r="S161" s="84"/>
      <c r="T161" s="85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7" t="s">
        <v>194</v>
      </c>
      <c r="AU161" s="17" t="s">
        <v>85</v>
      </c>
    </row>
    <row r="162" s="2" customFormat="1" ht="24.15" customHeight="1">
      <c r="A162" s="38"/>
      <c r="B162" s="39"/>
      <c r="C162" s="254" t="s">
        <v>436</v>
      </c>
      <c r="D162" s="254" t="s">
        <v>236</v>
      </c>
      <c r="E162" s="255" t="s">
        <v>2358</v>
      </c>
      <c r="F162" s="256" t="s">
        <v>2359</v>
      </c>
      <c r="G162" s="257" t="s">
        <v>283</v>
      </c>
      <c r="H162" s="258">
        <v>3</v>
      </c>
      <c r="I162" s="259"/>
      <c r="J162" s="260">
        <f>ROUND(I162*H162,2)</f>
        <v>0</v>
      </c>
      <c r="K162" s="261"/>
      <c r="L162" s="262"/>
      <c r="M162" s="263" t="s">
        <v>19</v>
      </c>
      <c r="N162" s="264" t="s">
        <v>44</v>
      </c>
      <c r="O162" s="84"/>
      <c r="P162" s="223">
        <f>O162*H162</f>
        <v>0</v>
      </c>
      <c r="Q162" s="223">
        <v>0.00010000000000000001</v>
      </c>
      <c r="R162" s="223">
        <f>Q162*H162</f>
        <v>0.00030000000000000003</v>
      </c>
      <c r="S162" s="223">
        <v>0</v>
      </c>
      <c r="T162" s="224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25" t="s">
        <v>406</v>
      </c>
      <c r="AT162" s="225" t="s">
        <v>236</v>
      </c>
      <c r="AU162" s="225" t="s">
        <v>85</v>
      </c>
      <c r="AY162" s="17" t="s">
        <v>186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7" t="s">
        <v>85</v>
      </c>
      <c r="BK162" s="226">
        <f>ROUND(I162*H162,2)</f>
        <v>0</v>
      </c>
      <c r="BL162" s="17" t="s">
        <v>306</v>
      </c>
      <c r="BM162" s="225" t="s">
        <v>2360</v>
      </c>
    </row>
    <row r="163" s="2" customFormat="1" ht="24.15" customHeight="1">
      <c r="A163" s="38"/>
      <c r="B163" s="39"/>
      <c r="C163" s="213" t="s">
        <v>442</v>
      </c>
      <c r="D163" s="213" t="s">
        <v>188</v>
      </c>
      <c r="E163" s="214" t="s">
        <v>2361</v>
      </c>
      <c r="F163" s="215" t="s">
        <v>2362</v>
      </c>
      <c r="G163" s="216" t="s">
        <v>283</v>
      </c>
      <c r="H163" s="217">
        <v>3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306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306</v>
      </c>
      <c r="BM163" s="225" t="s">
        <v>2363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2364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2" customFormat="1" ht="16.5" customHeight="1">
      <c r="A165" s="38"/>
      <c r="B165" s="39"/>
      <c r="C165" s="254" t="s">
        <v>447</v>
      </c>
      <c r="D165" s="254" t="s">
        <v>236</v>
      </c>
      <c r="E165" s="255" t="s">
        <v>2365</v>
      </c>
      <c r="F165" s="256" t="s">
        <v>2366</v>
      </c>
      <c r="G165" s="257" t="s">
        <v>283</v>
      </c>
      <c r="H165" s="258">
        <v>3</v>
      </c>
      <c r="I165" s="259"/>
      <c r="J165" s="260">
        <f>ROUND(I165*H165,2)</f>
        <v>0</v>
      </c>
      <c r="K165" s="261"/>
      <c r="L165" s="262"/>
      <c r="M165" s="263" t="s">
        <v>19</v>
      </c>
      <c r="N165" s="264" t="s">
        <v>44</v>
      </c>
      <c r="O165" s="84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25" t="s">
        <v>406</v>
      </c>
      <c r="AT165" s="225" t="s">
        <v>236</v>
      </c>
      <c r="AU165" s="225" t="s">
        <v>85</v>
      </c>
      <c r="AY165" s="17" t="s">
        <v>186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7" t="s">
        <v>85</v>
      </c>
      <c r="BK165" s="226">
        <f>ROUND(I165*H165,2)</f>
        <v>0</v>
      </c>
      <c r="BL165" s="17" t="s">
        <v>306</v>
      </c>
      <c r="BM165" s="225" t="s">
        <v>2367</v>
      </c>
    </row>
    <row r="166" s="2" customFormat="1" ht="24.15" customHeight="1">
      <c r="A166" s="38"/>
      <c r="B166" s="39"/>
      <c r="C166" s="213" t="s">
        <v>451</v>
      </c>
      <c r="D166" s="213" t="s">
        <v>188</v>
      </c>
      <c r="E166" s="214" t="s">
        <v>2368</v>
      </c>
      <c r="F166" s="215" t="s">
        <v>2369</v>
      </c>
      <c r="G166" s="216" t="s">
        <v>283</v>
      </c>
      <c r="H166" s="217">
        <v>7</v>
      </c>
      <c r="I166" s="218"/>
      <c r="J166" s="219">
        <f>ROUND(I166*H166,2)</f>
        <v>0</v>
      </c>
      <c r="K166" s="220"/>
      <c r="L166" s="44"/>
      <c r="M166" s="221" t="s">
        <v>19</v>
      </c>
      <c r="N166" s="222" t="s">
        <v>44</v>
      </c>
      <c r="O166" s="84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25" t="s">
        <v>306</v>
      </c>
      <c r="AT166" s="225" t="s">
        <v>188</v>
      </c>
      <c r="AU166" s="225" t="s">
        <v>85</v>
      </c>
      <c r="AY166" s="17" t="s">
        <v>186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7" t="s">
        <v>85</v>
      </c>
      <c r="BK166" s="226">
        <f>ROUND(I166*H166,2)</f>
        <v>0</v>
      </c>
      <c r="BL166" s="17" t="s">
        <v>306</v>
      </c>
      <c r="BM166" s="225" t="s">
        <v>2370</v>
      </c>
    </row>
    <row r="167" s="2" customFormat="1">
      <c r="A167" s="38"/>
      <c r="B167" s="39"/>
      <c r="C167" s="40"/>
      <c r="D167" s="227" t="s">
        <v>194</v>
      </c>
      <c r="E167" s="40"/>
      <c r="F167" s="228" t="s">
        <v>2371</v>
      </c>
      <c r="G167" s="40"/>
      <c r="H167" s="40"/>
      <c r="I167" s="229"/>
      <c r="J167" s="40"/>
      <c r="K167" s="40"/>
      <c r="L167" s="44"/>
      <c r="M167" s="230"/>
      <c r="N167" s="231"/>
      <c r="O167" s="84"/>
      <c r="P167" s="84"/>
      <c r="Q167" s="84"/>
      <c r="R167" s="84"/>
      <c r="S167" s="84"/>
      <c r="T167" s="85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7" t="s">
        <v>194</v>
      </c>
      <c r="AU167" s="17" t="s">
        <v>85</v>
      </c>
    </row>
    <row r="168" s="2" customFormat="1" ht="16.5" customHeight="1">
      <c r="A168" s="38"/>
      <c r="B168" s="39"/>
      <c r="C168" s="254" t="s">
        <v>457</v>
      </c>
      <c r="D168" s="254" t="s">
        <v>236</v>
      </c>
      <c r="E168" s="255" t="s">
        <v>2372</v>
      </c>
      <c r="F168" s="256" t="s">
        <v>2373</v>
      </c>
      <c r="G168" s="257" t="s">
        <v>283</v>
      </c>
      <c r="H168" s="258">
        <v>1</v>
      </c>
      <c r="I168" s="259"/>
      <c r="J168" s="260">
        <f>ROUND(I168*H168,2)</f>
        <v>0</v>
      </c>
      <c r="K168" s="261"/>
      <c r="L168" s="262"/>
      <c r="M168" s="263" t="s">
        <v>19</v>
      </c>
      <c r="N168" s="264" t="s">
        <v>44</v>
      </c>
      <c r="O168" s="84"/>
      <c r="P168" s="223">
        <f>O168*H168</f>
        <v>0</v>
      </c>
      <c r="Q168" s="223">
        <v>0.00040000000000000002</v>
      </c>
      <c r="R168" s="223">
        <f>Q168*H168</f>
        <v>0.00040000000000000002</v>
      </c>
      <c r="S168" s="223">
        <v>0</v>
      </c>
      <c r="T168" s="224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25" t="s">
        <v>406</v>
      </c>
      <c r="AT168" s="225" t="s">
        <v>236</v>
      </c>
      <c r="AU168" s="225" t="s">
        <v>85</v>
      </c>
      <c r="AY168" s="17" t="s">
        <v>186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7" t="s">
        <v>85</v>
      </c>
      <c r="BK168" s="226">
        <f>ROUND(I168*H168,2)</f>
        <v>0</v>
      </c>
      <c r="BL168" s="17" t="s">
        <v>306</v>
      </c>
      <c r="BM168" s="225" t="s">
        <v>2374</v>
      </c>
    </row>
    <row r="169" s="2" customFormat="1" ht="16.5" customHeight="1">
      <c r="A169" s="38"/>
      <c r="B169" s="39"/>
      <c r="C169" s="254" t="s">
        <v>462</v>
      </c>
      <c r="D169" s="254" t="s">
        <v>236</v>
      </c>
      <c r="E169" s="255" t="s">
        <v>2375</v>
      </c>
      <c r="F169" s="256" t="s">
        <v>2376</v>
      </c>
      <c r="G169" s="257" t="s">
        <v>283</v>
      </c>
      <c r="H169" s="258">
        <v>1</v>
      </c>
      <c r="I169" s="259"/>
      <c r="J169" s="260">
        <f>ROUND(I169*H169,2)</f>
        <v>0</v>
      </c>
      <c r="K169" s="261"/>
      <c r="L169" s="262"/>
      <c r="M169" s="263" t="s">
        <v>19</v>
      </c>
      <c r="N169" s="264" t="s">
        <v>44</v>
      </c>
      <c r="O169" s="84"/>
      <c r="P169" s="223">
        <f>O169*H169</f>
        <v>0</v>
      </c>
      <c r="Q169" s="223">
        <v>0.00040000000000000002</v>
      </c>
      <c r="R169" s="223">
        <f>Q169*H169</f>
        <v>0.00040000000000000002</v>
      </c>
      <c r="S169" s="223">
        <v>0</v>
      </c>
      <c r="T169" s="224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25" t="s">
        <v>406</v>
      </c>
      <c r="AT169" s="225" t="s">
        <v>236</v>
      </c>
      <c r="AU169" s="225" t="s">
        <v>85</v>
      </c>
      <c r="AY169" s="17" t="s">
        <v>186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7" t="s">
        <v>85</v>
      </c>
      <c r="BK169" s="226">
        <f>ROUND(I169*H169,2)</f>
        <v>0</v>
      </c>
      <c r="BL169" s="17" t="s">
        <v>306</v>
      </c>
      <c r="BM169" s="225" t="s">
        <v>2377</v>
      </c>
    </row>
    <row r="170" s="2" customFormat="1" ht="24.9" customHeight="1">
      <c r="A170" s="38"/>
      <c r="B170" s="39"/>
      <c r="C170" s="254" t="s">
        <v>468</v>
      </c>
      <c r="D170" s="254" t="s">
        <v>236</v>
      </c>
      <c r="E170" s="255" t="s">
        <v>2378</v>
      </c>
      <c r="F170" s="256" t="s">
        <v>2379</v>
      </c>
      <c r="G170" s="257" t="s">
        <v>283</v>
      </c>
      <c r="H170" s="258">
        <v>1</v>
      </c>
      <c r="I170" s="259"/>
      <c r="J170" s="260">
        <f>ROUND(I170*H170,2)</f>
        <v>0</v>
      </c>
      <c r="K170" s="261"/>
      <c r="L170" s="262"/>
      <c r="M170" s="263" t="s">
        <v>19</v>
      </c>
      <c r="N170" s="264" t="s">
        <v>44</v>
      </c>
      <c r="O170" s="84"/>
      <c r="P170" s="223">
        <f>O170*H170</f>
        <v>0</v>
      </c>
      <c r="Q170" s="223">
        <v>0.00040000000000000002</v>
      </c>
      <c r="R170" s="223">
        <f>Q170*H170</f>
        <v>0.00040000000000000002</v>
      </c>
      <c r="S170" s="223">
        <v>0</v>
      </c>
      <c r="T170" s="224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406</v>
      </c>
      <c r="AT170" s="225" t="s">
        <v>236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306</v>
      </c>
      <c r="BM170" s="225" t="s">
        <v>2380</v>
      </c>
    </row>
    <row r="171" s="2" customFormat="1" ht="16.5" customHeight="1">
      <c r="A171" s="38"/>
      <c r="B171" s="39"/>
      <c r="C171" s="254" t="s">
        <v>474</v>
      </c>
      <c r="D171" s="254" t="s">
        <v>236</v>
      </c>
      <c r="E171" s="255" t="s">
        <v>2381</v>
      </c>
      <c r="F171" s="256" t="s">
        <v>2382</v>
      </c>
      <c r="G171" s="257" t="s">
        <v>283</v>
      </c>
      <c r="H171" s="258">
        <v>2</v>
      </c>
      <c r="I171" s="259"/>
      <c r="J171" s="260">
        <f>ROUND(I171*H171,2)</f>
        <v>0</v>
      </c>
      <c r="K171" s="261"/>
      <c r="L171" s="262"/>
      <c r="M171" s="263" t="s">
        <v>19</v>
      </c>
      <c r="N171" s="264" t="s">
        <v>44</v>
      </c>
      <c r="O171" s="84"/>
      <c r="P171" s="223">
        <f>O171*H171</f>
        <v>0</v>
      </c>
      <c r="Q171" s="223">
        <v>0.00040000000000000002</v>
      </c>
      <c r="R171" s="223">
        <f>Q171*H171</f>
        <v>0.00080000000000000004</v>
      </c>
      <c r="S171" s="223">
        <v>0</v>
      </c>
      <c r="T171" s="224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25" t="s">
        <v>406</v>
      </c>
      <c r="AT171" s="225" t="s">
        <v>236</v>
      </c>
      <c r="AU171" s="225" t="s">
        <v>85</v>
      </c>
      <c r="AY171" s="17" t="s">
        <v>186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7" t="s">
        <v>85</v>
      </c>
      <c r="BK171" s="226">
        <f>ROUND(I171*H171,2)</f>
        <v>0</v>
      </c>
      <c r="BL171" s="17" t="s">
        <v>306</v>
      </c>
      <c r="BM171" s="225" t="s">
        <v>2383</v>
      </c>
    </row>
    <row r="172" s="2" customFormat="1" ht="16.5" customHeight="1">
      <c r="A172" s="38"/>
      <c r="B172" s="39"/>
      <c r="C172" s="254" t="s">
        <v>480</v>
      </c>
      <c r="D172" s="254" t="s">
        <v>236</v>
      </c>
      <c r="E172" s="255" t="s">
        <v>2384</v>
      </c>
      <c r="F172" s="256" t="s">
        <v>2385</v>
      </c>
      <c r="G172" s="257" t="s">
        <v>283</v>
      </c>
      <c r="H172" s="258">
        <v>2</v>
      </c>
      <c r="I172" s="259"/>
      <c r="J172" s="260">
        <f>ROUND(I172*H172,2)</f>
        <v>0</v>
      </c>
      <c r="K172" s="261"/>
      <c r="L172" s="262"/>
      <c r="M172" s="263" t="s">
        <v>19</v>
      </c>
      <c r="N172" s="264" t="s">
        <v>44</v>
      </c>
      <c r="O172" s="84"/>
      <c r="P172" s="223">
        <f>O172*H172</f>
        <v>0</v>
      </c>
      <c r="Q172" s="223">
        <v>0.00040000000000000002</v>
      </c>
      <c r="R172" s="223">
        <f>Q172*H172</f>
        <v>0.00080000000000000004</v>
      </c>
      <c r="S172" s="223">
        <v>0</v>
      </c>
      <c r="T172" s="224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25" t="s">
        <v>406</v>
      </c>
      <c r="AT172" s="225" t="s">
        <v>236</v>
      </c>
      <c r="AU172" s="225" t="s">
        <v>85</v>
      </c>
      <c r="AY172" s="17" t="s">
        <v>186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7" t="s">
        <v>85</v>
      </c>
      <c r="BK172" s="226">
        <f>ROUND(I172*H172,2)</f>
        <v>0</v>
      </c>
      <c r="BL172" s="17" t="s">
        <v>306</v>
      </c>
      <c r="BM172" s="225" t="s">
        <v>2386</v>
      </c>
    </row>
    <row r="173" s="2" customFormat="1" ht="24.15" customHeight="1">
      <c r="A173" s="38"/>
      <c r="B173" s="39"/>
      <c r="C173" s="213" t="s">
        <v>486</v>
      </c>
      <c r="D173" s="213" t="s">
        <v>188</v>
      </c>
      <c r="E173" s="214" t="s">
        <v>2387</v>
      </c>
      <c r="F173" s="215" t="s">
        <v>2388</v>
      </c>
      <c r="G173" s="216" t="s">
        <v>283</v>
      </c>
      <c r="H173" s="217">
        <v>3</v>
      </c>
      <c r="I173" s="218"/>
      <c r="J173" s="219">
        <f>ROUND(I173*H173,2)</f>
        <v>0</v>
      </c>
      <c r="K173" s="220"/>
      <c r="L173" s="44"/>
      <c r="M173" s="221" t="s">
        <v>19</v>
      </c>
      <c r="N173" s="222" t="s">
        <v>44</v>
      </c>
      <c r="O173" s="84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25" t="s">
        <v>306</v>
      </c>
      <c r="AT173" s="225" t="s">
        <v>188</v>
      </c>
      <c r="AU173" s="225" t="s">
        <v>85</v>
      </c>
      <c r="AY173" s="17" t="s">
        <v>186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7" t="s">
        <v>85</v>
      </c>
      <c r="BK173" s="226">
        <f>ROUND(I173*H173,2)</f>
        <v>0</v>
      </c>
      <c r="BL173" s="17" t="s">
        <v>306</v>
      </c>
      <c r="BM173" s="225" t="s">
        <v>2389</v>
      </c>
    </row>
    <row r="174" s="2" customFormat="1">
      <c r="A174" s="38"/>
      <c r="B174" s="39"/>
      <c r="C174" s="40"/>
      <c r="D174" s="227" t="s">
        <v>194</v>
      </c>
      <c r="E174" s="40"/>
      <c r="F174" s="228" t="s">
        <v>2390</v>
      </c>
      <c r="G174" s="40"/>
      <c r="H174" s="40"/>
      <c r="I174" s="229"/>
      <c r="J174" s="40"/>
      <c r="K174" s="40"/>
      <c r="L174" s="44"/>
      <c r="M174" s="230"/>
      <c r="N174" s="231"/>
      <c r="O174" s="84"/>
      <c r="P174" s="84"/>
      <c r="Q174" s="84"/>
      <c r="R174" s="84"/>
      <c r="S174" s="84"/>
      <c r="T174" s="85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194</v>
      </c>
      <c r="AU174" s="17" t="s">
        <v>85</v>
      </c>
    </row>
    <row r="175" s="2" customFormat="1" ht="16.5" customHeight="1">
      <c r="A175" s="38"/>
      <c r="B175" s="39"/>
      <c r="C175" s="254" t="s">
        <v>494</v>
      </c>
      <c r="D175" s="254" t="s">
        <v>236</v>
      </c>
      <c r="E175" s="255" t="s">
        <v>2391</v>
      </c>
      <c r="F175" s="256" t="s">
        <v>2392</v>
      </c>
      <c r="G175" s="257" t="s">
        <v>283</v>
      </c>
      <c r="H175" s="258">
        <v>3</v>
      </c>
      <c r="I175" s="259"/>
      <c r="J175" s="260">
        <f>ROUND(I175*H175,2)</f>
        <v>0</v>
      </c>
      <c r="K175" s="261"/>
      <c r="L175" s="262"/>
      <c r="M175" s="263" t="s">
        <v>19</v>
      </c>
      <c r="N175" s="264" t="s">
        <v>44</v>
      </c>
      <c r="O175" s="84"/>
      <c r="P175" s="223">
        <f>O175*H175</f>
        <v>0</v>
      </c>
      <c r="Q175" s="223">
        <v>0.0010499999999999999</v>
      </c>
      <c r="R175" s="223">
        <f>Q175*H175</f>
        <v>0.00315</v>
      </c>
      <c r="S175" s="223">
        <v>0</v>
      </c>
      <c r="T175" s="224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25" t="s">
        <v>406</v>
      </c>
      <c r="AT175" s="225" t="s">
        <v>236</v>
      </c>
      <c r="AU175" s="225" t="s">
        <v>85</v>
      </c>
      <c r="AY175" s="17" t="s">
        <v>186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7" t="s">
        <v>85</v>
      </c>
      <c r="BK175" s="226">
        <f>ROUND(I175*H175,2)</f>
        <v>0</v>
      </c>
      <c r="BL175" s="17" t="s">
        <v>306</v>
      </c>
      <c r="BM175" s="225" t="s">
        <v>2393</v>
      </c>
    </row>
    <row r="176" s="2" customFormat="1" ht="24.15" customHeight="1">
      <c r="A176" s="38"/>
      <c r="B176" s="39"/>
      <c r="C176" s="213" t="s">
        <v>499</v>
      </c>
      <c r="D176" s="213" t="s">
        <v>188</v>
      </c>
      <c r="E176" s="214" t="s">
        <v>2394</v>
      </c>
      <c r="F176" s="215" t="s">
        <v>2395</v>
      </c>
      <c r="G176" s="216" t="s">
        <v>283</v>
      </c>
      <c r="H176" s="217">
        <v>1</v>
      </c>
      <c r="I176" s="218"/>
      <c r="J176" s="219">
        <f>ROUND(I176*H176,2)</f>
        <v>0</v>
      </c>
      <c r="K176" s="220"/>
      <c r="L176" s="44"/>
      <c r="M176" s="221" t="s">
        <v>19</v>
      </c>
      <c r="N176" s="222" t="s">
        <v>44</v>
      </c>
      <c r="O176" s="84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306</v>
      </c>
      <c r="AT176" s="225" t="s">
        <v>188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306</v>
      </c>
      <c r="BM176" s="225" t="s">
        <v>2396</v>
      </c>
    </row>
    <row r="177" s="2" customFormat="1" ht="16.5" customHeight="1">
      <c r="A177" s="38"/>
      <c r="B177" s="39"/>
      <c r="C177" s="254" t="s">
        <v>505</v>
      </c>
      <c r="D177" s="254" t="s">
        <v>236</v>
      </c>
      <c r="E177" s="255" t="s">
        <v>2397</v>
      </c>
      <c r="F177" s="256" t="s">
        <v>2398</v>
      </c>
      <c r="G177" s="257" t="s">
        <v>283</v>
      </c>
      <c r="H177" s="258">
        <v>1</v>
      </c>
      <c r="I177" s="259"/>
      <c r="J177" s="260">
        <f>ROUND(I177*H177,2)</f>
        <v>0</v>
      </c>
      <c r="K177" s="261"/>
      <c r="L177" s="262"/>
      <c r="M177" s="263" t="s">
        <v>19</v>
      </c>
      <c r="N177" s="264" t="s">
        <v>44</v>
      </c>
      <c r="O177" s="84"/>
      <c r="P177" s="223">
        <f>O177*H177</f>
        <v>0</v>
      </c>
      <c r="Q177" s="223">
        <v>0.0010499999999999999</v>
      </c>
      <c r="R177" s="223">
        <f>Q177*H177</f>
        <v>0.0010499999999999999</v>
      </c>
      <c r="S177" s="223">
        <v>0</v>
      </c>
      <c r="T177" s="224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25" t="s">
        <v>406</v>
      </c>
      <c r="AT177" s="225" t="s">
        <v>236</v>
      </c>
      <c r="AU177" s="225" t="s">
        <v>85</v>
      </c>
      <c r="AY177" s="17" t="s">
        <v>186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7" t="s">
        <v>85</v>
      </c>
      <c r="BK177" s="226">
        <f>ROUND(I177*H177,2)</f>
        <v>0</v>
      </c>
      <c r="BL177" s="17" t="s">
        <v>306</v>
      </c>
      <c r="BM177" s="225" t="s">
        <v>2399</v>
      </c>
    </row>
    <row r="178" s="2" customFormat="1" ht="24.15" customHeight="1">
      <c r="A178" s="38"/>
      <c r="B178" s="39"/>
      <c r="C178" s="213" t="s">
        <v>511</v>
      </c>
      <c r="D178" s="213" t="s">
        <v>188</v>
      </c>
      <c r="E178" s="214" t="s">
        <v>2400</v>
      </c>
      <c r="F178" s="215" t="s">
        <v>2401</v>
      </c>
      <c r="G178" s="216" t="s">
        <v>283</v>
      </c>
      <c r="H178" s="217">
        <v>2</v>
      </c>
      <c r="I178" s="218"/>
      <c r="J178" s="219">
        <f>ROUND(I178*H178,2)</f>
        <v>0</v>
      </c>
      <c r="K178" s="220"/>
      <c r="L178" s="44"/>
      <c r="M178" s="221" t="s">
        <v>19</v>
      </c>
      <c r="N178" s="222" t="s">
        <v>44</v>
      </c>
      <c r="O178" s="84"/>
      <c r="P178" s="223">
        <f>O178*H178</f>
        <v>0</v>
      </c>
      <c r="Q178" s="223">
        <v>0</v>
      </c>
      <c r="R178" s="223">
        <f>Q178*H178</f>
        <v>0</v>
      </c>
      <c r="S178" s="223">
        <v>0</v>
      </c>
      <c r="T178" s="224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25" t="s">
        <v>306</v>
      </c>
      <c r="AT178" s="225" t="s">
        <v>188</v>
      </c>
      <c r="AU178" s="225" t="s">
        <v>85</v>
      </c>
      <c r="AY178" s="17" t="s">
        <v>186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7" t="s">
        <v>85</v>
      </c>
      <c r="BK178" s="226">
        <f>ROUND(I178*H178,2)</f>
        <v>0</v>
      </c>
      <c r="BL178" s="17" t="s">
        <v>306</v>
      </c>
      <c r="BM178" s="225" t="s">
        <v>2402</v>
      </c>
    </row>
    <row r="179" s="2" customFormat="1">
      <c r="A179" s="38"/>
      <c r="B179" s="39"/>
      <c r="C179" s="40"/>
      <c r="D179" s="227" t="s">
        <v>194</v>
      </c>
      <c r="E179" s="40"/>
      <c r="F179" s="228" t="s">
        <v>2403</v>
      </c>
      <c r="G179" s="40"/>
      <c r="H179" s="40"/>
      <c r="I179" s="229"/>
      <c r="J179" s="40"/>
      <c r="K179" s="40"/>
      <c r="L179" s="44"/>
      <c r="M179" s="230"/>
      <c r="N179" s="231"/>
      <c r="O179" s="84"/>
      <c r="P179" s="84"/>
      <c r="Q179" s="84"/>
      <c r="R179" s="84"/>
      <c r="S179" s="84"/>
      <c r="T179" s="85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7" t="s">
        <v>194</v>
      </c>
      <c r="AU179" s="17" t="s">
        <v>85</v>
      </c>
    </row>
    <row r="180" s="2" customFormat="1" ht="24.15" customHeight="1">
      <c r="A180" s="38"/>
      <c r="B180" s="39"/>
      <c r="C180" s="254" t="s">
        <v>517</v>
      </c>
      <c r="D180" s="254" t="s">
        <v>236</v>
      </c>
      <c r="E180" s="255" t="s">
        <v>2404</v>
      </c>
      <c r="F180" s="256" t="s">
        <v>2405</v>
      </c>
      <c r="G180" s="257" t="s">
        <v>283</v>
      </c>
      <c r="H180" s="258">
        <v>1</v>
      </c>
      <c r="I180" s="259"/>
      <c r="J180" s="260">
        <f>ROUND(I180*H180,2)</f>
        <v>0</v>
      </c>
      <c r="K180" s="261"/>
      <c r="L180" s="262"/>
      <c r="M180" s="263" t="s">
        <v>19</v>
      </c>
      <c r="N180" s="264" t="s">
        <v>44</v>
      </c>
      <c r="O180" s="84"/>
      <c r="P180" s="223">
        <f>O180*H180</f>
        <v>0</v>
      </c>
      <c r="Q180" s="223">
        <v>0.00046999999999999999</v>
      </c>
      <c r="R180" s="223">
        <f>Q180*H180</f>
        <v>0.00046999999999999999</v>
      </c>
      <c r="S180" s="223">
        <v>0</v>
      </c>
      <c r="T180" s="224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25" t="s">
        <v>406</v>
      </c>
      <c r="AT180" s="225" t="s">
        <v>236</v>
      </c>
      <c r="AU180" s="225" t="s">
        <v>85</v>
      </c>
      <c r="AY180" s="17" t="s">
        <v>186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7" t="s">
        <v>85</v>
      </c>
      <c r="BK180" s="226">
        <f>ROUND(I180*H180,2)</f>
        <v>0</v>
      </c>
      <c r="BL180" s="17" t="s">
        <v>306</v>
      </c>
      <c r="BM180" s="225" t="s">
        <v>2406</v>
      </c>
    </row>
    <row r="181" s="2" customFormat="1" ht="16.5" customHeight="1">
      <c r="A181" s="38"/>
      <c r="B181" s="39"/>
      <c r="C181" s="254" t="s">
        <v>525</v>
      </c>
      <c r="D181" s="254" t="s">
        <v>236</v>
      </c>
      <c r="E181" s="255" t="s">
        <v>2407</v>
      </c>
      <c r="F181" s="256" t="s">
        <v>2408</v>
      </c>
      <c r="G181" s="257" t="s">
        <v>283</v>
      </c>
      <c r="H181" s="258">
        <v>1</v>
      </c>
      <c r="I181" s="259"/>
      <c r="J181" s="260">
        <f>ROUND(I181*H181,2)</f>
        <v>0</v>
      </c>
      <c r="K181" s="261"/>
      <c r="L181" s="262"/>
      <c r="M181" s="263" t="s">
        <v>19</v>
      </c>
      <c r="N181" s="264" t="s">
        <v>44</v>
      </c>
      <c r="O181" s="84"/>
      <c r="P181" s="223">
        <f>O181*H181</f>
        <v>0</v>
      </c>
      <c r="Q181" s="223">
        <v>0.00046999999999999999</v>
      </c>
      <c r="R181" s="223">
        <f>Q181*H181</f>
        <v>0.00046999999999999999</v>
      </c>
      <c r="S181" s="223">
        <v>0</v>
      </c>
      <c r="T181" s="224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406</v>
      </c>
      <c r="AT181" s="225" t="s">
        <v>236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306</v>
      </c>
      <c r="BM181" s="225" t="s">
        <v>2409</v>
      </c>
    </row>
    <row r="182" s="2" customFormat="1" ht="24.15" customHeight="1">
      <c r="A182" s="38"/>
      <c r="B182" s="39"/>
      <c r="C182" s="213" t="s">
        <v>531</v>
      </c>
      <c r="D182" s="213" t="s">
        <v>188</v>
      </c>
      <c r="E182" s="214" t="s">
        <v>2410</v>
      </c>
      <c r="F182" s="215" t="s">
        <v>2411</v>
      </c>
      <c r="G182" s="216" t="s">
        <v>283</v>
      </c>
      <c r="H182" s="217">
        <v>1</v>
      </c>
      <c r="I182" s="218"/>
      <c r="J182" s="219">
        <f>ROUND(I182*H182,2)</f>
        <v>0</v>
      </c>
      <c r="K182" s="220"/>
      <c r="L182" s="44"/>
      <c r="M182" s="221" t="s">
        <v>19</v>
      </c>
      <c r="N182" s="222" t="s">
        <v>44</v>
      </c>
      <c r="O182" s="84"/>
      <c r="P182" s="223">
        <f>O182*H182</f>
        <v>0</v>
      </c>
      <c r="Q182" s="223">
        <v>0</v>
      </c>
      <c r="R182" s="223">
        <f>Q182*H182</f>
        <v>0</v>
      </c>
      <c r="S182" s="223">
        <v>0</v>
      </c>
      <c r="T182" s="224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25" t="s">
        <v>306</v>
      </c>
      <c r="AT182" s="225" t="s">
        <v>188</v>
      </c>
      <c r="AU182" s="225" t="s">
        <v>85</v>
      </c>
      <c r="AY182" s="17" t="s">
        <v>186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7" t="s">
        <v>85</v>
      </c>
      <c r="BK182" s="226">
        <f>ROUND(I182*H182,2)</f>
        <v>0</v>
      </c>
      <c r="BL182" s="17" t="s">
        <v>306</v>
      </c>
      <c r="BM182" s="225" t="s">
        <v>2412</v>
      </c>
    </row>
    <row r="183" s="2" customFormat="1">
      <c r="A183" s="38"/>
      <c r="B183" s="39"/>
      <c r="C183" s="40"/>
      <c r="D183" s="227" t="s">
        <v>194</v>
      </c>
      <c r="E183" s="40"/>
      <c r="F183" s="228" t="s">
        <v>2413</v>
      </c>
      <c r="G183" s="40"/>
      <c r="H183" s="40"/>
      <c r="I183" s="229"/>
      <c r="J183" s="40"/>
      <c r="K183" s="40"/>
      <c r="L183" s="44"/>
      <c r="M183" s="230"/>
      <c r="N183" s="231"/>
      <c r="O183" s="84"/>
      <c r="P183" s="84"/>
      <c r="Q183" s="84"/>
      <c r="R183" s="84"/>
      <c r="S183" s="84"/>
      <c r="T183" s="85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7" t="s">
        <v>194</v>
      </c>
      <c r="AU183" s="17" t="s">
        <v>85</v>
      </c>
    </row>
    <row r="184" s="2" customFormat="1" ht="24.9" customHeight="1">
      <c r="A184" s="38"/>
      <c r="B184" s="39"/>
      <c r="C184" s="254" t="s">
        <v>537</v>
      </c>
      <c r="D184" s="254" t="s">
        <v>236</v>
      </c>
      <c r="E184" s="255" t="s">
        <v>2414</v>
      </c>
      <c r="F184" s="256" t="s">
        <v>2415</v>
      </c>
      <c r="G184" s="257" t="s">
        <v>283</v>
      </c>
      <c r="H184" s="258">
        <v>1</v>
      </c>
      <c r="I184" s="259"/>
      <c r="J184" s="260">
        <f>ROUND(I184*H184,2)</f>
        <v>0</v>
      </c>
      <c r="K184" s="261"/>
      <c r="L184" s="262"/>
      <c r="M184" s="263" t="s">
        <v>19</v>
      </c>
      <c r="N184" s="264" t="s">
        <v>44</v>
      </c>
      <c r="O184" s="84"/>
      <c r="P184" s="223">
        <f>O184*H184</f>
        <v>0</v>
      </c>
      <c r="Q184" s="223">
        <v>0.002</v>
      </c>
      <c r="R184" s="223">
        <f>Q184*H184</f>
        <v>0.002</v>
      </c>
      <c r="S184" s="223">
        <v>0</v>
      </c>
      <c r="T184" s="224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25" t="s">
        <v>406</v>
      </c>
      <c r="AT184" s="225" t="s">
        <v>236</v>
      </c>
      <c r="AU184" s="225" t="s">
        <v>85</v>
      </c>
      <c r="AY184" s="17" t="s">
        <v>186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7" t="s">
        <v>85</v>
      </c>
      <c r="BK184" s="226">
        <f>ROUND(I184*H184,2)</f>
        <v>0</v>
      </c>
      <c r="BL184" s="17" t="s">
        <v>306</v>
      </c>
      <c r="BM184" s="225" t="s">
        <v>2416</v>
      </c>
    </row>
    <row r="185" s="2" customFormat="1" ht="24.15" customHeight="1">
      <c r="A185" s="38"/>
      <c r="B185" s="39"/>
      <c r="C185" s="213" t="s">
        <v>544</v>
      </c>
      <c r="D185" s="213" t="s">
        <v>188</v>
      </c>
      <c r="E185" s="214" t="s">
        <v>2417</v>
      </c>
      <c r="F185" s="215" t="s">
        <v>2418</v>
      </c>
      <c r="G185" s="216" t="s">
        <v>283</v>
      </c>
      <c r="H185" s="217">
        <v>5</v>
      </c>
      <c r="I185" s="218"/>
      <c r="J185" s="219">
        <f>ROUND(I185*H185,2)</f>
        <v>0</v>
      </c>
      <c r="K185" s="220"/>
      <c r="L185" s="44"/>
      <c r="M185" s="221" t="s">
        <v>19</v>
      </c>
      <c r="N185" s="222" t="s">
        <v>44</v>
      </c>
      <c r="O185" s="84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25" t="s">
        <v>306</v>
      </c>
      <c r="AT185" s="225" t="s">
        <v>188</v>
      </c>
      <c r="AU185" s="225" t="s">
        <v>85</v>
      </c>
      <c r="AY185" s="17" t="s">
        <v>186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7" t="s">
        <v>85</v>
      </c>
      <c r="BK185" s="226">
        <f>ROUND(I185*H185,2)</f>
        <v>0</v>
      </c>
      <c r="BL185" s="17" t="s">
        <v>306</v>
      </c>
      <c r="BM185" s="225" t="s">
        <v>2419</v>
      </c>
    </row>
    <row r="186" s="2" customFormat="1">
      <c r="A186" s="38"/>
      <c r="B186" s="39"/>
      <c r="C186" s="40"/>
      <c r="D186" s="227" t="s">
        <v>194</v>
      </c>
      <c r="E186" s="40"/>
      <c r="F186" s="228" t="s">
        <v>2420</v>
      </c>
      <c r="G186" s="40"/>
      <c r="H186" s="40"/>
      <c r="I186" s="229"/>
      <c r="J186" s="40"/>
      <c r="K186" s="40"/>
      <c r="L186" s="44"/>
      <c r="M186" s="230"/>
      <c r="N186" s="231"/>
      <c r="O186" s="84"/>
      <c r="P186" s="84"/>
      <c r="Q186" s="84"/>
      <c r="R186" s="84"/>
      <c r="S186" s="84"/>
      <c r="T186" s="85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194</v>
      </c>
      <c r="AU186" s="17" t="s">
        <v>85</v>
      </c>
    </row>
    <row r="187" s="2" customFormat="1" ht="16.5" customHeight="1">
      <c r="A187" s="38"/>
      <c r="B187" s="39"/>
      <c r="C187" s="254" t="s">
        <v>551</v>
      </c>
      <c r="D187" s="254" t="s">
        <v>236</v>
      </c>
      <c r="E187" s="255" t="s">
        <v>2421</v>
      </c>
      <c r="F187" s="256" t="s">
        <v>2422</v>
      </c>
      <c r="G187" s="257" t="s">
        <v>283</v>
      </c>
      <c r="H187" s="258">
        <v>3</v>
      </c>
      <c r="I187" s="259"/>
      <c r="J187" s="260">
        <f>ROUND(I187*H187,2)</f>
        <v>0</v>
      </c>
      <c r="K187" s="261"/>
      <c r="L187" s="262"/>
      <c r="M187" s="263" t="s">
        <v>19</v>
      </c>
      <c r="N187" s="264" t="s">
        <v>44</v>
      </c>
      <c r="O187" s="84"/>
      <c r="P187" s="223">
        <f>O187*H187</f>
        <v>0</v>
      </c>
      <c r="Q187" s="223">
        <v>0.0027000000000000001</v>
      </c>
      <c r="R187" s="223">
        <f>Q187*H187</f>
        <v>0.0080999999999999996</v>
      </c>
      <c r="S187" s="223">
        <v>0</v>
      </c>
      <c r="T187" s="224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25" t="s">
        <v>406</v>
      </c>
      <c r="AT187" s="225" t="s">
        <v>236</v>
      </c>
      <c r="AU187" s="225" t="s">
        <v>85</v>
      </c>
      <c r="AY187" s="17" t="s">
        <v>186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7" t="s">
        <v>85</v>
      </c>
      <c r="BK187" s="226">
        <f>ROUND(I187*H187,2)</f>
        <v>0</v>
      </c>
      <c r="BL187" s="17" t="s">
        <v>306</v>
      </c>
      <c r="BM187" s="225" t="s">
        <v>2423</v>
      </c>
    </row>
    <row r="188" s="2" customFormat="1" ht="16.5" customHeight="1">
      <c r="A188" s="38"/>
      <c r="B188" s="39"/>
      <c r="C188" s="254" t="s">
        <v>557</v>
      </c>
      <c r="D188" s="254" t="s">
        <v>236</v>
      </c>
      <c r="E188" s="255" t="s">
        <v>2424</v>
      </c>
      <c r="F188" s="256" t="s">
        <v>2425</v>
      </c>
      <c r="G188" s="257" t="s">
        <v>283</v>
      </c>
      <c r="H188" s="258">
        <v>1</v>
      </c>
      <c r="I188" s="259"/>
      <c r="J188" s="260">
        <f>ROUND(I188*H188,2)</f>
        <v>0</v>
      </c>
      <c r="K188" s="261"/>
      <c r="L188" s="262"/>
      <c r="M188" s="263" t="s">
        <v>19</v>
      </c>
      <c r="N188" s="264" t="s">
        <v>44</v>
      </c>
      <c r="O188" s="84"/>
      <c r="P188" s="223">
        <f>O188*H188</f>
        <v>0</v>
      </c>
      <c r="Q188" s="223">
        <v>0.0027000000000000001</v>
      </c>
      <c r="R188" s="223">
        <f>Q188*H188</f>
        <v>0.0027000000000000001</v>
      </c>
      <c r="S188" s="223">
        <v>0</v>
      </c>
      <c r="T188" s="224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25" t="s">
        <v>406</v>
      </c>
      <c r="AT188" s="225" t="s">
        <v>236</v>
      </c>
      <c r="AU188" s="225" t="s">
        <v>85</v>
      </c>
      <c r="AY188" s="17" t="s">
        <v>186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7" t="s">
        <v>85</v>
      </c>
      <c r="BK188" s="226">
        <f>ROUND(I188*H188,2)</f>
        <v>0</v>
      </c>
      <c r="BL188" s="17" t="s">
        <v>306</v>
      </c>
      <c r="BM188" s="225" t="s">
        <v>2426</v>
      </c>
    </row>
    <row r="189" s="2" customFormat="1" ht="16.5" customHeight="1">
      <c r="A189" s="38"/>
      <c r="B189" s="39"/>
      <c r="C189" s="254" t="s">
        <v>563</v>
      </c>
      <c r="D189" s="254" t="s">
        <v>236</v>
      </c>
      <c r="E189" s="255" t="s">
        <v>2427</v>
      </c>
      <c r="F189" s="256" t="s">
        <v>2428</v>
      </c>
      <c r="G189" s="257" t="s">
        <v>283</v>
      </c>
      <c r="H189" s="258">
        <v>1</v>
      </c>
      <c r="I189" s="259"/>
      <c r="J189" s="260">
        <f>ROUND(I189*H189,2)</f>
        <v>0</v>
      </c>
      <c r="K189" s="261"/>
      <c r="L189" s="262"/>
      <c r="M189" s="263" t="s">
        <v>19</v>
      </c>
      <c r="N189" s="264" t="s">
        <v>44</v>
      </c>
      <c r="O189" s="84"/>
      <c r="P189" s="223">
        <f>O189*H189</f>
        <v>0</v>
      </c>
      <c r="Q189" s="223">
        <v>0.0027000000000000001</v>
      </c>
      <c r="R189" s="223">
        <f>Q189*H189</f>
        <v>0.0027000000000000001</v>
      </c>
      <c r="S189" s="223">
        <v>0</v>
      </c>
      <c r="T189" s="224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25" t="s">
        <v>406</v>
      </c>
      <c r="AT189" s="225" t="s">
        <v>236</v>
      </c>
      <c r="AU189" s="225" t="s">
        <v>85</v>
      </c>
      <c r="AY189" s="17" t="s">
        <v>186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7" t="s">
        <v>85</v>
      </c>
      <c r="BK189" s="226">
        <f>ROUND(I189*H189,2)</f>
        <v>0</v>
      </c>
      <c r="BL189" s="17" t="s">
        <v>306</v>
      </c>
      <c r="BM189" s="225" t="s">
        <v>2429</v>
      </c>
    </row>
    <row r="190" s="2" customFormat="1" ht="49.05" customHeight="1">
      <c r="A190" s="38"/>
      <c r="B190" s="39"/>
      <c r="C190" s="213" t="s">
        <v>572</v>
      </c>
      <c r="D190" s="213" t="s">
        <v>188</v>
      </c>
      <c r="E190" s="214" t="s">
        <v>2430</v>
      </c>
      <c r="F190" s="215" t="s">
        <v>2431</v>
      </c>
      <c r="G190" s="216" t="s">
        <v>566</v>
      </c>
      <c r="H190" s="217">
        <v>35</v>
      </c>
      <c r="I190" s="218"/>
      <c r="J190" s="219">
        <f>ROUND(I190*H190,2)</f>
        <v>0</v>
      </c>
      <c r="K190" s="220"/>
      <c r="L190" s="44"/>
      <c r="M190" s="221" t="s">
        <v>19</v>
      </c>
      <c r="N190" s="222" t="s">
        <v>44</v>
      </c>
      <c r="O190" s="84"/>
      <c r="P190" s="223">
        <f>O190*H190</f>
        <v>0</v>
      </c>
      <c r="Q190" s="223">
        <v>0</v>
      </c>
      <c r="R190" s="223">
        <f>Q190*H190</f>
        <v>0</v>
      </c>
      <c r="S190" s="223">
        <v>0</v>
      </c>
      <c r="T190" s="224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25" t="s">
        <v>306</v>
      </c>
      <c r="AT190" s="225" t="s">
        <v>188</v>
      </c>
      <c r="AU190" s="225" t="s">
        <v>85</v>
      </c>
      <c r="AY190" s="17" t="s">
        <v>186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7" t="s">
        <v>85</v>
      </c>
      <c r="BK190" s="226">
        <f>ROUND(I190*H190,2)</f>
        <v>0</v>
      </c>
      <c r="BL190" s="17" t="s">
        <v>306</v>
      </c>
      <c r="BM190" s="225" t="s">
        <v>2432</v>
      </c>
    </row>
    <row r="191" s="2" customFormat="1">
      <c r="A191" s="38"/>
      <c r="B191" s="39"/>
      <c r="C191" s="40"/>
      <c r="D191" s="227" t="s">
        <v>194</v>
      </c>
      <c r="E191" s="40"/>
      <c r="F191" s="228" t="s">
        <v>2433</v>
      </c>
      <c r="G191" s="40"/>
      <c r="H191" s="40"/>
      <c r="I191" s="229"/>
      <c r="J191" s="40"/>
      <c r="K191" s="40"/>
      <c r="L191" s="44"/>
      <c r="M191" s="230"/>
      <c r="N191" s="231"/>
      <c r="O191" s="84"/>
      <c r="P191" s="84"/>
      <c r="Q191" s="84"/>
      <c r="R191" s="84"/>
      <c r="S191" s="84"/>
      <c r="T191" s="85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7" t="s">
        <v>194</v>
      </c>
      <c r="AU191" s="17" t="s">
        <v>85</v>
      </c>
    </row>
    <row r="192" s="2" customFormat="1" ht="24.15" customHeight="1">
      <c r="A192" s="38"/>
      <c r="B192" s="39"/>
      <c r="C192" s="254" t="s">
        <v>578</v>
      </c>
      <c r="D192" s="254" t="s">
        <v>236</v>
      </c>
      <c r="E192" s="255" t="s">
        <v>2434</v>
      </c>
      <c r="F192" s="256" t="s">
        <v>2435</v>
      </c>
      <c r="G192" s="257" t="s">
        <v>566</v>
      </c>
      <c r="H192" s="258">
        <v>40.25</v>
      </c>
      <c r="I192" s="259"/>
      <c r="J192" s="260">
        <f>ROUND(I192*H192,2)</f>
        <v>0</v>
      </c>
      <c r="K192" s="261"/>
      <c r="L192" s="262"/>
      <c r="M192" s="263" t="s">
        <v>19</v>
      </c>
      <c r="N192" s="264" t="s">
        <v>44</v>
      </c>
      <c r="O192" s="84"/>
      <c r="P192" s="223">
        <f>O192*H192</f>
        <v>0</v>
      </c>
      <c r="Q192" s="223">
        <v>9.0000000000000006E-05</v>
      </c>
      <c r="R192" s="223">
        <f>Q192*H192</f>
        <v>0.0036225000000000003</v>
      </c>
      <c r="S192" s="223">
        <v>0</v>
      </c>
      <c r="T192" s="224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25" t="s">
        <v>406</v>
      </c>
      <c r="AT192" s="225" t="s">
        <v>236</v>
      </c>
      <c r="AU192" s="225" t="s">
        <v>85</v>
      </c>
      <c r="AY192" s="17" t="s">
        <v>186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7" t="s">
        <v>85</v>
      </c>
      <c r="BK192" s="226">
        <f>ROUND(I192*H192,2)</f>
        <v>0</v>
      </c>
      <c r="BL192" s="17" t="s">
        <v>306</v>
      </c>
      <c r="BM192" s="225" t="s">
        <v>2436</v>
      </c>
    </row>
    <row r="193" s="14" customFormat="1">
      <c r="A193" s="14"/>
      <c r="B193" s="243"/>
      <c r="C193" s="244"/>
      <c r="D193" s="234" t="s">
        <v>196</v>
      </c>
      <c r="E193" s="244"/>
      <c r="F193" s="246" t="s">
        <v>2437</v>
      </c>
      <c r="G193" s="244"/>
      <c r="H193" s="247">
        <v>40.25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4</v>
      </c>
      <c r="AX193" s="14" t="s">
        <v>79</v>
      </c>
      <c r="AY193" s="253" t="s">
        <v>186</v>
      </c>
    </row>
    <row r="194" s="2" customFormat="1" ht="16.5" customHeight="1">
      <c r="A194" s="38"/>
      <c r="B194" s="39"/>
      <c r="C194" s="254" t="s">
        <v>584</v>
      </c>
      <c r="D194" s="254" t="s">
        <v>236</v>
      </c>
      <c r="E194" s="255" t="s">
        <v>2438</v>
      </c>
      <c r="F194" s="256" t="s">
        <v>2439</v>
      </c>
      <c r="G194" s="257" t="s">
        <v>283</v>
      </c>
      <c r="H194" s="258">
        <v>12</v>
      </c>
      <c r="I194" s="259"/>
      <c r="J194" s="260">
        <f>ROUND(I194*H194,2)</f>
        <v>0</v>
      </c>
      <c r="K194" s="261"/>
      <c r="L194" s="262"/>
      <c r="M194" s="263" t="s">
        <v>19</v>
      </c>
      <c r="N194" s="264" t="s">
        <v>44</v>
      </c>
      <c r="O194" s="84"/>
      <c r="P194" s="223">
        <f>O194*H194</f>
        <v>0</v>
      </c>
      <c r="Q194" s="223">
        <v>5.0000000000000002E-05</v>
      </c>
      <c r="R194" s="223">
        <f>Q194*H194</f>
        <v>0.00060000000000000006</v>
      </c>
      <c r="S194" s="223">
        <v>0</v>
      </c>
      <c r="T194" s="224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2440</v>
      </c>
      <c r="AT194" s="225" t="s">
        <v>236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599</v>
      </c>
      <c r="BM194" s="225" t="s">
        <v>2441</v>
      </c>
    </row>
    <row r="195" s="14" customFormat="1">
      <c r="A195" s="14"/>
      <c r="B195" s="243"/>
      <c r="C195" s="244"/>
      <c r="D195" s="234" t="s">
        <v>196</v>
      </c>
      <c r="E195" s="245" t="s">
        <v>19</v>
      </c>
      <c r="F195" s="246" t="s">
        <v>2442</v>
      </c>
      <c r="G195" s="244"/>
      <c r="H195" s="247">
        <v>12</v>
      </c>
      <c r="I195" s="248"/>
      <c r="J195" s="244"/>
      <c r="K195" s="244"/>
      <c r="L195" s="249"/>
      <c r="M195" s="250"/>
      <c r="N195" s="251"/>
      <c r="O195" s="251"/>
      <c r="P195" s="251"/>
      <c r="Q195" s="251"/>
      <c r="R195" s="251"/>
      <c r="S195" s="251"/>
      <c r="T195" s="25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3" t="s">
        <v>196</v>
      </c>
      <c r="AU195" s="253" t="s">
        <v>85</v>
      </c>
      <c r="AV195" s="14" t="s">
        <v>85</v>
      </c>
      <c r="AW195" s="14" t="s">
        <v>33</v>
      </c>
      <c r="AX195" s="14" t="s">
        <v>72</v>
      </c>
      <c r="AY195" s="253" t="s">
        <v>186</v>
      </c>
    </row>
    <row r="196" s="2" customFormat="1" ht="16.5" customHeight="1">
      <c r="A196" s="38"/>
      <c r="B196" s="39"/>
      <c r="C196" s="254" t="s">
        <v>589</v>
      </c>
      <c r="D196" s="254" t="s">
        <v>236</v>
      </c>
      <c r="E196" s="255" t="s">
        <v>2443</v>
      </c>
      <c r="F196" s="256" t="s">
        <v>2444</v>
      </c>
      <c r="G196" s="257" t="s">
        <v>283</v>
      </c>
      <c r="H196" s="258">
        <v>0.10000000000000001</v>
      </c>
      <c r="I196" s="259"/>
      <c r="J196" s="260">
        <f>ROUND(I196*H196,2)</f>
        <v>0</v>
      </c>
      <c r="K196" s="261"/>
      <c r="L196" s="262"/>
      <c r="M196" s="263" t="s">
        <v>19</v>
      </c>
      <c r="N196" s="264" t="s">
        <v>44</v>
      </c>
      <c r="O196" s="84"/>
      <c r="P196" s="223">
        <f>O196*H196</f>
        <v>0</v>
      </c>
      <c r="Q196" s="223">
        <v>0.00036999999999999999</v>
      </c>
      <c r="R196" s="223">
        <f>Q196*H196</f>
        <v>3.7000000000000005E-05</v>
      </c>
      <c r="S196" s="223">
        <v>0</v>
      </c>
      <c r="T196" s="224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25" t="s">
        <v>2440</v>
      </c>
      <c r="AT196" s="225" t="s">
        <v>236</v>
      </c>
      <c r="AU196" s="225" t="s">
        <v>85</v>
      </c>
      <c r="AY196" s="17" t="s">
        <v>186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7" t="s">
        <v>85</v>
      </c>
      <c r="BK196" s="226">
        <f>ROUND(I196*H196,2)</f>
        <v>0</v>
      </c>
      <c r="BL196" s="17" t="s">
        <v>599</v>
      </c>
      <c r="BM196" s="225" t="s">
        <v>2445</v>
      </c>
    </row>
    <row r="197" s="2" customFormat="1" ht="24.15" customHeight="1">
      <c r="A197" s="38"/>
      <c r="B197" s="39"/>
      <c r="C197" s="213" t="s">
        <v>594</v>
      </c>
      <c r="D197" s="213" t="s">
        <v>188</v>
      </c>
      <c r="E197" s="214" t="s">
        <v>2446</v>
      </c>
      <c r="F197" s="215" t="s">
        <v>2447</v>
      </c>
      <c r="G197" s="216" t="s">
        <v>566</v>
      </c>
      <c r="H197" s="217">
        <v>14</v>
      </c>
      <c r="I197" s="218"/>
      <c r="J197" s="219">
        <f>ROUND(I197*H197,2)</f>
        <v>0</v>
      </c>
      <c r="K197" s="220"/>
      <c r="L197" s="44"/>
      <c r="M197" s="221" t="s">
        <v>19</v>
      </c>
      <c r="N197" s="222" t="s">
        <v>44</v>
      </c>
      <c r="O197" s="84"/>
      <c r="P197" s="223">
        <f>O197*H197</f>
        <v>0</v>
      </c>
      <c r="Q197" s="223">
        <v>0</v>
      </c>
      <c r="R197" s="223">
        <f>Q197*H197</f>
        <v>0</v>
      </c>
      <c r="S197" s="223">
        <v>0</v>
      </c>
      <c r="T197" s="224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25" t="s">
        <v>306</v>
      </c>
      <c r="AT197" s="225" t="s">
        <v>188</v>
      </c>
      <c r="AU197" s="225" t="s">
        <v>85</v>
      </c>
      <c r="AY197" s="17" t="s">
        <v>186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7" t="s">
        <v>85</v>
      </c>
      <c r="BK197" s="226">
        <f>ROUND(I197*H197,2)</f>
        <v>0</v>
      </c>
      <c r="BL197" s="17" t="s">
        <v>306</v>
      </c>
      <c r="BM197" s="225" t="s">
        <v>2448</v>
      </c>
    </row>
    <row r="198" s="2" customFormat="1">
      <c r="A198" s="38"/>
      <c r="B198" s="39"/>
      <c r="C198" s="40"/>
      <c r="D198" s="227" t="s">
        <v>194</v>
      </c>
      <c r="E198" s="40"/>
      <c r="F198" s="228" t="s">
        <v>2449</v>
      </c>
      <c r="G198" s="40"/>
      <c r="H198" s="40"/>
      <c r="I198" s="229"/>
      <c r="J198" s="40"/>
      <c r="K198" s="40"/>
      <c r="L198" s="44"/>
      <c r="M198" s="230"/>
      <c r="N198" s="231"/>
      <c r="O198" s="84"/>
      <c r="P198" s="84"/>
      <c r="Q198" s="84"/>
      <c r="R198" s="84"/>
      <c r="S198" s="84"/>
      <c r="T198" s="85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194</v>
      </c>
      <c r="AU198" s="17" t="s">
        <v>85</v>
      </c>
    </row>
    <row r="199" s="14" customFormat="1">
      <c r="A199" s="14"/>
      <c r="B199" s="243"/>
      <c r="C199" s="244"/>
      <c r="D199" s="234" t="s">
        <v>196</v>
      </c>
      <c r="E199" s="245" t="s">
        <v>19</v>
      </c>
      <c r="F199" s="246" t="s">
        <v>2450</v>
      </c>
      <c r="G199" s="244"/>
      <c r="H199" s="247">
        <v>14</v>
      </c>
      <c r="I199" s="248"/>
      <c r="J199" s="244"/>
      <c r="K199" s="244"/>
      <c r="L199" s="249"/>
      <c r="M199" s="250"/>
      <c r="N199" s="251"/>
      <c r="O199" s="251"/>
      <c r="P199" s="251"/>
      <c r="Q199" s="251"/>
      <c r="R199" s="251"/>
      <c r="S199" s="251"/>
      <c r="T199" s="25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3" t="s">
        <v>196</v>
      </c>
      <c r="AU199" s="253" t="s">
        <v>85</v>
      </c>
      <c r="AV199" s="14" t="s">
        <v>85</v>
      </c>
      <c r="AW199" s="14" t="s">
        <v>33</v>
      </c>
      <c r="AX199" s="14" t="s">
        <v>72</v>
      </c>
      <c r="AY199" s="253" t="s">
        <v>186</v>
      </c>
    </row>
    <row r="200" s="2" customFormat="1" ht="16.5" customHeight="1">
      <c r="A200" s="38"/>
      <c r="B200" s="39"/>
      <c r="C200" s="254" t="s">
        <v>599</v>
      </c>
      <c r="D200" s="254" t="s">
        <v>236</v>
      </c>
      <c r="E200" s="255" t="s">
        <v>2451</v>
      </c>
      <c r="F200" s="256" t="s">
        <v>2452</v>
      </c>
      <c r="G200" s="257" t="s">
        <v>968</v>
      </c>
      <c r="H200" s="258">
        <v>6.6360000000000001</v>
      </c>
      <c r="I200" s="259"/>
      <c r="J200" s="260">
        <f>ROUND(I200*H200,2)</f>
        <v>0</v>
      </c>
      <c r="K200" s="261"/>
      <c r="L200" s="262"/>
      <c r="M200" s="263" t="s">
        <v>19</v>
      </c>
      <c r="N200" s="264" t="s">
        <v>44</v>
      </c>
      <c r="O200" s="84"/>
      <c r="P200" s="223">
        <f>O200*H200</f>
        <v>0</v>
      </c>
      <c r="Q200" s="223">
        <v>0.001</v>
      </c>
      <c r="R200" s="223">
        <f>Q200*H200</f>
        <v>0.0066360000000000004</v>
      </c>
      <c r="S200" s="223">
        <v>0</v>
      </c>
      <c r="T200" s="224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25" t="s">
        <v>406</v>
      </c>
      <c r="AT200" s="225" t="s">
        <v>236</v>
      </c>
      <c r="AU200" s="225" t="s">
        <v>85</v>
      </c>
      <c r="AY200" s="17" t="s">
        <v>186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7" t="s">
        <v>85</v>
      </c>
      <c r="BK200" s="226">
        <f>ROUND(I200*H200,2)</f>
        <v>0</v>
      </c>
      <c r="BL200" s="17" t="s">
        <v>306</v>
      </c>
      <c r="BM200" s="225" t="s">
        <v>2453</v>
      </c>
    </row>
    <row r="201" s="14" customFormat="1">
      <c r="A201" s="14"/>
      <c r="B201" s="243"/>
      <c r="C201" s="244"/>
      <c r="D201" s="234" t="s">
        <v>196</v>
      </c>
      <c r="E201" s="244"/>
      <c r="F201" s="246" t="s">
        <v>2454</v>
      </c>
      <c r="G201" s="244"/>
      <c r="H201" s="247">
        <v>6.6360000000000001</v>
      </c>
      <c r="I201" s="248"/>
      <c r="J201" s="244"/>
      <c r="K201" s="244"/>
      <c r="L201" s="249"/>
      <c r="M201" s="250"/>
      <c r="N201" s="251"/>
      <c r="O201" s="251"/>
      <c r="P201" s="251"/>
      <c r="Q201" s="251"/>
      <c r="R201" s="251"/>
      <c r="S201" s="251"/>
      <c r="T201" s="25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3" t="s">
        <v>196</v>
      </c>
      <c r="AU201" s="253" t="s">
        <v>85</v>
      </c>
      <c r="AV201" s="14" t="s">
        <v>85</v>
      </c>
      <c r="AW201" s="14" t="s">
        <v>4</v>
      </c>
      <c r="AX201" s="14" t="s">
        <v>79</v>
      </c>
      <c r="AY201" s="253" t="s">
        <v>186</v>
      </c>
    </row>
    <row r="202" s="2" customFormat="1" ht="21.75" customHeight="1">
      <c r="A202" s="38"/>
      <c r="B202" s="39"/>
      <c r="C202" s="213" t="s">
        <v>604</v>
      </c>
      <c r="D202" s="213" t="s">
        <v>188</v>
      </c>
      <c r="E202" s="214" t="s">
        <v>2455</v>
      </c>
      <c r="F202" s="215" t="s">
        <v>2456</v>
      </c>
      <c r="G202" s="216" t="s">
        <v>283</v>
      </c>
      <c r="H202" s="217">
        <v>3</v>
      </c>
      <c r="I202" s="218"/>
      <c r="J202" s="219">
        <f>ROUND(I202*H202,2)</f>
        <v>0</v>
      </c>
      <c r="K202" s="220"/>
      <c r="L202" s="44"/>
      <c r="M202" s="221" t="s">
        <v>19</v>
      </c>
      <c r="N202" s="222" t="s">
        <v>44</v>
      </c>
      <c r="O202" s="84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25" t="s">
        <v>306</v>
      </c>
      <c r="AT202" s="225" t="s">
        <v>188</v>
      </c>
      <c r="AU202" s="225" t="s">
        <v>85</v>
      </c>
      <c r="AY202" s="17" t="s">
        <v>186</v>
      </c>
      <c r="BE202" s="226">
        <f>IF(N202="základní",J202,0)</f>
        <v>0</v>
      </c>
      <c r="BF202" s="226">
        <f>IF(N202="snížená",J202,0)</f>
        <v>0</v>
      </c>
      <c r="BG202" s="226">
        <f>IF(N202="zákl. přenesená",J202,0)</f>
        <v>0</v>
      </c>
      <c r="BH202" s="226">
        <f>IF(N202="sníž. přenesená",J202,0)</f>
        <v>0</v>
      </c>
      <c r="BI202" s="226">
        <f>IF(N202="nulová",J202,0)</f>
        <v>0</v>
      </c>
      <c r="BJ202" s="17" t="s">
        <v>85</v>
      </c>
      <c r="BK202" s="226">
        <f>ROUND(I202*H202,2)</f>
        <v>0</v>
      </c>
      <c r="BL202" s="17" t="s">
        <v>306</v>
      </c>
      <c r="BM202" s="225" t="s">
        <v>2457</v>
      </c>
    </row>
    <row r="203" s="2" customFormat="1">
      <c r="A203" s="38"/>
      <c r="B203" s="39"/>
      <c r="C203" s="40"/>
      <c r="D203" s="227" t="s">
        <v>194</v>
      </c>
      <c r="E203" s="40"/>
      <c r="F203" s="228" t="s">
        <v>2458</v>
      </c>
      <c r="G203" s="40"/>
      <c r="H203" s="40"/>
      <c r="I203" s="229"/>
      <c r="J203" s="40"/>
      <c r="K203" s="40"/>
      <c r="L203" s="44"/>
      <c r="M203" s="230"/>
      <c r="N203" s="231"/>
      <c r="O203" s="84"/>
      <c r="P203" s="84"/>
      <c r="Q203" s="84"/>
      <c r="R203" s="84"/>
      <c r="S203" s="84"/>
      <c r="T203" s="85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7" t="s">
        <v>194</v>
      </c>
      <c r="AU203" s="17" t="s">
        <v>85</v>
      </c>
    </row>
    <row r="204" s="2" customFormat="1" ht="16.5" customHeight="1">
      <c r="A204" s="38"/>
      <c r="B204" s="39"/>
      <c r="C204" s="254" t="s">
        <v>609</v>
      </c>
      <c r="D204" s="254" t="s">
        <v>236</v>
      </c>
      <c r="E204" s="255" t="s">
        <v>2459</v>
      </c>
      <c r="F204" s="256" t="s">
        <v>2460</v>
      </c>
      <c r="G204" s="257" t="s">
        <v>283</v>
      </c>
      <c r="H204" s="258">
        <v>3</v>
      </c>
      <c r="I204" s="259"/>
      <c r="J204" s="260">
        <f>ROUND(I204*H204,2)</f>
        <v>0</v>
      </c>
      <c r="K204" s="261"/>
      <c r="L204" s="262"/>
      <c r="M204" s="263" t="s">
        <v>19</v>
      </c>
      <c r="N204" s="264" t="s">
        <v>44</v>
      </c>
      <c r="O204" s="84"/>
      <c r="P204" s="223">
        <f>O204*H204</f>
        <v>0</v>
      </c>
      <c r="Q204" s="223">
        <v>0.00012</v>
      </c>
      <c r="R204" s="223">
        <f>Q204*H204</f>
        <v>0.00036000000000000002</v>
      </c>
      <c r="S204" s="223">
        <v>0</v>
      </c>
      <c r="T204" s="224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25" t="s">
        <v>406</v>
      </c>
      <c r="AT204" s="225" t="s">
        <v>236</v>
      </c>
      <c r="AU204" s="225" t="s">
        <v>85</v>
      </c>
      <c r="AY204" s="17" t="s">
        <v>186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7" t="s">
        <v>85</v>
      </c>
      <c r="BK204" s="226">
        <f>ROUND(I204*H204,2)</f>
        <v>0</v>
      </c>
      <c r="BL204" s="17" t="s">
        <v>306</v>
      </c>
      <c r="BM204" s="225" t="s">
        <v>2461</v>
      </c>
    </row>
    <row r="205" s="2" customFormat="1" ht="21.75" customHeight="1">
      <c r="A205" s="38"/>
      <c r="B205" s="39"/>
      <c r="C205" s="213" t="s">
        <v>614</v>
      </c>
      <c r="D205" s="213" t="s">
        <v>188</v>
      </c>
      <c r="E205" s="214" t="s">
        <v>2462</v>
      </c>
      <c r="F205" s="215" t="s">
        <v>2463</v>
      </c>
      <c r="G205" s="216" t="s">
        <v>283</v>
      </c>
      <c r="H205" s="217">
        <v>4</v>
      </c>
      <c r="I205" s="218"/>
      <c r="J205" s="219">
        <f>ROUND(I205*H205,2)</f>
        <v>0</v>
      </c>
      <c r="K205" s="220"/>
      <c r="L205" s="44"/>
      <c r="M205" s="221" t="s">
        <v>19</v>
      </c>
      <c r="N205" s="222" t="s">
        <v>44</v>
      </c>
      <c r="O205" s="84"/>
      <c r="P205" s="223">
        <f>O205*H205</f>
        <v>0</v>
      </c>
      <c r="Q205" s="223">
        <v>0</v>
      </c>
      <c r="R205" s="223">
        <f>Q205*H205</f>
        <v>0</v>
      </c>
      <c r="S205" s="223">
        <v>0</v>
      </c>
      <c r="T205" s="224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25" t="s">
        <v>306</v>
      </c>
      <c r="AT205" s="225" t="s">
        <v>188</v>
      </c>
      <c r="AU205" s="225" t="s">
        <v>85</v>
      </c>
      <c r="AY205" s="17" t="s">
        <v>186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7" t="s">
        <v>85</v>
      </c>
      <c r="BK205" s="226">
        <f>ROUND(I205*H205,2)</f>
        <v>0</v>
      </c>
      <c r="BL205" s="17" t="s">
        <v>306</v>
      </c>
      <c r="BM205" s="225" t="s">
        <v>2464</v>
      </c>
    </row>
    <row r="206" s="2" customFormat="1">
      <c r="A206" s="38"/>
      <c r="B206" s="39"/>
      <c r="C206" s="40"/>
      <c r="D206" s="227" t="s">
        <v>194</v>
      </c>
      <c r="E206" s="40"/>
      <c r="F206" s="228" t="s">
        <v>2465</v>
      </c>
      <c r="G206" s="40"/>
      <c r="H206" s="40"/>
      <c r="I206" s="229"/>
      <c r="J206" s="40"/>
      <c r="K206" s="40"/>
      <c r="L206" s="44"/>
      <c r="M206" s="230"/>
      <c r="N206" s="231"/>
      <c r="O206" s="84"/>
      <c r="P206" s="84"/>
      <c r="Q206" s="84"/>
      <c r="R206" s="84"/>
      <c r="S206" s="84"/>
      <c r="T206" s="85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7" t="s">
        <v>194</v>
      </c>
      <c r="AU206" s="17" t="s">
        <v>85</v>
      </c>
    </row>
    <row r="207" s="2" customFormat="1" ht="16.5" customHeight="1">
      <c r="A207" s="38"/>
      <c r="B207" s="39"/>
      <c r="C207" s="254" t="s">
        <v>619</v>
      </c>
      <c r="D207" s="254" t="s">
        <v>236</v>
      </c>
      <c r="E207" s="255" t="s">
        <v>2466</v>
      </c>
      <c r="F207" s="256" t="s">
        <v>2467</v>
      </c>
      <c r="G207" s="257" t="s">
        <v>283</v>
      </c>
      <c r="H207" s="258">
        <v>4</v>
      </c>
      <c r="I207" s="259"/>
      <c r="J207" s="260">
        <f>ROUND(I207*H207,2)</f>
        <v>0</v>
      </c>
      <c r="K207" s="261"/>
      <c r="L207" s="262"/>
      <c r="M207" s="263" t="s">
        <v>19</v>
      </c>
      <c r="N207" s="264" t="s">
        <v>44</v>
      </c>
      <c r="O207" s="84"/>
      <c r="P207" s="223">
        <f>O207*H207</f>
        <v>0</v>
      </c>
      <c r="Q207" s="223">
        <v>0.00016000000000000001</v>
      </c>
      <c r="R207" s="223">
        <f>Q207*H207</f>
        <v>0.00064000000000000005</v>
      </c>
      <c r="S207" s="223">
        <v>0</v>
      </c>
      <c r="T207" s="224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406</v>
      </c>
      <c r="AT207" s="225" t="s">
        <v>236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306</v>
      </c>
      <c r="BM207" s="225" t="s">
        <v>2468</v>
      </c>
    </row>
    <row r="208" s="2" customFormat="1" ht="37.8" customHeight="1">
      <c r="A208" s="38"/>
      <c r="B208" s="39"/>
      <c r="C208" s="213" t="s">
        <v>624</v>
      </c>
      <c r="D208" s="213" t="s">
        <v>188</v>
      </c>
      <c r="E208" s="214" t="s">
        <v>2469</v>
      </c>
      <c r="F208" s="215" t="s">
        <v>2470</v>
      </c>
      <c r="G208" s="216" t="s">
        <v>283</v>
      </c>
      <c r="H208" s="217">
        <v>7</v>
      </c>
      <c r="I208" s="218"/>
      <c r="J208" s="219">
        <f>ROUND(I208*H208,2)</f>
        <v>0</v>
      </c>
      <c r="K208" s="220"/>
      <c r="L208" s="44"/>
      <c r="M208" s="221" t="s">
        <v>19</v>
      </c>
      <c r="N208" s="222" t="s">
        <v>44</v>
      </c>
      <c r="O208" s="84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4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25" t="s">
        <v>306</v>
      </c>
      <c r="AT208" s="225" t="s">
        <v>188</v>
      </c>
      <c r="AU208" s="225" t="s">
        <v>85</v>
      </c>
      <c r="AY208" s="17" t="s">
        <v>186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17" t="s">
        <v>85</v>
      </c>
      <c r="BK208" s="226">
        <f>ROUND(I208*H208,2)</f>
        <v>0</v>
      </c>
      <c r="BL208" s="17" t="s">
        <v>306</v>
      </c>
      <c r="BM208" s="225" t="s">
        <v>2471</v>
      </c>
    </row>
    <row r="209" s="2" customFormat="1">
      <c r="A209" s="38"/>
      <c r="B209" s="39"/>
      <c r="C209" s="40"/>
      <c r="D209" s="227" t="s">
        <v>194</v>
      </c>
      <c r="E209" s="40"/>
      <c r="F209" s="228" t="s">
        <v>2472</v>
      </c>
      <c r="G209" s="40"/>
      <c r="H209" s="40"/>
      <c r="I209" s="229"/>
      <c r="J209" s="40"/>
      <c r="K209" s="40"/>
      <c r="L209" s="44"/>
      <c r="M209" s="230"/>
      <c r="N209" s="231"/>
      <c r="O209" s="84"/>
      <c r="P209" s="84"/>
      <c r="Q209" s="84"/>
      <c r="R209" s="84"/>
      <c r="S209" s="84"/>
      <c r="T209" s="85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7" t="s">
        <v>194</v>
      </c>
      <c r="AU209" s="17" t="s">
        <v>85</v>
      </c>
    </row>
    <row r="210" s="2" customFormat="1" ht="16.5" customHeight="1">
      <c r="A210" s="38"/>
      <c r="B210" s="39"/>
      <c r="C210" s="254" t="s">
        <v>1646</v>
      </c>
      <c r="D210" s="254" t="s">
        <v>236</v>
      </c>
      <c r="E210" s="255" t="s">
        <v>2473</v>
      </c>
      <c r="F210" s="256" t="s">
        <v>2474</v>
      </c>
      <c r="G210" s="257" t="s">
        <v>283</v>
      </c>
      <c r="H210" s="258">
        <v>7</v>
      </c>
      <c r="I210" s="259"/>
      <c r="J210" s="260">
        <f>ROUND(I210*H210,2)</f>
        <v>0</v>
      </c>
      <c r="K210" s="261"/>
      <c r="L210" s="262"/>
      <c r="M210" s="263" t="s">
        <v>19</v>
      </c>
      <c r="N210" s="264" t="s">
        <v>44</v>
      </c>
      <c r="O210" s="84"/>
      <c r="P210" s="223">
        <f>O210*H210</f>
        <v>0</v>
      </c>
      <c r="Q210" s="223">
        <v>0.001</v>
      </c>
      <c r="R210" s="223">
        <f>Q210*H210</f>
        <v>0.0070000000000000001</v>
      </c>
      <c r="S210" s="223">
        <v>0</v>
      </c>
      <c r="T210" s="224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25" t="s">
        <v>406</v>
      </c>
      <c r="AT210" s="225" t="s">
        <v>236</v>
      </c>
      <c r="AU210" s="225" t="s">
        <v>85</v>
      </c>
      <c r="AY210" s="17" t="s">
        <v>186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7" t="s">
        <v>85</v>
      </c>
      <c r="BK210" s="226">
        <f>ROUND(I210*H210,2)</f>
        <v>0</v>
      </c>
      <c r="BL210" s="17" t="s">
        <v>306</v>
      </c>
      <c r="BM210" s="225" t="s">
        <v>2475</v>
      </c>
    </row>
    <row r="211" s="2" customFormat="1" ht="24.15" customHeight="1">
      <c r="A211" s="38"/>
      <c r="B211" s="39"/>
      <c r="C211" s="213" t="s">
        <v>631</v>
      </c>
      <c r="D211" s="213" t="s">
        <v>188</v>
      </c>
      <c r="E211" s="214" t="s">
        <v>2476</v>
      </c>
      <c r="F211" s="215" t="s">
        <v>2477</v>
      </c>
      <c r="G211" s="216" t="s">
        <v>283</v>
      </c>
      <c r="H211" s="217">
        <v>4</v>
      </c>
      <c r="I211" s="218"/>
      <c r="J211" s="219">
        <f>ROUND(I211*H211,2)</f>
        <v>0</v>
      </c>
      <c r="K211" s="220"/>
      <c r="L211" s="44"/>
      <c r="M211" s="221" t="s">
        <v>19</v>
      </c>
      <c r="N211" s="222" t="s">
        <v>44</v>
      </c>
      <c r="O211" s="84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25" t="s">
        <v>306</v>
      </c>
      <c r="AT211" s="225" t="s">
        <v>188</v>
      </c>
      <c r="AU211" s="225" t="s">
        <v>85</v>
      </c>
      <c r="AY211" s="17" t="s">
        <v>186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7" t="s">
        <v>85</v>
      </c>
      <c r="BK211" s="226">
        <f>ROUND(I211*H211,2)</f>
        <v>0</v>
      </c>
      <c r="BL211" s="17" t="s">
        <v>306</v>
      </c>
      <c r="BM211" s="225" t="s">
        <v>2478</v>
      </c>
    </row>
    <row r="212" s="2" customFormat="1">
      <c r="A212" s="38"/>
      <c r="B212" s="39"/>
      <c r="C212" s="40"/>
      <c r="D212" s="227" t="s">
        <v>194</v>
      </c>
      <c r="E212" s="40"/>
      <c r="F212" s="228" t="s">
        <v>2479</v>
      </c>
      <c r="G212" s="40"/>
      <c r="H212" s="40"/>
      <c r="I212" s="229"/>
      <c r="J212" s="40"/>
      <c r="K212" s="40"/>
      <c r="L212" s="44"/>
      <c r="M212" s="230"/>
      <c r="N212" s="231"/>
      <c r="O212" s="84"/>
      <c r="P212" s="84"/>
      <c r="Q212" s="84"/>
      <c r="R212" s="84"/>
      <c r="S212" s="84"/>
      <c r="T212" s="85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7" t="s">
        <v>194</v>
      </c>
      <c r="AU212" s="17" t="s">
        <v>85</v>
      </c>
    </row>
    <row r="213" s="2" customFormat="1" ht="24.15" customHeight="1">
      <c r="A213" s="38"/>
      <c r="B213" s="39"/>
      <c r="C213" s="254" t="s">
        <v>636</v>
      </c>
      <c r="D213" s="254" t="s">
        <v>236</v>
      </c>
      <c r="E213" s="255" t="s">
        <v>2480</v>
      </c>
      <c r="F213" s="256" t="s">
        <v>2481</v>
      </c>
      <c r="G213" s="257" t="s">
        <v>283</v>
      </c>
      <c r="H213" s="258">
        <v>4</v>
      </c>
      <c r="I213" s="259"/>
      <c r="J213" s="260">
        <f>ROUND(I213*H213,2)</f>
        <v>0</v>
      </c>
      <c r="K213" s="261"/>
      <c r="L213" s="262"/>
      <c r="M213" s="263" t="s">
        <v>19</v>
      </c>
      <c r="N213" s="264" t="s">
        <v>44</v>
      </c>
      <c r="O213" s="84"/>
      <c r="P213" s="223">
        <f>O213*H213</f>
        <v>0</v>
      </c>
      <c r="Q213" s="223">
        <v>0.0016100000000000001</v>
      </c>
      <c r="R213" s="223">
        <f>Q213*H213</f>
        <v>0.0064400000000000004</v>
      </c>
      <c r="S213" s="223">
        <v>0</v>
      </c>
      <c r="T213" s="224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25" t="s">
        <v>406</v>
      </c>
      <c r="AT213" s="225" t="s">
        <v>236</v>
      </c>
      <c r="AU213" s="225" t="s">
        <v>85</v>
      </c>
      <c r="AY213" s="17" t="s">
        <v>186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7" t="s">
        <v>85</v>
      </c>
      <c r="BK213" s="226">
        <f>ROUND(I213*H213,2)</f>
        <v>0</v>
      </c>
      <c r="BL213" s="17" t="s">
        <v>306</v>
      </c>
      <c r="BM213" s="225" t="s">
        <v>2482</v>
      </c>
    </row>
    <row r="214" s="2" customFormat="1" ht="33" customHeight="1">
      <c r="A214" s="38"/>
      <c r="B214" s="39"/>
      <c r="C214" s="213" t="s">
        <v>641</v>
      </c>
      <c r="D214" s="213" t="s">
        <v>188</v>
      </c>
      <c r="E214" s="214" t="s">
        <v>2483</v>
      </c>
      <c r="F214" s="215" t="s">
        <v>2484</v>
      </c>
      <c r="G214" s="216" t="s">
        <v>566</v>
      </c>
      <c r="H214" s="217">
        <v>30</v>
      </c>
      <c r="I214" s="218"/>
      <c r="J214" s="219">
        <f>ROUND(I214*H214,2)</f>
        <v>0</v>
      </c>
      <c r="K214" s="220"/>
      <c r="L214" s="44"/>
      <c r="M214" s="221" t="s">
        <v>19</v>
      </c>
      <c r="N214" s="222" t="s">
        <v>44</v>
      </c>
      <c r="O214" s="84"/>
      <c r="P214" s="223">
        <f>O214*H214</f>
        <v>0</v>
      </c>
      <c r="Q214" s="223">
        <v>0</v>
      </c>
      <c r="R214" s="223">
        <f>Q214*H214</f>
        <v>0</v>
      </c>
      <c r="S214" s="223">
        <v>0</v>
      </c>
      <c r="T214" s="224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25" t="s">
        <v>306</v>
      </c>
      <c r="AT214" s="225" t="s">
        <v>188</v>
      </c>
      <c r="AU214" s="225" t="s">
        <v>85</v>
      </c>
      <c r="AY214" s="17" t="s">
        <v>186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7" t="s">
        <v>85</v>
      </c>
      <c r="BK214" s="226">
        <f>ROUND(I214*H214,2)</f>
        <v>0</v>
      </c>
      <c r="BL214" s="17" t="s">
        <v>306</v>
      </c>
      <c r="BM214" s="225" t="s">
        <v>2485</v>
      </c>
    </row>
    <row r="215" s="2" customFormat="1">
      <c r="A215" s="38"/>
      <c r="B215" s="39"/>
      <c r="C215" s="40"/>
      <c r="D215" s="227" t="s">
        <v>194</v>
      </c>
      <c r="E215" s="40"/>
      <c r="F215" s="228" t="s">
        <v>2486</v>
      </c>
      <c r="G215" s="40"/>
      <c r="H215" s="40"/>
      <c r="I215" s="229"/>
      <c r="J215" s="40"/>
      <c r="K215" s="40"/>
      <c r="L215" s="44"/>
      <c r="M215" s="230"/>
      <c r="N215" s="231"/>
      <c r="O215" s="84"/>
      <c r="P215" s="84"/>
      <c r="Q215" s="84"/>
      <c r="R215" s="84"/>
      <c r="S215" s="84"/>
      <c r="T215" s="85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7" t="s">
        <v>194</v>
      </c>
      <c r="AU215" s="17" t="s">
        <v>85</v>
      </c>
    </row>
    <row r="216" s="2" customFormat="1" ht="16.5" customHeight="1">
      <c r="A216" s="38"/>
      <c r="B216" s="39"/>
      <c r="C216" s="254" t="s">
        <v>647</v>
      </c>
      <c r="D216" s="254" t="s">
        <v>236</v>
      </c>
      <c r="E216" s="255" t="s">
        <v>2487</v>
      </c>
      <c r="F216" s="256" t="s">
        <v>2488</v>
      </c>
      <c r="G216" s="257" t="s">
        <v>566</v>
      </c>
      <c r="H216" s="258">
        <v>30</v>
      </c>
      <c r="I216" s="259"/>
      <c r="J216" s="260">
        <f>ROUND(I216*H216,2)</f>
        <v>0</v>
      </c>
      <c r="K216" s="261"/>
      <c r="L216" s="262"/>
      <c r="M216" s="263" t="s">
        <v>19</v>
      </c>
      <c r="N216" s="264" t="s">
        <v>44</v>
      </c>
      <c r="O216" s="84"/>
      <c r="P216" s="223">
        <f>O216*H216</f>
        <v>0</v>
      </c>
      <c r="Q216" s="223">
        <v>0.00059999999999999995</v>
      </c>
      <c r="R216" s="223">
        <f>Q216*H216</f>
        <v>0.017999999999999999</v>
      </c>
      <c r="S216" s="223">
        <v>0</v>
      </c>
      <c r="T216" s="224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25" t="s">
        <v>406</v>
      </c>
      <c r="AT216" s="225" t="s">
        <v>236</v>
      </c>
      <c r="AU216" s="225" t="s">
        <v>85</v>
      </c>
      <c r="AY216" s="17" t="s">
        <v>186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7" t="s">
        <v>85</v>
      </c>
      <c r="BK216" s="226">
        <f>ROUND(I216*H216,2)</f>
        <v>0</v>
      </c>
      <c r="BL216" s="17" t="s">
        <v>306</v>
      </c>
      <c r="BM216" s="225" t="s">
        <v>2489</v>
      </c>
    </row>
    <row r="217" s="2" customFormat="1" ht="16.5" customHeight="1">
      <c r="A217" s="38"/>
      <c r="B217" s="39"/>
      <c r="C217" s="213" t="s">
        <v>653</v>
      </c>
      <c r="D217" s="213" t="s">
        <v>188</v>
      </c>
      <c r="E217" s="214" t="s">
        <v>2490</v>
      </c>
      <c r="F217" s="215" t="s">
        <v>2491</v>
      </c>
      <c r="G217" s="216" t="s">
        <v>1664</v>
      </c>
      <c r="H217" s="217">
        <v>1</v>
      </c>
      <c r="I217" s="218"/>
      <c r="J217" s="219">
        <f>ROUND(I217*H217,2)</f>
        <v>0</v>
      </c>
      <c r="K217" s="220"/>
      <c r="L217" s="44"/>
      <c r="M217" s="221" t="s">
        <v>19</v>
      </c>
      <c r="N217" s="222" t="s">
        <v>44</v>
      </c>
      <c r="O217" s="84"/>
      <c r="P217" s="223">
        <f>O217*H217</f>
        <v>0</v>
      </c>
      <c r="Q217" s="223">
        <v>0</v>
      </c>
      <c r="R217" s="223">
        <f>Q217*H217</f>
        <v>0</v>
      </c>
      <c r="S217" s="223">
        <v>0.002</v>
      </c>
      <c r="T217" s="224">
        <f>S217*H217</f>
        <v>0.002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25" t="s">
        <v>306</v>
      </c>
      <c r="AT217" s="225" t="s">
        <v>188</v>
      </c>
      <c r="AU217" s="225" t="s">
        <v>85</v>
      </c>
      <c r="AY217" s="17" t="s">
        <v>186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7" t="s">
        <v>85</v>
      </c>
      <c r="BK217" s="226">
        <f>ROUND(I217*H217,2)</f>
        <v>0</v>
      </c>
      <c r="BL217" s="17" t="s">
        <v>306</v>
      </c>
      <c r="BM217" s="225" t="s">
        <v>2492</v>
      </c>
    </row>
    <row r="218" s="2" customFormat="1">
      <c r="A218" s="38"/>
      <c r="B218" s="39"/>
      <c r="C218" s="40"/>
      <c r="D218" s="234" t="s">
        <v>1472</v>
      </c>
      <c r="E218" s="40"/>
      <c r="F218" s="272" t="s">
        <v>2493</v>
      </c>
      <c r="G218" s="40"/>
      <c r="H218" s="40"/>
      <c r="I218" s="229"/>
      <c r="J218" s="40"/>
      <c r="K218" s="40"/>
      <c r="L218" s="44"/>
      <c r="M218" s="230"/>
      <c r="N218" s="231"/>
      <c r="O218" s="84"/>
      <c r="P218" s="84"/>
      <c r="Q218" s="84"/>
      <c r="R218" s="84"/>
      <c r="S218" s="84"/>
      <c r="T218" s="85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7" t="s">
        <v>1472</v>
      </c>
      <c r="AU218" s="17" t="s">
        <v>85</v>
      </c>
    </row>
    <row r="219" s="2" customFormat="1" ht="33" customHeight="1">
      <c r="A219" s="38"/>
      <c r="B219" s="39"/>
      <c r="C219" s="213" t="s">
        <v>658</v>
      </c>
      <c r="D219" s="213" t="s">
        <v>188</v>
      </c>
      <c r="E219" s="214" t="s">
        <v>2494</v>
      </c>
      <c r="F219" s="215" t="s">
        <v>2495</v>
      </c>
      <c r="G219" s="216" t="s">
        <v>283</v>
      </c>
      <c r="H219" s="217">
        <v>222</v>
      </c>
      <c r="I219" s="218"/>
      <c r="J219" s="219">
        <f>ROUND(I219*H219,2)</f>
        <v>0</v>
      </c>
      <c r="K219" s="220"/>
      <c r="L219" s="44"/>
      <c r="M219" s="221" t="s">
        <v>19</v>
      </c>
      <c r="N219" s="222" t="s">
        <v>44</v>
      </c>
      <c r="O219" s="84"/>
      <c r="P219" s="223">
        <f>O219*H219</f>
        <v>0</v>
      </c>
      <c r="Q219" s="223">
        <v>0</v>
      </c>
      <c r="R219" s="223">
        <f>Q219*H219</f>
        <v>0</v>
      </c>
      <c r="S219" s="223">
        <v>0</v>
      </c>
      <c r="T219" s="224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25" t="s">
        <v>306</v>
      </c>
      <c r="AT219" s="225" t="s">
        <v>188</v>
      </c>
      <c r="AU219" s="225" t="s">
        <v>85</v>
      </c>
      <c r="AY219" s="17" t="s">
        <v>186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7" t="s">
        <v>85</v>
      </c>
      <c r="BK219" s="226">
        <f>ROUND(I219*H219,2)</f>
        <v>0</v>
      </c>
      <c r="BL219" s="17" t="s">
        <v>306</v>
      </c>
      <c r="BM219" s="225" t="s">
        <v>2496</v>
      </c>
    </row>
    <row r="220" s="2" customFormat="1">
      <c r="A220" s="38"/>
      <c r="B220" s="39"/>
      <c r="C220" s="40"/>
      <c r="D220" s="227" t="s">
        <v>194</v>
      </c>
      <c r="E220" s="40"/>
      <c r="F220" s="228" t="s">
        <v>2497</v>
      </c>
      <c r="G220" s="40"/>
      <c r="H220" s="40"/>
      <c r="I220" s="229"/>
      <c r="J220" s="40"/>
      <c r="K220" s="40"/>
      <c r="L220" s="44"/>
      <c r="M220" s="230"/>
      <c r="N220" s="231"/>
      <c r="O220" s="84"/>
      <c r="P220" s="84"/>
      <c r="Q220" s="84"/>
      <c r="R220" s="84"/>
      <c r="S220" s="84"/>
      <c r="T220" s="85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7" t="s">
        <v>194</v>
      </c>
      <c r="AU220" s="17" t="s">
        <v>85</v>
      </c>
    </row>
    <row r="221" s="2" customFormat="1" ht="16.5" customHeight="1">
      <c r="A221" s="38"/>
      <c r="B221" s="39"/>
      <c r="C221" s="254" t="s">
        <v>663</v>
      </c>
      <c r="D221" s="254" t="s">
        <v>236</v>
      </c>
      <c r="E221" s="255" t="s">
        <v>2498</v>
      </c>
      <c r="F221" s="256" t="s">
        <v>2499</v>
      </c>
      <c r="G221" s="257" t="s">
        <v>283</v>
      </c>
      <c r="H221" s="258">
        <v>222</v>
      </c>
      <c r="I221" s="259"/>
      <c r="J221" s="260">
        <f>ROUND(I221*H221,2)</f>
        <v>0</v>
      </c>
      <c r="K221" s="261"/>
      <c r="L221" s="262"/>
      <c r="M221" s="263" t="s">
        <v>19</v>
      </c>
      <c r="N221" s="264" t="s">
        <v>44</v>
      </c>
      <c r="O221" s="84"/>
      <c r="P221" s="223">
        <f>O221*H221</f>
        <v>0</v>
      </c>
      <c r="Q221" s="223">
        <v>1.0000000000000001E-05</v>
      </c>
      <c r="R221" s="223">
        <f>Q221*H221</f>
        <v>0.0022200000000000002</v>
      </c>
      <c r="S221" s="223">
        <v>0</v>
      </c>
      <c r="T221" s="224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25" t="s">
        <v>406</v>
      </c>
      <c r="AT221" s="225" t="s">
        <v>236</v>
      </c>
      <c r="AU221" s="225" t="s">
        <v>85</v>
      </c>
      <c r="AY221" s="17" t="s">
        <v>186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7" t="s">
        <v>85</v>
      </c>
      <c r="BK221" s="226">
        <f>ROUND(I221*H221,2)</f>
        <v>0</v>
      </c>
      <c r="BL221" s="17" t="s">
        <v>306</v>
      </c>
      <c r="BM221" s="225" t="s">
        <v>2500</v>
      </c>
    </row>
    <row r="222" s="2" customFormat="1" ht="37.8" customHeight="1">
      <c r="A222" s="38"/>
      <c r="B222" s="39"/>
      <c r="C222" s="213" t="s">
        <v>668</v>
      </c>
      <c r="D222" s="213" t="s">
        <v>188</v>
      </c>
      <c r="E222" s="214" t="s">
        <v>2501</v>
      </c>
      <c r="F222" s="215" t="s">
        <v>2502</v>
      </c>
      <c r="G222" s="216" t="s">
        <v>283</v>
      </c>
      <c r="H222" s="217">
        <v>10</v>
      </c>
      <c r="I222" s="218"/>
      <c r="J222" s="219">
        <f>ROUND(I222*H222,2)</f>
        <v>0</v>
      </c>
      <c r="K222" s="220"/>
      <c r="L222" s="44"/>
      <c r="M222" s="221" t="s">
        <v>19</v>
      </c>
      <c r="N222" s="222" t="s">
        <v>44</v>
      </c>
      <c r="O222" s="84"/>
      <c r="P222" s="223">
        <f>O222*H222</f>
        <v>0</v>
      </c>
      <c r="Q222" s="223">
        <v>0</v>
      </c>
      <c r="R222" s="223">
        <f>Q222*H222</f>
        <v>0</v>
      </c>
      <c r="S222" s="223">
        <v>0</v>
      </c>
      <c r="T222" s="224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25" t="s">
        <v>306</v>
      </c>
      <c r="AT222" s="225" t="s">
        <v>188</v>
      </c>
      <c r="AU222" s="225" t="s">
        <v>85</v>
      </c>
      <c r="AY222" s="17" t="s">
        <v>186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7" t="s">
        <v>85</v>
      </c>
      <c r="BK222" s="226">
        <f>ROUND(I222*H222,2)</f>
        <v>0</v>
      </c>
      <c r="BL222" s="17" t="s">
        <v>306</v>
      </c>
      <c r="BM222" s="225" t="s">
        <v>2503</v>
      </c>
    </row>
    <row r="223" s="2" customFormat="1">
      <c r="A223" s="38"/>
      <c r="B223" s="39"/>
      <c r="C223" s="40"/>
      <c r="D223" s="227" t="s">
        <v>194</v>
      </c>
      <c r="E223" s="40"/>
      <c r="F223" s="228" t="s">
        <v>2504</v>
      </c>
      <c r="G223" s="40"/>
      <c r="H223" s="40"/>
      <c r="I223" s="229"/>
      <c r="J223" s="40"/>
      <c r="K223" s="40"/>
      <c r="L223" s="44"/>
      <c r="M223" s="230"/>
      <c r="N223" s="231"/>
      <c r="O223" s="84"/>
      <c r="P223" s="84"/>
      <c r="Q223" s="84"/>
      <c r="R223" s="84"/>
      <c r="S223" s="84"/>
      <c r="T223" s="85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7" t="s">
        <v>194</v>
      </c>
      <c r="AU223" s="17" t="s">
        <v>85</v>
      </c>
    </row>
    <row r="224" s="2" customFormat="1" ht="16.5" customHeight="1">
      <c r="A224" s="38"/>
      <c r="B224" s="39"/>
      <c r="C224" s="254" t="s">
        <v>674</v>
      </c>
      <c r="D224" s="254" t="s">
        <v>236</v>
      </c>
      <c r="E224" s="255" t="s">
        <v>2505</v>
      </c>
      <c r="F224" s="256" t="s">
        <v>2506</v>
      </c>
      <c r="G224" s="257" t="s">
        <v>283</v>
      </c>
      <c r="H224" s="258">
        <v>10</v>
      </c>
      <c r="I224" s="259"/>
      <c r="J224" s="260">
        <f>ROUND(I224*H224,2)</f>
        <v>0</v>
      </c>
      <c r="K224" s="261"/>
      <c r="L224" s="262"/>
      <c r="M224" s="263" t="s">
        <v>19</v>
      </c>
      <c r="N224" s="264" t="s">
        <v>44</v>
      </c>
      <c r="O224" s="84"/>
      <c r="P224" s="223">
        <f>O224*H224</f>
        <v>0</v>
      </c>
      <c r="Q224" s="223">
        <v>3.0000000000000001E-05</v>
      </c>
      <c r="R224" s="223">
        <f>Q224*H224</f>
        <v>0.00030000000000000003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406</v>
      </c>
      <c r="AT224" s="225" t="s">
        <v>236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306</v>
      </c>
      <c r="BM224" s="225" t="s">
        <v>2507</v>
      </c>
    </row>
    <row r="225" s="2" customFormat="1" ht="44.25" customHeight="1">
      <c r="A225" s="38"/>
      <c r="B225" s="39"/>
      <c r="C225" s="213" t="s">
        <v>683</v>
      </c>
      <c r="D225" s="213" t="s">
        <v>188</v>
      </c>
      <c r="E225" s="214" t="s">
        <v>2508</v>
      </c>
      <c r="F225" s="215" t="s">
        <v>2509</v>
      </c>
      <c r="G225" s="216" t="s">
        <v>283</v>
      </c>
      <c r="H225" s="217">
        <v>1</v>
      </c>
      <c r="I225" s="218"/>
      <c r="J225" s="219">
        <f>ROUND(I225*H225,2)</f>
        <v>0</v>
      </c>
      <c r="K225" s="220"/>
      <c r="L225" s="44"/>
      <c r="M225" s="221" t="s">
        <v>19</v>
      </c>
      <c r="N225" s="222" t="s">
        <v>44</v>
      </c>
      <c r="O225" s="84"/>
      <c r="P225" s="223">
        <f>O225*H225</f>
        <v>0</v>
      </c>
      <c r="Q225" s="223">
        <v>0</v>
      </c>
      <c r="R225" s="223">
        <f>Q225*H225</f>
        <v>0</v>
      </c>
      <c r="S225" s="223">
        <v>0</v>
      </c>
      <c r="T225" s="224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25" t="s">
        <v>306</v>
      </c>
      <c r="AT225" s="225" t="s">
        <v>188</v>
      </c>
      <c r="AU225" s="225" t="s">
        <v>85</v>
      </c>
      <c r="AY225" s="17" t="s">
        <v>186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7" t="s">
        <v>85</v>
      </c>
      <c r="BK225" s="226">
        <f>ROUND(I225*H225,2)</f>
        <v>0</v>
      </c>
      <c r="BL225" s="17" t="s">
        <v>306</v>
      </c>
      <c r="BM225" s="225" t="s">
        <v>2510</v>
      </c>
    </row>
    <row r="226" s="2" customFormat="1">
      <c r="A226" s="38"/>
      <c r="B226" s="39"/>
      <c r="C226" s="40"/>
      <c r="D226" s="227" t="s">
        <v>194</v>
      </c>
      <c r="E226" s="40"/>
      <c r="F226" s="228" t="s">
        <v>2511</v>
      </c>
      <c r="G226" s="40"/>
      <c r="H226" s="40"/>
      <c r="I226" s="229"/>
      <c r="J226" s="40"/>
      <c r="K226" s="40"/>
      <c r="L226" s="44"/>
      <c r="M226" s="230"/>
      <c r="N226" s="231"/>
      <c r="O226" s="84"/>
      <c r="P226" s="84"/>
      <c r="Q226" s="84"/>
      <c r="R226" s="84"/>
      <c r="S226" s="84"/>
      <c r="T226" s="85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7" t="s">
        <v>194</v>
      </c>
      <c r="AU226" s="17" t="s">
        <v>85</v>
      </c>
    </row>
    <row r="227" s="2" customFormat="1" ht="44.25" customHeight="1">
      <c r="A227" s="38"/>
      <c r="B227" s="39"/>
      <c r="C227" s="213" t="s">
        <v>689</v>
      </c>
      <c r="D227" s="213" t="s">
        <v>188</v>
      </c>
      <c r="E227" s="214" t="s">
        <v>2512</v>
      </c>
      <c r="F227" s="215" t="s">
        <v>2513</v>
      </c>
      <c r="G227" s="216" t="s">
        <v>230</v>
      </c>
      <c r="H227" s="217">
        <v>0.17899999999999999</v>
      </c>
      <c r="I227" s="218"/>
      <c r="J227" s="219">
        <f>ROUND(I227*H227,2)</f>
        <v>0</v>
      </c>
      <c r="K227" s="220"/>
      <c r="L227" s="44"/>
      <c r="M227" s="221" t="s">
        <v>19</v>
      </c>
      <c r="N227" s="222" t="s">
        <v>44</v>
      </c>
      <c r="O227" s="84"/>
      <c r="P227" s="223">
        <f>O227*H227</f>
        <v>0</v>
      </c>
      <c r="Q227" s="223">
        <v>0</v>
      </c>
      <c r="R227" s="223">
        <f>Q227*H227</f>
        <v>0</v>
      </c>
      <c r="S227" s="223">
        <v>0</v>
      </c>
      <c r="T227" s="224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25" t="s">
        <v>306</v>
      </c>
      <c r="AT227" s="225" t="s">
        <v>188</v>
      </c>
      <c r="AU227" s="225" t="s">
        <v>85</v>
      </c>
      <c r="AY227" s="17" t="s">
        <v>186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7" t="s">
        <v>85</v>
      </c>
      <c r="BK227" s="226">
        <f>ROUND(I227*H227,2)</f>
        <v>0</v>
      </c>
      <c r="BL227" s="17" t="s">
        <v>306</v>
      </c>
      <c r="BM227" s="225" t="s">
        <v>2514</v>
      </c>
    </row>
    <row r="228" s="2" customFormat="1">
      <c r="A228" s="38"/>
      <c r="B228" s="39"/>
      <c r="C228" s="40"/>
      <c r="D228" s="227" t="s">
        <v>194</v>
      </c>
      <c r="E228" s="40"/>
      <c r="F228" s="228" t="s">
        <v>2515</v>
      </c>
      <c r="G228" s="40"/>
      <c r="H228" s="40"/>
      <c r="I228" s="229"/>
      <c r="J228" s="40"/>
      <c r="K228" s="40"/>
      <c r="L228" s="44"/>
      <c r="M228" s="230"/>
      <c r="N228" s="231"/>
      <c r="O228" s="84"/>
      <c r="P228" s="84"/>
      <c r="Q228" s="84"/>
      <c r="R228" s="84"/>
      <c r="S228" s="84"/>
      <c r="T228" s="85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7" t="s">
        <v>194</v>
      </c>
      <c r="AU228" s="17" t="s">
        <v>85</v>
      </c>
    </row>
    <row r="229" s="2" customFormat="1" ht="49.05" customHeight="1">
      <c r="A229" s="38"/>
      <c r="B229" s="39"/>
      <c r="C229" s="213" t="s">
        <v>694</v>
      </c>
      <c r="D229" s="213" t="s">
        <v>188</v>
      </c>
      <c r="E229" s="214" t="s">
        <v>2516</v>
      </c>
      <c r="F229" s="215" t="s">
        <v>2517</v>
      </c>
      <c r="G229" s="216" t="s">
        <v>230</v>
      </c>
      <c r="H229" s="217">
        <v>0.17899999999999999</v>
      </c>
      <c r="I229" s="218"/>
      <c r="J229" s="219">
        <f>ROUND(I229*H229,2)</f>
        <v>0</v>
      </c>
      <c r="K229" s="220"/>
      <c r="L229" s="44"/>
      <c r="M229" s="221" t="s">
        <v>19</v>
      </c>
      <c r="N229" s="222" t="s">
        <v>44</v>
      </c>
      <c r="O229" s="84"/>
      <c r="P229" s="223">
        <f>O229*H229</f>
        <v>0</v>
      </c>
      <c r="Q229" s="223">
        <v>0</v>
      </c>
      <c r="R229" s="223">
        <f>Q229*H229</f>
        <v>0</v>
      </c>
      <c r="S229" s="223">
        <v>0</v>
      </c>
      <c r="T229" s="224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25" t="s">
        <v>306</v>
      </c>
      <c r="AT229" s="225" t="s">
        <v>188</v>
      </c>
      <c r="AU229" s="225" t="s">
        <v>85</v>
      </c>
      <c r="AY229" s="17" t="s">
        <v>186</v>
      </c>
      <c r="BE229" s="226">
        <f>IF(N229="základní",J229,0)</f>
        <v>0</v>
      </c>
      <c r="BF229" s="226">
        <f>IF(N229="snížená",J229,0)</f>
        <v>0</v>
      </c>
      <c r="BG229" s="226">
        <f>IF(N229="zákl. přenesená",J229,0)</f>
        <v>0</v>
      </c>
      <c r="BH229" s="226">
        <f>IF(N229="sníž. přenesená",J229,0)</f>
        <v>0</v>
      </c>
      <c r="BI229" s="226">
        <f>IF(N229="nulová",J229,0)</f>
        <v>0</v>
      </c>
      <c r="BJ229" s="17" t="s">
        <v>85</v>
      </c>
      <c r="BK229" s="226">
        <f>ROUND(I229*H229,2)</f>
        <v>0</v>
      </c>
      <c r="BL229" s="17" t="s">
        <v>306</v>
      </c>
      <c r="BM229" s="225" t="s">
        <v>2518</v>
      </c>
    </row>
    <row r="230" s="2" customFormat="1">
      <c r="A230" s="38"/>
      <c r="B230" s="39"/>
      <c r="C230" s="40"/>
      <c r="D230" s="227" t="s">
        <v>194</v>
      </c>
      <c r="E230" s="40"/>
      <c r="F230" s="228" t="s">
        <v>2519</v>
      </c>
      <c r="G230" s="40"/>
      <c r="H230" s="40"/>
      <c r="I230" s="229"/>
      <c r="J230" s="40"/>
      <c r="K230" s="40"/>
      <c r="L230" s="44"/>
      <c r="M230" s="230"/>
      <c r="N230" s="231"/>
      <c r="O230" s="84"/>
      <c r="P230" s="84"/>
      <c r="Q230" s="84"/>
      <c r="R230" s="84"/>
      <c r="S230" s="84"/>
      <c r="T230" s="85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7" t="s">
        <v>194</v>
      </c>
      <c r="AU230" s="17" t="s">
        <v>85</v>
      </c>
    </row>
    <row r="231" s="12" customFormat="1" ht="22.8" customHeight="1">
      <c r="A231" s="12"/>
      <c r="B231" s="197"/>
      <c r="C231" s="198"/>
      <c r="D231" s="199" t="s">
        <v>71</v>
      </c>
      <c r="E231" s="211" t="s">
        <v>2520</v>
      </c>
      <c r="F231" s="211" t="s">
        <v>2521</v>
      </c>
      <c r="G231" s="198"/>
      <c r="H231" s="198"/>
      <c r="I231" s="201"/>
      <c r="J231" s="212">
        <f>BK231</f>
        <v>0</v>
      </c>
      <c r="K231" s="198"/>
      <c r="L231" s="203"/>
      <c r="M231" s="204"/>
      <c r="N231" s="205"/>
      <c r="O231" s="205"/>
      <c r="P231" s="206">
        <f>SUM(P232:P239)</f>
        <v>0</v>
      </c>
      <c r="Q231" s="205"/>
      <c r="R231" s="206">
        <f>SUM(R232:R239)</f>
        <v>0.0024954999999999999</v>
      </c>
      <c r="S231" s="205"/>
      <c r="T231" s="207">
        <f>SUM(T232:T239)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08" t="s">
        <v>85</v>
      </c>
      <c r="AT231" s="209" t="s">
        <v>71</v>
      </c>
      <c r="AU231" s="209" t="s">
        <v>79</v>
      </c>
      <c r="AY231" s="208" t="s">
        <v>186</v>
      </c>
      <c r="BK231" s="210">
        <f>SUM(BK232:BK239)</f>
        <v>0</v>
      </c>
    </row>
    <row r="232" s="2" customFormat="1" ht="24.15" customHeight="1">
      <c r="A232" s="38"/>
      <c r="B232" s="39"/>
      <c r="C232" s="213" t="s">
        <v>699</v>
      </c>
      <c r="D232" s="213" t="s">
        <v>188</v>
      </c>
      <c r="E232" s="214" t="s">
        <v>2522</v>
      </c>
      <c r="F232" s="215" t="s">
        <v>2523</v>
      </c>
      <c r="G232" s="216" t="s">
        <v>566</v>
      </c>
      <c r="H232" s="217">
        <v>31</v>
      </c>
      <c r="I232" s="218"/>
      <c r="J232" s="219">
        <f>ROUND(I232*H232,2)</f>
        <v>0</v>
      </c>
      <c r="K232" s="220"/>
      <c r="L232" s="44"/>
      <c r="M232" s="221" t="s">
        <v>19</v>
      </c>
      <c r="N232" s="222" t="s">
        <v>44</v>
      </c>
      <c r="O232" s="84"/>
      <c r="P232" s="223">
        <f>O232*H232</f>
        <v>0</v>
      </c>
      <c r="Q232" s="223">
        <v>0</v>
      </c>
      <c r="R232" s="223">
        <f>Q232*H232</f>
        <v>0</v>
      </c>
      <c r="S232" s="223">
        <v>0</v>
      </c>
      <c r="T232" s="224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25" t="s">
        <v>306</v>
      </c>
      <c r="AT232" s="225" t="s">
        <v>188</v>
      </c>
      <c r="AU232" s="225" t="s">
        <v>85</v>
      </c>
      <c r="AY232" s="17" t="s">
        <v>186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7" t="s">
        <v>85</v>
      </c>
      <c r="BK232" s="226">
        <f>ROUND(I232*H232,2)</f>
        <v>0</v>
      </c>
      <c r="BL232" s="17" t="s">
        <v>306</v>
      </c>
      <c r="BM232" s="225" t="s">
        <v>2524</v>
      </c>
    </row>
    <row r="233" s="2" customFormat="1">
      <c r="A233" s="38"/>
      <c r="B233" s="39"/>
      <c r="C233" s="40"/>
      <c r="D233" s="227" t="s">
        <v>194</v>
      </c>
      <c r="E233" s="40"/>
      <c r="F233" s="228" t="s">
        <v>2525</v>
      </c>
      <c r="G233" s="40"/>
      <c r="H233" s="40"/>
      <c r="I233" s="229"/>
      <c r="J233" s="40"/>
      <c r="K233" s="40"/>
      <c r="L233" s="44"/>
      <c r="M233" s="230"/>
      <c r="N233" s="231"/>
      <c r="O233" s="84"/>
      <c r="P233" s="84"/>
      <c r="Q233" s="84"/>
      <c r="R233" s="84"/>
      <c r="S233" s="84"/>
      <c r="T233" s="85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7" t="s">
        <v>194</v>
      </c>
      <c r="AU233" s="17" t="s">
        <v>85</v>
      </c>
    </row>
    <row r="234" s="2" customFormat="1" ht="62.7" customHeight="1">
      <c r="A234" s="38"/>
      <c r="B234" s="39"/>
      <c r="C234" s="254" t="s">
        <v>704</v>
      </c>
      <c r="D234" s="254" t="s">
        <v>236</v>
      </c>
      <c r="E234" s="255" t="s">
        <v>2526</v>
      </c>
      <c r="F234" s="256" t="s">
        <v>2527</v>
      </c>
      <c r="G234" s="257" t="s">
        <v>566</v>
      </c>
      <c r="H234" s="258">
        <v>35.649999999999999</v>
      </c>
      <c r="I234" s="259"/>
      <c r="J234" s="260">
        <f>ROUND(I234*H234,2)</f>
        <v>0</v>
      </c>
      <c r="K234" s="261"/>
      <c r="L234" s="262"/>
      <c r="M234" s="263" t="s">
        <v>19</v>
      </c>
      <c r="N234" s="264" t="s">
        <v>44</v>
      </c>
      <c r="O234" s="84"/>
      <c r="P234" s="223">
        <f>O234*H234</f>
        <v>0</v>
      </c>
      <c r="Q234" s="223">
        <v>6.9999999999999994E-05</v>
      </c>
      <c r="R234" s="223">
        <f>Q234*H234</f>
        <v>0.0024954999999999999</v>
      </c>
      <c r="S234" s="223">
        <v>0</v>
      </c>
      <c r="T234" s="224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25" t="s">
        <v>406</v>
      </c>
      <c r="AT234" s="225" t="s">
        <v>236</v>
      </c>
      <c r="AU234" s="225" t="s">
        <v>85</v>
      </c>
      <c r="AY234" s="17" t="s">
        <v>186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7" t="s">
        <v>85</v>
      </c>
      <c r="BK234" s="226">
        <f>ROUND(I234*H234,2)</f>
        <v>0</v>
      </c>
      <c r="BL234" s="17" t="s">
        <v>306</v>
      </c>
      <c r="BM234" s="225" t="s">
        <v>2528</v>
      </c>
    </row>
    <row r="235" s="14" customFormat="1">
      <c r="A235" s="14"/>
      <c r="B235" s="243"/>
      <c r="C235" s="244"/>
      <c r="D235" s="234" t="s">
        <v>196</v>
      </c>
      <c r="E235" s="244"/>
      <c r="F235" s="246" t="s">
        <v>2529</v>
      </c>
      <c r="G235" s="244"/>
      <c r="H235" s="247">
        <v>35.649999999999999</v>
      </c>
      <c r="I235" s="248"/>
      <c r="J235" s="244"/>
      <c r="K235" s="244"/>
      <c r="L235" s="249"/>
      <c r="M235" s="250"/>
      <c r="N235" s="251"/>
      <c r="O235" s="251"/>
      <c r="P235" s="251"/>
      <c r="Q235" s="251"/>
      <c r="R235" s="251"/>
      <c r="S235" s="251"/>
      <c r="T235" s="25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3" t="s">
        <v>196</v>
      </c>
      <c r="AU235" s="253" t="s">
        <v>85</v>
      </c>
      <c r="AV235" s="14" t="s">
        <v>85</v>
      </c>
      <c r="AW235" s="14" t="s">
        <v>4</v>
      </c>
      <c r="AX235" s="14" t="s">
        <v>79</v>
      </c>
      <c r="AY235" s="253" t="s">
        <v>186</v>
      </c>
    </row>
    <row r="236" s="2" customFormat="1" ht="44.25" customHeight="1">
      <c r="A236" s="38"/>
      <c r="B236" s="39"/>
      <c r="C236" s="213" t="s">
        <v>709</v>
      </c>
      <c r="D236" s="213" t="s">
        <v>188</v>
      </c>
      <c r="E236" s="214" t="s">
        <v>2530</v>
      </c>
      <c r="F236" s="215" t="s">
        <v>2531</v>
      </c>
      <c r="G236" s="216" t="s">
        <v>230</v>
      </c>
      <c r="H236" s="217">
        <v>0.002</v>
      </c>
      <c r="I236" s="218"/>
      <c r="J236" s="219">
        <f>ROUND(I236*H236,2)</f>
        <v>0</v>
      </c>
      <c r="K236" s="220"/>
      <c r="L236" s="44"/>
      <c r="M236" s="221" t="s">
        <v>19</v>
      </c>
      <c r="N236" s="222" t="s">
        <v>44</v>
      </c>
      <c r="O236" s="84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4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25" t="s">
        <v>306</v>
      </c>
      <c r="AT236" s="225" t="s">
        <v>188</v>
      </c>
      <c r="AU236" s="225" t="s">
        <v>85</v>
      </c>
      <c r="AY236" s="17" t="s">
        <v>186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7" t="s">
        <v>85</v>
      </c>
      <c r="BK236" s="226">
        <f>ROUND(I236*H236,2)</f>
        <v>0</v>
      </c>
      <c r="BL236" s="17" t="s">
        <v>306</v>
      </c>
      <c r="BM236" s="225" t="s">
        <v>2532</v>
      </c>
    </row>
    <row r="237" s="2" customFormat="1">
      <c r="A237" s="38"/>
      <c r="B237" s="39"/>
      <c r="C237" s="40"/>
      <c r="D237" s="227" t="s">
        <v>194</v>
      </c>
      <c r="E237" s="40"/>
      <c r="F237" s="228" t="s">
        <v>2533</v>
      </c>
      <c r="G237" s="40"/>
      <c r="H237" s="40"/>
      <c r="I237" s="229"/>
      <c r="J237" s="40"/>
      <c r="K237" s="40"/>
      <c r="L237" s="44"/>
      <c r="M237" s="230"/>
      <c r="N237" s="231"/>
      <c r="O237" s="84"/>
      <c r="P237" s="84"/>
      <c r="Q237" s="84"/>
      <c r="R237" s="84"/>
      <c r="S237" s="84"/>
      <c r="T237" s="85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7" t="s">
        <v>194</v>
      </c>
      <c r="AU237" s="17" t="s">
        <v>85</v>
      </c>
    </row>
    <row r="238" s="2" customFormat="1" ht="49.05" customHeight="1">
      <c r="A238" s="38"/>
      <c r="B238" s="39"/>
      <c r="C238" s="213" t="s">
        <v>713</v>
      </c>
      <c r="D238" s="213" t="s">
        <v>188</v>
      </c>
      <c r="E238" s="214" t="s">
        <v>2534</v>
      </c>
      <c r="F238" s="215" t="s">
        <v>2535</v>
      </c>
      <c r="G238" s="216" t="s">
        <v>230</v>
      </c>
      <c r="H238" s="217">
        <v>0.002</v>
      </c>
      <c r="I238" s="218"/>
      <c r="J238" s="219">
        <f>ROUND(I238*H238,2)</f>
        <v>0</v>
      </c>
      <c r="K238" s="220"/>
      <c r="L238" s="44"/>
      <c r="M238" s="221" t="s">
        <v>19</v>
      </c>
      <c r="N238" s="222" t="s">
        <v>44</v>
      </c>
      <c r="O238" s="84"/>
      <c r="P238" s="223">
        <f>O238*H238</f>
        <v>0</v>
      </c>
      <c r="Q238" s="223">
        <v>0</v>
      </c>
      <c r="R238" s="223">
        <f>Q238*H238</f>
        <v>0</v>
      </c>
      <c r="S238" s="223">
        <v>0</v>
      </c>
      <c r="T238" s="224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25" t="s">
        <v>306</v>
      </c>
      <c r="AT238" s="225" t="s">
        <v>188</v>
      </c>
      <c r="AU238" s="225" t="s">
        <v>85</v>
      </c>
      <c r="AY238" s="17" t="s">
        <v>186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7" t="s">
        <v>85</v>
      </c>
      <c r="BK238" s="226">
        <f>ROUND(I238*H238,2)</f>
        <v>0</v>
      </c>
      <c r="BL238" s="17" t="s">
        <v>306</v>
      </c>
      <c r="BM238" s="225" t="s">
        <v>2536</v>
      </c>
    </row>
    <row r="239" s="2" customFormat="1">
      <c r="A239" s="38"/>
      <c r="B239" s="39"/>
      <c r="C239" s="40"/>
      <c r="D239" s="227" t="s">
        <v>194</v>
      </c>
      <c r="E239" s="40"/>
      <c r="F239" s="228" t="s">
        <v>2537</v>
      </c>
      <c r="G239" s="40"/>
      <c r="H239" s="40"/>
      <c r="I239" s="229"/>
      <c r="J239" s="40"/>
      <c r="K239" s="40"/>
      <c r="L239" s="44"/>
      <c r="M239" s="265"/>
      <c r="N239" s="266"/>
      <c r="O239" s="267"/>
      <c r="P239" s="267"/>
      <c r="Q239" s="267"/>
      <c r="R239" s="267"/>
      <c r="S239" s="267"/>
      <c r="T239" s="26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7" t="s">
        <v>194</v>
      </c>
      <c r="AU239" s="17" t="s">
        <v>85</v>
      </c>
    </row>
    <row r="240" s="2" customFormat="1" ht="6.96" customHeight="1">
      <c r="A240" s="38"/>
      <c r="B240" s="59"/>
      <c r="C240" s="60"/>
      <c r="D240" s="60"/>
      <c r="E240" s="60"/>
      <c r="F240" s="60"/>
      <c r="G240" s="60"/>
      <c r="H240" s="60"/>
      <c r="I240" s="60"/>
      <c r="J240" s="60"/>
      <c r="K240" s="60"/>
      <c r="L240" s="44"/>
      <c r="M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</row>
  </sheetData>
  <sheetProtection sheet="1" autoFilter="0" formatColumns="0" formatRows="0" objects="1" scenarios="1" spinCount="100000" saltValue="vpbQkyaxksgbt14mOrVWiAEwqxM0G8Ti0v0TbG/1FmB/CKMu0ORlkEPUpmDKNd6XTMavzmwj1fAJDFwYvp/WOw==" hashValue="06fFoG3hzdIyIhrrCuqHkoIO5eLZHW4TgGIldOipt3+gvcYFSeRWIHtFDcBijxsW9M9eoFO//Yd5jz0mlVTe2A==" algorithmName="SHA-512" password="CDDA"/>
  <autoFilter ref="C87:K23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2" r:id="rId1" display="https://podminky.urs.cz/item/CS_URS_2023_01/741110001"/>
    <hyperlink ref="F101" r:id="rId2" display="https://podminky.urs.cz/item/CS_URS_2023_01/741110002"/>
    <hyperlink ref="F107" r:id="rId3" display="https://podminky.urs.cz/item/CS_URS_2023_01/741110003"/>
    <hyperlink ref="F116" r:id="rId4" display="https://podminky.urs.cz/item/CS_URS_2023_01/741120201"/>
    <hyperlink ref="F120" r:id="rId5" display="https://podminky.urs.cz/item/CS_URS_2023_01/741122211"/>
    <hyperlink ref="F124" r:id="rId6" display="https://podminky.urs.cz/item/CS_URS_2023_01/741122211"/>
    <hyperlink ref="F128" r:id="rId7" display="https://podminky.urs.cz/item/CS_URS_2023_01/741122231"/>
    <hyperlink ref="F132" r:id="rId8" display="https://podminky.urs.cz/item/CS_URS_2023_01/741122211"/>
    <hyperlink ref="F136" r:id="rId9" display="https://podminky.urs.cz/item/CS_URS_2023_01/741124703"/>
    <hyperlink ref="F140" r:id="rId10" display="https://podminky.urs.cz/item/CS_URS_2023_01/741124703"/>
    <hyperlink ref="F144" r:id="rId11" display="https://podminky.urs.cz/item/CS_URS_2023_01/741130001"/>
    <hyperlink ref="F146" r:id="rId12" display="https://podminky.urs.cz/item/CS_URS_2023_01/741130007"/>
    <hyperlink ref="F148" r:id="rId13" display="https://podminky.urs.cz/item/CS_URS_2023_01/741130008"/>
    <hyperlink ref="F150" r:id="rId14" display="https://podminky.urs.cz/item/CS_URS_2023_01/741130027"/>
    <hyperlink ref="F152" r:id="rId15" display="https://podminky.urs.cz/item/CS_URS_2023_01/741130116"/>
    <hyperlink ref="F154" r:id="rId16" display="https://podminky.urs.cz/item/CS_URS_2023_01/741130137"/>
    <hyperlink ref="F156" r:id="rId17" display="https://podminky.urs.cz/item/CS_URS_2023_01/741130146"/>
    <hyperlink ref="F158" r:id="rId18" display="https://podminky.urs.cz/item/CS_URS_2023_01/741210001"/>
    <hyperlink ref="F161" r:id="rId19" display="https://podminky.urs.cz/item/CS_URS_2023_01/741313082"/>
    <hyperlink ref="F164" r:id="rId20" display="https://podminky.urs.cz/item/CS_URS_2023_01/741320003"/>
    <hyperlink ref="F167" r:id="rId21" display="https://podminky.urs.cz/item/CS_URS_2023_01/741320101"/>
    <hyperlink ref="F174" r:id="rId22" display="https://podminky.urs.cz/item/CS_URS_2023_01/741320161"/>
    <hyperlink ref="F179" r:id="rId23" display="https://podminky.urs.cz/item/CS_URS_2023_01/741321001"/>
    <hyperlink ref="F183" r:id="rId24" display="https://podminky.urs.cz/item/CS_URS_2023_01/741331031"/>
    <hyperlink ref="F186" r:id="rId25" display="https://podminky.urs.cz/item/CS_URS_2023_01/741331032"/>
    <hyperlink ref="F191" r:id="rId26" display="https://podminky.urs.cz/item/CS_URS_2023_01/741410071"/>
    <hyperlink ref="F198" r:id="rId27" display="https://podminky.urs.cz/item/CS_URS_2023_01/741420001"/>
    <hyperlink ref="F203" r:id="rId28" display="https://podminky.urs.cz/item/CS_URS_2023_01/741420021"/>
    <hyperlink ref="F206" r:id="rId29" display="https://podminky.urs.cz/item/CS_URS_2023_01/741420024"/>
    <hyperlink ref="F209" r:id="rId30" display="https://podminky.urs.cz/item/CS_URS_2023_01/741420081"/>
    <hyperlink ref="F212" r:id="rId31" display="https://podminky.urs.cz/item/CS_URS_2023_01/741430003"/>
    <hyperlink ref="F215" r:id="rId32" display="https://podminky.urs.cz/item/CS_URS_2023_01/741910412"/>
    <hyperlink ref="F220" r:id="rId33" display="https://podminky.urs.cz/item/CS_URS_2023_01/741990011"/>
    <hyperlink ref="F223" r:id="rId34" display="https://podminky.urs.cz/item/CS_URS_2023_01/741990012"/>
    <hyperlink ref="F226" r:id="rId35" display="https://podminky.urs.cz/item/CS_URS_2023_01/741810002"/>
    <hyperlink ref="F228" r:id="rId36" display="https://podminky.urs.cz/item/CS_URS_2023_01/998741103"/>
    <hyperlink ref="F230" r:id="rId37" display="https://podminky.urs.cz/item/CS_URS_2023_01/998741181"/>
    <hyperlink ref="F233" r:id="rId38" display="https://podminky.urs.cz/item/CS_URS_2023_01/742121001"/>
    <hyperlink ref="F237" r:id="rId39" display="https://podminky.urs.cz/item/CS_URS_2023_01/998742103"/>
    <hyperlink ref="F239" r:id="rId40" display="https://podminky.urs.cz/item/CS_URS_2023_01/99874218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104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144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2538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ROUND(J89,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ROUND((SUM(BE89:BE148)),  2)</f>
        <v>0</v>
      </c>
      <c r="G35" s="38"/>
      <c r="H35" s="38"/>
      <c r="I35" s="157">
        <v>0.20999999999999999</v>
      </c>
      <c r="J35" s="156">
        <f>ROUND(((SUM(BE89:BE148))*I35),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ROUND((SUM(BF89:BF148)),  2)</f>
        <v>0</v>
      </c>
      <c r="G36" s="38"/>
      <c r="H36" s="38"/>
      <c r="I36" s="157">
        <v>0.14999999999999999</v>
      </c>
      <c r="J36" s="156">
        <f>ROUND(((SUM(BF89:BF148))*I36),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ROUND((SUM(BG89:BG148)),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ROUND((SUM(BH89:BH148)),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ROUND((SUM(BI89:BI148)),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144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101 D1.4.6_SLP - Slaboproudé instalace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J89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159</v>
      </c>
      <c r="E64" s="177"/>
      <c r="F64" s="177"/>
      <c r="G64" s="177"/>
      <c r="H64" s="177"/>
      <c r="I64" s="177"/>
      <c r="J64" s="178">
        <f>J90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2224</v>
      </c>
      <c r="E65" s="182"/>
      <c r="F65" s="182"/>
      <c r="G65" s="182"/>
      <c r="H65" s="182"/>
      <c r="I65" s="182"/>
      <c r="J65" s="183">
        <f>J91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0"/>
      <c r="C66" s="125"/>
      <c r="D66" s="181" t="s">
        <v>2539</v>
      </c>
      <c r="E66" s="182"/>
      <c r="F66" s="182"/>
      <c r="G66" s="182"/>
      <c r="H66" s="182"/>
      <c r="I66" s="182"/>
      <c r="J66" s="183">
        <f>J92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0"/>
      <c r="C67" s="125"/>
      <c r="D67" s="181" t="s">
        <v>2540</v>
      </c>
      <c r="E67" s="182"/>
      <c r="F67" s="182"/>
      <c r="G67" s="182"/>
      <c r="H67" s="182"/>
      <c r="I67" s="182"/>
      <c r="J67" s="183">
        <f>J114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38"/>
      <c r="B68" s="39"/>
      <c r="C68" s="40"/>
      <c r="D68" s="40"/>
      <c r="E68" s="40"/>
      <c r="F68" s="40"/>
      <c r="G68" s="40"/>
      <c r="H68" s="40"/>
      <c r="I68" s="40"/>
      <c r="J68" s="40"/>
      <c r="K68" s="40"/>
      <c r="L68" s="144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</row>
    <row r="69" s="2" customFormat="1" ht="6.96" customHeight="1">
      <c r="A69" s="38"/>
      <c r="B69" s="59"/>
      <c r="C69" s="60"/>
      <c r="D69" s="60"/>
      <c r="E69" s="60"/>
      <c r="F69" s="60"/>
      <c r="G69" s="60"/>
      <c r="H69" s="60"/>
      <c r="I69" s="60"/>
      <c r="J69" s="60"/>
      <c r="K69" s="60"/>
      <c r="L69" s="144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</row>
    <row r="73" s="2" customFormat="1" ht="6.96" customHeight="1">
      <c r="A73" s="38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144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="2" customFormat="1" ht="24.96" customHeight="1">
      <c r="A74" s="38"/>
      <c r="B74" s="39"/>
      <c r="C74" s="23" t="s">
        <v>171</v>
      </c>
      <c r="D74" s="40"/>
      <c r="E74" s="40"/>
      <c r="F74" s="40"/>
      <c r="G74" s="40"/>
      <c r="H74" s="40"/>
      <c r="I74" s="40"/>
      <c r="J74" s="40"/>
      <c r="K74" s="40"/>
      <c r="L74" s="144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="2" customFormat="1" ht="6.96" customHeight="1">
      <c r="A75" s="38"/>
      <c r="B75" s="39"/>
      <c r="C75" s="40"/>
      <c r="D75" s="40"/>
      <c r="E75" s="40"/>
      <c r="F75" s="40"/>
      <c r="G75" s="40"/>
      <c r="H75" s="40"/>
      <c r="I75" s="40"/>
      <c r="J75" s="40"/>
      <c r="K75" s="40"/>
      <c r="L75" s="144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2" customHeight="1">
      <c r="A76" s="38"/>
      <c r="B76" s="39"/>
      <c r="C76" s="32" t="s">
        <v>16</v>
      </c>
      <c r="D76" s="40"/>
      <c r="E76" s="40"/>
      <c r="F76" s="40"/>
      <c r="G76" s="40"/>
      <c r="H76" s="40"/>
      <c r="I76" s="40"/>
      <c r="J76" s="40"/>
      <c r="K76" s="40"/>
      <c r="L76" s="144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6.5" customHeight="1">
      <c r="A77" s="38"/>
      <c r="B77" s="39"/>
      <c r="C77" s="40"/>
      <c r="D77" s="40"/>
      <c r="E77" s="169" t="str">
        <f>E7</f>
        <v xml:space="preserve"> Rekonstrukce vzduchotechniky v bytovém domě</v>
      </c>
      <c r="F77" s="32"/>
      <c r="G77" s="32"/>
      <c r="H77" s="32"/>
      <c r="I77" s="40"/>
      <c r="J77" s="40"/>
      <c r="K77" s="40"/>
      <c r="L77" s="144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="1" customFormat="1" ht="12" customHeight="1">
      <c r="B78" s="21"/>
      <c r="C78" s="32" t="s">
        <v>143</v>
      </c>
      <c r="D78" s="22"/>
      <c r="E78" s="22"/>
      <c r="F78" s="22"/>
      <c r="G78" s="22"/>
      <c r="H78" s="22"/>
      <c r="I78" s="22"/>
      <c r="J78" s="22"/>
      <c r="K78" s="22"/>
      <c r="L78" s="20"/>
    </row>
    <row r="79" s="2" customFormat="1" ht="16.5" customHeight="1">
      <c r="A79" s="38"/>
      <c r="B79" s="39"/>
      <c r="C79" s="40"/>
      <c r="D79" s="40"/>
      <c r="E79" s="169" t="s">
        <v>144</v>
      </c>
      <c r="F79" s="40"/>
      <c r="G79" s="40"/>
      <c r="H79" s="40"/>
      <c r="I79" s="40"/>
      <c r="J79" s="40"/>
      <c r="K79" s="40"/>
      <c r="L79" s="144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="2" customFormat="1" ht="12" customHeight="1">
      <c r="A80" s="38"/>
      <c r="B80" s="39"/>
      <c r="C80" s="32" t="s">
        <v>145</v>
      </c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16.5" customHeight="1">
      <c r="A81" s="38"/>
      <c r="B81" s="39"/>
      <c r="C81" s="40"/>
      <c r="D81" s="40"/>
      <c r="E81" s="69" t="str">
        <f>E11</f>
        <v>SO 101 D1.4.6_SLP - Slaboproudé instalace</v>
      </c>
      <c r="F81" s="40"/>
      <c r="G81" s="40"/>
      <c r="H81" s="40"/>
      <c r="I81" s="40"/>
      <c r="J81" s="40"/>
      <c r="K81" s="4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40"/>
      <c r="J82" s="40"/>
      <c r="K82" s="40"/>
      <c r="L82" s="144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2" t="s">
        <v>21</v>
      </c>
      <c r="D83" s="40"/>
      <c r="E83" s="40"/>
      <c r="F83" s="27" t="str">
        <f>F14</f>
        <v xml:space="preserve"> náměstí Svobody 728/1</v>
      </c>
      <c r="G83" s="40"/>
      <c r="H83" s="40"/>
      <c r="I83" s="32" t="s">
        <v>23</v>
      </c>
      <c r="J83" s="72" t="str">
        <f>IF(J14="","",J14)</f>
        <v>3. 1. 2023</v>
      </c>
      <c r="K83" s="40"/>
      <c r="L83" s="144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6.96" customHeight="1">
      <c r="A84" s="38"/>
      <c r="B84" s="39"/>
      <c r="C84" s="40"/>
      <c r="D84" s="40"/>
      <c r="E84" s="40"/>
      <c r="F84" s="40"/>
      <c r="G84" s="40"/>
      <c r="H84" s="40"/>
      <c r="I84" s="40"/>
      <c r="J84" s="40"/>
      <c r="K84" s="40"/>
      <c r="L84" s="144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5.15" customHeight="1">
      <c r="A85" s="38"/>
      <c r="B85" s="39"/>
      <c r="C85" s="32" t="s">
        <v>25</v>
      </c>
      <c r="D85" s="40"/>
      <c r="E85" s="40"/>
      <c r="F85" s="27" t="str">
        <f>E17</f>
        <v>SNEO a.s</v>
      </c>
      <c r="G85" s="40"/>
      <c r="H85" s="40"/>
      <c r="I85" s="32" t="s">
        <v>31</v>
      </c>
      <c r="J85" s="36" t="str">
        <f>E23</f>
        <v>Ing. Filip Nehonský</v>
      </c>
      <c r="K85" s="40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5.15" customHeight="1">
      <c r="A86" s="38"/>
      <c r="B86" s="39"/>
      <c r="C86" s="32" t="s">
        <v>29</v>
      </c>
      <c r="D86" s="40"/>
      <c r="E86" s="40"/>
      <c r="F86" s="27" t="str">
        <f>IF(E20="","",E20)</f>
        <v>Vyplň údaj</v>
      </c>
      <c r="G86" s="40"/>
      <c r="H86" s="40"/>
      <c r="I86" s="32" t="s">
        <v>34</v>
      </c>
      <c r="J86" s="36" t="str">
        <f>E26</f>
        <v>Pavel Novotný</v>
      </c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0.32" customHeight="1">
      <c r="A87" s="38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11" customFormat="1" ht="29.28" customHeight="1">
      <c r="A88" s="185"/>
      <c r="B88" s="186"/>
      <c r="C88" s="187" t="s">
        <v>172</v>
      </c>
      <c r="D88" s="188" t="s">
        <v>57</v>
      </c>
      <c r="E88" s="188" t="s">
        <v>53</v>
      </c>
      <c r="F88" s="188" t="s">
        <v>54</v>
      </c>
      <c r="G88" s="188" t="s">
        <v>173</v>
      </c>
      <c r="H88" s="188" t="s">
        <v>174</v>
      </c>
      <c r="I88" s="188" t="s">
        <v>175</v>
      </c>
      <c r="J88" s="189" t="s">
        <v>149</v>
      </c>
      <c r="K88" s="190" t="s">
        <v>176</v>
      </c>
      <c r="L88" s="191"/>
      <c r="M88" s="92" t="s">
        <v>19</v>
      </c>
      <c r="N88" s="93" t="s">
        <v>42</v>
      </c>
      <c r="O88" s="93" t="s">
        <v>177</v>
      </c>
      <c r="P88" s="93" t="s">
        <v>178</v>
      </c>
      <c r="Q88" s="93" t="s">
        <v>179</v>
      </c>
      <c r="R88" s="93" t="s">
        <v>180</v>
      </c>
      <c r="S88" s="93" t="s">
        <v>181</v>
      </c>
      <c r="T88" s="94" t="s">
        <v>182</v>
      </c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</row>
    <row r="89" s="2" customFormat="1" ht="22.8" customHeight="1">
      <c r="A89" s="38"/>
      <c r="B89" s="39"/>
      <c r="C89" s="99" t="s">
        <v>183</v>
      </c>
      <c r="D89" s="40"/>
      <c r="E89" s="40"/>
      <c r="F89" s="40"/>
      <c r="G89" s="40"/>
      <c r="H89" s="40"/>
      <c r="I89" s="40"/>
      <c r="J89" s="192">
        <f>BK89</f>
        <v>0</v>
      </c>
      <c r="K89" s="40"/>
      <c r="L89" s="44"/>
      <c r="M89" s="95"/>
      <c r="N89" s="193"/>
      <c r="O89" s="96"/>
      <c r="P89" s="194">
        <f>P90</f>
        <v>0</v>
      </c>
      <c r="Q89" s="96"/>
      <c r="R89" s="194">
        <f>R90</f>
        <v>0</v>
      </c>
      <c r="S89" s="96"/>
      <c r="T89" s="195">
        <f>T90</f>
        <v>0</v>
      </c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T89" s="17" t="s">
        <v>71</v>
      </c>
      <c r="AU89" s="17" t="s">
        <v>150</v>
      </c>
      <c r="BK89" s="196">
        <f>BK90</f>
        <v>0</v>
      </c>
    </row>
    <row r="90" s="12" customFormat="1" ht="25.92" customHeight="1">
      <c r="A90" s="12"/>
      <c r="B90" s="197"/>
      <c r="C90" s="198"/>
      <c r="D90" s="199" t="s">
        <v>71</v>
      </c>
      <c r="E90" s="200" t="s">
        <v>679</v>
      </c>
      <c r="F90" s="200" t="s">
        <v>680</v>
      </c>
      <c r="G90" s="198"/>
      <c r="H90" s="198"/>
      <c r="I90" s="201"/>
      <c r="J90" s="202">
        <f>BK90</f>
        <v>0</v>
      </c>
      <c r="K90" s="198"/>
      <c r="L90" s="203"/>
      <c r="M90" s="204"/>
      <c r="N90" s="205"/>
      <c r="O90" s="205"/>
      <c r="P90" s="206">
        <f>P91</f>
        <v>0</v>
      </c>
      <c r="Q90" s="205"/>
      <c r="R90" s="206">
        <f>R91</f>
        <v>0</v>
      </c>
      <c r="S90" s="205"/>
      <c r="T90" s="207">
        <f>T91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8" t="s">
        <v>85</v>
      </c>
      <c r="AT90" s="209" t="s">
        <v>71</v>
      </c>
      <c r="AU90" s="209" t="s">
        <v>72</v>
      </c>
      <c r="AY90" s="208" t="s">
        <v>186</v>
      </c>
      <c r="BK90" s="210">
        <f>BK91</f>
        <v>0</v>
      </c>
    </row>
    <row r="91" s="12" customFormat="1" ht="22.8" customHeight="1">
      <c r="A91" s="12"/>
      <c r="B91" s="197"/>
      <c r="C91" s="198"/>
      <c r="D91" s="199" t="s">
        <v>71</v>
      </c>
      <c r="E91" s="211" t="s">
        <v>2520</v>
      </c>
      <c r="F91" s="211" t="s">
        <v>2521</v>
      </c>
      <c r="G91" s="198"/>
      <c r="H91" s="198"/>
      <c r="I91" s="201"/>
      <c r="J91" s="212">
        <f>BK91</f>
        <v>0</v>
      </c>
      <c r="K91" s="198"/>
      <c r="L91" s="203"/>
      <c r="M91" s="204"/>
      <c r="N91" s="205"/>
      <c r="O91" s="205"/>
      <c r="P91" s="206">
        <f>P92+P114</f>
        <v>0</v>
      </c>
      <c r="Q91" s="205"/>
      <c r="R91" s="206">
        <f>R92+R114</f>
        <v>0</v>
      </c>
      <c r="S91" s="205"/>
      <c r="T91" s="207">
        <f>T92+T114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8" t="s">
        <v>85</v>
      </c>
      <c r="AT91" s="209" t="s">
        <v>71</v>
      </c>
      <c r="AU91" s="209" t="s">
        <v>79</v>
      </c>
      <c r="AY91" s="208" t="s">
        <v>186</v>
      </c>
      <c r="BK91" s="210">
        <f>BK92+BK114</f>
        <v>0</v>
      </c>
    </row>
    <row r="92" s="12" customFormat="1" ht="20.88" customHeight="1">
      <c r="A92" s="12"/>
      <c r="B92" s="197"/>
      <c r="C92" s="198"/>
      <c r="D92" s="199" t="s">
        <v>71</v>
      </c>
      <c r="E92" s="211" t="s">
        <v>2541</v>
      </c>
      <c r="F92" s="211" t="s">
        <v>2542</v>
      </c>
      <c r="G92" s="198"/>
      <c r="H92" s="198"/>
      <c r="I92" s="201"/>
      <c r="J92" s="212">
        <f>BK92</f>
        <v>0</v>
      </c>
      <c r="K92" s="198"/>
      <c r="L92" s="203"/>
      <c r="M92" s="204"/>
      <c r="N92" s="205"/>
      <c r="O92" s="205"/>
      <c r="P92" s="206">
        <f>SUM(P93:P113)</f>
        <v>0</v>
      </c>
      <c r="Q92" s="205"/>
      <c r="R92" s="206">
        <f>SUM(R93:R113)</f>
        <v>0</v>
      </c>
      <c r="S92" s="205"/>
      <c r="T92" s="207">
        <f>SUM(T93:T113)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8" t="s">
        <v>85</v>
      </c>
      <c r="AT92" s="209" t="s">
        <v>71</v>
      </c>
      <c r="AU92" s="209" t="s">
        <v>85</v>
      </c>
      <c r="AY92" s="208" t="s">
        <v>186</v>
      </c>
      <c r="BK92" s="210">
        <f>SUM(BK93:BK113)</f>
        <v>0</v>
      </c>
    </row>
    <row r="93" s="2" customFormat="1" ht="24.15" customHeight="1">
      <c r="A93" s="38"/>
      <c r="B93" s="39"/>
      <c r="C93" s="213" t="s">
        <v>79</v>
      </c>
      <c r="D93" s="213" t="s">
        <v>188</v>
      </c>
      <c r="E93" s="214" t="s">
        <v>2543</v>
      </c>
      <c r="F93" s="215" t="s">
        <v>2544</v>
      </c>
      <c r="G93" s="216" t="s">
        <v>2545</v>
      </c>
      <c r="H93" s="217">
        <v>1</v>
      </c>
      <c r="I93" s="218"/>
      <c r="J93" s="219">
        <f>ROUND(I93*H93,2)</f>
        <v>0</v>
      </c>
      <c r="K93" s="220"/>
      <c r="L93" s="44"/>
      <c r="M93" s="221" t="s">
        <v>19</v>
      </c>
      <c r="N93" s="222" t="s">
        <v>44</v>
      </c>
      <c r="O93" s="84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R93" s="225" t="s">
        <v>306</v>
      </c>
      <c r="AT93" s="225" t="s">
        <v>188</v>
      </c>
      <c r="AU93" s="225" t="s">
        <v>201</v>
      </c>
      <c r="AY93" s="17" t="s">
        <v>186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7" t="s">
        <v>85</v>
      </c>
      <c r="BK93" s="226">
        <f>ROUND(I93*H93,2)</f>
        <v>0</v>
      </c>
      <c r="BL93" s="17" t="s">
        <v>306</v>
      </c>
      <c r="BM93" s="225" t="s">
        <v>2546</v>
      </c>
    </row>
    <row r="94" s="2" customFormat="1" ht="24.15" customHeight="1">
      <c r="A94" s="38"/>
      <c r="B94" s="39"/>
      <c r="C94" s="254" t="s">
        <v>85</v>
      </c>
      <c r="D94" s="254" t="s">
        <v>236</v>
      </c>
      <c r="E94" s="255" t="s">
        <v>2547</v>
      </c>
      <c r="F94" s="256" t="s">
        <v>2544</v>
      </c>
      <c r="G94" s="257" t="s">
        <v>2545</v>
      </c>
      <c r="H94" s="258">
        <v>1</v>
      </c>
      <c r="I94" s="259"/>
      <c r="J94" s="260">
        <f>ROUND(I94*H94,2)</f>
        <v>0</v>
      </c>
      <c r="K94" s="261"/>
      <c r="L94" s="262"/>
      <c r="M94" s="263" t="s">
        <v>19</v>
      </c>
      <c r="N94" s="264" t="s">
        <v>44</v>
      </c>
      <c r="O94" s="84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R94" s="225" t="s">
        <v>406</v>
      </c>
      <c r="AT94" s="225" t="s">
        <v>236</v>
      </c>
      <c r="AU94" s="225" t="s">
        <v>201</v>
      </c>
      <c r="AY94" s="17" t="s">
        <v>186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7" t="s">
        <v>85</v>
      </c>
      <c r="BK94" s="226">
        <f>ROUND(I94*H94,2)</f>
        <v>0</v>
      </c>
      <c r="BL94" s="17" t="s">
        <v>306</v>
      </c>
      <c r="BM94" s="225" t="s">
        <v>2548</v>
      </c>
    </row>
    <row r="95" s="2" customFormat="1" ht="16.5" customHeight="1">
      <c r="A95" s="38"/>
      <c r="B95" s="39"/>
      <c r="C95" s="213" t="s">
        <v>201</v>
      </c>
      <c r="D95" s="213" t="s">
        <v>188</v>
      </c>
      <c r="E95" s="214" t="s">
        <v>2549</v>
      </c>
      <c r="F95" s="215" t="s">
        <v>2550</v>
      </c>
      <c r="G95" s="216" t="s">
        <v>2545</v>
      </c>
      <c r="H95" s="217">
        <v>1</v>
      </c>
      <c r="I95" s="218"/>
      <c r="J95" s="219">
        <f>ROUND(I95*H95,2)</f>
        <v>0</v>
      </c>
      <c r="K95" s="220"/>
      <c r="L95" s="44"/>
      <c r="M95" s="221" t="s">
        <v>19</v>
      </c>
      <c r="N95" s="222" t="s">
        <v>44</v>
      </c>
      <c r="O95" s="84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R95" s="225" t="s">
        <v>306</v>
      </c>
      <c r="AT95" s="225" t="s">
        <v>188</v>
      </c>
      <c r="AU95" s="225" t="s">
        <v>201</v>
      </c>
      <c r="AY95" s="17" t="s">
        <v>186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7" t="s">
        <v>85</v>
      </c>
      <c r="BK95" s="226">
        <f>ROUND(I95*H95,2)</f>
        <v>0</v>
      </c>
      <c r="BL95" s="17" t="s">
        <v>306</v>
      </c>
      <c r="BM95" s="225" t="s">
        <v>2551</v>
      </c>
    </row>
    <row r="96" s="2" customFormat="1" ht="16.5" customHeight="1">
      <c r="A96" s="38"/>
      <c r="B96" s="39"/>
      <c r="C96" s="254" t="s">
        <v>192</v>
      </c>
      <c r="D96" s="254" t="s">
        <v>236</v>
      </c>
      <c r="E96" s="255" t="s">
        <v>2552</v>
      </c>
      <c r="F96" s="256" t="s">
        <v>2550</v>
      </c>
      <c r="G96" s="257" t="s">
        <v>2545</v>
      </c>
      <c r="H96" s="258">
        <v>1</v>
      </c>
      <c r="I96" s="259"/>
      <c r="J96" s="260">
        <f>ROUND(I96*H96,2)</f>
        <v>0</v>
      </c>
      <c r="K96" s="261"/>
      <c r="L96" s="262"/>
      <c r="M96" s="263" t="s">
        <v>19</v>
      </c>
      <c r="N96" s="264" t="s">
        <v>44</v>
      </c>
      <c r="O96" s="84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R96" s="225" t="s">
        <v>406</v>
      </c>
      <c r="AT96" s="225" t="s">
        <v>236</v>
      </c>
      <c r="AU96" s="225" t="s">
        <v>201</v>
      </c>
      <c r="AY96" s="17" t="s">
        <v>186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7" t="s">
        <v>85</v>
      </c>
      <c r="BK96" s="226">
        <f>ROUND(I96*H96,2)</f>
        <v>0</v>
      </c>
      <c r="BL96" s="17" t="s">
        <v>306</v>
      </c>
      <c r="BM96" s="225" t="s">
        <v>2553</v>
      </c>
    </row>
    <row r="97" s="2" customFormat="1" ht="24.15" customHeight="1">
      <c r="A97" s="38"/>
      <c r="B97" s="39"/>
      <c r="C97" s="213" t="s">
        <v>227</v>
      </c>
      <c r="D97" s="213" t="s">
        <v>188</v>
      </c>
      <c r="E97" s="214" t="s">
        <v>2554</v>
      </c>
      <c r="F97" s="215" t="s">
        <v>2555</v>
      </c>
      <c r="G97" s="216" t="s">
        <v>2545</v>
      </c>
      <c r="H97" s="217">
        <v>16</v>
      </c>
      <c r="I97" s="218"/>
      <c r="J97" s="219">
        <f>ROUND(I97*H97,2)</f>
        <v>0</v>
      </c>
      <c r="K97" s="220"/>
      <c r="L97" s="44"/>
      <c r="M97" s="221" t="s">
        <v>19</v>
      </c>
      <c r="N97" s="222" t="s">
        <v>44</v>
      </c>
      <c r="O97" s="84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R97" s="225" t="s">
        <v>306</v>
      </c>
      <c r="AT97" s="225" t="s">
        <v>188</v>
      </c>
      <c r="AU97" s="225" t="s">
        <v>201</v>
      </c>
      <c r="AY97" s="17" t="s">
        <v>186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7" t="s">
        <v>85</v>
      </c>
      <c r="BK97" s="226">
        <f>ROUND(I97*H97,2)</f>
        <v>0</v>
      </c>
      <c r="BL97" s="17" t="s">
        <v>306</v>
      </c>
      <c r="BM97" s="225" t="s">
        <v>2556</v>
      </c>
    </row>
    <row r="98" s="2" customFormat="1" ht="24.15" customHeight="1">
      <c r="A98" s="38"/>
      <c r="B98" s="39"/>
      <c r="C98" s="254" t="s">
        <v>235</v>
      </c>
      <c r="D98" s="254" t="s">
        <v>236</v>
      </c>
      <c r="E98" s="255" t="s">
        <v>2557</v>
      </c>
      <c r="F98" s="256" t="s">
        <v>2555</v>
      </c>
      <c r="G98" s="257" t="s">
        <v>2545</v>
      </c>
      <c r="H98" s="258">
        <v>16</v>
      </c>
      <c r="I98" s="259"/>
      <c r="J98" s="260">
        <f>ROUND(I98*H98,2)</f>
        <v>0</v>
      </c>
      <c r="K98" s="261"/>
      <c r="L98" s="262"/>
      <c r="M98" s="263" t="s">
        <v>19</v>
      </c>
      <c r="N98" s="264" t="s">
        <v>44</v>
      </c>
      <c r="O98" s="84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R98" s="225" t="s">
        <v>406</v>
      </c>
      <c r="AT98" s="225" t="s">
        <v>236</v>
      </c>
      <c r="AU98" s="225" t="s">
        <v>201</v>
      </c>
      <c r="AY98" s="17" t="s">
        <v>186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7" t="s">
        <v>85</v>
      </c>
      <c r="BK98" s="226">
        <f>ROUND(I98*H98,2)</f>
        <v>0</v>
      </c>
      <c r="BL98" s="17" t="s">
        <v>306</v>
      </c>
      <c r="BM98" s="225" t="s">
        <v>2558</v>
      </c>
    </row>
    <row r="99" s="2" customFormat="1" ht="16.5" customHeight="1">
      <c r="A99" s="38"/>
      <c r="B99" s="39"/>
      <c r="C99" s="213" t="s">
        <v>242</v>
      </c>
      <c r="D99" s="213" t="s">
        <v>188</v>
      </c>
      <c r="E99" s="214" t="s">
        <v>2559</v>
      </c>
      <c r="F99" s="215" t="s">
        <v>2560</v>
      </c>
      <c r="G99" s="216" t="s">
        <v>2545</v>
      </c>
      <c r="H99" s="217">
        <v>4</v>
      </c>
      <c r="I99" s="218"/>
      <c r="J99" s="219">
        <f>ROUND(I99*H99,2)</f>
        <v>0</v>
      </c>
      <c r="K99" s="220"/>
      <c r="L99" s="44"/>
      <c r="M99" s="221" t="s">
        <v>19</v>
      </c>
      <c r="N99" s="222" t="s">
        <v>44</v>
      </c>
      <c r="O99" s="84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R99" s="225" t="s">
        <v>306</v>
      </c>
      <c r="AT99" s="225" t="s">
        <v>188</v>
      </c>
      <c r="AU99" s="225" t="s">
        <v>201</v>
      </c>
      <c r="AY99" s="17" t="s">
        <v>186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7" t="s">
        <v>85</v>
      </c>
      <c r="BK99" s="226">
        <f>ROUND(I99*H99,2)</f>
        <v>0</v>
      </c>
      <c r="BL99" s="17" t="s">
        <v>306</v>
      </c>
      <c r="BM99" s="225" t="s">
        <v>2561</v>
      </c>
    </row>
    <row r="100" s="2" customFormat="1" ht="16.5" customHeight="1">
      <c r="A100" s="38"/>
      <c r="B100" s="39"/>
      <c r="C100" s="254" t="s">
        <v>239</v>
      </c>
      <c r="D100" s="254" t="s">
        <v>236</v>
      </c>
      <c r="E100" s="255" t="s">
        <v>2562</v>
      </c>
      <c r="F100" s="256" t="s">
        <v>2560</v>
      </c>
      <c r="G100" s="257" t="s">
        <v>2545</v>
      </c>
      <c r="H100" s="258">
        <v>4</v>
      </c>
      <c r="I100" s="259"/>
      <c r="J100" s="260">
        <f>ROUND(I100*H100,2)</f>
        <v>0</v>
      </c>
      <c r="K100" s="261"/>
      <c r="L100" s="262"/>
      <c r="M100" s="263" t="s">
        <v>19</v>
      </c>
      <c r="N100" s="264" t="s">
        <v>44</v>
      </c>
      <c r="O100" s="84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R100" s="225" t="s">
        <v>406</v>
      </c>
      <c r="AT100" s="225" t="s">
        <v>236</v>
      </c>
      <c r="AU100" s="225" t="s">
        <v>201</v>
      </c>
      <c r="AY100" s="17" t="s">
        <v>186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7" t="s">
        <v>85</v>
      </c>
      <c r="BK100" s="226">
        <f>ROUND(I100*H100,2)</f>
        <v>0</v>
      </c>
      <c r="BL100" s="17" t="s">
        <v>306</v>
      </c>
      <c r="BM100" s="225" t="s">
        <v>2563</v>
      </c>
    </row>
    <row r="101" s="2" customFormat="1" ht="16.5" customHeight="1">
      <c r="A101" s="38"/>
      <c r="B101" s="39"/>
      <c r="C101" s="213" t="s">
        <v>253</v>
      </c>
      <c r="D101" s="213" t="s">
        <v>188</v>
      </c>
      <c r="E101" s="214" t="s">
        <v>2564</v>
      </c>
      <c r="F101" s="215" t="s">
        <v>2565</v>
      </c>
      <c r="G101" s="216" t="s">
        <v>2545</v>
      </c>
      <c r="H101" s="217">
        <v>4</v>
      </c>
      <c r="I101" s="218"/>
      <c r="J101" s="219">
        <f>ROUND(I101*H101,2)</f>
        <v>0</v>
      </c>
      <c r="K101" s="220"/>
      <c r="L101" s="44"/>
      <c r="M101" s="221" t="s">
        <v>19</v>
      </c>
      <c r="N101" s="222" t="s">
        <v>44</v>
      </c>
      <c r="O101" s="84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4">
        <f>S101*H101</f>
        <v>0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R101" s="225" t="s">
        <v>306</v>
      </c>
      <c r="AT101" s="225" t="s">
        <v>188</v>
      </c>
      <c r="AU101" s="225" t="s">
        <v>201</v>
      </c>
      <c r="AY101" s="17" t="s">
        <v>186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7" t="s">
        <v>85</v>
      </c>
      <c r="BK101" s="226">
        <f>ROUND(I101*H101,2)</f>
        <v>0</v>
      </c>
      <c r="BL101" s="17" t="s">
        <v>306</v>
      </c>
      <c r="BM101" s="225" t="s">
        <v>2566</v>
      </c>
    </row>
    <row r="102" s="2" customFormat="1" ht="16.5" customHeight="1">
      <c r="A102" s="38"/>
      <c r="B102" s="39"/>
      <c r="C102" s="254" t="s">
        <v>261</v>
      </c>
      <c r="D102" s="254" t="s">
        <v>236</v>
      </c>
      <c r="E102" s="255" t="s">
        <v>2567</v>
      </c>
      <c r="F102" s="256" t="s">
        <v>2565</v>
      </c>
      <c r="G102" s="257" t="s">
        <v>2545</v>
      </c>
      <c r="H102" s="258">
        <v>4</v>
      </c>
      <c r="I102" s="259"/>
      <c r="J102" s="260">
        <f>ROUND(I102*H102,2)</f>
        <v>0</v>
      </c>
      <c r="K102" s="261"/>
      <c r="L102" s="262"/>
      <c r="M102" s="263" t="s">
        <v>19</v>
      </c>
      <c r="N102" s="264" t="s">
        <v>44</v>
      </c>
      <c r="O102" s="84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R102" s="225" t="s">
        <v>406</v>
      </c>
      <c r="AT102" s="225" t="s">
        <v>236</v>
      </c>
      <c r="AU102" s="225" t="s">
        <v>201</v>
      </c>
      <c r="AY102" s="17" t="s">
        <v>186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7" t="s">
        <v>85</v>
      </c>
      <c r="BK102" s="226">
        <f>ROUND(I102*H102,2)</f>
        <v>0</v>
      </c>
      <c r="BL102" s="17" t="s">
        <v>306</v>
      </c>
      <c r="BM102" s="225" t="s">
        <v>2568</v>
      </c>
    </row>
    <row r="103" s="2" customFormat="1" ht="16.5" customHeight="1">
      <c r="A103" s="38"/>
      <c r="B103" s="39"/>
      <c r="C103" s="213" t="s">
        <v>267</v>
      </c>
      <c r="D103" s="213" t="s">
        <v>188</v>
      </c>
      <c r="E103" s="214" t="s">
        <v>2569</v>
      </c>
      <c r="F103" s="215" t="s">
        <v>2570</v>
      </c>
      <c r="G103" s="216" t="s">
        <v>2545</v>
      </c>
      <c r="H103" s="217">
        <v>4</v>
      </c>
      <c r="I103" s="218"/>
      <c r="J103" s="219">
        <f>ROUND(I103*H103,2)</f>
        <v>0</v>
      </c>
      <c r="K103" s="220"/>
      <c r="L103" s="44"/>
      <c r="M103" s="221" t="s">
        <v>19</v>
      </c>
      <c r="N103" s="222" t="s">
        <v>44</v>
      </c>
      <c r="O103" s="84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R103" s="225" t="s">
        <v>306</v>
      </c>
      <c r="AT103" s="225" t="s">
        <v>188</v>
      </c>
      <c r="AU103" s="225" t="s">
        <v>201</v>
      </c>
      <c r="AY103" s="17" t="s">
        <v>186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7" t="s">
        <v>85</v>
      </c>
      <c r="BK103" s="226">
        <f>ROUND(I103*H103,2)</f>
        <v>0</v>
      </c>
      <c r="BL103" s="17" t="s">
        <v>306</v>
      </c>
      <c r="BM103" s="225" t="s">
        <v>2571</v>
      </c>
    </row>
    <row r="104" s="2" customFormat="1" ht="16.5" customHeight="1">
      <c r="A104" s="38"/>
      <c r="B104" s="39"/>
      <c r="C104" s="254" t="s">
        <v>273</v>
      </c>
      <c r="D104" s="254" t="s">
        <v>236</v>
      </c>
      <c r="E104" s="255" t="s">
        <v>2572</v>
      </c>
      <c r="F104" s="256" t="s">
        <v>2570</v>
      </c>
      <c r="G104" s="257" t="s">
        <v>2545</v>
      </c>
      <c r="H104" s="258">
        <v>4</v>
      </c>
      <c r="I104" s="259"/>
      <c r="J104" s="260">
        <f>ROUND(I104*H104,2)</f>
        <v>0</v>
      </c>
      <c r="K104" s="261"/>
      <c r="L104" s="262"/>
      <c r="M104" s="263" t="s">
        <v>19</v>
      </c>
      <c r="N104" s="264" t="s">
        <v>44</v>
      </c>
      <c r="O104" s="84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406</v>
      </c>
      <c r="AT104" s="225" t="s">
        <v>236</v>
      </c>
      <c r="AU104" s="225" t="s">
        <v>201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306</v>
      </c>
      <c r="BM104" s="225" t="s">
        <v>2573</v>
      </c>
    </row>
    <row r="105" s="2" customFormat="1" ht="16.5" customHeight="1">
      <c r="A105" s="38"/>
      <c r="B105" s="39"/>
      <c r="C105" s="213" t="s">
        <v>280</v>
      </c>
      <c r="D105" s="213" t="s">
        <v>188</v>
      </c>
      <c r="E105" s="214" t="s">
        <v>2574</v>
      </c>
      <c r="F105" s="215" t="s">
        <v>2575</v>
      </c>
      <c r="G105" s="216" t="s">
        <v>566</v>
      </c>
      <c r="H105" s="217">
        <v>700</v>
      </c>
      <c r="I105" s="218"/>
      <c r="J105" s="219">
        <f>ROUND(I105*H105,2)</f>
        <v>0</v>
      </c>
      <c r="K105" s="220"/>
      <c r="L105" s="44"/>
      <c r="M105" s="221" t="s">
        <v>19</v>
      </c>
      <c r="N105" s="222" t="s">
        <v>44</v>
      </c>
      <c r="O105" s="84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R105" s="225" t="s">
        <v>306</v>
      </c>
      <c r="AT105" s="225" t="s">
        <v>188</v>
      </c>
      <c r="AU105" s="225" t="s">
        <v>201</v>
      </c>
      <c r="AY105" s="17" t="s">
        <v>186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7" t="s">
        <v>85</v>
      </c>
      <c r="BK105" s="226">
        <f>ROUND(I105*H105,2)</f>
        <v>0</v>
      </c>
      <c r="BL105" s="17" t="s">
        <v>306</v>
      </c>
      <c r="BM105" s="225" t="s">
        <v>2576</v>
      </c>
    </row>
    <row r="106" s="2" customFormat="1" ht="16.5" customHeight="1">
      <c r="A106" s="38"/>
      <c r="B106" s="39"/>
      <c r="C106" s="254" t="s">
        <v>289</v>
      </c>
      <c r="D106" s="254" t="s">
        <v>236</v>
      </c>
      <c r="E106" s="255" t="s">
        <v>2577</v>
      </c>
      <c r="F106" s="256" t="s">
        <v>2575</v>
      </c>
      <c r="G106" s="257" t="s">
        <v>566</v>
      </c>
      <c r="H106" s="258">
        <v>700</v>
      </c>
      <c r="I106" s="259"/>
      <c r="J106" s="260">
        <f>ROUND(I106*H106,2)</f>
        <v>0</v>
      </c>
      <c r="K106" s="261"/>
      <c r="L106" s="262"/>
      <c r="M106" s="263" t="s">
        <v>19</v>
      </c>
      <c r="N106" s="264" t="s">
        <v>44</v>
      </c>
      <c r="O106" s="84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R106" s="225" t="s">
        <v>406</v>
      </c>
      <c r="AT106" s="225" t="s">
        <v>236</v>
      </c>
      <c r="AU106" s="225" t="s">
        <v>201</v>
      </c>
      <c r="AY106" s="17" t="s">
        <v>186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7" t="s">
        <v>85</v>
      </c>
      <c r="BK106" s="226">
        <f>ROUND(I106*H106,2)</f>
        <v>0</v>
      </c>
      <c r="BL106" s="17" t="s">
        <v>306</v>
      </c>
      <c r="BM106" s="225" t="s">
        <v>2578</v>
      </c>
    </row>
    <row r="107" s="2" customFormat="1" ht="16.5" customHeight="1">
      <c r="A107" s="38"/>
      <c r="B107" s="39"/>
      <c r="C107" s="213" t="s">
        <v>8</v>
      </c>
      <c r="D107" s="213" t="s">
        <v>188</v>
      </c>
      <c r="E107" s="214" t="s">
        <v>2579</v>
      </c>
      <c r="F107" s="215" t="s">
        <v>2580</v>
      </c>
      <c r="G107" s="216" t="s">
        <v>566</v>
      </c>
      <c r="H107" s="217">
        <v>250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306</v>
      </c>
      <c r="AT107" s="225" t="s">
        <v>188</v>
      </c>
      <c r="AU107" s="225" t="s">
        <v>201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306</v>
      </c>
      <c r="BM107" s="225" t="s">
        <v>2581</v>
      </c>
    </row>
    <row r="108" s="2" customFormat="1" ht="16.5" customHeight="1">
      <c r="A108" s="38"/>
      <c r="B108" s="39"/>
      <c r="C108" s="254" t="s">
        <v>306</v>
      </c>
      <c r="D108" s="254" t="s">
        <v>236</v>
      </c>
      <c r="E108" s="255" t="s">
        <v>2582</v>
      </c>
      <c r="F108" s="256" t="s">
        <v>2580</v>
      </c>
      <c r="G108" s="257" t="s">
        <v>566</v>
      </c>
      <c r="H108" s="258">
        <v>250</v>
      </c>
      <c r="I108" s="259"/>
      <c r="J108" s="260">
        <f>ROUND(I108*H108,2)</f>
        <v>0</v>
      </c>
      <c r="K108" s="261"/>
      <c r="L108" s="262"/>
      <c r="M108" s="263" t="s">
        <v>19</v>
      </c>
      <c r="N108" s="264" t="s">
        <v>44</v>
      </c>
      <c r="O108" s="84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R108" s="225" t="s">
        <v>406</v>
      </c>
      <c r="AT108" s="225" t="s">
        <v>236</v>
      </c>
      <c r="AU108" s="225" t="s">
        <v>201</v>
      </c>
      <c r="AY108" s="17" t="s">
        <v>186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7" t="s">
        <v>85</v>
      </c>
      <c r="BK108" s="226">
        <f>ROUND(I108*H108,2)</f>
        <v>0</v>
      </c>
      <c r="BL108" s="17" t="s">
        <v>306</v>
      </c>
      <c r="BM108" s="225" t="s">
        <v>2583</v>
      </c>
    </row>
    <row r="109" s="2" customFormat="1" ht="16.5" customHeight="1">
      <c r="A109" s="38"/>
      <c r="B109" s="39"/>
      <c r="C109" s="213" t="s">
        <v>312</v>
      </c>
      <c r="D109" s="213" t="s">
        <v>188</v>
      </c>
      <c r="E109" s="214" t="s">
        <v>2584</v>
      </c>
      <c r="F109" s="215" t="s">
        <v>2585</v>
      </c>
      <c r="G109" s="216" t="s">
        <v>2545</v>
      </c>
      <c r="H109" s="217">
        <v>4</v>
      </c>
      <c r="I109" s="218"/>
      <c r="J109" s="219">
        <f>ROUND(I109*H109,2)</f>
        <v>0</v>
      </c>
      <c r="K109" s="220"/>
      <c r="L109" s="44"/>
      <c r="M109" s="221" t="s">
        <v>19</v>
      </c>
      <c r="N109" s="222" t="s">
        <v>44</v>
      </c>
      <c r="O109" s="84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R109" s="225" t="s">
        <v>306</v>
      </c>
      <c r="AT109" s="225" t="s">
        <v>188</v>
      </c>
      <c r="AU109" s="225" t="s">
        <v>201</v>
      </c>
      <c r="AY109" s="17" t="s">
        <v>186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7" t="s">
        <v>85</v>
      </c>
      <c r="BK109" s="226">
        <f>ROUND(I109*H109,2)</f>
        <v>0</v>
      </c>
      <c r="BL109" s="17" t="s">
        <v>306</v>
      </c>
      <c r="BM109" s="225" t="s">
        <v>2586</v>
      </c>
    </row>
    <row r="110" s="2" customFormat="1" ht="16.5" customHeight="1">
      <c r="A110" s="38"/>
      <c r="B110" s="39"/>
      <c r="C110" s="254" t="s">
        <v>318</v>
      </c>
      <c r="D110" s="254" t="s">
        <v>236</v>
      </c>
      <c r="E110" s="255" t="s">
        <v>2587</v>
      </c>
      <c r="F110" s="256" t="s">
        <v>2585</v>
      </c>
      <c r="G110" s="257" t="s">
        <v>2545</v>
      </c>
      <c r="H110" s="258">
        <v>4</v>
      </c>
      <c r="I110" s="259"/>
      <c r="J110" s="260">
        <f>ROUND(I110*H110,2)</f>
        <v>0</v>
      </c>
      <c r="K110" s="261"/>
      <c r="L110" s="262"/>
      <c r="M110" s="263" t="s">
        <v>19</v>
      </c>
      <c r="N110" s="264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406</v>
      </c>
      <c r="AT110" s="225" t="s">
        <v>236</v>
      </c>
      <c r="AU110" s="225" t="s">
        <v>201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306</v>
      </c>
      <c r="BM110" s="225" t="s">
        <v>2588</v>
      </c>
    </row>
    <row r="111" s="2" customFormat="1" ht="16.5" customHeight="1">
      <c r="A111" s="38"/>
      <c r="B111" s="39"/>
      <c r="C111" s="213" t="s">
        <v>323</v>
      </c>
      <c r="D111" s="213" t="s">
        <v>188</v>
      </c>
      <c r="E111" s="214" t="s">
        <v>2589</v>
      </c>
      <c r="F111" s="215" t="s">
        <v>2590</v>
      </c>
      <c r="G111" s="216" t="s">
        <v>2545</v>
      </c>
      <c r="H111" s="217">
        <v>4</v>
      </c>
      <c r="I111" s="218"/>
      <c r="J111" s="219">
        <f>ROUND(I111*H111,2)</f>
        <v>0</v>
      </c>
      <c r="K111" s="220"/>
      <c r="L111" s="44"/>
      <c r="M111" s="221" t="s">
        <v>19</v>
      </c>
      <c r="N111" s="222" t="s">
        <v>44</v>
      </c>
      <c r="O111" s="84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R111" s="225" t="s">
        <v>306</v>
      </c>
      <c r="AT111" s="225" t="s">
        <v>188</v>
      </c>
      <c r="AU111" s="225" t="s">
        <v>201</v>
      </c>
      <c r="AY111" s="17" t="s">
        <v>186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7" t="s">
        <v>85</v>
      </c>
      <c r="BK111" s="226">
        <f>ROUND(I111*H111,2)</f>
        <v>0</v>
      </c>
      <c r="BL111" s="17" t="s">
        <v>306</v>
      </c>
      <c r="BM111" s="225" t="s">
        <v>2591</v>
      </c>
    </row>
    <row r="112" s="2" customFormat="1" ht="16.5" customHeight="1">
      <c r="A112" s="38"/>
      <c r="B112" s="39"/>
      <c r="C112" s="254" t="s">
        <v>329</v>
      </c>
      <c r="D112" s="254" t="s">
        <v>236</v>
      </c>
      <c r="E112" s="255" t="s">
        <v>2592</v>
      </c>
      <c r="F112" s="256" t="s">
        <v>2590</v>
      </c>
      <c r="G112" s="257" t="s">
        <v>2545</v>
      </c>
      <c r="H112" s="258">
        <v>4</v>
      </c>
      <c r="I112" s="259"/>
      <c r="J112" s="260">
        <f>ROUND(I112*H112,2)</f>
        <v>0</v>
      </c>
      <c r="K112" s="261"/>
      <c r="L112" s="262"/>
      <c r="M112" s="263" t="s">
        <v>19</v>
      </c>
      <c r="N112" s="264" t="s">
        <v>44</v>
      </c>
      <c r="O112" s="84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R112" s="225" t="s">
        <v>406</v>
      </c>
      <c r="AT112" s="225" t="s">
        <v>236</v>
      </c>
      <c r="AU112" s="225" t="s">
        <v>201</v>
      </c>
      <c r="AY112" s="17" t="s">
        <v>186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7" t="s">
        <v>85</v>
      </c>
      <c r="BK112" s="226">
        <f>ROUND(I112*H112,2)</f>
        <v>0</v>
      </c>
      <c r="BL112" s="17" t="s">
        <v>306</v>
      </c>
      <c r="BM112" s="225" t="s">
        <v>2593</v>
      </c>
    </row>
    <row r="113" s="2" customFormat="1" ht="21.75" customHeight="1">
      <c r="A113" s="38"/>
      <c r="B113" s="39"/>
      <c r="C113" s="213" t="s">
        <v>7</v>
      </c>
      <c r="D113" s="213" t="s">
        <v>188</v>
      </c>
      <c r="E113" s="214" t="s">
        <v>2594</v>
      </c>
      <c r="F113" s="215" t="s">
        <v>2595</v>
      </c>
      <c r="G113" s="216" t="s">
        <v>2545</v>
      </c>
      <c r="H113" s="217">
        <v>8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306</v>
      </c>
      <c r="AT113" s="225" t="s">
        <v>188</v>
      </c>
      <c r="AU113" s="225" t="s">
        <v>201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306</v>
      </c>
      <c r="BM113" s="225" t="s">
        <v>2596</v>
      </c>
    </row>
    <row r="114" s="12" customFormat="1" ht="20.88" customHeight="1">
      <c r="A114" s="12"/>
      <c r="B114" s="197"/>
      <c r="C114" s="198"/>
      <c r="D114" s="199" t="s">
        <v>71</v>
      </c>
      <c r="E114" s="211" t="s">
        <v>2597</v>
      </c>
      <c r="F114" s="211" t="s">
        <v>2598</v>
      </c>
      <c r="G114" s="198"/>
      <c r="H114" s="198"/>
      <c r="I114" s="201"/>
      <c r="J114" s="212">
        <f>BK114</f>
        <v>0</v>
      </c>
      <c r="K114" s="198"/>
      <c r="L114" s="203"/>
      <c r="M114" s="204"/>
      <c r="N114" s="205"/>
      <c r="O114" s="205"/>
      <c r="P114" s="206">
        <f>SUM(P115:P148)</f>
        <v>0</v>
      </c>
      <c r="Q114" s="205"/>
      <c r="R114" s="206">
        <f>SUM(R115:R148)</f>
        <v>0</v>
      </c>
      <c r="S114" s="205"/>
      <c r="T114" s="207">
        <f>SUM(T115:T148)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8" t="s">
        <v>85</v>
      </c>
      <c r="AT114" s="209" t="s">
        <v>71</v>
      </c>
      <c r="AU114" s="209" t="s">
        <v>85</v>
      </c>
      <c r="AY114" s="208" t="s">
        <v>186</v>
      </c>
      <c r="BK114" s="210">
        <f>SUM(BK115:BK148)</f>
        <v>0</v>
      </c>
    </row>
    <row r="115" s="2" customFormat="1" ht="33" customHeight="1">
      <c r="A115" s="38"/>
      <c r="B115" s="39"/>
      <c r="C115" s="213" t="s">
        <v>341</v>
      </c>
      <c r="D115" s="213" t="s">
        <v>188</v>
      </c>
      <c r="E115" s="214" t="s">
        <v>2599</v>
      </c>
      <c r="F115" s="215" t="s">
        <v>2600</v>
      </c>
      <c r="G115" s="216" t="s">
        <v>2545</v>
      </c>
      <c r="H115" s="217">
        <v>1</v>
      </c>
      <c r="I115" s="218"/>
      <c r="J115" s="219">
        <f>ROUND(I115*H115,2)</f>
        <v>0</v>
      </c>
      <c r="K115" s="220"/>
      <c r="L115" s="44"/>
      <c r="M115" s="221" t="s">
        <v>19</v>
      </c>
      <c r="N115" s="222" t="s">
        <v>44</v>
      </c>
      <c r="O115" s="84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R115" s="225" t="s">
        <v>306</v>
      </c>
      <c r="AT115" s="225" t="s">
        <v>188</v>
      </c>
      <c r="AU115" s="225" t="s">
        <v>201</v>
      </c>
      <c r="AY115" s="17" t="s">
        <v>186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7" t="s">
        <v>85</v>
      </c>
      <c r="BK115" s="226">
        <f>ROUND(I115*H115,2)</f>
        <v>0</v>
      </c>
      <c r="BL115" s="17" t="s">
        <v>306</v>
      </c>
      <c r="BM115" s="225" t="s">
        <v>2601</v>
      </c>
    </row>
    <row r="116" s="2" customFormat="1" ht="33" customHeight="1">
      <c r="A116" s="38"/>
      <c r="B116" s="39"/>
      <c r="C116" s="254" t="s">
        <v>346</v>
      </c>
      <c r="D116" s="254" t="s">
        <v>236</v>
      </c>
      <c r="E116" s="255" t="s">
        <v>2602</v>
      </c>
      <c r="F116" s="256" t="s">
        <v>2600</v>
      </c>
      <c r="G116" s="257" t="s">
        <v>2545</v>
      </c>
      <c r="H116" s="258">
        <v>1</v>
      </c>
      <c r="I116" s="259"/>
      <c r="J116" s="260">
        <f>ROUND(I116*H116,2)</f>
        <v>0</v>
      </c>
      <c r="K116" s="261"/>
      <c r="L116" s="262"/>
      <c r="M116" s="263" t="s">
        <v>19</v>
      </c>
      <c r="N116" s="264" t="s">
        <v>44</v>
      </c>
      <c r="O116" s="84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25" t="s">
        <v>406</v>
      </c>
      <c r="AT116" s="225" t="s">
        <v>236</v>
      </c>
      <c r="AU116" s="225" t="s">
        <v>201</v>
      </c>
      <c r="AY116" s="17" t="s">
        <v>186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7" t="s">
        <v>85</v>
      </c>
      <c r="BK116" s="226">
        <f>ROUND(I116*H116,2)</f>
        <v>0</v>
      </c>
      <c r="BL116" s="17" t="s">
        <v>306</v>
      </c>
      <c r="BM116" s="225" t="s">
        <v>2603</v>
      </c>
    </row>
    <row r="117" s="2" customFormat="1" ht="16.5" customHeight="1">
      <c r="A117" s="38"/>
      <c r="B117" s="39"/>
      <c r="C117" s="213" t="s">
        <v>352</v>
      </c>
      <c r="D117" s="213" t="s">
        <v>188</v>
      </c>
      <c r="E117" s="214" t="s">
        <v>2604</v>
      </c>
      <c r="F117" s="215" t="s">
        <v>2605</v>
      </c>
      <c r="G117" s="216" t="s">
        <v>2545</v>
      </c>
      <c r="H117" s="217">
        <v>1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306</v>
      </c>
      <c r="AT117" s="225" t="s">
        <v>188</v>
      </c>
      <c r="AU117" s="225" t="s">
        <v>201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306</v>
      </c>
      <c r="BM117" s="225" t="s">
        <v>2606</v>
      </c>
    </row>
    <row r="118" s="2" customFormat="1" ht="16.5" customHeight="1">
      <c r="A118" s="38"/>
      <c r="B118" s="39"/>
      <c r="C118" s="254" t="s">
        <v>362</v>
      </c>
      <c r="D118" s="254" t="s">
        <v>236</v>
      </c>
      <c r="E118" s="255" t="s">
        <v>2607</v>
      </c>
      <c r="F118" s="256" t="s">
        <v>2605</v>
      </c>
      <c r="G118" s="257" t="s">
        <v>2545</v>
      </c>
      <c r="H118" s="258">
        <v>1</v>
      </c>
      <c r="I118" s="259"/>
      <c r="J118" s="260">
        <f>ROUND(I118*H118,2)</f>
        <v>0</v>
      </c>
      <c r="K118" s="261"/>
      <c r="L118" s="262"/>
      <c r="M118" s="263" t="s">
        <v>19</v>
      </c>
      <c r="N118" s="264" t="s">
        <v>44</v>
      </c>
      <c r="O118" s="84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R118" s="225" t="s">
        <v>406</v>
      </c>
      <c r="AT118" s="225" t="s">
        <v>236</v>
      </c>
      <c r="AU118" s="225" t="s">
        <v>201</v>
      </c>
      <c r="AY118" s="17" t="s">
        <v>186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7" t="s">
        <v>85</v>
      </c>
      <c r="BK118" s="226">
        <f>ROUND(I118*H118,2)</f>
        <v>0</v>
      </c>
      <c r="BL118" s="17" t="s">
        <v>306</v>
      </c>
      <c r="BM118" s="225" t="s">
        <v>2608</v>
      </c>
    </row>
    <row r="119" s="2" customFormat="1" ht="16.5" customHeight="1">
      <c r="A119" s="38"/>
      <c r="B119" s="39"/>
      <c r="C119" s="213" t="s">
        <v>368</v>
      </c>
      <c r="D119" s="213" t="s">
        <v>188</v>
      </c>
      <c r="E119" s="214" t="s">
        <v>2609</v>
      </c>
      <c r="F119" s="215" t="s">
        <v>2610</v>
      </c>
      <c r="G119" s="216" t="s">
        <v>2545</v>
      </c>
      <c r="H119" s="217">
        <v>1</v>
      </c>
      <c r="I119" s="218"/>
      <c r="J119" s="219">
        <f>ROUND(I119*H119,2)</f>
        <v>0</v>
      </c>
      <c r="K119" s="220"/>
      <c r="L119" s="44"/>
      <c r="M119" s="221" t="s">
        <v>19</v>
      </c>
      <c r="N119" s="222" t="s">
        <v>44</v>
      </c>
      <c r="O119" s="84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25" t="s">
        <v>306</v>
      </c>
      <c r="AT119" s="225" t="s">
        <v>188</v>
      </c>
      <c r="AU119" s="225" t="s">
        <v>201</v>
      </c>
      <c r="AY119" s="17" t="s">
        <v>186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7" t="s">
        <v>85</v>
      </c>
      <c r="BK119" s="226">
        <f>ROUND(I119*H119,2)</f>
        <v>0</v>
      </c>
      <c r="BL119" s="17" t="s">
        <v>306</v>
      </c>
      <c r="BM119" s="225" t="s">
        <v>2611</v>
      </c>
    </row>
    <row r="120" s="2" customFormat="1" ht="16.5" customHeight="1">
      <c r="A120" s="38"/>
      <c r="B120" s="39"/>
      <c r="C120" s="254" t="s">
        <v>374</v>
      </c>
      <c r="D120" s="254" t="s">
        <v>236</v>
      </c>
      <c r="E120" s="255" t="s">
        <v>2612</v>
      </c>
      <c r="F120" s="256" t="s">
        <v>2610</v>
      </c>
      <c r="G120" s="257" t="s">
        <v>2545</v>
      </c>
      <c r="H120" s="258">
        <v>1</v>
      </c>
      <c r="I120" s="259"/>
      <c r="J120" s="260">
        <f>ROUND(I120*H120,2)</f>
        <v>0</v>
      </c>
      <c r="K120" s="261"/>
      <c r="L120" s="262"/>
      <c r="M120" s="263" t="s">
        <v>19</v>
      </c>
      <c r="N120" s="264" t="s">
        <v>44</v>
      </c>
      <c r="O120" s="84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25" t="s">
        <v>406</v>
      </c>
      <c r="AT120" s="225" t="s">
        <v>236</v>
      </c>
      <c r="AU120" s="225" t="s">
        <v>201</v>
      </c>
      <c r="AY120" s="17" t="s">
        <v>186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7" t="s">
        <v>85</v>
      </c>
      <c r="BK120" s="226">
        <f>ROUND(I120*H120,2)</f>
        <v>0</v>
      </c>
      <c r="BL120" s="17" t="s">
        <v>306</v>
      </c>
      <c r="BM120" s="225" t="s">
        <v>2613</v>
      </c>
    </row>
    <row r="121" s="2" customFormat="1" ht="16.5" customHeight="1">
      <c r="A121" s="38"/>
      <c r="B121" s="39"/>
      <c r="C121" s="213" t="s">
        <v>379</v>
      </c>
      <c r="D121" s="213" t="s">
        <v>188</v>
      </c>
      <c r="E121" s="214" t="s">
        <v>2614</v>
      </c>
      <c r="F121" s="215" t="s">
        <v>2615</v>
      </c>
      <c r="G121" s="216" t="s">
        <v>2545</v>
      </c>
      <c r="H121" s="217">
        <v>1</v>
      </c>
      <c r="I121" s="218"/>
      <c r="J121" s="219">
        <f>ROUND(I121*H121,2)</f>
        <v>0</v>
      </c>
      <c r="K121" s="220"/>
      <c r="L121" s="44"/>
      <c r="M121" s="221" t="s">
        <v>19</v>
      </c>
      <c r="N121" s="222" t="s">
        <v>44</v>
      </c>
      <c r="O121" s="84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225" t="s">
        <v>306</v>
      </c>
      <c r="AT121" s="225" t="s">
        <v>188</v>
      </c>
      <c r="AU121" s="225" t="s">
        <v>201</v>
      </c>
      <c r="AY121" s="17" t="s">
        <v>186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7" t="s">
        <v>85</v>
      </c>
      <c r="BK121" s="226">
        <f>ROUND(I121*H121,2)</f>
        <v>0</v>
      </c>
      <c r="BL121" s="17" t="s">
        <v>306</v>
      </c>
      <c r="BM121" s="225" t="s">
        <v>2616</v>
      </c>
    </row>
    <row r="122" s="2" customFormat="1" ht="16.5" customHeight="1">
      <c r="A122" s="38"/>
      <c r="B122" s="39"/>
      <c r="C122" s="254" t="s">
        <v>385</v>
      </c>
      <c r="D122" s="254" t="s">
        <v>236</v>
      </c>
      <c r="E122" s="255" t="s">
        <v>2617</v>
      </c>
      <c r="F122" s="256" t="s">
        <v>2615</v>
      </c>
      <c r="G122" s="257" t="s">
        <v>2545</v>
      </c>
      <c r="H122" s="258">
        <v>1</v>
      </c>
      <c r="I122" s="259"/>
      <c r="J122" s="260">
        <f>ROUND(I122*H122,2)</f>
        <v>0</v>
      </c>
      <c r="K122" s="261"/>
      <c r="L122" s="262"/>
      <c r="M122" s="263" t="s">
        <v>19</v>
      </c>
      <c r="N122" s="264" t="s">
        <v>44</v>
      </c>
      <c r="O122" s="84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25" t="s">
        <v>406</v>
      </c>
      <c r="AT122" s="225" t="s">
        <v>236</v>
      </c>
      <c r="AU122" s="225" t="s">
        <v>201</v>
      </c>
      <c r="AY122" s="17" t="s">
        <v>186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7" t="s">
        <v>85</v>
      </c>
      <c r="BK122" s="226">
        <f>ROUND(I122*H122,2)</f>
        <v>0</v>
      </c>
      <c r="BL122" s="17" t="s">
        <v>306</v>
      </c>
      <c r="BM122" s="225" t="s">
        <v>2618</v>
      </c>
    </row>
    <row r="123" s="2" customFormat="1" ht="16.5" customHeight="1">
      <c r="A123" s="38"/>
      <c r="B123" s="39"/>
      <c r="C123" s="213" t="s">
        <v>393</v>
      </c>
      <c r="D123" s="213" t="s">
        <v>188</v>
      </c>
      <c r="E123" s="214" t="s">
        <v>2619</v>
      </c>
      <c r="F123" s="215" t="s">
        <v>2620</v>
      </c>
      <c r="G123" s="216" t="s">
        <v>2545</v>
      </c>
      <c r="H123" s="217">
        <v>2</v>
      </c>
      <c r="I123" s="218"/>
      <c r="J123" s="219">
        <f>ROUND(I123*H123,2)</f>
        <v>0</v>
      </c>
      <c r="K123" s="220"/>
      <c r="L123" s="44"/>
      <c r="M123" s="221" t="s">
        <v>19</v>
      </c>
      <c r="N123" s="222" t="s">
        <v>44</v>
      </c>
      <c r="O123" s="84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25" t="s">
        <v>306</v>
      </c>
      <c r="AT123" s="225" t="s">
        <v>188</v>
      </c>
      <c r="AU123" s="225" t="s">
        <v>201</v>
      </c>
      <c r="AY123" s="17" t="s">
        <v>186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7" t="s">
        <v>85</v>
      </c>
      <c r="BK123" s="226">
        <f>ROUND(I123*H123,2)</f>
        <v>0</v>
      </c>
      <c r="BL123" s="17" t="s">
        <v>306</v>
      </c>
      <c r="BM123" s="225" t="s">
        <v>2621</v>
      </c>
    </row>
    <row r="124" s="2" customFormat="1" ht="16.5" customHeight="1">
      <c r="A124" s="38"/>
      <c r="B124" s="39"/>
      <c r="C124" s="254" t="s">
        <v>400</v>
      </c>
      <c r="D124" s="254" t="s">
        <v>236</v>
      </c>
      <c r="E124" s="255" t="s">
        <v>2622</v>
      </c>
      <c r="F124" s="256" t="s">
        <v>2620</v>
      </c>
      <c r="G124" s="257" t="s">
        <v>2545</v>
      </c>
      <c r="H124" s="258">
        <v>2</v>
      </c>
      <c r="I124" s="259"/>
      <c r="J124" s="260">
        <f>ROUND(I124*H124,2)</f>
        <v>0</v>
      </c>
      <c r="K124" s="261"/>
      <c r="L124" s="262"/>
      <c r="M124" s="263" t="s">
        <v>19</v>
      </c>
      <c r="N124" s="264" t="s">
        <v>44</v>
      </c>
      <c r="O124" s="84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406</v>
      </c>
      <c r="AT124" s="225" t="s">
        <v>236</v>
      </c>
      <c r="AU124" s="225" t="s">
        <v>201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306</v>
      </c>
      <c r="BM124" s="225" t="s">
        <v>2623</v>
      </c>
    </row>
    <row r="125" s="2" customFormat="1" ht="16.5" customHeight="1">
      <c r="A125" s="38"/>
      <c r="B125" s="39"/>
      <c r="C125" s="213" t="s">
        <v>406</v>
      </c>
      <c r="D125" s="213" t="s">
        <v>188</v>
      </c>
      <c r="E125" s="214" t="s">
        <v>2624</v>
      </c>
      <c r="F125" s="215" t="s">
        <v>2625</v>
      </c>
      <c r="G125" s="216" t="s">
        <v>2545</v>
      </c>
      <c r="H125" s="217">
        <v>2</v>
      </c>
      <c r="I125" s="218"/>
      <c r="J125" s="219">
        <f>ROUND(I125*H125,2)</f>
        <v>0</v>
      </c>
      <c r="K125" s="220"/>
      <c r="L125" s="44"/>
      <c r="M125" s="221" t="s">
        <v>19</v>
      </c>
      <c r="N125" s="222" t="s">
        <v>44</v>
      </c>
      <c r="O125" s="84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25" t="s">
        <v>306</v>
      </c>
      <c r="AT125" s="225" t="s">
        <v>188</v>
      </c>
      <c r="AU125" s="225" t="s">
        <v>201</v>
      </c>
      <c r="AY125" s="17" t="s">
        <v>186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7" t="s">
        <v>85</v>
      </c>
      <c r="BK125" s="226">
        <f>ROUND(I125*H125,2)</f>
        <v>0</v>
      </c>
      <c r="BL125" s="17" t="s">
        <v>306</v>
      </c>
      <c r="BM125" s="225" t="s">
        <v>2626</v>
      </c>
    </row>
    <row r="126" s="2" customFormat="1" ht="16.5" customHeight="1">
      <c r="A126" s="38"/>
      <c r="B126" s="39"/>
      <c r="C126" s="254" t="s">
        <v>412</v>
      </c>
      <c r="D126" s="254" t="s">
        <v>236</v>
      </c>
      <c r="E126" s="255" t="s">
        <v>2627</v>
      </c>
      <c r="F126" s="256" t="s">
        <v>2625</v>
      </c>
      <c r="G126" s="257" t="s">
        <v>2545</v>
      </c>
      <c r="H126" s="258">
        <v>2</v>
      </c>
      <c r="I126" s="259"/>
      <c r="J126" s="260">
        <f>ROUND(I126*H126,2)</f>
        <v>0</v>
      </c>
      <c r="K126" s="261"/>
      <c r="L126" s="262"/>
      <c r="M126" s="263" t="s">
        <v>19</v>
      </c>
      <c r="N126" s="264" t="s">
        <v>44</v>
      </c>
      <c r="O126" s="84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25" t="s">
        <v>406</v>
      </c>
      <c r="AT126" s="225" t="s">
        <v>236</v>
      </c>
      <c r="AU126" s="225" t="s">
        <v>201</v>
      </c>
      <c r="AY126" s="17" t="s">
        <v>186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7" t="s">
        <v>85</v>
      </c>
      <c r="BK126" s="226">
        <f>ROUND(I126*H126,2)</f>
        <v>0</v>
      </c>
      <c r="BL126" s="17" t="s">
        <v>306</v>
      </c>
      <c r="BM126" s="225" t="s">
        <v>2628</v>
      </c>
    </row>
    <row r="127" s="2" customFormat="1" ht="16.5" customHeight="1">
      <c r="A127" s="38"/>
      <c r="B127" s="39"/>
      <c r="C127" s="213" t="s">
        <v>417</v>
      </c>
      <c r="D127" s="213" t="s">
        <v>188</v>
      </c>
      <c r="E127" s="214" t="s">
        <v>2629</v>
      </c>
      <c r="F127" s="215" t="s">
        <v>2630</v>
      </c>
      <c r="G127" s="216" t="s">
        <v>2545</v>
      </c>
      <c r="H127" s="217">
        <v>2</v>
      </c>
      <c r="I127" s="218"/>
      <c r="J127" s="219">
        <f>ROUND(I127*H127,2)</f>
        <v>0</v>
      </c>
      <c r="K127" s="220"/>
      <c r="L127" s="44"/>
      <c r="M127" s="221" t="s">
        <v>19</v>
      </c>
      <c r="N127" s="222" t="s">
        <v>44</v>
      </c>
      <c r="O127" s="84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25" t="s">
        <v>306</v>
      </c>
      <c r="AT127" s="225" t="s">
        <v>188</v>
      </c>
      <c r="AU127" s="225" t="s">
        <v>201</v>
      </c>
      <c r="AY127" s="17" t="s">
        <v>186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7" t="s">
        <v>85</v>
      </c>
      <c r="BK127" s="226">
        <f>ROUND(I127*H127,2)</f>
        <v>0</v>
      </c>
      <c r="BL127" s="17" t="s">
        <v>306</v>
      </c>
      <c r="BM127" s="225" t="s">
        <v>2631</v>
      </c>
    </row>
    <row r="128" s="2" customFormat="1" ht="16.5" customHeight="1">
      <c r="A128" s="38"/>
      <c r="B128" s="39"/>
      <c r="C128" s="254" t="s">
        <v>424</v>
      </c>
      <c r="D128" s="254" t="s">
        <v>236</v>
      </c>
      <c r="E128" s="255" t="s">
        <v>2632</v>
      </c>
      <c r="F128" s="256" t="s">
        <v>2630</v>
      </c>
      <c r="G128" s="257" t="s">
        <v>2545</v>
      </c>
      <c r="H128" s="258">
        <v>2</v>
      </c>
      <c r="I128" s="259"/>
      <c r="J128" s="260">
        <f>ROUND(I128*H128,2)</f>
        <v>0</v>
      </c>
      <c r="K128" s="261"/>
      <c r="L128" s="262"/>
      <c r="M128" s="263" t="s">
        <v>19</v>
      </c>
      <c r="N128" s="264" t="s">
        <v>44</v>
      </c>
      <c r="O128" s="84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25" t="s">
        <v>406</v>
      </c>
      <c r="AT128" s="225" t="s">
        <v>236</v>
      </c>
      <c r="AU128" s="225" t="s">
        <v>201</v>
      </c>
      <c r="AY128" s="17" t="s">
        <v>186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7" t="s">
        <v>85</v>
      </c>
      <c r="BK128" s="226">
        <f>ROUND(I128*H128,2)</f>
        <v>0</v>
      </c>
      <c r="BL128" s="17" t="s">
        <v>306</v>
      </c>
      <c r="BM128" s="225" t="s">
        <v>2633</v>
      </c>
    </row>
    <row r="129" s="2" customFormat="1" ht="21.75" customHeight="1">
      <c r="A129" s="38"/>
      <c r="B129" s="39"/>
      <c r="C129" s="213" t="s">
        <v>430</v>
      </c>
      <c r="D129" s="213" t="s">
        <v>188</v>
      </c>
      <c r="E129" s="214" t="s">
        <v>2634</v>
      </c>
      <c r="F129" s="215" t="s">
        <v>2635</v>
      </c>
      <c r="G129" s="216" t="s">
        <v>2545</v>
      </c>
      <c r="H129" s="217">
        <v>2</v>
      </c>
      <c r="I129" s="218"/>
      <c r="J129" s="219">
        <f>ROUND(I129*H129,2)</f>
        <v>0</v>
      </c>
      <c r="K129" s="220"/>
      <c r="L129" s="44"/>
      <c r="M129" s="221" t="s">
        <v>19</v>
      </c>
      <c r="N129" s="222" t="s">
        <v>44</v>
      </c>
      <c r="O129" s="84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306</v>
      </c>
      <c r="AT129" s="225" t="s">
        <v>188</v>
      </c>
      <c r="AU129" s="225" t="s">
        <v>201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306</v>
      </c>
      <c r="BM129" s="225" t="s">
        <v>2636</v>
      </c>
    </row>
    <row r="130" s="2" customFormat="1" ht="21.75" customHeight="1">
      <c r="A130" s="38"/>
      <c r="B130" s="39"/>
      <c r="C130" s="254" t="s">
        <v>436</v>
      </c>
      <c r="D130" s="254" t="s">
        <v>236</v>
      </c>
      <c r="E130" s="255" t="s">
        <v>2637</v>
      </c>
      <c r="F130" s="256" t="s">
        <v>2635</v>
      </c>
      <c r="G130" s="257" t="s">
        <v>2545</v>
      </c>
      <c r="H130" s="258">
        <v>2</v>
      </c>
      <c r="I130" s="259"/>
      <c r="J130" s="260">
        <f>ROUND(I130*H130,2)</f>
        <v>0</v>
      </c>
      <c r="K130" s="261"/>
      <c r="L130" s="262"/>
      <c r="M130" s="263" t="s">
        <v>19</v>
      </c>
      <c r="N130" s="264" t="s">
        <v>44</v>
      </c>
      <c r="O130" s="84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25" t="s">
        <v>406</v>
      </c>
      <c r="AT130" s="225" t="s">
        <v>236</v>
      </c>
      <c r="AU130" s="225" t="s">
        <v>201</v>
      </c>
      <c r="AY130" s="17" t="s">
        <v>186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7" t="s">
        <v>85</v>
      </c>
      <c r="BK130" s="226">
        <f>ROUND(I130*H130,2)</f>
        <v>0</v>
      </c>
      <c r="BL130" s="17" t="s">
        <v>306</v>
      </c>
      <c r="BM130" s="225" t="s">
        <v>2638</v>
      </c>
    </row>
    <row r="131" s="2" customFormat="1" ht="16.5" customHeight="1">
      <c r="A131" s="38"/>
      <c r="B131" s="39"/>
      <c r="C131" s="213" t="s">
        <v>442</v>
      </c>
      <c r="D131" s="213" t="s">
        <v>188</v>
      </c>
      <c r="E131" s="214" t="s">
        <v>2639</v>
      </c>
      <c r="F131" s="215" t="s">
        <v>2640</v>
      </c>
      <c r="G131" s="216" t="s">
        <v>2545</v>
      </c>
      <c r="H131" s="217">
        <v>120</v>
      </c>
      <c r="I131" s="218"/>
      <c r="J131" s="219">
        <f>ROUND(I131*H131,2)</f>
        <v>0</v>
      </c>
      <c r="K131" s="220"/>
      <c r="L131" s="44"/>
      <c r="M131" s="221" t="s">
        <v>19</v>
      </c>
      <c r="N131" s="222" t="s">
        <v>44</v>
      </c>
      <c r="O131" s="84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25" t="s">
        <v>306</v>
      </c>
      <c r="AT131" s="225" t="s">
        <v>188</v>
      </c>
      <c r="AU131" s="225" t="s">
        <v>201</v>
      </c>
      <c r="AY131" s="17" t="s">
        <v>186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7" t="s">
        <v>85</v>
      </c>
      <c r="BK131" s="226">
        <f>ROUND(I131*H131,2)</f>
        <v>0</v>
      </c>
      <c r="BL131" s="17" t="s">
        <v>306</v>
      </c>
      <c r="BM131" s="225" t="s">
        <v>2641</v>
      </c>
    </row>
    <row r="132" s="2" customFormat="1" ht="16.5" customHeight="1">
      <c r="A132" s="38"/>
      <c r="B132" s="39"/>
      <c r="C132" s="254" t="s">
        <v>447</v>
      </c>
      <c r="D132" s="254" t="s">
        <v>236</v>
      </c>
      <c r="E132" s="255" t="s">
        <v>2642</v>
      </c>
      <c r="F132" s="256" t="s">
        <v>2643</v>
      </c>
      <c r="G132" s="257" t="s">
        <v>2545</v>
      </c>
      <c r="H132" s="258">
        <v>120</v>
      </c>
      <c r="I132" s="259"/>
      <c r="J132" s="260">
        <f>ROUND(I132*H132,2)</f>
        <v>0</v>
      </c>
      <c r="K132" s="261"/>
      <c r="L132" s="262"/>
      <c r="M132" s="263" t="s">
        <v>19</v>
      </c>
      <c r="N132" s="264" t="s">
        <v>44</v>
      </c>
      <c r="O132" s="84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25" t="s">
        <v>406</v>
      </c>
      <c r="AT132" s="225" t="s">
        <v>236</v>
      </c>
      <c r="AU132" s="225" t="s">
        <v>201</v>
      </c>
      <c r="AY132" s="17" t="s">
        <v>186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7" t="s">
        <v>85</v>
      </c>
      <c r="BK132" s="226">
        <f>ROUND(I132*H132,2)</f>
        <v>0</v>
      </c>
      <c r="BL132" s="17" t="s">
        <v>306</v>
      </c>
      <c r="BM132" s="225" t="s">
        <v>2644</v>
      </c>
    </row>
    <row r="133" s="2" customFormat="1" ht="16.5" customHeight="1">
      <c r="A133" s="38"/>
      <c r="B133" s="39"/>
      <c r="C133" s="213" t="s">
        <v>451</v>
      </c>
      <c r="D133" s="213" t="s">
        <v>188</v>
      </c>
      <c r="E133" s="214" t="s">
        <v>2645</v>
      </c>
      <c r="F133" s="215" t="s">
        <v>2646</v>
      </c>
      <c r="G133" s="216" t="s">
        <v>2545</v>
      </c>
      <c r="H133" s="217">
        <v>120</v>
      </c>
      <c r="I133" s="218"/>
      <c r="J133" s="219">
        <f>ROUND(I133*H133,2)</f>
        <v>0</v>
      </c>
      <c r="K133" s="220"/>
      <c r="L133" s="44"/>
      <c r="M133" s="221" t="s">
        <v>19</v>
      </c>
      <c r="N133" s="222" t="s">
        <v>44</v>
      </c>
      <c r="O133" s="84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25" t="s">
        <v>306</v>
      </c>
      <c r="AT133" s="225" t="s">
        <v>188</v>
      </c>
      <c r="AU133" s="225" t="s">
        <v>201</v>
      </c>
      <c r="AY133" s="17" t="s">
        <v>186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7" t="s">
        <v>85</v>
      </c>
      <c r="BK133" s="226">
        <f>ROUND(I133*H133,2)</f>
        <v>0</v>
      </c>
      <c r="BL133" s="17" t="s">
        <v>306</v>
      </c>
      <c r="BM133" s="225" t="s">
        <v>2647</v>
      </c>
    </row>
    <row r="134" s="2" customFormat="1" ht="16.5" customHeight="1">
      <c r="A134" s="38"/>
      <c r="B134" s="39"/>
      <c r="C134" s="254" t="s">
        <v>457</v>
      </c>
      <c r="D134" s="254" t="s">
        <v>236</v>
      </c>
      <c r="E134" s="255" t="s">
        <v>2648</v>
      </c>
      <c r="F134" s="256" t="s">
        <v>2646</v>
      </c>
      <c r="G134" s="257" t="s">
        <v>2545</v>
      </c>
      <c r="H134" s="258">
        <v>120</v>
      </c>
      <c r="I134" s="259"/>
      <c r="J134" s="260">
        <f>ROUND(I134*H134,2)</f>
        <v>0</v>
      </c>
      <c r="K134" s="261"/>
      <c r="L134" s="262"/>
      <c r="M134" s="263" t="s">
        <v>19</v>
      </c>
      <c r="N134" s="264" t="s">
        <v>44</v>
      </c>
      <c r="O134" s="84"/>
      <c r="P134" s="223">
        <f>O134*H134</f>
        <v>0</v>
      </c>
      <c r="Q134" s="223">
        <v>0</v>
      </c>
      <c r="R134" s="223">
        <f>Q134*H134</f>
        <v>0</v>
      </c>
      <c r="S134" s="223">
        <v>0</v>
      </c>
      <c r="T134" s="224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406</v>
      </c>
      <c r="AT134" s="225" t="s">
        <v>236</v>
      </c>
      <c r="AU134" s="225" t="s">
        <v>201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306</v>
      </c>
      <c r="BM134" s="225" t="s">
        <v>2649</v>
      </c>
    </row>
    <row r="135" s="2" customFormat="1" ht="16.5" customHeight="1">
      <c r="A135" s="38"/>
      <c r="B135" s="39"/>
      <c r="C135" s="213" t="s">
        <v>462</v>
      </c>
      <c r="D135" s="213" t="s">
        <v>188</v>
      </c>
      <c r="E135" s="214" t="s">
        <v>2650</v>
      </c>
      <c r="F135" s="215" t="s">
        <v>2651</v>
      </c>
      <c r="G135" s="216" t="s">
        <v>2545</v>
      </c>
      <c r="H135" s="217">
        <v>100</v>
      </c>
      <c r="I135" s="218"/>
      <c r="J135" s="219">
        <f>ROUND(I135*H135,2)</f>
        <v>0</v>
      </c>
      <c r="K135" s="220"/>
      <c r="L135" s="44"/>
      <c r="M135" s="221" t="s">
        <v>19</v>
      </c>
      <c r="N135" s="222" t="s">
        <v>44</v>
      </c>
      <c r="O135" s="84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25" t="s">
        <v>306</v>
      </c>
      <c r="AT135" s="225" t="s">
        <v>188</v>
      </c>
      <c r="AU135" s="225" t="s">
        <v>201</v>
      </c>
      <c r="AY135" s="17" t="s">
        <v>186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7" t="s">
        <v>85</v>
      </c>
      <c r="BK135" s="226">
        <f>ROUND(I135*H135,2)</f>
        <v>0</v>
      </c>
      <c r="BL135" s="17" t="s">
        <v>306</v>
      </c>
      <c r="BM135" s="225" t="s">
        <v>2652</v>
      </c>
    </row>
    <row r="136" s="2" customFormat="1" ht="16.5" customHeight="1">
      <c r="A136" s="38"/>
      <c r="B136" s="39"/>
      <c r="C136" s="254" t="s">
        <v>468</v>
      </c>
      <c r="D136" s="254" t="s">
        <v>236</v>
      </c>
      <c r="E136" s="255" t="s">
        <v>2653</v>
      </c>
      <c r="F136" s="256" t="s">
        <v>2651</v>
      </c>
      <c r="G136" s="257" t="s">
        <v>2545</v>
      </c>
      <c r="H136" s="258">
        <v>100</v>
      </c>
      <c r="I136" s="259"/>
      <c r="J136" s="260">
        <f>ROUND(I136*H136,2)</f>
        <v>0</v>
      </c>
      <c r="K136" s="261"/>
      <c r="L136" s="262"/>
      <c r="M136" s="263" t="s">
        <v>19</v>
      </c>
      <c r="N136" s="264" t="s">
        <v>44</v>
      </c>
      <c r="O136" s="84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25" t="s">
        <v>406</v>
      </c>
      <c r="AT136" s="225" t="s">
        <v>236</v>
      </c>
      <c r="AU136" s="225" t="s">
        <v>201</v>
      </c>
      <c r="AY136" s="17" t="s">
        <v>186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7" t="s">
        <v>85</v>
      </c>
      <c r="BK136" s="226">
        <f>ROUND(I136*H136,2)</f>
        <v>0</v>
      </c>
      <c r="BL136" s="17" t="s">
        <v>306</v>
      </c>
      <c r="BM136" s="225" t="s">
        <v>2654</v>
      </c>
    </row>
    <row r="137" s="2" customFormat="1" ht="16.5" customHeight="1">
      <c r="A137" s="38"/>
      <c r="B137" s="39"/>
      <c r="C137" s="213" t="s">
        <v>474</v>
      </c>
      <c r="D137" s="213" t="s">
        <v>188</v>
      </c>
      <c r="E137" s="214" t="s">
        <v>2655</v>
      </c>
      <c r="F137" s="215" t="s">
        <v>2656</v>
      </c>
      <c r="G137" s="216" t="s">
        <v>2545</v>
      </c>
      <c r="H137" s="217">
        <v>20</v>
      </c>
      <c r="I137" s="218"/>
      <c r="J137" s="219">
        <f>ROUND(I137*H137,2)</f>
        <v>0</v>
      </c>
      <c r="K137" s="220"/>
      <c r="L137" s="44"/>
      <c r="M137" s="221" t="s">
        <v>19</v>
      </c>
      <c r="N137" s="222" t="s">
        <v>44</v>
      </c>
      <c r="O137" s="84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25" t="s">
        <v>306</v>
      </c>
      <c r="AT137" s="225" t="s">
        <v>188</v>
      </c>
      <c r="AU137" s="225" t="s">
        <v>201</v>
      </c>
      <c r="AY137" s="17" t="s">
        <v>186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7" t="s">
        <v>85</v>
      </c>
      <c r="BK137" s="226">
        <f>ROUND(I137*H137,2)</f>
        <v>0</v>
      </c>
      <c r="BL137" s="17" t="s">
        <v>306</v>
      </c>
      <c r="BM137" s="225" t="s">
        <v>2657</v>
      </c>
    </row>
    <row r="138" s="2" customFormat="1" ht="16.5" customHeight="1">
      <c r="A138" s="38"/>
      <c r="B138" s="39"/>
      <c r="C138" s="254" t="s">
        <v>480</v>
      </c>
      <c r="D138" s="254" t="s">
        <v>236</v>
      </c>
      <c r="E138" s="255" t="s">
        <v>2658</v>
      </c>
      <c r="F138" s="256" t="s">
        <v>2656</v>
      </c>
      <c r="G138" s="257" t="s">
        <v>2545</v>
      </c>
      <c r="H138" s="258">
        <v>20</v>
      </c>
      <c r="I138" s="259"/>
      <c r="J138" s="260">
        <f>ROUND(I138*H138,2)</f>
        <v>0</v>
      </c>
      <c r="K138" s="261"/>
      <c r="L138" s="262"/>
      <c r="M138" s="263" t="s">
        <v>19</v>
      </c>
      <c r="N138" s="264" t="s">
        <v>44</v>
      </c>
      <c r="O138" s="84"/>
      <c r="P138" s="223">
        <f>O138*H138</f>
        <v>0</v>
      </c>
      <c r="Q138" s="223">
        <v>0</v>
      </c>
      <c r="R138" s="223">
        <f>Q138*H138</f>
        <v>0</v>
      </c>
      <c r="S138" s="223">
        <v>0</v>
      </c>
      <c r="T138" s="224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25" t="s">
        <v>406</v>
      </c>
      <c r="AT138" s="225" t="s">
        <v>236</v>
      </c>
      <c r="AU138" s="225" t="s">
        <v>201</v>
      </c>
      <c r="AY138" s="17" t="s">
        <v>186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7" t="s">
        <v>85</v>
      </c>
      <c r="BK138" s="226">
        <f>ROUND(I138*H138,2)</f>
        <v>0</v>
      </c>
      <c r="BL138" s="17" t="s">
        <v>306</v>
      </c>
      <c r="BM138" s="225" t="s">
        <v>2659</v>
      </c>
    </row>
    <row r="139" s="2" customFormat="1" ht="16.5" customHeight="1">
      <c r="A139" s="38"/>
      <c r="B139" s="39"/>
      <c r="C139" s="213" t="s">
        <v>486</v>
      </c>
      <c r="D139" s="213" t="s">
        <v>188</v>
      </c>
      <c r="E139" s="214" t="s">
        <v>2660</v>
      </c>
      <c r="F139" s="215" t="s">
        <v>2580</v>
      </c>
      <c r="G139" s="216" t="s">
        <v>566</v>
      </c>
      <c r="H139" s="217">
        <v>150</v>
      </c>
      <c r="I139" s="218"/>
      <c r="J139" s="219">
        <f>ROUND(I139*H139,2)</f>
        <v>0</v>
      </c>
      <c r="K139" s="220"/>
      <c r="L139" s="44"/>
      <c r="M139" s="221" t="s">
        <v>19</v>
      </c>
      <c r="N139" s="222" t="s">
        <v>44</v>
      </c>
      <c r="O139" s="84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25" t="s">
        <v>306</v>
      </c>
      <c r="AT139" s="225" t="s">
        <v>188</v>
      </c>
      <c r="AU139" s="225" t="s">
        <v>201</v>
      </c>
      <c r="AY139" s="17" t="s">
        <v>186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7" t="s">
        <v>85</v>
      </c>
      <c r="BK139" s="226">
        <f>ROUND(I139*H139,2)</f>
        <v>0</v>
      </c>
      <c r="BL139" s="17" t="s">
        <v>306</v>
      </c>
      <c r="BM139" s="225" t="s">
        <v>2661</v>
      </c>
    </row>
    <row r="140" s="2" customFormat="1" ht="16.5" customHeight="1">
      <c r="A140" s="38"/>
      <c r="B140" s="39"/>
      <c r="C140" s="254" t="s">
        <v>494</v>
      </c>
      <c r="D140" s="254" t="s">
        <v>236</v>
      </c>
      <c r="E140" s="255" t="s">
        <v>2662</v>
      </c>
      <c r="F140" s="256" t="s">
        <v>2580</v>
      </c>
      <c r="G140" s="257" t="s">
        <v>566</v>
      </c>
      <c r="H140" s="258">
        <v>150</v>
      </c>
      <c r="I140" s="259"/>
      <c r="J140" s="260">
        <f>ROUND(I140*H140,2)</f>
        <v>0</v>
      </c>
      <c r="K140" s="261"/>
      <c r="L140" s="262"/>
      <c r="M140" s="263" t="s">
        <v>19</v>
      </c>
      <c r="N140" s="264" t="s">
        <v>44</v>
      </c>
      <c r="O140" s="84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406</v>
      </c>
      <c r="AT140" s="225" t="s">
        <v>236</v>
      </c>
      <c r="AU140" s="225" t="s">
        <v>201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306</v>
      </c>
      <c r="BM140" s="225" t="s">
        <v>2663</v>
      </c>
    </row>
    <row r="141" s="2" customFormat="1" ht="16.5" customHeight="1">
      <c r="A141" s="38"/>
      <c r="B141" s="39"/>
      <c r="C141" s="213" t="s">
        <v>499</v>
      </c>
      <c r="D141" s="213" t="s">
        <v>188</v>
      </c>
      <c r="E141" s="214" t="s">
        <v>2664</v>
      </c>
      <c r="F141" s="215" t="s">
        <v>2665</v>
      </c>
      <c r="G141" s="216" t="s">
        <v>2545</v>
      </c>
      <c r="H141" s="217">
        <v>1</v>
      </c>
      <c r="I141" s="218"/>
      <c r="J141" s="219">
        <f>ROUND(I141*H141,2)</f>
        <v>0</v>
      </c>
      <c r="K141" s="220"/>
      <c r="L141" s="44"/>
      <c r="M141" s="221" t="s">
        <v>19</v>
      </c>
      <c r="N141" s="222" t="s">
        <v>44</v>
      </c>
      <c r="O141" s="84"/>
      <c r="P141" s="223">
        <f>O141*H141</f>
        <v>0</v>
      </c>
      <c r="Q141" s="223">
        <v>0</v>
      </c>
      <c r="R141" s="223">
        <f>Q141*H141</f>
        <v>0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306</v>
      </c>
      <c r="AT141" s="225" t="s">
        <v>188</v>
      </c>
      <c r="AU141" s="225" t="s">
        <v>201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2666</v>
      </c>
    </row>
    <row r="142" s="2" customFormat="1" ht="16.5" customHeight="1">
      <c r="A142" s="38"/>
      <c r="B142" s="39"/>
      <c r="C142" s="254" t="s">
        <v>505</v>
      </c>
      <c r="D142" s="254" t="s">
        <v>236</v>
      </c>
      <c r="E142" s="255" t="s">
        <v>2667</v>
      </c>
      <c r="F142" s="256" t="s">
        <v>2665</v>
      </c>
      <c r="G142" s="257" t="s">
        <v>2545</v>
      </c>
      <c r="H142" s="258">
        <v>1</v>
      </c>
      <c r="I142" s="259"/>
      <c r="J142" s="260">
        <f>ROUND(I142*H142,2)</f>
        <v>0</v>
      </c>
      <c r="K142" s="261"/>
      <c r="L142" s="262"/>
      <c r="M142" s="263" t="s">
        <v>19</v>
      </c>
      <c r="N142" s="264" t="s">
        <v>44</v>
      </c>
      <c r="O142" s="84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25" t="s">
        <v>406</v>
      </c>
      <c r="AT142" s="225" t="s">
        <v>236</v>
      </c>
      <c r="AU142" s="225" t="s">
        <v>201</v>
      </c>
      <c r="AY142" s="17" t="s">
        <v>186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7" t="s">
        <v>85</v>
      </c>
      <c r="BK142" s="226">
        <f>ROUND(I142*H142,2)</f>
        <v>0</v>
      </c>
      <c r="BL142" s="17" t="s">
        <v>306</v>
      </c>
      <c r="BM142" s="225" t="s">
        <v>2668</v>
      </c>
    </row>
    <row r="143" s="2" customFormat="1" ht="16.5" customHeight="1">
      <c r="A143" s="38"/>
      <c r="B143" s="39"/>
      <c r="C143" s="213" t="s">
        <v>511</v>
      </c>
      <c r="D143" s="213" t="s">
        <v>188</v>
      </c>
      <c r="E143" s="214" t="s">
        <v>2669</v>
      </c>
      <c r="F143" s="215" t="s">
        <v>2670</v>
      </c>
      <c r="G143" s="216" t="s">
        <v>2545</v>
      </c>
      <c r="H143" s="217">
        <v>1</v>
      </c>
      <c r="I143" s="218"/>
      <c r="J143" s="219">
        <f>ROUND(I143*H143,2)</f>
        <v>0</v>
      </c>
      <c r="K143" s="220"/>
      <c r="L143" s="44"/>
      <c r="M143" s="221" t="s">
        <v>19</v>
      </c>
      <c r="N143" s="222" t="s">
        <v>44</v>
      </c>
      <c r="O143" s="84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25" t="s">
        <v>306</v>
      </c>
      <c r="AT143" s="225" t="s">
        <v>188</v>
      </c>
      <c r="AU143" s="225" t="s">
        <v>201</v>
      </c>
      <c r="AY143" s="17" t="s">
        <v>186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7" t="s">
        <v>85</v>
      </c>
      <c r="BK143" s="226">
        <f>ROUND(I143*H143,2)</f>
        <v>0</v>
      </c>
      <c r="BL143" s="17" t="s">
        <v>306</v>
      </c>
      <c r="BM143" s="225" t="s">
        <v>2671</v>
      </c>
    </row>
    <row r="144" s="2" customFormat="1" ht="16.5" customHeight="1">
      <c r="A144" s="38"/>
      <c r="B144" s="39"/>
      <c r="C144" s="254" t="s">
        <v>517</v>
      </c>
      <c r="D144" s="254" t="s">
        <v>236</v>
      </c>
      <c r="E144" s="255" t="s">
        <v>2669</v>
      </c>
      <c r="F144" s="256" t="s">
        <v>2670</v>
      </c>
      <c r="G144" s="257" t="s">
        <v>2545</v>
      </c>
      <c r="H144" s="258">
        <v>1</v>
      </c>
      <c r="I144" s="259"/>
      <c r="J144" s="260">
        <f>ROUND(I144*H144,2)</f>
        <v>0</v>
      </c>
      <c r="K144" s="261"/>
      <c r="L144" s="262"/>
      <c r="M144" s="263" t="s">
        <v>19</v>
      </c>
      <c r="N144" s="264" t="s">
        <v>44</v>
      </c>
      <c r="O144" s="84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25" t="s">
        <v>406</v>
      </c>
      <c r="AT144" s="225" t="s">
        <v>236</v>
      </c>
      <c r="AU144" s="225" t="s">
        <v>201</v>
      </c>
      <c r="AY144" s="17" t="s">
        <v>186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7" t="s">
        <v>85</v>
      </c>
      <c r="BK144" s="226">
        <f>ROUND(I144*H144,2)</f>
        <v>0</v>
      </c>
      <c r="BL144" s="17" t="s">
        <v>306</v>
      </c>
      <c r="BM144" s="225" t="s">
        <v>2672</v>
      </c>
    </row>
    <row r="145" s="2" customFormat="1" ht="16.5" customHeight="1">
      <c r="A145" s="38"/>
      <c r="B145" s="39"/>
      <c r="C145" s="213" t="s">
        <v>525</v>
      </c>
      <c r="D145" s="213" t="s">
        <v>188</v>
      </c>
      <c r="E145" s="214" t="s">
        <v>2673</v>
      </c>
      <c r="F145" s="215" t="s">
        <v>2674</v>
      </c>
      <c r="G145" s="216" t="s">
        <v>2545</v>
      </c>
      <c r="H145" s="217">
        <v>1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306</v>
      </c>
      <c r="AT145" s="225" t="s">
        <v>188</v>
      </c>
      <c r="AU145" s="225" t="s">
        <v>201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306</v>
      </c>
      <c r="BM145" s="225" t="s">
        <v>2675</v>
      </c>
    </row>
    <row r="146" s="2" customFormat="1" ht="16.5" customHeight="1">
      <c r="A146" s="38"/>
      <c r="B146" s="39"/>
      <c r="C146" s="254" t="s">
        <v>531</v>
      </c>
      <c r="D146" s="254" t="s">
        <v>236</v>
      </c>
      <c r="E146" s="255" t="s">
        <v>2673</v>
      </c>
      <c r="F146" s="256" t="s">
        <v>2674</v>
      </c>
      <c r="G146" s="257" t="s">
        <v>2545</v>
      </c>
      <c r="H146" s="258">
        <v>1</v>
      </c>
      <c r="I146" s="259"/>
      <c r="J146" s="260">
        <f>ROUND(I146*H146,2)</f>
        <v>0</v>
      </c>
      <c r="K146" s="261"/>
      <c r="L146" s="262"/>
      <c r="M146" s="263" t="s">
        <v>19</v>
      </c>
      <c r="N146" s="264" t="s">
        <v>44</v>
      </c>
      <c r="O146" s="84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25" t="s">
        <v>406</v>
      </c>
      <c r="AT146" s="225" t="s">
        <v>236</v>
      </c>
      <c r="AU146" s="225" t="s">
        <v>201</v>
      </c>
      <c r="AY146" s="17" t="s">
        <v>186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7" t="s">
        <v>85</v>
      </c>
      <c r="BK146" s="226">
        <f>ROUND(I146*H146,2)</f>
        <v>0</v>
      </c>
      <c r="BL146" s="17" t="s">
        <v>306</v>
      </c>
      <c r="BM146" s="225" t="s">
        <v>2676</v>
      </c>
    </row>
    <row r="147" s="2" customFormat="1" ht="44.25" customHeight="1">
      <c r="A147" s="38"/>
      <c r="B147" s="39"/>
      <c r="C147" s="213" t="s">
        <v>544</v>
      </c>
      <c r="D147" s="213" t="s">
        <v>188</v>
      </c>
      <c r="E147" s="214" t="s">
        <v>2677</v>
      </c>
      <c r="F147" s="215" t="s">
        <v>2678</v>
      </c>
      <c r="G147" s="216" t="s">
        <v>2679</v>
      </c>
      <c r="H147" s="273"/>
      <c r="I147" s="218"/>
      <c r="J147" s="219">
        <f>ROUND(I147*H147,2)</f>
        <v>0</v>
      </c>
      <c r="K147" s="220"/>
      <c r="L147" s="44"/>
      <c r="M147" s="221" t="s">
        <v>19</v>
      </c>
      <c r="N147" s="222" t="s">
        <v>44</v>
      </c>
      <c r="O147" s="84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25" t="s">
        <v>306</v>
      </c>
      <c r="AT147" s="225" t="s">
        <v>188</v>
      </c>
      <c r="AU147" s="225" t="s">
        <v>201</v>
      </c>
      <c r="AY147" s="17" t="s">
        <v>186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7" t="s">
        <v>85</v>
      </c>
      <c r="BK147" s="226">
        <f>ROUND(I147*H147,2)</f>
        <v>0</v>
      </c>
      <c r="BL147" s="17" t="s">
        <v>306</v>
      </c>
      <c r="BM147" s="225" t="s">
        <v>2680</v>
      </c>
    </row>
    <row r="148" s="2" customFormat="1">
      <c r="A148" s="38"/>
      <c r="B148" s="39"/>
      <c r="C148" s="40"/>
      <c r="D148" s="227" t="s">
        <v>194</v>
      </c>
      <c r="E148" s="40"/>
      <c r="F148" s="228" t="s">
        <v>2681</v>
      </c>
      <c r="G148" s="40"/>
      <c r="H148" s="40"/>
      <c r="I148" s="229"/>
      <c r="J148" s="40"/>
      <c r="K148" s="40"/>
      <c r="L148" s="44"/>
      <c r="M148" s="265"/>
      <c r="N148" s="266"/>
      <c r="O148" s="267"/>
      <c r="P148" s="267"/>
      <c r="Q148" s="267"/>
      <c r="R148" s="267"/>
      <c r="S148" s="267"/>
      <c r="T148" s="26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194</v>
      </c>
      <c r="AU148" s="17" t="s">
        <v>201</v>
      </c>
    </row>
    <row r="149" s="2" customFormat="1" ht="6.96" customHeight="1">
      <c r="A149" s="38"/>
      <c r="B149" s="59"/>
      <c r="C149" s="60"/>
      <c r="D149" s="60"/>
      <c r="E149" s="60"/>
      <c r="F149" s="60"/>
      <c r="G149" s="60"/>
      <c r="H149" s="60"/>
      <c r="I149" s="60"/>
      <c r="J149" s="60"/>
      <c r="K149" s="60"/>
      <c r="L149" s="44"/>
      <c r="M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</row>
  </sheetData>
  <sheetProtection sheet="1" autoFilter="0" formatColumns="0" formatRows="0" objects="1" scenarios="1" spinCount="100000" saltValue="ByNfYynCAZIf42kmHjYdBclVFTSzmNPbhjE5YANXdach+c0fhidUhkwQsbiiqTe0V2QIQKC//2onmBPtCmKvpA==" hashValue="kMFA0l/bDaD+vTT00ItCUcYMjdVa9ADJqqnM2X8aOjjNTBU6R9QZ12fWWREbzU1uNAvQhhyssqcUbyYwYkZatw==" algorithmName="SHA-512" password="CDDA"/>
  <autoFilter ref="C88:K14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148" r:id="rId1" display="https://podminky.urs.cz/item/CS_URS_2023_01/9987422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109</v>
      </c>
    </row>
    <row r="3" s="1" customFormat="1" ht="6.96" customHeight="1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20"/>
      <c r="AT3" s="17" t="s">
        <v>79</v>
      </c>
    </row>
    <row r="4" s="1" customFormat="1" ht="24.96" customHeight="1">
      <c r="B4" s="20"/>
      <c r="D4" s="140" t="s">
        <v>142</v>
      </c>
      <c r="L4" s="20"/>
      <c r="M4" s="141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42" t="s">
        <v>16</v>
      </c>
      <c r="L6" s="20"/>
    </row>
    <row r="7" s="1" customFormat="1" ht="16.5" customHeight="1">
      <c r="B7" s="20"/>
      <c r="E7" s="143" t="str">
        <f>'Rekapitulace stavby'!K6</f>
        <v xml:space="preserve"> Rekonstrukce vzduchotechniky v bytovém domě</v>
      </c>
      <c r="F7" s="142"/>
      <c r="G7" s="142"/>
      <c r="H7" s="142"/>
      <c r="L7" s="20"/>
    </row>
    <row r="8" s="1" customFormat="1" ht="12" customHeight="1">
      <c r="B8" s="20"/>
      <c r="D8" s="142" t="s">
        <v>143</v>
      </c>
      <c r="L8" s="20"/>
    </row>
    <row r="9" s="2" customFormat="1" ht="16.5" customHeight="1">
      <c r="A9" s="38"/>
      <c r="B9" s="44"/>
      <c r="C9" s="38"/>
      <c r="D9" s="38"/>
      <c r="E9" s="143" t="s">
        <v>2682</v>
      </c>
      <c r="F9" s="38"/>
      <c r="G9" s="38"/>
      <c r="H9" s="38"/>
      <c r="I9" s="38"/>
      <c r="J9" s="38"/>
      <c r="K9" s="38"/>
      <c r="L9" s="144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42" t="s">
        <v>145</v>
      </c>
      <c r="E10" s="38"/>
      <c r="F10" s="38"/>
      <c r="G10" s="38"/>
      <c r="H10" s="38"/>
      <c r="I10" s="38"/>
      <c r="J10" s="38"/>
      <c r="K10" s="38"/>
      <c r="L10" s="144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45" t="s">
        <v>2683</v>
      </c>
      <c r="F11" s="38"/>
      <c r="G11" s="38"/>
      <c r="H11" s="38"/>
      <c r="I11" s="38"/>
      <c r="J11" s="38"/>
      <c r="K11" s="38"/>
      <c r="L11" s="144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144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42" t="s">
        <v>18</v>
      </c>
      <c r="E13" s="38"/>
      <c r="F13" s="133" t="s">
        <v>19</v>
      </c>
      <c r="G13" s="38"/>
      <c r="H13" s="38"/>
      <c r="I13" s="142" t="s">
        <v>20</v>
      </c>
      <c r="J13" s="133" t="s">
        <v>19</v>
      </c>
      <c r="K13" s="38"/>
      <c r="L13" s="144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42" t="s">
        <v>21</v>
      </c>
      <c r="E14" s="38"/>
      <c r="F14" s="133" t="s">
        <v>22</v>
      </c>
      <c r="G14" s="38"/>
      <c r="H14" s="38"/>
      <c r="I14" s="142" t="s">
        <v>23</v>
      </c>
      <c r="J14" s="146" t="str">
        <f>'Rekapitulace stavby'!AN8</f>
        <v>3. 1. 2023</v>
      </c>
      <c r="K14" s="38"/>
      <c r="L14" s="144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144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42" t="s">
        <v>25</v>
      </c>
      <c r="E16" s="38"/>
      <c r="F16" s="38"/>
      <c r="G16" s="38"/>
      <c r="H16" s="38"/>
      <c r="I16" s="142" t="s">
        <v>26</v>
      </c>
      <c r="J16" s="133" t="s">
        <v>19</v>
      </c>
      <c r="K16" s="38"/>
      <c r="L16" s="144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33" t="s">
        <v>27</v>
      </c>
      <c r="F17" s="38"/>
      <c r="G17" s="38"/>
      <c r="H17" s="38"/>
      <c r="I17" s="142" t="s">
        <v>28</v>
      </c>
      <c r="J17" s="133" t="s">
        <v>19</v>
      </c>
      <c r="K17" s="38"/>
      <c r="L17" s="144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144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42" t="s">
        <v>29</v>
      </c>
      <c r="E19" s="38"/>
      <c r="F19" s="38"/>
      <c r="G19" s="38"/>
      <c r="H19" s="38"/>
      <c r="I19" s="142" t="s">
        <v>26</v>
      </c>
      <c r="J19" s="33" t="str">
        <f>'Rekapitulace stavby'!AN13</f>
        <v>Vyplň údaj</v>
      </c>
      <c r="K19" s="38"/>
      <c r="L19" s="144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33"/>
      <c r="G20" s="133"/>
      <c r="H20" s="133"/>
      <c r="I20" s="142" t="s">
        <v>28</v>
      </c>
      <c r="J20" s="33" t="str">
        <f>'Rekapitulace stavby'!AN14</f>
        <v>Vyplň údaj</v>
      </c>
      <c r="K20" s="38"/>
      <c r="L20" s="144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144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42" t="s">
        <v>31</v>
      </c>
      <c r="E22" s="38"/>
      <c r="F22" s="38"/>
      <c r="G22" s="38"/>
      <c r="H22" s="38"/>
      <c r="I22" s="142" t="s">
        <v>26</v>
      </c>
      <c r="J22" s="133" t="s">
        <v>19</v>
      </c>
      <c r="K22" s="38"/>
      <c r="L22" s="144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33" t="s">
        <v>32</v>
      </c>
      <c r="F23" s="38"/>
      <c r="G23" s="38"/>
      <c r="H23" s="38"/>
      <c r="I23" s="142" t="s">
        <v>28</v>
      </c>
      <c r="J23" s="133" t="s">
        <v>19</v>
      </c>
      <c r="K23" s="38"/>
      <c r="L23" s="144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144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42" t="s">
        <v>34</v>
      </c>
      <c r="E25" s="38"/>
      <c r="F25" s="38"/>
      <c r="G25" s="38"/>
      <c r="H25" s="38"/>
      <c r="I25" s="142" t="s">
        <v>26</v>
      </c>
      <c r="J25" s="133" t="s">
        <v>19</v>
      </c>
      <c r="K25" s="38"/>
      <c r="L25" s="144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33" t="s">
        <v>35</v>
      </c>
      <c r="F26" s="38"/>
      <c r="G26" s="38"/>
      <c r="H26" s="38"/>
      <c r="I26" s="142" t="s">
        <v>28</v>
      </c>
      <c r="J26" s="133" t="s">
        <v>19</v>
      </c>
      <c r="K26" s="38"/>
      <c r="L26" s="144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144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42" t="s">
        <v>36</v>
      </c>
      <c r="E28" s="38"/>
      <c r="F28" s="38"/>
      <c r="G28" s="38"/>
      <c r="H28" s="38"/>
      <c r="I28" s="38"/>
      <c r="J28" s="38"/>
      <c r="K28" s="38"/>
      <c r="L28" s="144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47"/>
      <c r="B29" s="148"/>
      <c r="C29" s="147"/>
      <c r="D29" s="147"/>
      <c r="E29" s="149" t="s">
        <v>19</v>
      </c>
      <c r="F29" s="149"/>
      <c r="G29" s="149"/>
      <c r="H29" s="149"/>
      <c r="I29" s="147"/>
      <c r="J29" s="147"/>
      <c r="K29" s="147"/>
      <c r="L29" s="150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144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1"/>
      <c r="E31" s="151"/>
      <c r="F31" s="151"/>
      <c r="G31" s="151"/>
      <c r="H31" s="151"/>
      <c r="I31" s="151"/>
      <c r="J31" s="151"/>
      <c r="K31" s="151"/>
      <c r="L31" s="144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2" t="s">
        <v>38</v>
      </c>
      <c r="E32" s="38"/>
      <c r="F32" s="38"/>
      <c r="G32" s="38"/>
      <c r="H32" s="38"/>
      <c r="I32" s="38"/>
      <c r="J32" s="153">
        <f>ROUND(J101, 2)</f>
        <v>0</v>
      </c>
      <c r="K32" s="38"/>
      <c r="L32" s="14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1"/>
      <c r="E33" s="151"/>
      <c r="F33" s="151"/>
      <c r="G33" s="151"/>
      <c r="H33" s="151"/>
      <c r="I33" s="151"/>
      <c r="J33" s="151"/>
      <c r="K33" s="151"/>
      <c r="L33" s="144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54" t="s">
        <v>40</v>
      </c>
      <c r="G34" s="38"/>
      <c r="H34" s="38"/>
      <c r="I34" s="154" t="s">
        <v>39</v>
      </c>
      <c r="J34" s="154" t="s">
        <v>41</v>
      </c>
      <c r="K34" s="38"/>
      <c r="L34" s="144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55" t="s">
        <v>42</v>
      </c>
      <c r="E35" s="142" t="s">
        <v>43</v>
      </c>
      <c r="F35" s="156">
        <f>ROUND((SUM(BE101:BE1262)),  2)</f>
        <v>0</v>
      </c>
      <c r="G35" s="38"/>
      <c r="H35" s="38"/>
      <c r="I35" s="157">
        <v>0.20999999999999999</v>
      </c>
      <c r="J35" s="156">
        <f>ROUND(((SUM(BE101:BE1262))*I35),  2)</f>
        <v>0</v>
      </c>
      <c r="K35" s="38"/>
      <c r="L35" s="144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42" t="s">
        <v>44</v>
      </c>
      <c r="F36" s="156">
        <f>ROUND((SUM(BF101:BF1262)),  2)</f>
        <v>0</v>
      </c>
      <c r="G36" s="38"/>
      <c r="H36" s="38"/>
      <c r="I36" s="157">
        <v>0.14999999999999999</v>
      </c>
      <c r="J36" s="156">
        <f>ROUND(((SUM(BF101:BF1262))*I36),  2)</f>
        <v>0</v>
      </c>
      <c r="K36" s="38"/>
      <c r="L36" s="144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42" t="s">
        <v>45</v>
      </c>
      <c r="F37" s="156">
        <f>ROUND((SUM(BG101:BG1262)),  2)</f>
        <v>0</v>
      </c>
      <c r="G37" s="38"/>
      <c r="H37" s="38"/>
      <c r="I37" s="157">
        <v>0.20999999999999999</v>
      </c>
      <c r="J37" s="156">
        <f>0</f>
        <v>0</v>
      </c>
      <c r="K37" s="38"/>
      <c r="L37" s="144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42" t="s">
        <v>46</v>
      </c>
      <c r="F38" s="156">
        <f>ROUND((SUM(BH101:BH1262)),  2)</f>
        <v>0</v>
      </c>
      <c r="G38" s="38"/>
      <c r="H38" s="38"/>
      <c r="I38" s="157">
        <v>0.14999999999999999</v>
      </c>
      <c r="J38" s="156">
        <f>0</f>
        <v>0</v>
      </c>
      <c r="K38" s="38"/>
      <c r="L38" s="144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42" t="s">
        <v>47</v>
      </c>
      <c r="F39" s="156">
        <f>ROUND((SUM(BI101:BI1262)),  2)</f>
        <v>0</v>
      </c>
      <c r="G39" s="38"/>
      <c r="H39" s="38"/>
      <c r="I39" s="157">
        <v>0</v>
      </c>
      <c r="J39" s="156">
        <f>0</f>
        <v>0</v>
      </c>
      <c r="K39" s="38"/>
      <c r="L39" s="144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144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58"/>
      <c r="D41" s="159" t="s">
        <v>48</v>
      </c>
      <c r="E41" s="160"/>
      <c r="F41" s="160"/>
      <c r="G41" s="161" t="s">
        <v>49</v>
      </c>
      <c r="H41" s="162" t="s">
        <v>50</v>
      </c>
      <c r="I41" s="160"/>
      <c r="J41" s="163">
        <f>SUM(J32:J39)</f>
        <v>0</v>
      </c>
      <c r="K41" s="164"/>
      <c r="L41" s="144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44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6" s="2" customFormat="1" ht="6.96" customHeight="1">
      <c r="A46" s="38"/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44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="2" customFormat="1" ht="24.96" customHeight="1">
      <c r="A47" s="38"/>
      <c r="B47" s="39"/>
      <c r="C47" s="23" t="s">
        <v>147</v>
      </c>
      <c r="D47" s="40"/>
      <c r="E47" s="40"/>
      <c r="F47" s="40"/>
      <c r="G47" s="40"/>
      <c r="H47" s="40"/>
      <c r="I47" s="40"/>
      <c r="J47" s="40"/>
      <c r="K47" s="40"/>
      <c r="L47" s="144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="2" customFormat="1" ht="6.96" customHeight="1">
      <c r="A48" s="38"/>
      <c r="B48" s="39"/>
      <c r="C48" s="40"/>
      <c r="D48" s="40"/>
      <c r="E48" s="40"/>
      <c r="F48" s="40"/>
      <c r="G48" s="40"/>
      <c r="H48" s="40"/>
      <c r="I48" s="40"/>
      <c r="J48" s="40"/>
      <c r="K48" s="40"/>
      <c r="L48" s="144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="2" customFormat="1" ht="12" customHeight="1">
      <c r="A49" s="38"/>
      <c r="B49" s="39"/>
      <c r="C49" s="32" t="s">
        <v>16</v>
      </c>
      <c r="D49" s="40"/>
      <c r="E49" s="40"/>
      <c r="F49" s="40"/>
      <c r="G49" s="40"/>
      <c r="H49" s="40"/>
      <c r="I49" s="40"/>
      <c r="J49" s="40"/>
      <c r="K49" s="40"/>
      <c r="L49" s="144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="2" customFormat="1" ht="16.5" customHeight="1">
      <c r="A50" s="38"/>
      <c r="B50" s="39"/>
      <c r="C50" s="40"/>
      <c r="D50" s="40"/>
      <c r="E50" s="169" t="str">
        <f>E7</f>
        <v xml:space="preserve"> Rekonstrukce vzduchotechniky v bytovém domě</v>
      </c>
      <c r="F50" s="32"/>
      <c r="G50" s="32"/>
      <c r="H50" s="32"/>
      <c r="I50" s="40"/>
      <c r="J50" s="40"/>
      <c r="K50" s="40"/>
      <c r="L50" s="144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="1" customFormat="1" ht="12" customHeight="1">
      <c r="B51" s="21"/>
      <c r="C51" s="32" t="s">
        <v>143</v>
      </c>
      <c r="D51" s="22"/>
      <c r="E51" s="22"/>
      <c r="F51" s="22"/>
      <c r="G51" s="22"/>
      <c r="H51" s="22"/>
      <c r="I51" s="22"/>
      <c r="J51" s="22"/>
      <c r="K51" s="22"/>
      <c r="L51" s="20"/>
    </row>
    <row r="52" s="2" customFormat="1" ht="16.5" customHeight="1">
      <c r="A52" s="38"/>
      <c r="B52" s="39"/>
      <c r="C52" s="40"/>
      <c r="D52" s="40"/>
      <c r="E52" s="169" t="s">
        <v>2682</v>
      </c>
      <c r="F52" s="40"/>
      <c r="G52" s="40"/>
      <c r="H52" s="40"/>
      <c r="I52" s="40"/>
      <c r="J52" s="40"/>
      <c r="K52" s="40"/>
      <c r="L52" s="144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="2" customFormat="1" ht="12" customHeight="1">
      <c r="A53" s="38"/>
      <c r="B53" s="39"/>
      <c r="C53" s="32" t="s">
        <v>145</v>
      </c>
      <c r="D53" s="40"/>
      <c r="E53" s="40"/>
      <c r="F53" s="40"/>
      <c r="G53" s="40"/>
      <c r="H53" s="40"/>
      <c r="I53" s="40"/>
      <c r="J53" s="40"/>
      <c r="K53" s="40"/>
      <c r="L53" s="144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="2" customFormat="1" ht="16.5" customHeight="1">
      <c r="A54" s="38"/>
      <c r="B54" s="39"/>
      <c r="C54" s="40"/>
      <c r="D54" s="40"/>
      <c r="E54" s="69" t="str">
        <f>E11</f>
        <v>SO 102 D1.1_ARS - Stavební práce</v>
      </c>
      <c r="F54" s="40"/>
      <c r="G54" s="40"/>
      <c r="H54" s="40"/>
      <c r="I54" s="40"/>
      <c r="J54" s="40"/>
      <c r="K54" s="40"/>
      <c r="L54" s="144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="2" customFormat="1" ht="6.96" customHeight="1">
      <c r="A55" s="38"/>
      <c r="B55" s="39"/>
      <c r="C55" s="40"/>
      <c r="D55" s="40"/>
      <c r="E55" s="40"/>
      <c r="F55" s="40"/>
      <c r="G55" s="40"/>
      <c r="H55" s="40"/>
      <c r="I55" s="40"/>
      <c r="J55" s="40"/>
      <c r="K55" s="40"/>
      <c r="L55" s="144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="2" customFormat="1" ht="12" customHeight="1">
      <c r="A56" s="38"/>
      <c r="B56" s="39"/>
      <c r="C56" s="32" t="s">
        <v>21</v>
      </c>
      <c r="D56" s="40"/>
      <c r="E56" s="40"/>
      <c r="F56" s="27" t="str">
        <f>F14</f>
        <v xml:space="preserve"> náměstí Svobody 728/1</v>
      </c>
      <c r="G56" s="40"/>
      <c r="H56" s="40"/>
      <c r="I56" s="32" t="s">
        <v>23</v>
      </c>
      <c r="J56" s="72" t="str">
        <f>IF(J14="","",J14)</f>
        <v>3. 1. 2023</v>
      </c>
      <c r="K56" s="40"/>
      <c r="L56" s="144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="2" customFormat="1" ht="6.96" customHeight="1">
      <c r="A57" s="38"/>
      <c r="B57" s="39"/>
      <c r="C57" s="40"/>
      <c r="D57" s="40"/>
      <c r="E57" s="40"/>
      <c r="F57" s="40"/>
      <c r="G57" s="40"/>
      <c r="H57" s="40"/>
      <c r="I57" s="40"/>
      <c r="J57" s="40"/>
      <c r="K57" s="40"/>
      <c r="L57" s="144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="2" customFormat="1" ht="15.15" customHeight="1">
      <c r="A58" s="38"/>
      <c r="B58" s="39"/>
      <c r="C58" s="32" t="s">
        <v>25</v>
      </c>
      <c r="D58" s="40"/>
      <c r="E58" s="40"/>
      <c r="F58" s="27" t="str">
        <f>E17</f>
        <v>SNEO a.s</v>
      </c>
      <c r="G58" s="40"/>
      <c r="H58" s="40"/>
      <c r="I58" s="32" t="s">
        <v>31</v>
      </c>
      <c r="J58" s="36" t="str">
        <f>E23</f>
        <v>Ing. Filip Nehonský</v>
      </c>
      <c r="K58" s="40"/>
      <c r="L58" s="144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="2" customFormat="1" ht="15.15" customHeight="1">
      <c r="A59" s="38"/>
      <c r="B59" s="39"/>
      <c r="C59" s="32" t="s">
        <v>29</v>
      </c>
      <c r="D59" s="40"/>
      <c r="E59" s="40"/>
      <c r="F59" s="27" t="str">
        <f>IF(E20="","",E20)</f>
        <v>Vyplň údaj</v>
      </c>
      <c r="G59" s="40"/>
      <c r="H59" s="40"/>
      <c r="I59" s="32" t="s">
        <v>34</v>
      </c>
      <c r="J59" s="36" t="str">
        <f>E26</f>
        <v>Pavel Novotný</v>
      </c>
      <c r="K59" s="40"/>
      <c r="L59" s="144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="2" customFormat="1" ht="10.32" customHeight="1">
      <c r="A60" s="38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144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="2" customFormat="1" ht="29.28" customHeight="1">
      <c r="A61" s="38"/>
      <c r="B61" s="39"/>
      <c r="C61" s="170" t="s">
        <v>148</v>
      </c>
      <c r="D61" s="171"/>
      <c r="E61" s="171"/>
      <c r="F61" s="171"/>
      <c r="G61" s="171"/>
      <c r="H61" s="171"/>
      <c r="I61" s="171"/>
      <c r="J61" s="172" t="s">
        <v>149</v>
      </c>
      <c r="K61" s="171"/>
      <c r="L61" s="144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="2" customFormat="1" ht="10.32" customHeight="1">
      <c r="A62" s="38"/>
      <c r="B62" s="39"/>
      <c r="C62" s="40"/>
      <c r="D62" s="40"/>
      <c r="E62" s="40"/>
      <c r="F62" s="40"/>
      <c r="G62" s="40"/>
      <c r="H62" s="40"/>
      <c r="I62" s="40"/>
      <c r="J62" s="40"/>
      <c r="K62" s="40"/>
      <c r="L62" s="144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="2" customFormat="1" ht="22.8" customHeight="1">
      <c r="A63" s="38"/>
      <c r="B63" s="39"/>
      <c r="C63" s="173" t="s">
        <v>70</v>
      </c>
      <c r="D63" s="40"/>
      <c r="E63" s="40"/>
      <c r="F63" s="40"/>
      <c r="G63" s="40"/>
      <c r="H63" s="40"/>
      <c r="I63" s="40"/>
      <c r="J63" s="102">
        <f>J101</f>
        <v>0</v>
      </c>
      <c r="K63" s="40"/>
      <c r="L63" s="144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U63" s="17" t="s">
        <v>150</v>
      </c>
    </row>
    <row r="64" s="9" customFormat="1" ht="24.96" customHeight="1">
      <c r="A64" s="9"/>
      <c r="B64" s="174"/>
      <c r="C64" s="175"/>
      <c r="D64" s="176" t="s">
        <v>151</v>
      </c>
      <c r="E64" s="177"/>
      <c r="F64" s="177"/>
      <c r="G64" s="177"/>
      <c r="H64" s="177"/>
      <c r="I64" s="177"/>
      <c r="J64" s="178">
        <f>J102</f>
        <v>0</v>
      </c>
      <c r="K64" s="175"/>
      <c r="L64" s="17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0"/>
      <c r="C65" s="125"/>
      <c r="D65" s="181" t="s">
        <v>155</v>
      </c>
      <c r="E65" s="182"/>
      <c r="F65" s="182"/>
      <c r="G65" s="182"/>
      <c r="H65" s="182"/>
      <c r="I65" s="182"/>
      <c r="J65" s="183">
        <f>J103</f>
        <v>0</v>
      </c>
      <c r="K65" s="125"/>
      <c r="L65" s="184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0"/>
      <c r="C66" s="125"/>
      <c r="D66" s="181" t="s">
        <v>156</v>
      </c>
      <c r="E66" s="182"/>
      <c r="F66" s="182"/>
      <c r="G66" s="182"/>
      <c r="H66" s="182"/>
      <c r="I66" s="182"/>
      <c r="J66" s="183">
        <f>J133</f>
        <v>0</v>
      </c>
      <c r="K66" s="125"/>
      <c r="L66" s="184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0"/>
      <c r="C67" s="125"/>
      <c r="D67" s="181" t="s">
        <v>157</v>
      </c>
      <c r="E67" s="182"/>
      <c r="F67" s="182"/>
      <c r="G67" s="182"/>
      <c r="H67" s="182"/>
      <c r="I67" s="182"/>
      <c r="J67" s="183">
        <f>J223</f>
        <v>0</v>
      </c>
      <c r="K67" s="125"/>
      <c r="L67" s="184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0"/>
      <c r="C68" s="125"/>
      <c r="D68" s="181" t="s">
        <v>158</v>
      </c>
      <c r="E68" s="182"/>
      <c r="F68" s="182"/>
      <c r="G68" s="182"/>
      <c r="H68" s="182"/>
      <c r="I68" s="182"/>
      <c r="J68" s="183">
        <f>J242</f>
        <v>0</v>
      </c>
      <c r="K68" s="125"/>
      <c r="L68" s="184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4"/>
      <c r="C69" s="175"/>
      <c r="D69" s="176" t="s">
        <v>159</v>
      </c>
      <c r="E69" s="177"/>
      <c r="F69" s="177"/>
      <c r="G69" s="177"/>
      <c r="H69" s="177"/>
      <c r="I69" s="177"/>
      <c r="J69" s="178">
        <f>J245</f>
        <v>0</v>
      </c>
      <c r="K69" s="175"/>
      <c r="L69" s="17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0"/>
      <c r="C70" s="125"/>
      <c r="D70" s="181" t="s">
        <v>161</v>
      </c>
      <c r="E70" s="182"/>
      <c r="F70" s="182"/>
      <c r="G70" s="182"/>
      <c r="H70" s="182"/>
      <c r="I70" s="182"/>
      <c r="J70" s="183">
        <f>J246</f>
        <v>0</v>
      </c>
      <c r="K70" s="125"/>
      <c r="L70" s="184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0"/>
      <c r="C71" s="125"/>
      <c r="D71" s="181" t="s">
        <v>162</v>
      </c>
      <c r="E71" s="182"/>
      <c r="F71" s="182"/>
      <c r="G71" s="182"/>
      <c r="H71" s="182"/>
      <c r="I71" s="182"/>
      <c r="J71" s="183">
        <f>J302</f>
        <v>0</v>
      </c>
      <c r="K71" s="125"/>
      <c r="L71" s="184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0"/>
      <c r="C72" s="125"/>
      <c r="D72" s="181" t="s">
        <v>163</v>
      </c>
      <c r="E72" s="182"/>
      <c r="F72" s="182"/>
      <c r="G72" s="182"/>
      <c r="H72" s="182"/>
      <c r="I72" s="182"/>
      <c r="J72" s="183">
        <f>J330</f>
        <v>0</v>
      </c>
      <c r="K72" s="125"/>
      <c r="L72" s="184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0"/>
      <c r="C73" s="125"/>
      <c r="D73" s="181" t="s">
        <v>165</v>
      </c>
      <c r="E73" s="182"/>
      <c r="F73" s="182"/>
      <c r="G73" s="182"/>
      <c r="H73" s="182"/>
      <c r="I73" s="182"/>
      <c r="J73" s="183">
        <f>J658</f>
        <v>0</v>
      </c>
      <c r="K73" s="125"/>
      <c r="L73" s="184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0"/>
      <c r="C74" s="125"/>
      <c r="D74" s="181" t="s">
        <v>166</v>
      </c>
      <c r="E74" s="182"/>
      <c r="F74" s="182"/>
      <c r="G74" s="182"/>
      <c r="H74" s="182"/>
      <c r="I74" s="182"/>
      <c r="J74" s="183">
        <f>J683</f>
        <v>0</v>
      </c>
      <c r="K74" s="125"/>
      <c r="L74" s="184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0"/>
      <c r="C75" s="125"/>
      <c r="D75" s="181" t="s">
        <v>2684</v>
      </c>
      <c r="E75" s="182"/>
      <c r="F75" s="182"/>
      <c r="G75" s="182"/>
      <c r="H75" s="182"/>
      <c r="I75" s="182"/>
      <c r="J75" s="183">
        <f>J777</f>
        <v>0</v>
      </c>
      <c r="K75" s="125"/>
      <c r="L75" s="184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0"/>
      <c r="C76" s="125"/>
      <c r="D76" s="181" t="s">
        <v>2685</v>
      </c>
      <c r="E76" s="182"/>
      <c r="F76" s="182"/>
      <c r="G76" s="182"/>
      <c r="H76" s="182"/>
      <c r="I76" s="182"/>
      <c r="J76" s="183">
        <f>J866</f>
        <v>0</v>
      </c>
      <c r="K76" s="125"/>
      <c r="L76" s="184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0"/>
      <c r="C77" s="125"/>
      <c r="D77" s="181" t="s">
        <v>2686</v>
      </c>
      <c r="E77" s="182"/>
      <c r="F77" s="182"/>
      <c r="G77" s="182"/>
      <c r="H77" s="182"/>
      <c r="I77" s="182"/>
      <c r="J77" s="183">
        <f>J942</f>
        <v>0</v>
      </c>
      <c r="K77" s="125"/>
      <c r="L77" s="184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0"/>
      <c r="C78" s="125"/>
      <c r="D78" s="181" t="s">
        <v>168</v>
      </c>
      <c r="E78" s="182"/>
      <c r="F78" s="182"/>
      <c r="G78" s="182"/>
      <c r="H78" s="182"/>
      <c r="I78" s="182"/>
      <c r="J78" s="183">
        <f>J966</f>
        <v>0</v>
      </c>
      <c r="K78" s="125"/>
      <c r="L78" s="184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0"/>
      <c r="C79" s="125"/>
      <c r="D79" s="181" t="s">
        <v>169</v>
      </c>
      <c r="E79" s="182"/>
      <c r="F79" s="182"/>
      <c r="G79" s="182"/>
      <c r="H79" s="182"/>
      <c r="I79" s="182"/>
      <c r="J79" s="183">
        <f>J977</f>
        <v>0</v>
      </c>
      <c r="K79" s="125"/>
      <c r="L79" s="184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2" customFormat="1" ht="21.84" customHeight="1">
      <c r="A80" s="38"/>
      <c r="B80" s="39"/>
      <c r="C80" s="40"/>
      <c r="D80" s="40"/>
      <c r="E80" s="40"/>
      <c r="F80" s="40"/>
      <c r="G80" s="40"/>
      <c r="H80" s="40"/>
      <c r="I80" s="40"/>
      <c r="J80" s="40"/>
      <c r="K80" s="40"/>
      <c r="L80" s="144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6.96" customHeight="1">
      <c r="A81" s="38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144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5" s="2" customFormat="1" ht="6.96" customHeight="1">
      <c r="A85" s="38"/>
      <c r="B85" s="61"/>
      <c r="C85" s="62"/>
      <c r="D85" s="62"/>
      <c r="E85" s="62"/>
      <c r="F85" s="62"/>
      <c r="G85" s="62"/>
      <c r="H85" s="62"/>
      <c r="I85" s="62"/>
      <c r="J85" s="62"/>
      <c r="K85" s="62"/>
      <c r="L85" s="144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4.96" customHeight="1">
      <c r="A86" s="38"/>
      <c r="B86" s="39"/>
      <c r="C86" s="23" t="s">
        <v>171</v>
      </c>
      <c r="D86" s="40"/>
      <c r="E86" s="40"/>
      <c r="F86" s="40"/>
      <c r="G86" s="40"/>
      <c r="H86" s="40"/>
      <c r="I86" s="40"/>
      <c r="J86" s="40"/>
      <c r="K86" s="40"/>
      <c r="L86" s="144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144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16</v>
      </c>
      <c r="D88" s="40"/>
      <c r="E88" s="40"/>
      <c r="F88" s="40"/>
      <c r="G88" s="40"/>
      <c r="H88" s="40"/>
      <c r="I88" s="40"/>
      <c r="J88" s="40"/>
      <c r="K88" s="40"/>
      <c r="L88" s="144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169" t="str">
        <f>E7</f>
        <v xml:space="preserve"> Rekonstrukce vzduchotechniky v bytovém domě</v>
      </c>
      <c r="F89" s="32"/>
      <c r="G89" s="32"/>
      <c r="H89" s="32"/>
      <c r="I89" s="40"/>
      <c r="J89" s="40"/>
      <c r="K89" s="40"/>
      <c r="L89" s="144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1" customFormat="1" ht="12" customHeight="1">
      <c r="B90" s="21"/>
      <c r="C90" s="32" t="s">
        <v>143</v>
      </c>
      <c r="D90" s="22"/>
      <c r="E90" s="22"/>
      <c r="F90" s="22"/>
      <c r="G90" s="22"/>
      <c r="H90" s="22"/>
      <c r="I90" s="22"/>
      <c r="J90" s="22"/>
      <c r="K90" s="22"/>
      <c r="L90" s="20"/>
    </row>
    <row r="91" s="2" customFormat="1" ht="16.5" customHeight="1">
      <c r="A91" s="38"/>
      <c r="B91" s="39"/>
      <c r="C91" s="40"/>
      <c r="D91" s="40"/>
      <c r="E91" s="169" t="s">
        <v>2682</v>
      </c>
      <c r="F91" s="40"/>
      <c r="G91" s="40"/>
      <c r="H91" s="40"/>
      <c r="I91" s="40"/>
      <c r="J91" s="40"/>
      <c r="K91" s="40"/>
      <c r="L91" s="144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2" customHeight="1">
      <c r="A92" s="38"/>
      <c r="B92" s="39"/>
      <c r="C92" s="32" t="s">
        <v>145</v>
      </c>
      <c r="D92" s="40"/>
      <c r="E92" s="40"/>
      <c r="F92" s="40"/>
      <c r="G92" s="40"/>
      <c r="H92" s="40"/>
      <c r="I92" s="40"/>
      <c r="J92" s="40"/>
      <c r="K92" s="40"/>
      <c r="L92" s="144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6.5" customHeight="1">
      <c r="A93" s="38"/>
      <c r="B93" s="39"/>
      <c r="C93" s="40"/>
      <c r="D93" s="40"/>
      <c r="E93" s="69" t="str">
        <f>E11</f>
        <v>SO 102 D1.1_ARS - Stavební práce</v>
      </c>
      <c r="F93" s="40"/>
      <c r="G93" s="40"/>
      <c r="H93" s="40"/>
      <c r="I93" s="40"/>
      <c r="J93" s="40"/>
      <c r="K93" s="40"/>
      <c r="L93" s="144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6.96" customHeight="1">
      <c r="A94" s="38"/>
      <c r="B94" s="39"/>
      <c r="C94" s="40"/>
      <c r="D94" s="40"/>
      <c r="E94" s="40"/>
      <c r="F94" s="40"/>
      <c r="G94" s="40"/>
      <c r="H94" s="40"/>
      <c r="I94" s="40"/>
      <c r="J94" s="40"/>
      <c r="K94" s="40"/>
      <c r="L94" s="144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2" customHeight="1">
      <c r="A95" s="38"/>
      <c r="B95" s="39"/>
      <c r="C95" s="32" t="s">
        <v>21</v>
      </c>
      <c r="D95" s="40"/>
      <c r="E95" s="40"/>
      <c r="F95" s="27" t="str">
        <f>F14</f>
        <v xml:space="preserve"> náměstí Svobody 728/1</v>
      </c>
      <c r="G95" s="40"/>
      <c r="H95" s="40"/>
      <c r="I95" s="32" t="s">
        <v>23</v>
      </c>
      <c r="J95" s="72" t="str">
        <f>IF(J14="","",J14)</f>
        <v>3. 1. 2023</v>
      </c>
      <c r="K95" s="40"/>
      <c r="L95" s="144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6.96" customHeight="1">
      <c r="A96" s="38"/>
      <c r="B96" s="39"/>
      <c r="C96" s="40"/>
      <c r="D96" s="40"/>
      <c r="E96" s="40"/>
      <c r="F96" s="40"/>
      <c r="G96" s="40"/>
      <c r="H96" s="40"/>
      <c r="I96" s="40"/>
      <c r="J96" s="40"/>
      <c r="K96" s="40"/>
      <c r="L96" s="144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5.15" customHeight="1">
      <c r="A97" s="38"/>
      <c r="B97" s="39"/>
      <c r="C97" s="32" t="s">
        <v>25</v>
      </c>
      <c r="D97" s="40"/>
      <c r="E97" s="40"/>
      <c r="F97" s="27" t="str">
        <f>E17</f>
        <v>SNEO a.s</v>
      </c>
      <c r="G97" s="40"/>
      <c r="H97" s="40"/>
      <c r="I97" s="32" t="s">
        <v>31</v>
      </c>
      <c r="J97" s="36" t="str">
        <f>E23</f>
        <v>Ing. Filip Nehonský</v>
      </c>
      <c r="K97" s="40"/>
      <c r="L97" s="144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15.15" customHeight="1">
      <c r="A98" s="38"/>
      <c r="B98" s="39"/>
      <c r="C98" s="32" t="s">
        <v>29</v>
      </c>
      <c r="D98" s="40"/>
      <c r="E98" s="40"/>
      <c r="F98" s="27" t="str">
        <f>IF(E20="","",E20)</f>
        <v>Vyplň údaj</v>
      </c>
      <c r="G98" s="40"/>
      <c r="H98" s="40"/>
      <c r="I98" s="32" t="s">
        <v>34</v>
      </c>
      <c r="J98" s="36" t="str">
        <f>E26</f>
        <v>Pavel Novotný</v>
      </c>
      <c r="K98" s="40"/>
      <c r="L98" s="144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10.32" customHeight="1">
      <c r="A99" s="38"/>
      <c r="B99" s="39"/>
      <c r="C99" s="40"/>
      <c r="D99" s="40"/>
      <c r="E99" s="40"/>
      <c r="F99" s="40"/>
      <c r="G99" s="40"/>
      <c r="H99" s="40"/>
      <c r="I99" s="40"/>
      <c r="J99" s="40"/>
      <c r="K99" s="40"/>
      <c r="L99" s="144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0" s="11" customFormat="1" ht="29.28" customHeight="1">
      <c r="A100" s="185"/>
      <c r="B100" s="186"/>
      <c r="C100" s="187" t="s">
        <v>172</v>
      </c>
      <c r="D100" s="188" t="s">
        <v>57</v>
      </c>
      <c r="E100" s="188" t="s">
        <v>53</v>
      </c>
      <c r="F100" s="188" t="s">
        <v>54</v>
      </c>
      <c r="G100" s="188" t="s">
        <v>173</v>
      </c>
      <c r="H100" s="188" t="s">
        <v>174</v>
      </c>
      <c r="I100" s="188" t="s">
        <v>175</v>
      </c>
      <c r="J100" s="189" t="s">
        <v>149</v>
      </c>
      <c r="K100" s="190" t="s">
        <v>176</v>
      </c>
      <c r="L100" s="191"/>
      <c r="M100" s="92" t="s">
        <v>19</v>
      </c>
      <c r="N100" s="93" t="s">
        <v>42</v>
      </c>
      <c r="O100" s="93" t="s">
        <v>177</v>
      </c>
      <c r="P100" s="93" t="s">
        <v>178</v>
      </c>
      <c r="Q100" s="93" t="s">
        <v>179</v>
      </c>
      <c r="R100" s="93" t="s">
        <v>180</v>
      </c>
      <c r="S100" s="93" t="s">
        <v>181</v>
      </c>
      <c r="T100" s="94" t="s">
        <v>182</v>
      </c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</row>
    <row r="101" s="2" customFormat="1" ht="22.8" customHeight="1">
      <c r="A101" s="38"/>
      <c r="B101" s="39"/>
      <c r="C101" s="99" t="s">
        <v>183</v>
      </c>
      <c r="D101" s="40"/>
      <c r="E101" s="40"/>
      <c r="F101" s="40"/>
      <c r="G101" s="40"/>
      <c r="H101" s="40"/>
      <c r="I101" s="40"/>
      <c r="J101" s="192">
        <f>BK101</f>
        <v>0</v>
      </c>
      <c r="K101" s="40"/>
      <c r="L101" s="44"/>
      <c r="M101" s="95"/>
      <c r="N101" s="193"/>
      <c r="O101" s="96"/>
      <c r="P101" s="194">
        <f>P102+P245</f>
        <v>0</v>
      </c>
      <c r="Q101" s="96"/>
      <c r="R101" s="194">
        <f>R102+R245</f>
        <v>39.170252167024998</v>
      </c>
      <c r="S101" s="96"/>
      <c r="T101" s="195">
        <f>T102+T245</f>
        <v>35.923388580000001</v>
      </c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T101" s="17" t="s">
        <v>71</v>
      </c>
      <c r="AU101" s="17" t="s">
        <v>150</v>
      </c>
      <c r="BK101" s="196">
        <f>BK102+BK245</f>
        <v>0</v>
      </c>
    </row>
    <row r="102" s="12" customFormat="1" ht="25.92" customHeight="1">
      <c r="A102" s="12"/>
      <c r="B102" s="197"/>
      <c r="C102" s="198"/>
      <c r="D102" s="199" t="s">
        <v>71</v>
      </c>
      <c r="E102" s="200" t="s">
        <v>184</v>
      </c>
      <c r="F102" s="200" t="s">
        <v>185</v>
      </c>
      <c r="G102" s="198"/>
      <c r="H102" s="198"/>
      <c r="I102" s="201"/>
      <c r="J102" s="202">
        <f>BK102</f>
        <v>0</v>
      </c>
      <c r="K102" s="198"/>
      <c r="L102" s="203"/>
      <c r="M102" s="204"/>
      <c r="N102" s="205"/>
      <c r="O102" s="205"/>
      <c r="P102" s="206">
        <f>P103+P133+P223+P242</f>
        <v>0</v>
      </c>
      <c r="Q102" s="205"/>
      <c r="R102" s="206">
        <f>R103+R133+R223+R242</f>
        <v>21.152475816799999</v>
      </c>
      <c r="S102" s="205"/>
      <c r="T102" s="207">
        <f>T103+T133+T223+T242</f>
        <v>24.576353000000001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8" t="s">
        <v>79</v>
      </c>
      <c r="AT102" s="209" t="s">
        <v>71</v>
      </c>
      <c r="AU102" s="209" t="s">
        <v>72</v>
      </c>
      <c r="AY102" s="208" t="s">
        <v>186</v>
      </c>
      <c r="BK102" s="210">
        <f>BK103+BK133+BK223+BK242</f>
        <v>0</v>
      </c>
    </row>
    <row r="103" s="12" customFormat="1" ht="22.8" customHeight="1">
      <c r="A103" s="12"/>
      <c r="B103" s="197"/>
      <c r="C103" s="198"/>
      <c r="D103" s="199" t="s">
        <v>71</v>
      </c>
      <c r="E103" s="211" t="s">
        <v>235</v>
      </c>
      <c r="F103" s="211" t="s">
        <v>279</v>
      </c>
      <c r="G103" s="198"/>
      <c r="H103" s="198"/>
      <c r="I103" s="201"/>
      <c r="J103" s="212">
        <f>BK103</f>
        <v>0</v>
      </c>
      <c r="K103" s="198"/>
      <c r="L103" s="203"/>
      <c r="M103" s="204"/>
      <c r="N103" s="205"/>
      <c r="O103" s="205"/>
      <c r="P103" s="206">
        <f>SUM(P104:P132)</f>
        <v>0</v>
      </c>
      <c r="Q103" s="205"/>
      <c r="R103" s="206">
        <f>SUM(R104:R132)</f>
        <v>21.053059144799999</v>
      </c>
      <c r="S103" s="205"/>
      <c r="T103" s="207">
        <f>SUM(T104:T132)</f>
        <v>19.427084000000001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8" t="s">
        <v>79</v>
      </c>
      <c r="AT103" s="209" t="s">
        <v>71</v>
      </c>
      <c r="AU103" s="209" t="s">
        <v>79</v>
      </c>
      <c r="AY103" s="208" t="s">
        <v>186</v>
      </c>
      <c r="BK103" s="210">
        <f>SUM(BK104:BK132)</f>
        <v>0</v>
      </c>
    </row>
    <row r="104" s="2" customFormat="1" ht="37.8" customHeight="1">
      <c r="A104" s="38"/>
      <c r="B104" s="39"/>
      <c r="C104" s="213" t="s">
        <v>79</v>
      </c>
      <c r="D104" s="213" t="s">
        <v>188</v>
      </c>
      <c r="E104" s="214" t="s">
        <v>2687</v>
      </c>
      <c r="F104" s="215" t="s">
        <v>2688</v>
      </c>
      <c r="G104" s="216" t="s">
        <v>256</v>
      </c>
      <c r="H104" s="217">
        <v>516</v>
      </c>
      <c r="I104" s="218"/>
      <c r="J104" s="219">
        <f>ROUND(I104*H104,2)</f>
        <v>0</v>
      </c>
      <c r="K104" s="220"/>
      <c r="L104" s="44"/>
      <c r="M104" s="221" t="s">
        <v>19</v>
      </c>
      <c r="N104" s="222" t="s">
        <v>44</v>
      </c>
      <c r="O104" s="84"/>
      <c r="P104" s="223">
        <f>O104*H104</f>
        <v>0</v>
      </c>
      <c r="Q104" s="223">
        <v>0.0051999999999999998</v>
      </c>
      <c r="R104" s="223">
        <f>Q104*H104</f>
        <v>2.6831999999999998</v>
      </c>
      <c r="S104" s="223">
        <v>0</v>
      </c>
      <c r="T104" s="224">
        <f>S104*H104</f>
        <v>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R104" s="225" t="s">
        <v>192</v>
      </c>
      <c r="AT104" s="225" t="s">
        <v>188</v>
      </c>
      <c r="AU104" s="225" t="s">
        <v>85</v>
      </c>
      <c r="AY104" s="17" t="s">
        <v>186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7" t="s">
        <v>85</v>
      </c>
      <c r="BK104" s="226">
        <f>ROUND(I104*H104,2)</f>
        <v>0</v>
      </c>
      <c r="BL104" s="17" t="s">
        <v>192</v>
      </c>
      <c r="BM104" s="225" t="s">
        <v>2689</v>
      </c>
    </row>
    <row r="105" s="2" customFormat="1">
      <c r="A105" s="38"/>
      <c r="B105" s="39"/>
      <c r="C105" s="40"/>
      <c r="D105" s="227" t="s">
        <v>194</v>
      </c>
      <c r="E105" s="40"/>
      <c r="F105" s="228" t="s">
        <v>2690</v>
      </c>
      <c r="G105" s="40"/>
      <c r="H105" s="40"/>
      <c r="I105" s="229"/>
      <c r="J105" s="40"/>
      <c r="K105" s="40"/>
      <c r="L105" s="44"/>
      <c r="M105" s="230"/>
      <c r="N105" s="231"/>
      <c r="O105" s="84"/>
      <c r="P105" s="84"/>
      <c r="Q105" s="84"/>
      <c r="R105" s="84"/>
      <c r="S105" s="84"/>
      <c r="T105" s="85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T105" s="17" t="s">
        <v>194</v>
      </c>
      <c r="AU105" s="17" t="s">
        <v>85</v>
      </c>
    </row>
    <row r="106" s="14" customFormat="1">
      <c r="A106" s="14"/>
      <c r="B106" s="243"/>
      <c r="C106" s="244"/>
      <c r="D106" s="234" t="s">
        <v>196</v>
      </c>
      <c r="E106" s="245" t="s">
        <v>19</v>
      </c>
      <c r="F106" s="246" t="s">
        <v>2691</v>
      </c>
      <c r="G106" s="244"/>
      <c r="H106" s="247">
        <v>516</v>
      </c>
      <c r="I106" s="248"/>
      <c r="J106" s="244"/>
      <c r="K106" s="244"/>
      <c r="L106" s="249"/>
      <c r="M106" s="250"/>
      <c r="N106" s="251"/>
      <c r="O106" s="251"/>
      <c r="P106" s="251"/>
      <c r="Q106" s="251"/>
      <c r="R106" s="251"/>
      <c r="S106" s="251"/>
      <c r="T106" s="252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3" t="s">
        <v>196</v>
      </c>
      <c r="AU106" s="253" t="s">
        <v>85</v>
      </c>
      <c r="AV106" s="14" t="s">
        <v>85</v>
      </c>
      <c r="AW106" s="14" t="s">
        <v>33</v>
      </c>
      <c r="AX106" s="14" t="s">
        <v>72</v>
      </c>
      <c r="AY106" s="253" t="s">
        <v>186</v>
      </c>
    </row>
    <row r="107" s="2" customFormat="1" ht="33" customHeight="1">
      <c r="A107" s="38"/>
      <c r="B107" s="39"/>
      <c r="C107" s="213" t="s">
        <v>85</v>
      </c>
      <c r="D107" s="213" t="s">
        <v>188</v>
      </c>
      <c r="E107" s="214" t="s">
        <v>2692</v>
      </c>
      <c r="F107" s="215" t="s">
        <v>2693</v>
      </c>
      <c r="G107" s="216" t="s">
        <v>256</v>
      </c>
      <c r="H107" s="217">
        <v>306.70999999999998</v>
      </c>
      <c r="I107" s="218"/>
      <c r="J107" s="219">
        <f>ROUND(I107*H107,2)</f>
        <v>0</v>
      </c>
      <c r="K107" s="220"/>
      <c r="L107" s="44"/>
      <c r="M107" s="221" t="s">
        <v>19</v>
      </c>
      <c r="N107" s="222" t="s">
        <v>44</v>
      </c>
      <c r="O107" s="84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R107" s="225" t="s">
        <v>192</v>
      </c>
      <c r="AT107" s="225" t="s">
        <v>188</v>
      </c>
      <c r="AU107" s="225" t="s">
        <v>85</v>
      </c>
      <c r="AY107" s="17" t="s">
        <v>186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7" t="s">
        <v>85</v>
      </c>
      <c r="BK107" s="226">
        <f>ROUND(I107*H107,2)</f>
        <v>0</v>
      </c>
      <c r="BL107" s="17" t="s">
        <v>192</v>
      </c>
      <c r="BM107" s="225" t="s">
        <v>2694</v>
      </c>
    </row>
    <row r="108" s="2" customFormat="1">
      <c r="A108" s="38"/>
      <c r="B108" s="39"/>
      <c r="C108" s="40"/>
      <c r="D108" s="227" t="s">
        <v>194</v>
      </c>
      <c r="E108" s="40"/>
      <c r="F108" s="228" t="s">
        <v>2695</v>
      </c>
      <c r="G108" s="40"/>
      <c r="H108" s="40"/>
      <c r="I108" s="229"/>
      <c r="J108" s="40"/>
      <c r="K108" s="40"/>
      <c r="L108" s="44"/>
      <c r="M108" s="230"/>
      <c r="N108" s="231"/>
      <c r="O108" s="84"/>
      <c r="P108" s="84"/>
      <c r="Q108" s="84"/>
      <c r="R108" s="84"/>
      <c r="S108" s="84"/>
      <c r="T108" s="85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T108" s="17" t="s">
        <v>194</v>
      </c>
      <c r="AU108" s="17" t="s">
        <v>85</v>
      </c>
    </row>
    <row r="109" s="14" customFormat="1">
      <c r="A109" s="14"/>
      <c r="B109" s="243"/>
      <c r="C109" s="244"/>
      <c r="D109" s="234" t="s">
        <v>196</v>
      </c>
      <c r="E109" s="245" t="s">
        <v>19</v>
      </c>
      <c r="F109" s="246" t="s">
        <v>2696</v>
      </c>
      <c r="G109" s="244"/>
      <c r="H109" s="247">
        <v>306.70999999999998</v>
      </c>
      <c r="I109" s="248"/>
      <c r="J109" s="244"/>
      <c r="K109" s="244"/>
      <c r="L109" s="249"/>
      <c r="M109" s="250"/>
      <c r="N109" s="251"/>
      <c r="O109" s="251"/>
      <c r="P109" s="251"/>
      <c r="Q109" s="251"/>
      <c r="R109" s="251"/>
      <c r="S109" s="251"/>
      <c r="T109" s="252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3" t="s">
        <v>196</v>
      </c>
      <c r="AU109" s="253" t="s">
        <v>85</v>
      </c>
      <c r="AV109" s="14" t="s">
        <v>85</v>
      </c>
      <c r="AW109" s="14" t="s">
        <v>33</v>
      </c>
      <c r="AX109" s="14" t="s">
        <v>72</v>
      </c>
      <c r="AY109" s="253" t="s">
        <v>186</v>
      </c>
    </row>
    <row r="110" s="2" customFormat="1" ht="37.8" customHeight="1">
      <c r="A110" s="38"/>
      <c r="B110" s="39"/>
      <c r="C110" s="213" t="s">
        <v>201</v>
      </c>
      <c r="D110" s="213" t="s">
        <v>188</v>
      </c>
      <c r="E110" s="214" t="s">
        <v>2697</v>
      </c>
      <c r="F110" s="215" t="s">
        <v>2698</v>
      </c>
      <c r="G110" s="216" t="s">
        <v>256</v>
      </c>
      <c r="H110" s="217">
        <v>250</v>
      </c>
      <c r="I110" s="218"/>
      <c r="J110" s="219">
        <f>ROUND(I110*H110,2)</f>
        <v>0</v>
      </c>
      <c r="K110" s="220"/>
      <c r="L110" s="44"/>
      <c r="M110" s="221" t="s">
        <v>19</v>
      </c>
      <c r="N110" s="222" t="s">
        <v>44</v>
      </c>
      <c r="O110" s="84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R110" s="225" t="s">
        <v>192</v>
      </c>
      <c r="AT110" s="225" t="s">
        <v>188</v>
      </c>
      <c r="AU110" s="225" t="s">
        <v>85</v>
      </c>
      <c r="AY110" s="17" t="s">
        <v>186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7" t="s">
        <v>85</v>
      </c>
      <c r="BK110" s="226">
        <f>ROUND(I110*H110,2)</f>
        <v>0</v>
      </c>
      <c r="BL110" s="17" t="s">
        <v>192</v>
      </c>
      <c r="BM110" s="225" t="s">
        <v>2699</v>
      </c>
    </row>
    <row r="111" s="2" customFormat="1">
      <c r="A111" s="38"/>
      <c r="B111" s="39"/>
      <c r="C111" s="40"/>
      <c r="D111" s="227" t="s">
        <v>194</v>
      </c>
      <c r="E111" s="40"/>
      <c r="F111" s="228" t="s">
        <v>2700</v>
      </c>
      <c r="G111" s="40"/>
      <c r="H111" s="40"/>
      <c r="I111" s="229"/>
      <c r="J111" s="40"/>
      <c r="K111" s="40"/>
      <c r="L111" s="44"/>
      <c r="M111" s="230"/>
      <c r="N111" s="231"/>
      <c r="O111" s="84"/>
      <c r="P111" s="84"/>
      <c r="Q111" s="84"/>
      <c r="R111" s="84"/>
      <c r="S111" s="84"/>
      <c r="T111" s="85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T111" s="17" t="s">
        <v>194</v>
      </c>
      <c r="AU111" s="17" t="s">
        <v>85</v>
      </c>
    </row>
    <row r="112" s="14" customFormat="1">
      <c r="A112" s="14"/>
      <c r="B112" s="243"/>
      <c r="C112" s="244"/>
      <c r="D112" s="234" t="s">
        <v>196</v>
      </c>
      <c r="E112" s="245" t="s">
        <v>19</v>
      </c>
      <c r="F112" s="246" t="s">
        <v>2701</v>
      </c>
      <c r="G112" s="244"/>
      <c r="H112" s="247">
        <v>250</v>
      </c>
      <c r="I112" s="248"/>
      <c r="J112" s="244"/>
      <c r="K112" s="244"/>
      <c r="L112" s="249"/>
      <c r="M112" s="250"/>
      <c r="N112" s="251"/>
      <c r="O112" s="251"/>
      <c r="P112" s="251"/>
      <c r="Q112" s="251"/>
      <c r="R112" s="251"/>
      <c r="S112" s="251"/>
      <c r="T112" s="252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3" t="s">
        <v>196</v>
      </c>
      <c r="AU112" s="253" t="s">
        <v>85</v>
      </c>
      <c r="AV112" s="14" t="s">
        <v>85</v>
      </c>
      <c r="AW112" s="14" t="s">
        <v>33</v>
      </c>
      <c r="AX112" s="14" t="s">
        <v>72</v>
      </c>
      <c r="AY112" s="253" t="s">
        <v>186</v>
      </c>
    </row>
    <row r="113" s="2" customFormat="1" ht="37.8" customHeight="1">
      <c r="A113" s="38"/>
      <c r="B113" s="39"/>
      <c r="C113" s="213" t="s">
        <v>192</v>
      </c>
      <c r="D113" s="213" t="s">
        <v>188</v>
      </c>
      <c r="E113" s="214" t="s">
        <v>2702</v>
      </c>
      <c r="F113" s="215" t="s">
        <v>2703</v>
      </c>
      <c r="G113" s="216" t="s">
        <v>256</v>
      </c>
      <c r="H113" s="217">
        <v>351.315</v>
      </c>
      <c r="I113" s="218"/>
      <c r="J113" s="219">
        <f>ROUND(I113*H113,2)</f>
        <v>0</v>
      </c>
      <c r="K113" s="220"/>
      <c r="L113" s="44"/>
      <c r="M113" s="221" t="s">
        <v>19</v>
      </c>
      <c r="N113" s="222" t="s">
        <v>44</v>
      </c>
      <c r="O113" s="84"/>
      <c r="P113" s="223">
        <f>O113*H113</f>
        <v>0</v>
      </c>
      <c r="Q113" s="223">
        <v>0.040168200000000001</v>
      </c>
      <c r="R113" s="223">
        <f>Q113*H113</f>
        <v>14.111691183</v>
      </c>
      <c r="S113" s="223">
        <v>0.040000000000000001</v>
      </c>
      <c r="T113" s="224">
        <f>S113*H113</f>
        <v>14.0526</v>
      </c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R113" s="225" t="s">
        <v>192</v>
      </c>
      <c r="AT113" s="225" t="s">
        <v>188</v>
      </c>
      <c r="AU113" s="225" t="s">
        <v>85</v>
      </c>
      <c r="AY113" s="17" t="s">
        <v>186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7" t="s">
        <v>85</v>
      </c>
      <c r="BK113" s="226">
        <f>ROUND(I113*H113,2)</f>
        <v>0</v>
      </c>
      <c r="BL113" s="17" t="s">
        <v>192</v>
      </c>
      <c r="BM113" s="225" t="s">
        <v>2704</v>
      </c>
    </row>
    <row r="114" s="2" customFormat="1">
      <c r="A114" s="38"/>
      <c r="B114" s="39"/>
      <c r="C114" s="40"/>
      <c r="D114" s="227" t="s">
        <v>194</v>
      </c>
      <c r="E114" s="40"/>
      <c r="F114" s="228" t="s">
        <v>2705</v>
      </c>
      <c r="G114" s="40"/>
      <c r="H114" s="40"/>
      <c r="I114" s="229"/>
      <c r="J114" s="40"/>
      <c r="K114" s="40"/>
      <c r="L114" s="44"/>
      <c r="M114" s="230"/>
      <c r="N114" s="231"/>
      <c r="O114" s="84"/>
      <c r="P114" s="84"/>
      <c r="Q114" s="84"/>
      <c r="R114" s="84"/>
      <c r="S114" s="84"/>
      <c r="T114" s="85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T114" s="17" t="s">
        <v>194</v>
      </c>
      <c r="AU114" s="17" t="s">
        <v>85</v>
      </c>
    </row>
    <row r="115" s="14" customFormat="1">
      <c r="A115" s="14"/>
      <c r="B115" s="243"/>
      <c r="C115" s="244"/>
      <c r="D115" s="234" t="s">
        <v>196</v>
      </c>
      <c r="E115" s="245" t="s">
        <v>19</v>
      </c>
      <c r="F115" s="246" t="s">
        <v>2706</v>
      </c>
      <c r="G115" s="244"/>
      <c r="H115" s="247">
        <v>44.604999999999997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2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196</v>
      </c>
      <c r="AU115" s="253" t="s">
        <v>85</v>
      </c>
      <c r="AV115" s="14" t="s">
        <v>85</v>
      </c>
      <c r="AW115" s="14" t="s">
        <v>33</v>
      </c>
      <c r="AX115" s="14" t="s">
        <v>72</v>
      </c>
      <c r="AY115" s="253" t="s">
        <v>186</v>
      </c>
    </row>
    <row r="116" s="14" customFormat="1">
      <c r="A116" s="14"/>
      <c r="B116" s="243"/>
      <c r="C116" s="244"/>
      <c r="D116" s="234" t="s">
        <v>196</v>
      </c>
      <c r="E116" s="245" t="s">
        <v>19</v>
      </c>
      <c r="F116" s="246" t="s">
        <v>2696</v>
      </c>
      <c r="G116" s="244"/>
      <c r="H116" s="247">
        <v>306.70999999999998</v>
      </c>
      <c r="I116" s="248"/>
      <c r="J116" s="244"/>
      <c r="K116" s="244"/>
      <c r="L116" s="249"/>
      <c r="M116" s="250"/>
      <c r="N116" s="251"/>
      <c r="O116" s="251"/>
      <c r="P116" s="251"/>
      <c r="Q116" s="251"/>
      <c r="R116" s="251"/>
      <c r="S116" s="251"/>
      <c r="T116" s="252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3" t="s">
        <v>196</v>
      </c>
      <c r="AU116" s="253" t="s">
        <v>85</v>
      </c>
      <c r="AV116" s="14" t="s">
        <v>85</v>
      </c>
      <c r="AW116" s="14" t="s">
        <v>33</v>
      </c>
      <c r="AX116" s="14" t="s">
        <v>72</v>
      </c>
      <c r="AY116" s="253" t="s">
        <v>186</v>
      </c>
    </row>
    <row r="117" s="2" customFormat="1" ht="37.8" customHeight="1">
      <c r="A117" s="38"/>
      <c r="B117" s="39"/>
      <c r="C117" s="213" t="s">
        <v>227</v>
      </c>
      <c r="D117" s="213" t="s">
        <v>188</v>
      </c>
      <c r="E117" s="214" t="s">
        <v>2707</v>
      </c>
      <c r="F117" s="215" t="s">
        <v>2708</v>
      </c>
      <c r="G117" s="216" t="s">
        <v>256</v>
      </c>
      <c r="H117" s="217">
        <v>212.357</v>
      </c>
      <c r="I117" s="218"/>
      <c r="J117" s="219">
        <f>ROUND(I117*H117,2)</f>
        <v>0</v>
      </c>
      <c r="K117" s="220"/>
      <c r="L117" s="44"/>
      <c r="M117" s="221" t="s">
        <v>19</v>
      </c>
      <c r="N117" s="222" t="s">
        <v>44</v>
      </c>
      <c r="O117" s="84"/>
      <c r="P117" s="223">
        <f>O117*H117</f>
        <v>0</v>
      </c>
      <c r="Q117" s="223">
        <v>0.019247400000000001</v>
      </c>
      <c r="R117" s="223">
        <f>Q117*H117</f>
        <v>4.0873201218000004</v>
      </c>
      <c r="S117" s="223">
        <v>0.02</v>
      </c>
      <c r="T117" s="224">
        <f>S117*H117</f>
        <v>4.2471399999999999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25" t="s">
        <v>192</v>
      </c>
      <c r="AT117" s="225" t="s">
        <v>188</v>
      </c>
      <c r="AU117" s="225" t="s">
        <v>85</v>
      </c>
      <c r="AY117" s="17" t="s">
        <v>186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7" t="s">
        <v>85</v>
      </c>
      <c r="BK117" s="226">
        <f>ROUND(I117*H117,2)</f>
        <v>0</v>
      </c>
      <c r="BL117" s="17" t="s">
        <v>192</v>
      </c>
      <c r="BM117" s="225" t="s">
        <v>2709</v>
      </c>
    </row>
    <row r="118" s="2" customFormat="1">
      <c r="A118" s="38"/>
      <c r="B118" s="39"/>
      <c r="C118" s="40"/>
      <c r="D118" s="227" t="s">
        <v>194</v>
      </c>
      <c r="E118" s="40"/>
      <c r="F118" s="228" t="s">
        <v>2710</v>
      </c>
      <c r="G118" s="40"/>
      <c r="H118" s="40"/>
      <c r="I118" s="229"/>
      <c r="J118" s="40"/>
      <c r="K118" s="40"/>
      <c r="L118" s="44"/>
      <c r="M118" s="230"/>
      <c r="N118" s="231"/>
      <c r="O118" s="84"/>
      <c r="P118" s="84"/>
      <c r="Q118" s="84"/>
      <c r="R118" s="84"/>
      <c r="S118" s="84"/>
      <c r="T118" s="85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T118" s="17" t="s">
        <v>194</v>
      </c>
      <c r="AU118" s="17" t="s">
        <v>85</v>
      </c>
    </row>
    <row r="119" s="14" customFormat="1">
      <c r="A119" s="14"/>
      <c r="B119" s="243"/>
      <c r="C119" s="244"/>
      <c r="D119" s="234" t="s">
        <v>196</v>
      </c>
      <c r="E119" s="245" t="s">
        <v>19</v>
      </c>
      <c r="F119" s="246" t="s">
        <v>2711</v>
      </c>
      <c r="G119" s="244"/>
      <c r="H119" s="247">
        <v>7.8330000000000002</v>
      </c>
      <c r="I119" s="248"/>
      <c r="J119" s="244"/>
      <c r="K119" s="244"/>
      <c r="L119" s="249"/>
      <c r="M119" s="250"/>
      <c r="N119" s="251"/>
      <c r="O119" s="251"/>
      <c r="P119" s="251"/>
      <c r="Q119" s="251"/>
      <c r="R119" s="251"/>
      <c r="S119" s="251"/>
      <c r="T119" s="252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3" t="s">
        <v>196</v>
      </c>
      <c r="AU119" s="253" t="s">
        <v>85</v>
      </c>
      <c r="AV119" s="14" t="s">
        <v>85</v>
      </c>
      <c r="AW119" s="14" t="s">
        <v>33</v>
      </c>
      <c r="AX119" s="14" t="s">
        <v>72</v>
      </c>
      <c r="AY119" s="253" t="s">
        <v>186</v>
      </c>
    </row>
    <row r="120" s="14" customFormat="1">
      <c r="A120" s="14"/>
      <c r="B120" s="243"/>
      <c r="C120" s="244"/>
      <c r="D120" s="234" t="s">
        <v>196</v>
      </c>
      <c r="E120" s="245" t="s">
        <v>19</v>
      </c>
      <c r="F120" s="246" t="s">
        <v>2712</v>
      </c>
      <c r="G120" s="244"/>
      <c r="H120" s="247">
        <v>15.336</v>
      </c>
      <c r="I120" s="248"/>
      <c r="J120" s="244"/>
      <c r="K120" s="244"/>
      <c r="L120" s="249"/>
      <c r="M120" s="250"/>
      <c r="N120" s="251"/>
      <c r="O120" s="251"/>
      <c r="P120" s="251"/>
      <c r="Q120" s="251"/>
      <c r="R120" s="251"/>
      <c r="S120" s="251"/>
      <c r="T120" s="252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3" t="s">
        <v>196</v>
      </c>
      <c r="AU120" s="253" t="s">
        <v>85</v>
      </c>
      <c r="AV120" s="14" t="s">
        <v>85</v>
      </c>
      <c r="AW120" s="14" t="s">
        <v>33</v>
      </c>
      <c r="AX120" s="14" t="s">
        <v>72</v>
      </c>
      <c r="AY120" s="253" t="s">
        <v>186</v>
      </c>
    </row>
    <row r="121" s="14" customFormat="1">
      <c r="A121" s="14"/>
      <c r="B121" s="243"/>
      <c r="C121" s="244"/>
      <c r="D121" s="234" t="s">
        <v>196</v>
      </c>
      <c r="E121" s="245" t="s">
        <v>19</v>
      </c>
      <c r="F121" s="246" t="s">
        <v>2713</v>
      </c>
      <c r="G121" s="244"/>
      <c r="H121" s="247">
        <v>9.6240000000000006</v>
      </c>
      <c r="I121" s="248"/>
      <c r="J121" s="244"/>
      <c r="K121" s="244"/>
      <c r="L121" s="249"/>
      <c r="M121" s="250"/>
      <c r="N121" s="251"/>
      <c r="O121" s="251"/>
      <c r="P121" s="251"/>
      <c r="Q121" s="251"/>
      <c r="R121" s="251"/>
      <c r="S121" s="251"/>
      <c r="T121" s="252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3" t="s">
        <v>196</v>
      </c>
      <c r="AU121" s="253" t="s">
        <v>85</v>
      </c>
      <c r="AV121" s="14" t="s">
        <v>85</v>
      </c>
      <c r="AW121" s="14" t="s">
        <v>33</v>
      </c>
      <c r="AX121" s="14" t="s">
        <v>72</v>
      </c>
      <c r="AY121" s="253" t="s">
        <v>186</v>
      </c>
    </row>
    <row r="122" s="14" customFormat="1">
      <c r="A122" s="14"/>
      <c r="B122" s="243"/>
      <c r="C122" s="244"/>
      <c r="D122" s="234" t="s">
        <v>196</v>
      </c>
      <c r="E122" s="245" t="s">
        <v>19</v>
      </c>
      <c r="F122" s="246" t="s">
        <v>2714</v>
      </c>
      <c r="G122" s="244"/>
      <c r="H122" s="247">
        <v>2.8620000000000001</v>
      </c>
      <c r="I122" s="248"/>
      <c r="J122" s="244"/>
      <c r="K122" s="244"/>
      <c r="L122" s="249"/>
      <c r="M122" s="250"/>
      <c r="N122" s="251"/>
      <c r="O122" s="251"/>
      <c r="P122" s="251"/>
      <c r="Q122" s="251"/>
      <c r="R122" s="251"/>
      <c r="S122" s="251"/>
      <c r="T122" s="252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3" t="s">
        <v>196</v>
      </c>
      <c r="AU122" s="253" t="s">
        <v>85</v>
      </c>
      <c r="AV122" s="14" t="s">
        <v>85</v>
      </c>
      <c r="AW122" s="14" t="s">
        <v>33</v>
      </c>
      <c r="AX122" s="14" t="s">
        <v>72</v>
      </c>
      <c r="AY122" s="253" t="s">
        <v>186</v>
      </c>
    </row>
    <row r="123" s="14" customFormat="1">
      <c r="A123" s="14"/>
      <c r="B123" s="243"/>
      <c r="C123" s="244"/>
      <c r="D123" s="234" t="s">
        <v>196</v>
      </c>
      <c r="E123" s="245" t="s">
        <v>19</v>
      </c>
      <c r="F123" s="246" t="s">
        <v>2715</v>
      </c>
      <c r="G123" s="244"/>
      <c r="H123" s="247">
        <v>176.702</v>
      </c>
      <c r="I123" s="248"/>
      <c r="J123" s="244"/>
      <c r="K123" s="244"/>
      <c r="L123" s="249"/>
      <c r="M123" s="250"/>
      <c r="N123" s="251"/>
      <c r="O123" s="251"/>
      <c r="P123" s="251"/>
      <c r="Q123" s="251"/>
      <c r="R123" s="251"/>
      <c r="S123" s="251"/>
      <c r="T123" s="252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3" t="s">
        <v>196</v>
      </c>
      <c r="AU123" s="253" t="s">
        <v>85</v>
      </c>
      <c r="AV123" s="14" t="s">
        <v>85</v>
      </c>
      <c r="AW123" s="14" t="s">
        <v>33</v>
      </c>
      <c r="AX123" s="14" t="s">
        <v>72</v>
      </c>
      <c r="AY123" s="253" t="s">
        <v>186</v>
      </c>
    </row>
    <row r="124" s="2" customFormat="1" ht="37.8" customHeight="1">
      <c r="A124" s="38"/>
      <c r="B124" s="39"/>
      <c r="C124" s="213" t="s">
        <v>235</v>
      </c>
      <c r="D124" s="213" t="s">
        <v>188</v>
      </c>
      <c r="E124" s="214" t="s">
        <v>2716</v>
      </c>
      <c r="F124" s="215" t="s">
        <v>2717</v>
      </c>
      <c r="G124" s="216" t="s">
        <v>256</v>
      </c>
      <c r="H124" s="217">
        <v>563.67200000000003</v>
      </c>
      <c r="I124" s="218"/>
      <c r="J124" s="219">
        <f>ROUND(I124*H124,2)</f>
        <v>0</v>
      </c>
      <c r="K124" s="220"/>
      <c r="L124" s="44"/>
      <c r="M124" s="221" t="s">
        <v>19</v>
      </c>
      <c r="N124" s="222" t="s">
        <v>44</v>
      </c>
      <c r="O124" s="84"/>
      <c r="P124" s="223">
        <f>O124*H124</f>
        <v>0</v>
      </c>
      <c r="Q124" s="223">
        <v>0.00022000000000000001</v>
      </c>
      <c r="R124" s="223">
        <f>Q124*H124</f>
        <v>0.12400784000000001</v>
      </c>
      <c r="S124" s="223">
        <v>0.002</v>
      </c>
      <c r="T124" s="224">
        <f>S124*H124</f>
        <v>1.1273440000000001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25" t="s">
        <v>192</v>
      </c>
      <c r="AT124" s="225" t="s">
        <v>188</v>
      </c>
      <c r="AU124" s="225" t="s">
        <v>85</v>
      </c>
      <c r="AY124" s="17" t="s">
        <v>186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7" t="s">
        <v>85</v>
      </c>
      <c r="BK124" s="226">
        <f>ROUND(I124*H124,2)</f>
        <v>0</v>
      </c>
      <c r="BL124" s="17" t="s">
        <v>192</v>
      </c>
      <c r="BM124" s="225" t="s">
        <v>2718</v>
      </c>
    </row>
    <row r="125" s="2" customFormat="1">
      <c r="A125" s="38"/>
      <c r="B125" s="39"/>
      <c r="C125" s="40"/>
      <c r="D125" s="227" t="s">
        <v>194</v>
      </c>
      <c r="E125" s="40"/>
      <c r="F125" s="228" t="s">
        <v>2719</v>
      </c>
      <c r="G125" s="40"/>
      <c r="H125" s="40"/>
      <c r="I125" s="229"/>
      <c r="J125" s="40"/>
      <c r="K125" s="40"/>
      <c r="L125" s="44"/>
      <c r="M125" s="230"/>
      <c r="N125" s="231"/>
      <c r="O125" s="84"/>
      <c r="P125" s="84"/>
      <c r="Q125" s="84"/>
      <c r="R125" s="84"/>
      <c r="S125" s="84"/>
      <c r="T125" s="85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7" t="s">
        <v>194</v>
      </c>
      <c r="AU125" s="17" t="s">
        <v>85</v>
      </c>
    </row>
    <row r="126" s="14" customFormat="1">
      <c r="A126" s="14"/>
      <c r="B126" s="243"/>
      <c r="C126" s="244"/>
      <c r="D126" s="234" t="s">
        <v>196</v>
      </c>
      <c r="E126" s="245" t="s">
        <v>19</v>
      </c>
      <c r="F126" s="246" t="s">
        <v>2720</v>
      </c>
      <c r="G126" s="244"/>
      <c r="H126" s="247">
        <v>212.357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2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3" t="s">
        <v>196</v>
      </c>
      <c r="AU126" s="253" t="s">
        <v>85</v>
      </c>
      <c r="AV126" s="14" t="s">
        <v>85</v>
      </c>
      <c r="AW126" s="14" t="s">
        <v>33</v>
      </c>
      <c r="AX126" s="14" t="s">
        <v>72</v>
      </c>
      <c r="AY126" s="253" t="s">
        <v>186</v>
      </c>
    </row>
    <row r="127" s="14" customFormat="1">
      <c r="A127" s="14"/>
      <c r="B127" s="243"/>
      <c r="C127" s="244"/>
      <c r="D127" s="234" t="s">
        <v>196</v>
      </c>
      <c r="E127" s="245" t="s">
        <v>19</v>
      </c>
      <c r="F127" s="246" t="s">
        <v>2721</v>
      </c>
      <c r="G127" s="244"/>
      <c r="H127" s="247">
        <v>44.604999999999997</v>
      </c>
      <c r="I127" s="248"/>
      <c r="J127" s="244"/>
      <c r="K127" s="244"/>
      <c r="L127" s="249"/>
      <c r="M127" s="250"/>
      <c r="N127" s="251"/>
      <c r="O127" s="251"/>
      <c r="P127" s="251"/>
      <c r="Q127" s="251"/>
      <c r="R127" s="251"/>
      <c r="S127" s="251"/>
      <c r="T127" s="252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3" t="s">
        <v>196</v>
      </c>
      <c r="AU127" s="253" t="s">
        <v>85</v>
      </c>
      <c r="AV127" s="14" t="s">
        <v>85</v>
      </c>
      <c r="AW127" s="14" t="s">
        <v>33</v>
      </c>
      <c r="AX127" s="14" t="s">
        <v>72</v>
      </c>
      <c r="AY127" s="253" t="s">
        <v>186</v>
      </c>
    </row>
    <row r="128" s="14" customFormat="1">
      <c r="A128" s="14"/>
      <c r="B128" s="243"/>
      <c r="C128" s="244"/>
      <c r="D128" s="234" t="s">
        <v>196</v>
      </c>
      <c r="E128" s="245" t="s">
        <v>19</v>
      </c>
      <c r="F128" s="246" t="s">
        <v>2696</v>
      </c>
      <c r="G128" s="244"/>
      <c r="H128" s="247">
        <v>306.70999999999998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2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196</v>
      </c>
      <c r="AU128" s="253" t="s">
        <v>85</v>
      </c>
      <c r="AV128" s="14" t="s">
        <v>85</v>
      </c>
      <c r="AW128" s="14" t="s">
        <v>33</v>
      </c>
      <c r="AX128" s="14" t="s">
        <v>72</v>
      </c>
      <c r="AY128" s="253" t="s">
        <v>186</v>
      </c>
    </row>
    <row r="129" s="2" customFormat="1" ht="37.8" customHeight="1">
      <c r="A129" s="38"/>
      <c r="B129" s="39"/>
      <c r="C129" s="213" t="s">
        <v>242</v>
      </c>
      <c r="D129" s="213" t="s">
        <v>188</v>
      </c>
      <c r="E129" s="214" t="s">
        <v>2722</v>
      </c>
      <c r="F129" s="215" t="s">
        <v>2723</v>
      </c>
      <c r="G129" s="216" t="s">
        <v>283</v>
      </c>
      <c r="H129" s="217">
        <v>1</v>
      </c>
      <c r="I129" s="218"/>
      <c r="J129" s="219">
        <f>ROUND(I129*H129,2)</f>
        <v>0</v>
      </c>
      <c r="K129" s="220"/>
      <c r="L129" s="44"/>
      <c r="M129" s="221" t="s">
        <v>19</v>
      </c>
      <c r="N129" s="222" t="s">
        <v>44</v>
      </c>
      <c r="O129" s="84"/>
      <c r="P129" s="223">
        <f>O129*H129</f>
        <v>0</v>
      </c>
      <c r="Q129" s="223">
        <v>0.04684</v>
      </c>
      <c r="R129" s="223">
        <f>Q129*H129</f>
        <v>0.04684</v>
      </c>
      <c r="S129" s="223">
        <v>0</v>
      </c>
      <c r="T129" s="224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25" t="s">
        <v>192</v>
      </c>
      <c r="AT129" s="225" t="s">
        <v>188</v>
      </c>
      <c r="AU129" s="225" t="s">
        <v>85</v>
      </c>
      <c r="AY129" s="17" t="s">
        <v>186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7" t="s">
        <v>85</v>
      </c>
      <c r="BK129" s="226">
        <f>ROUND(I129*H129,2)</f>
        <v>0</v>
      </c>
      <c r="BL129" s="17" t="s">
        <v>192</v>
      </c>
      <c r="BM129" s="225" t="s">
        <v>2724</v>
      </c>
    </row>
    <row r="130" s="2" customFormat="1">
      <c r="A130" s="38"/>
      <c r="B130" s="39"/>
      <c r="C130" s="40"/>
      <c r="D130" s="227" t="s">
        <v>194</v>
      </c>
      <c r="E130" s="40"/>
      <c r="F130" s="228" t="s">
        <v>2725</v>
      </c>
      <c r="G130" s="40"/>
      <c r="H130" s="40"/>
      <c r="I130" s="229"/>
      <c r="J130" s="40"/>
      <c r="K130" s="40"/>
      <c r="L130" s="44"/>
      <c r="M130" s="230"/>
      <c r="N130" s="231"/>
      <c r="O130" s="84"/>
      <c r="P130" s="84"/>
      <c r="Q130" s="84"/>
      <c r="R130" s="84"/>
      <c r="S130" s="84"/>
      <c r="T130" s="85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194</v>
      </c>
      <c r="AU130" s="17" t="s">
        <v>85</v>
      </c>
    </row>
    <row r="131" s="13" customFormat="1">
      <c r="A131" s="13"/>
      <c r="B131" s="232"/>
      <c r="C131" s="233"/>
      <c r="D131" s="234" t="s">
        <v>196</v>
      </c>
      <c r="E131" s="235" t="s">
        <v>19</v>
      </c>
      <c r="F131" s="236" t="s">
        <v>287</v>
      </c>
      <c r="G131" s="233"/>
      <c r="H131" s="235" t="s">
        <v>19</v>
      </c>
      <c r="I131" s="237"/>
      <c r="J131" s="233"/>
      <c r="K131" s="233"/>
      <c r="L131" s="238"/>
      <c r="M131" s="239"/>
      <c r="N131" s="240"/>
      <c r="O131" s="240"/>
      <c r="P131" s="240"/>
      <c r="Q131" s="240"/>
      <c r="R131" s="240"/>
      <c r="S131" s="240"/>
      <c r="T131" s="241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2" t="s">
        <v>196</v>
      </c>
      <c r="AU131" s="242" t="s">
        <v>85</v>
      </c>
      <c r="AV131" s="13" t="s">
        <v>79</v>
      </c>
      <c r="AW131" s="13" t="s">
        <v>33</v>
      </c>
      <c r="AX131" s="13" t="s">
        <v>72</v>
      </c>
      <c r="AY131" s="242" t="s">
        <v>186</v>
      </c>
    </row>
    <row r="132" s="14" customFormat="1">
      <c r="A132" s="14"/>
      <c r="B132" s="243"/>
      <c r="C132" s="244"/>
      <c r="D132" s="234" t="s">
        <v>196</v>
      </c>
      <c r="E132" s="245" t="s">
        <v>19</v>
      </c>
      <c r="F132" s="246" t="s">
        <v>2726</v>
      </c>
      <c r="G132" s="244"/>
      <c r="H132" s="247">
        <v>1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2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196</v>
      </c>
      <c r="AU132" s="253" t="s">
        <v>85</v>
      </c>
      <c r="AV132" s="14" t="s">
        <v>85</v>
      </c>
      <c r="AW132" s="14" t="s">
        <v>33</v>
      </c>
      <c r="AX132" s="14" t="s">
        <v>72</v>
      </c>
      <c r="AY132" s="253" t="s">
        <v>186</v>
      </c>
    </row>
    <row r="133" s="12" customFormat="1" ht="22.8" customHeight="1">
      <c r="A133" s="12"/>
      <c r="B133" s="197"/>
      <c r="C133" s="198"/>
      <c r="D133" s="199" t="s">
        <v>71</v>
      </c>
      <c r="E133" s="211" t="s">
        <v>253</v>
      </c>
      <c r="F133" s="211" t="s">
        <v>361</v>
      </c>
      <c r="G133" s="198"/>
      <c r="H133" s="198"/>
      <c r="I133" s="201"/>
      <c r="J133" s="212">
        <f>BK133</f>
        <v>0</v>
      </c>
      <c r="K133" s="198"/>
      <c r="L133" s="203"/>
      <c r="M133" s="204"/>
      <c r="N133" s="205"/>
      <c r="O133" s="205"/>
      <c r="P133" s="206">
        <f>SUM(P134:P222)</f>
        <v>0</v>
      </c>
      <c r="Q133" s="205"/>
      <c r="R133" s="206">
        <f>SUM(R134:R222)</f>
        <v>0.099416671999999998</v>
      </c>
      <c r="S133" s="205"/>
      <c r="T133" s="207">
        <f>SUM(T134:T222)</f>
        <v>5.1492690000000003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08" t="s">
        <v>79</v>
      </c>
      <c r="AT133" s="209" t="s">
        <v>71</v>
      </c>
      <c r="AU133" s="209" t="s">
        <v>79</v>
      </c>
      <c r="AY133" s="208" t="s">
        <v>186</v>
      </c>
      <c r="BK133" s="210">
        <f>SUM(BK134:BK222)</f>
        <v>0</v>
      </c>
    </row>
    <row r="134" s="2" customFormat="1" ht="37.8" customHeight="1">
      <c r="A134" s="38"/>
      <c r="B134" s="39"/>
      <c r="C134" s="213" t="s">
        <v>239</v>
      </c>
      <c r="D134" s="213" t="s">
        <v>188</v>
      </c>
      <c r="E134" s="214" t="s">
        <v>386</v>
      </c>
      <c r="F134" s="215" t="s">
        <v>387</v>
      </c>
      <c r="G134" s="216" t="s">
        <v>256</v>
      </c>
      <c r="H134" s="217">
        <v>309</v>
      </c>
      <c r="I134" s="218"/>
      <c r="J134" s="219">
        <f>ROUND(I134*H134,2)</f>
        <v>0</v>
      </c>
      <c r="K134" s="220"/>
      <c r="L134" s="44"/>
      <c r="M134" s="221" t="s">
        <v>19</v>
      </c>
      <c r="N134" s="222" t="s">
        <v>44</v>
      </c>
      <c r="O134" s="84"/>
      <c r="P134" s="223">
        <f>O134*H134</f>
        <v>0</v>
      </c>
      <c r="Q134" s="223">
        <v>0.00012999999999999999</v>
      </c>
      <c r="R134" s="223">
        <f>Q134*H134</f>
        <v>0.040169999999999997</v>
      </c>
      <c r="S134" s="223">
        <v>0</v>
      </c>
      <c r="T134" s="224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25" t="s">
        <v>192</v>
      </c>
      <c r="AT134" s="225" t="s">
        <v>188</v>
      </c>
      <c r="AU134" s="225" t="s">
        <v>85</v>
      </c>
      <c r="AY134" s="17" t="s">
        <v>186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7" t="s">
        <v>85</v>
      </c>
      <c r="BK134" s="226">
        <f>ROUND(I134*H134,2)</f>
        <v>0</v>
      </c>
      <c r="BL134" s="17" t="s">
        <v>192</v>
      </c>
      <c r="BM134" s="225" t="s">
        <v>2727</v>
      </c>
    </row>
    <row r="135" s="2" customFormat="1">
      <c r="A135" s="38"/>
      <c r="B135" s="39"/>
      <c r="C135" s="40"/>
      <c r="D135" s="227" t="s">
        <v>194</v>
      </c>
      <c r="E135" s="40"/>
      <c r="F135" s="228" t="s">
        <v>389</v>
      </c>
      <c r="G135" s="40"/>
      <c r="H135" s="40"/>
      <c r="I135" s="229"/>
      <c r="J135" s="40"/>
      <c r="K135" s="40"/>
      <c r="L135" s="44"/>
      <c r="M135" s="230"/>
      <c r="N135" s="231"/>
      <c r="O135" s="84"/>
      <c r="P135" s="84"/>
      <c r="Q135" s="84"/>
      <c r="R135" s="84"/>
      <c r="S135" s="84"/>
      <c r="T135" s="85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7" t="s">
        <v>194</v>
      </c>
      <c r="AU135" s="17" t="s">
        <v>85</v>
      </c>
    </row>
    <row r="136" s="2" customFormat="1" ht="37.8" customHeight="1">
      <c r="A136" s="38"/>
      <c r="B136" s="39"/>
      <c r="C136" s="213" t="s">
        <v>253</v>
      </c>
      <c r="D136" s="213" t="s">
        <v>188</v>
      </c>
      <c r="E136" s="214" t="s">
        <v>2728</v>
      </c>
      <c r="F136" s="215" t="s">
        <v>2729</v>
      </c>
      <c r="G136" s="216" t="s">
        <v>256</v>
      </c>
      <c r="H136" s="217">
        <v>309</v>
      </c>
      <c r="I136" s="218"/>
      <c r="J136" s="219">
        <f>ROUND(I136*H136,2)</f>
        <v>0</v>
      </c>
      <c r="K136" s="220"/>
      <c r="L136" s="44"/>
      <c r="M136" s="221" t="s">
        <v>19</v>
      </c>
      <c r="N136" s="222" t="s">
        <v>44</v>
      </c>
      <c r="O136" s="84"/>
      <c r="P136" s="223">
        <f>O136*H136</f>
        <v>0</v>
      </c>
      <c r="Q136" s="223">
        <v>3.4999999999999997E-05</v>
      </c>
      <c r="R136" s="223">
        <f>Q136*H136</f>
        <v>0.010814999999999998</v>
      </c>
      <c r="S136" s="223">
        <v>0</v>
      </c>
      <c r="T136" s="224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25" t="s">
        <v>192</v>
      </c>
      <c r="AT136" s="225" t="s">
        <v>188</v>
      </c>
      <c r="AU136" s="225" t="s">
        <v>85</v>
      </c>
      <c r="AY136" s="17" t="s">
        <v>186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7" t="s">
        <v>85</v>
      </c>
      <c r="BK136" s="226">
        <f>ROUND(I136*H136,2)</f>
        <v>0</v>
      </c>
      <c r="BL136" s="17" t="s">
        <v>192</v>
      </c>
      <c r="BM136" s="225" t="s">
        <v>2730</v>
      </c>
    </row>
    <row r="137" s="2" customFormat="1">
      <c r="A137" s="38"/>
      <c r="B137" s="39"/>
      <c r="C137" s="40"/>
      <c r="D137" s="227" t="s">
        <v>194</v>
      </c>
      <c r="E137" s="40"/>
      <c r="F137" s="228" t="s">
        <v>2731</v>
      </c>
      <c r="G137" s="40"/>
      <c r="H137" s="40"/>
      <c r="I137" s="229"/>
      <c r="J137" s="40"/>
      <c r="K137" s="40"/>
      <c r="L137" s="44"/>
      <c r="M137" s="230"/>
      <c r="N137" s="231"/>
      <c r="O137" s="84"/>
      <c r="P137" s="84"/>
      <c r="Q137" s="84"/>
      <c r="R137" s="84"/>
      <c r="S137" s="84"/>
      <c r="T137" s="85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194</v>
      </c>
      <c r="AU137" s="17" t="s">
        <v>85</v>
      </c>
    </row>
    <row r="138" s="2" customFormat="1" ht="24.15" customHeight="1">
      <c r="A138" s="38"/>
      <c r="B138" s="39"/>
      <c r="C138" s="213" t="s">
        <v>261</v>
      </c>
      <c r="D138" s="213" t="s">
        <v>188</v>
      </c>
      <c r="E138" s="214" t="s">
        <v>443</v>
      </c>
      <c r="F138" s="215" t="s">
        <v>444</v>
      </c>
      <c r="G138" s="216" t="s">
        <v>283</v>
      </c>
      <c r="H138" s="217">
        <v>2</v>
      </c>
      <c r="I138" s="218"/>
      <c r="J138" s="219">
        <f>ROUND(I138*H138,2)</f>
        <v>0</v>
      </c>
      <c r="K138" s="220"/>
      <c r="L138" s="44"/>
      <c r="M138" s="221" t="s">
        <v>19</v>
      </c>
      <c r="N138" s="222" t="s">
        <v>44</v>
      </c>
      <c r="O138" s="84"/>
      <c r="P138" s="223">
        <f>O138*H138</f>
        <v>0</v>
      </c>
      <c r="Q138" s="223">
        <v>0.000176</v>
      </c>
      <c r="R138" s="223">
        <f>Q138*H138</f>
        <v>0.00035199999999999999</v>
      </c>
      <c r="S138" s="223">
        <v>0</v>
      </c>
      <c r="T138" s="224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25" t="s">
        <v>192</v>
      </c>
      <c r="AT138" s="225" t="s">
        <v>188</v>
      </c>
      <c r="AU138" s="225" t="s">
        <v>85</v>
      </c>
      <c r="AY138" s="17" t="s">
        <v>186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7" t="s">
        <v>85</v>
      </c>
      <c r="BK138" s="226">
        <f>ROUND(I138*H138,2)</f>
        <v>0</v>
      </c>
      <c r="BL138" s="17" t="s">
        <v>192</v>
      </c>
      <c r="BM138" s="225" t="s">
        <v>2732</v>
      </c>
    </row>
    <row r="139" s="2" customFormat="1">
      <c r="A139" s="38"/>
      <c r="B139" s="39"/>
      <c r="C139" s="40"/>
      <c r="D139" s="227" t="s">
        <v>194</v>
      </c>
      <c r="E139" s="40"/>
      <c r="F139" s="228" t="s">
        <v>446</v>
      </c>
      <c r="G139" s="40"/>
      <c r="H139" s="40"/>
      <c r="I139" s="229"/>
      <c r="J139" s="40"/>
      <c r="K139" s="40"/>
      <c r="L139" s="44"/>
      <c r="M139" s="230"/>
      <c r="N139" s="231"/>
      <c r="O139" s="84"/>
      <c r="P139" s="84"/>
      <c r="Q139" s="84"/>
      <c r="R139" s="84"/>
      <c r="S139" s="84"/>
      <c r="T139" s="85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7" t="s">
        <v>194</v>
      </c>
      <c r="AU139" s="17" t="s">
        <v>85</v>
      </c>
    </row>
    <row r="140" s="2" customFormat="1" ht="16.5" customHeight="1">
      <c r="A140" s="38"/>
      <c r="B140" s="39"/>
      <c r="C140" s="254" t="s">
        <v>267</v>
      </c>
      <c r="D140" s="254" t="s">
        <v>236</v>
      </c>
      <c r="E140" s="255" t="s">
        <v>448</v>
      </c>
      <c r="F140" s="256" t="s">
        <v>449</v>
      </c>
      <c r="G140" s="257" t="s">
        <v>283</v>
      </c>
      <c r="H140" s="258">
        <v>2</v>
      </c>
      <c r="I140" s="259"/>
      <c r="J140" s="260">
        <f>ROUND(I140*H140,2)</f>
        <v>0</v>
      </c>
      <c r="K140" s="261"/>
      <c r="L140" s="262"/>
      <c r="M140" s="263" t="s">
        <v>19</v>
      </c>
      <c r="N140" s="264" t="s">
        <v>44</v>
      </c>
      <c r="O140" s="84"/>
      <c r="P140" s="223">
        <f>O140*H140</f>
        <v>0</v>
      </c>
      <c r="Q140" s="223">
        <v>0.012</v>
      </c>
      <c r="R140" s="223">
        <f>Q140*H140</f>
        <v>0.024</v>
      </c>
      <c r="S140" s="223">
        <v>0</v>
      </c>
      <c r="T140" s="224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25" t="s">
        <v>239</v>
      </c>
      <c r="AT140" s="225" t="s">
        <v>236</v>
      </c>
      <c r="AU140" s="225" t="s">
        <v>85</v>
      </c>
      <c r="AY140" s="17" t="s">
        <v>186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7" t="s">
        <v>85</v>
      </c>
      <c r="BK140" s="226">
        <f>ROUND(I140*H140,2)</f>
        <v>0</v>
      </c>
      <c r="BL140" s="17" t="s">
        <v>192</v>
      </c>
      <c r="BM140" s="225" t="s">
        <v>2733</v>
      </c>
    </row>
    <row r="141" s="2" customFormat="1" ht="37.8" customHeight="1">
      <c r="A141" s="38"/>
      <c r="B141" s="39"/>
      <c r="C141" s="213" t="s">
        <v>273</v>
      </c>
      <c r="D141" s="213" t="s">
        <v>188</v>
      </c>
      <c r="E141" s="214" t="s">
        <v>452</v>
      </c>
      <c r="F141" s="215" t="s">
        <v>453</v>
      </c>
      <c r="G141" s="216" t="s">
        <v>283</v>
      </c>
      <c r="H141" s="217">
        <v>208</v>
      </c>
      <c r="I141" s="218"/>
      <c r="J141" s="219">
        <f>ROUND(I141*H141,2)</f>
        <v>0</v>
      </c>
      <c r="K141" s="220"/>
      <c r="L141" s="44"/>
      <c r="M141" s="221" t="s">
        <v>19</v>
      </c>
      <c r="N141" s="222" t="s">
        <v>44</v>
      </c>
      <c r="O141" s="84"/>
      <c r="P141" s="223">
        <f>O141*H141</f>
        <v>0</v>
      </c>
      <c r="Q141" s="223">
        <v>9.0059999999999998E-06</v>
      </c>
      <c r="R141" s="223">
        <f>Q141*H141</f>
        <v>0.0018732479999999999</v>
      </c>
      <c r="S141" s="223">
        <v>0</v>
      </c>
      <c r="T141" s="224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25" t="s">
        <v>306</v>
      </c>
      <c r="AT141" s="225" t="s">
        <v>188</v>
      </c>
      <c r="AU141" s="225" t="s">
        <v>85</v>
      </c>
      <c r="AY141" s="17" t="s">
        <v>186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7" t="s">
        <v>85</v>
      </c>
      <c r="BK141" s="226">
        <f>ROUND(I141*H141,2)</f>
        <v>0</v>
      </c>
      <c r="BL141" s="17" t="s">
        <v>306</v>
      </c>
      <c r="BM141" s="225" t="s">
        <v>2734</v>
      </c>
    </row>
    <row r="142" s="2" customFormat="1">
      <c r="A142" s="38"/>
      <c r="B142" s="39"/>
      <c r="C142" s="40"/>
      <c r="D142" s="227" t="s">
        <v>194</v>
      </c>
      <c r="E142" s="40"/>
      <c r="F142" s="228" t="s">
        <v>455</v>
      </c>
      <c r="G142" s="40"/>
      <c r="H142" s="40"/>
      <c r="I142" s="229"/>
      <c r="J142" s="40"/>
      <c r="K142" s="40"/>
      <c r="L142" s="44"/>
      <c r="M142" s="230"/>
      <c r="N142" s="231"/>
      <c r="O142" s="84"/>
      <c r="P142" s="84"/>
      <c r="Q142" s="84"/>
      <c r="R142" s="84"/>
      <c r="S142" s="84"/>
      <c r="T142" s="85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194</v>
      </c>
      <c r="AU142" s="17" t="s">
        <v>85</v>
      </c>
    </row>
    <row r="143" s="13" customFormat="1">
      <c r="A143" s="13"/>
      <c r="B143" s="232"/>
      <c r="C143" s="233"/>
      <c r="D143" s="234" t="s">
        <v>196</v>
      </c>
      <c r="E143" s="235" t="s">
        <v>19</v>
      </c>
      <c r="F143" s="236" t="s">
        <v>199</v>
      </c>
      <c r="G143" s="233"/>
      <c r="H143" s="235" t="s">
        <v>19</v>
      </c>
      <c r="I143" s="237"/>
      <c r="J143" s="233"/>
      <c r="K143" s="233"/>
      <c r="L143" s="238"/>
      <c r="M143" s="239"/>
      <c r="N143" s="240"/>
      <c r="O143" s="240"/>
      <c r="P143" s="240"/>
      <c r="Q143" s="240"/>
      <c r="R143" s="240"/>
      <c r="S143" s="240"/>
      <c r="T143" s="24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2" t="s">
        <v>196</v>
      </c>
      <c r="AU143" s="242" t="s">
        <v>85</v>
      </c>
      <c r="AV143" s="13" t="s">
        <v>79</v>
      </c>
      <c r="AW143" s="13" t="s">
        <v>33</v>
      </c>
      <c r="AX143" s="13" t="s">
        <v>72</v>
      </c>
      <c r="AY143" s="242" t="s">
        <v>186</v>
      </c>
    </row>
    <row r="144" s="14" customFormat="1">
      <c r="A144" s="14"/>
      <c r="B144" s="243"/>
      <c r="C144" s="244"/>
      <c r="D144" s="234" t="s">
        <v>196</v>
      </c>
      <c r="E144" s="245" t="s">
        <v>19</v>
      </c>
      <c r="F144" s="246" t="s">
        <v>2735</v>
      </c>
      <c r="G144" s="244"/>
      <c r="H144" s="247">
        <v>208</v>
      </c>
      <c r="I144" s="248"/>
      <c r="J144" s="244"/>
      <c r="K144" s="244"/>
      <c r="L144" s="249"/>
      <c r="M144" s="250"/>
      <c r="N144" s="251"/>
      <c r="O144" s="251"/>
      <c r="P144" s="251"/>
      <c r="Q144" s="251"/>
      <c r="R144" s="251"/>
      <c r="S144" s="251"/>
      <c r="T144" s="25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3" t="s">
        <v>196</v>
      </c>
      <c r="AU144" s="253" t="s">
        <v>85</v>
      </c>
      <c r="AV144" s="14" t="s">
        <v>85</v>
      </c>
      <c r="AW144" s="14" t="s">
        <v>33</v>
      </c>
      <c r="AX144" s="14" t="s">
        <v>72</v>
      </c>
      <c r="AY144" s="253" t="s">
        <v>186</v>
      </c>
    </row>
    <row r="145" s="2" customFormat="1" ht="33" customHeight="1">
      <c r="A145" s="38"/>
      <c r="B145" s="39"/>
      <c r="C145" s="213" t="s">
        <v>280</v>
      </c>
      <c r="D145" s="213" t="s">
        <v>188</v>
      </c>
      <c r="E145" s="214" t="s">
        <v>458</v>
      </c>
      <c r="F145" s="215" t="s">
        <v>459</v>
      </c>
      <c r="G145" s="216" t="s">
        <v>283</v>
      </c>
      <c r="H145" s="217">
        <v>208</v>
      </c>
      <c r="I145" s="218"/>
      <c r="J145" s="219">
        <f>ROUND(I145*H145,2)</f>
        <v>0</v>
      </c>
      <c r="K145" s="220"/>
      <c r="L145" s="44"/>
      <c r="M145" s="221" t="s">
        <v>19</v>
      </c>
      <c r="N145" s="222" t="s">
        <v>44</v>
      </c>
      <c r="O145" s="84"/>
      <c r="P145" s="223">
        <f>O145*H145</f>
        <v>0</v>
      </c>
      <c r="Q145" s="223">
        <v>6.9999999999999994E-05</v>
      </c>
      <c r="R145" s="223">
        <f>Q145*H145</f>
        <v>0.014559999999999998</v>
      </c>
      <c r="S145" s="223">
        <v>0</v>
      </c>
      <c r="T145" s="224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25" t="s">
        <v>192</v>
      </c>
      <c r="AT145" s="225" t="s">
        <v>188</v>
      </c>
      <c r="AU145" s="225" t="s">
        <v>85</v>
      </c>
      <c r="AY145" s="17" t="s">
        <v>186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7" t="s">
        <v>85</v>
      </c>
      <c r="BK145" s="226">
        <f>ROUND(I145*H145,2)</f>
        <v>0</v>
      </c>
      <c r="BL145" s="17" t="s">
        <v>192</v>
      </c>
      <c r="BM145" s="225" t="s">
        <v>2736</v>
      </c>
    </row>
    <row r="146" s="2" customFormat="1">
      <c r="A146" s="38"/>
      <c r="B146" s="39"/>
      <c r="C146" s="40"/>
      <c r="D146" s="227" t="s">
        <v>194</v>
      </c>
      <c r="E146" s="40"/>
      <c r="F146" s="228" t="s">
        <v>461</v>
      </c>
      <c r="G146" s="40"/>
      <c r="H146" s="40"/>
      <c r="I146" s="229"/>
      <c r="J146" s="40"/>
      <c r="K146" s="40"/>
      <c r="L146" s="44"/>
      <c r="M146" s="230"/>
      <c r="N146" s="231"/>
      <c r="O146" s="84"/>
      <c r="P146" s="84"/>
      <c r="Q146" s="84"/>
      <c r="R146" s="84"/>
      <c r="S146" s="84"/>
      <c r="T146" s="85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194</v>
      </c>
      <c r="AU146" s="17" t="s">
        <v>85</v>
      </c>
    </row>
    <row r="147" s="13" customFormat="1">
      <c r="A147" s="13"/>
      <c r="B147" s="232"/>
      <c r="C147" s="233"/>
      <c r="D147" s="234" t="s">
        <v>196</v>
      </c>
      <c r="E147" s="235" t="s">
        <v>19</v>
      </c>
      <c r="F147" s="236" t="s">
        <v>199</v>
      </c>
      <c r="G147" s="233"/>
      <c r="H147" s="235" t="s">
        <v>19</v>
      </c>
      <c r="I147" s="237"/>
      <c r="J147" s="233"/>
      <c r="K147" s="233"/>
      <c r="L147" s="238"/>
      <c r="M147" s="239"/>
      <c r="N147" s="240"/>
      <c r="O147" s="240"/>
      <c r="P147" s="240"/>
      <c r="Q147" s="240"/>
      <c r="R147" s="240"/>
      <c r="S147" s="240"/>
      <c r="T147" s="24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2" t="s">
        <v>196</v>
      </c>
      <c r="AU147" s="242" t="s">
        <v>85</v>
      </c>
      <c r="AV147" s="13" t="s">
        <v>79</v>
      </c>
      <c r="AW147" s="13" t="s">
        <v>33</v>
      </c>
      <c r="AX147" s="13" t="s">
        <v>72</v>
      </c>
      <c r="AY147" s="242" t="s">
        <v>186</v>
      </c>
    </row>
    <row r="148" s="14" customFormat="1">
      <c r="A148" s="14"/>
      <c r="B148" s="243"/>
      <c r="C148" s="244"/>
      <c r="D148" s="234" t="s">
        <v>196</v>
      </c>
      <c r="E148" s="245" t="s">
        <v>19</v>
      </c>
      <c r="F148" s="246" t="s">
        <v>2735</v>
      </c>
      <c r="G148" s="244"/>
      <c r="H148" s="247">
        <v>208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196</v>
      </c>
      <c r="AU148" s="253" t="s">
        <v>85</v>
      </c>
      <c r="AV148" s="14" t="s">
        <v>85</v>
      </c>
      <c r="AW148" s="14" t="s">
        <v>33</v>
      </c>
      <c r="AX148" s="14" t="s">
        <v>72</v>
      </c>
      <c r="AY148" s="253" t="s">
        <v>186</v>
      </c>
    </row>
    <row r="149" s="2" customFormat="1" ht="44.25" customHeight="1">
      <c r="A149" s="38"/>
      <c r="B149" s="39"/>
      <c r="C149" s="213" t="s">
        <v>289</v>
      </c>
      <c r="D149" s="213" t="s">
        <v>188</v>
      </c>
      <c r="E149" s="214" t="s">
        <v>2737</v>
      </c>
      <c r="F149" s="215" t="s">
        <v>2738</v>
      </c>
      <c r="G149" s="216" t="s">
        <v>256</v>
      </c>
      <c r="H149" s="217">
        <v>2.1890000000000001</v>
      </c>
      <c r="I149" s="218"/>
      <c r="J149" s="219">
        <f>ROUND(I149*H149,2)</f>
        <v>0</v>
      </c>
      <c r="K149" s="220"/>
      <c r="L149" s="44"/>
      <c r="M149" s="221" t="s">
        <v>19</v>
      </c>
      <c r="N149" s="222" t="s">
        <v>44</v>
      </c>
      <c r="O149" s="84"/>
      <c r="P149" s="223">
        <f>O149*H149</f>
        <v>0</v>
      </c>
      <c r="Q149" s="223">
        <v>0</v>
      </c>
      <c r="R149" s="223">
        <f>Q149*H149</f>
        <v>0</v>
      </c>
      <c r="S149" s="223">
        <v>0.26100000000000001</v>
      </c>
      <c r="T149" s="224">
        <f>S149*H149</f>
        <v>0.57132900000000009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25" t="s">
        <v>192</v>
      </c>
      <c r="AT149" s="225" t="s">
        <v>188</v>
      </c>
      <c r="AU149" s="225" t="s">
        <v>85</v>
      </c>
      <c r="AY149" s="17" t="s">
        <v>186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7" t="s">
        <v>85</v>
      </c>
      <c r="BK149" s="226">
        <f>ROUND(I149*H149,2)</f>
        <v>0</v>
      </c>
      <c r="BL149" s="17" t="s">
        <v>192</v>
      </c>
      <c r="BM149" s="225" t="s">
        <v>2739</v>
      </c>
    </row>
    <row r="150" s="2" customFormat="1">
      <c r="A150" s="38"/>
      <c r="B150" s="39"/>
      <c r="C150" s="40"/>
      <c r="D150" s="227" t="s">
        <v>194</v>
      </c>
      <c r="E150" s="40"/>
      <c r="F150" s="228" t="s">
        <v>2740</v>
      </c>
      <c r="G150" s="40"/>
      <c r="H150" s="40"/>
      <c r="I150" s="229"/>
      <c r="J150" s="40"/>
      <c r="K150" s="40"/>
      <c r="L150" s="44"/>
      <c r="M150" s="230"/>
      <c r="N150" s="231"/>
      <c r="O150" s="84"/>
      <c r="P150" s="84"/>
      <c r="Q150" s="84"/>
      <c r="R150" s="84"/>
      <c r="S150" s="84"/>
      <c r="T150" s="85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194</v>
      </c>
      <c r="AU150" s="17" t="s">
        <v>85</v>
      </c>
    </row>
    <row r="151" s="14" customFormat="1">
      <c r="A151" s="14"/>
      <c r="B151" s="243"/>
      <c r="C151" s="244"/>
      <c r="D151" s="234" t="s">
        <v>196</v>
      </c>
      <c r="E151" s="245" t="s">
        <v>19</v>
      </c>
      <c r="F151" s="246" t="s">
        <v>2741</v>
      </c>
      <c r="G151" s="244"/>
      <c r="H151" s="247">
        <v>2.1890000000000001</v>
      </c>
      <c r="I151" s="248"/>
      <c r="J151" s="244"/>
      <c r="K151" s="244"/>
      <c r="L151" s="249"/>
      <c r="M151" s="250"/>
      <c r="N151" s="251"/>
      <c r="O151" s="251"/>
      <c r="P151" s="251"/>
      <c r="Q151" s="251"/>
      <c r="R151" s="251"/>
      <c r="S151" s="251"/>
      <c r="T151" s="25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3" t="s">
        <v>196</v>
      </c>
      <c r="AU151" s="253" t="s">
        <v>85</v>
      </c>
      <c r="AV151" s="14" t="s">
        <v>85</v>
      </c>
      <c r="AW151" s="14" t="s">
        <v>33</v>
      </c>
      <c r="AX151" s="14" t="s">
        <v>72</v>
      </c>
      <c r="AY151" s="253" t="s">
        <v>186</v>
      </c>
    </row>
    <row r="152" s="2" customFormat="1" ht="37.8" customHeight="1">
      <c r="A152" s="38"/>
      <c r="B152" s="39"/>
      <c r="C152" s="213" t="s">
        <v>8</v>
      </c>
      <c r="D152" s="213" t="s">
        <v>188</v>
      </c>
      <c r="E152" s="214" t="s">
        <v>2742</v>
      </c>
      <c r="F152" s="215" t="s">
        <v>2743</v>
      </c>
      <c r="G152" s="216" t="s">
        <v>256</v>
      </c>
      <c r="H152" s="217">
        <v>59.090000000000003</v>
      </c>
      <c r="I152" s="218"/>
      <c r="J152" s="219">
        <f>ROUND(I152*H152,2)</f>
        <v>0</v>
      </c>
      <c r="K152" s="220"/>
      <c r="L152" s="44"/>
      <c r="M152" s="221" t="s">
        <v>19</v>
      </c>
      <c r="N152" s="222" t="s">
        <v>44</v>
      </c>
      <c r="O152" s="84"/>
      <c r="P152" s="223">
        <f>O152*H152</f>
        <v>0</v>
      </c>
      <c r="Q152" s="223">
        <v>0</v>
      </c>
      <c r="R152" s="223">
        <f>Q152*H152</f>
        <v>0</v>
      </c>
      <c r="S152" s="223">
        <v>0.037999999999999999</v>
      </c>
      <c r="T152" s="224">
        <f>S152*H152</f>
        <v>2.2454200000000002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25" t="s">
        <v>192</v>
      </c>
      <c r="AT152" s="225" t="s">
        <v>188</v>
      </c>
      <c r="AU152" s="225" t="s">
        <v>85</v>
      </c>
      <c r="AY152" s="17" t="s">
        <v>186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7" t="s">
        <v>85</v>
      </c>
      <c r="BK152" s="226">
        <f>ROUND(I152*H152,2)</f>
        <v>0</v>
      </c>
      <c r="BL152" s="17" t="s">
        <v>192</v>
      </c>
      <c r="BM152" s="225" t="s">
        <v>2744</v>
      </c>
    </row>
    <row r="153" s="2" customFormat="1">
      <c r="A153" s="38"/>
      <c r="B153" s="39"/>
      <c r="C153" s="40"/>
      <c r="D153" s="227" t="s">
        <v>194</v>
      </c>
      <c r="E153" s="40"/>
      <c r="F153" s="228" t="s">
        <v>2745</v>
      </c>
      <c r="G153" s="40"/>
      <c r="H153" s="40"/>
      <c r="I153" s="229"/>
      <c r="J153" s="40"/>
      <c r="K153" s="40"/>
      <c r="L153" s="44"/>
      <c r="M153" s="230"/>
      <c r="N153" s="231"/>
      <c r="O153" s="84"/>
      <c r="P153" s="84"/>
      <c r="Q153" s="84"/>
      <c r="R153" s="84"/>
      <c r="S153" s="84"/>
      <c r="T153" s="85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194</v>
      </c>
      <c r="AU153" s="17" t="s">
        <v>85</v>
      </c>
    </row>
    <row r="154" s="13" customFormat="1">
      <c r="A154" s="13"/>
      <c r="B154" s="232"/>
      <c r="C154" s="233"/>
      <c r="D154" s="234" t="s">
        <v>196</v>
      </c>
      <c r="E154" s="235" t="s">
        <v>19</v>
      </c>
      <c r="F154" s="236" t="s">
        <v>287</v>
      </c>
      <c r="G154" s="233"/>
      <c r="H154" s="235" t="s">
        <v>19</v>
      </c>
      <c r="I154" s="237"/>
      <c r="J154" s="233"/>
      <c r="K154" s="233"/>
      <c r="L154" s="238"/>
      <c r="M154" s="239"/>
      <c r="N154" s="240"/>
      <c r="O154" s="240"/>
      <c r="P154" s="240"/>
      <c r="Q154" s="240"/>
      <c r="R154" s="240"/>
      <c r="S154" s="240"/>
      <c r="T154" s="24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2" t="s">
        <v>196</v>
      </c>
      <c r="AU154" s="242" t="s">
        <v>85</v>
      </c>
      <c r="AV154" s="13" t="s">
        <v>79</v>
      </c>
      <c r="AW154" s="13" t="s">
        <v>33</v>
      </c>
      <c r="AX154" s="13" t="s">
        <v>72</v>
      </c>
      <c r="AY154" s="242" t="s">
        <v>186</v>
      </c>
    </row>
    <row r="155" s="13" customFormat="1">
      <c r="A155" s="13"/>
      <c r="B155" s="232"/>
      <c r="C155" s="233"/>
      <c r="D155" s="234" t="s">
        <v>196</v>
      </c>
      <c r="E155" s="235" t="s">
        <v>19</v>
      </c>
      <c r="F155" s="236" t="s">
        <v>2746</v>
      </c>
      <c r="G155" s="233"/>
      <c r="H155" s="235" t="s">
        <v>19</v>
      </c>
      <c r="I155" s="237"/>
      <c r="J155" s="233"/>
      <c r="K155" s="233"/>
      <c r="L155" s="238"/>
      <c r="M155" s="239"/>
      <c r="N155" s="240"/>
      <c r="O155" s="240"/>
      <c r="P155" s="240"/>
      <c r="Q155" s="240"/>
      <c r="R155" s="240"/>
      <c r="S155" s="240"/>
      <c r="T155" s="24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2" t="s">
        <v>196</v>
      </c>
      <c r="AU155" s="242" t="s">
        <v>85</v>
      </c>
      <c r="AV155" s="13" t="s">
        <v>79</v>
      </c>
      <c r="AW155" s="13" t="s">
        <v>33</v>
      </c>
      <c r="AX155" s="13" t="s">
        <v>72</v>
      </c>
      <c r="AY155" s="242" t="s">
        <v>186</v>
      </c>
    </row>
    <row r="156" s="14" customFormat="1">
      <c r="A156" s="14"/>
      <c r="B156" s="243"/>
      <c r="C156" s="244"/>
      <c r="D156" s="234" t="s">
        <v>196</v>
      </c>
      <c r="E156" s="245" t="s">
        <v>19</v>
      </c>
      <c r="F156" s="246" t="s">
        <v>2747</v>
      </c>
      <c r="G156" s="244"/>
      <c r="H156" s="247">
        <v>7.0899999999999999</v>
      </c>
      <c r="I156" s="248"/>
      <c r="J156" s="244"/>
      <c r="K156" s="244"/>
      <c r="L156" s="249"/>
      <c r="M156" s="250"/>
      <c r="N156" s="251"/>
      <c r="O156" s="251"/>
      <c r="P156" s="251"/>
      <c r="Q156" s="251"/>
      <c r="R156" s="251"/>
      <c r="S156" s="251"/>
      <c r="T156" s="25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3" t="s">
        <v>196</v>
      </c>
      <c r="AU156" s="253" t="s">
        <v>85</v>
      </c>
      <c r="AV156" s="14" t="s">
        <v>85</v>
      </c>
      <c r="AW156" s="14" t="s">
        <v>33</v>
      </c>
      <c r="AX156" s="14" t="s">
        <v>72</v>
      </c>
      <c r="AY156" s="253" t="s">
        <v>186</v>
      </c>
    </row>
    <row r="157" s="14" customFormat="1">
      <c r="A157" s="14"/>
      <c r="B157" s="243"/>
      <c r="C157" s="244"/>
      <c r="D157" s="234" t="s">
        <v>196</v>
      </c>
      <c r="E157" s="245" t="s">
        <v>19</v>
      </c>
      <c r="F157" s="246" t="s">
        <v>2748</v>
      </c>
      <c r="G157" s="244"/>
      <c r="H157" s="247">
        <v>11.33</v>
      </c>
      <c r="I157" s="248"/>
      <c r="J157" s="244"/>
      <c r="K157" s="244"/>
      <c r="L157" s="249"/>
      <c r="M157" s="250"/>
      <c r="N157" s="251"/>
      <c r="O157" s="251"/>
      <c r="P157" s="251"/>
      <c r="Q157" s="251"/>
      <c r="R157" s="251"/>
      <c r="S157" s="251"/>
      <c r="T157" s="25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3" t="s">
        <v>196</v>
      </c>
      <c r="AU157" s="253" t="s">
        <v>85</v>
      </c>
      <c r="AV157" s="14" t="s">
        <v>85</v>
      </c>
      <c r="AW157" s="14" t="s">
        <v>33</v>
      </c>
      <c r="AX157" s="14" t="s">
        <v>72</v>
      </c>
      <c r="AY157" s="253" t="s">
        <v>186</v>
      </c>
    </row>
    <row r="158" s="14" customFormat="1">
      <c r="A158" s="14"/>
      <c r="B158" s="243"/>
      <c r="C158" s="244"/>
      <c r="D158" s="234" t="s">
        <v>196</v>
      </c>
      <c r="E158" s="245" t="s">
        <v>19</v>
      </c>
      <c r="F158" s="246" t="s">
        <v>2749</v>
      </c>
      <c r="G158" s="244"/>
      <c r="H158" s="247">
        <v>20.149999999999999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3" t="s">
        <v>196</v>
      </c>
      <c r="AU158" s="253" t="s">
        <v>85</v>
      </c>
      <c r="AV158" s="14" t="s">
        <v>85</v>
      </c>
      <c r="AW158" s="14" t="s">
        <v>33</v>
      </c>
      <c r="AX158" s="14" t="s">
        <v>72</v>
      </c>
      <c r="AY158" s="253" t="s">
        <v>186</v>
      </c>
    </row>
    <row r="159" s="14" customFormat="1">
      <c r="A159" s="14"/>
      <c r="B159" s="243"/>
      <c r="C159" s="244"/>
      <c r="D159" s="234" t="s">
        <v>196</v>
      </c>
      <c r="E159" s="245" t="s">
        <v>19</v>
      </c>
      <c r="F159" s="246" t="s">
        <v>2750</v>
      </c>
      <c r="G159" s="244"/>
      <c r="H159" s="247">
        <v>10.52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196</v>
      </c>
      <c r="AU159" s="253" t="s">
        <v>85</v>
      </c>
      <c r="AV159" s="14" t="s">
        <v>85</v>
      </c>
      <c r="AW159" s="14" t="s">
        <v>33</v>
      </c>
      <c r="AX159" s="14" t="s">
        <v>72</v>
      </c>
      <c r="AY159" s="253" t="s">
        <v>186</v>
      </c>
    </row>
    <row r="160" s="14" customFormat="1">
      <c r="A160" s="14"/>
      <c r="B160" s="243"/>
      <c r="C160" s="244"/>
      <c r="D160" s="234" t="s">
        <v>196</v>
      </c>
      <c r="E160" s="245" t="s">
        <v>19</v>
      </c>
      <c r="F160" s="246" t="s">
        <v>2751</v>
      </c>
      <c r="G160" s="244"/>
      <c r="H160" s="247">
        <v>7.3600000000000003</v>
      </c>
      <c r="I160" s="248"/>
      <c r="J160" s="244"/>
      <c r="K160" s="244"/>
      <c r="L160" s="249"/>
      <c r="M160" s="250"/>
      <c r="N160" s="251"/>
      <c r="O160" s="251"/>
      <c r="P160" s="251"/>
      <c r="Q160" s="251"/>
      <c r="R160" s="251"/>
      <c r="S160" s="251"/>
      <c r="T160" s="25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3" t="s">
        <v>196</v>
      </c>
      <c r="AU160" s="253" t="s">
        <v>85</v>
      </c>
      <c r="AV160" s="14" t="s">
        <v>85</v>
      </c>
      <c r="AW160" s="14" t="s">
        <v>33</v>
      </c>
      <c r="AX160" s="14" t="s">
        <v>72</v>
      </c>
      <c r="AY160" s="253" t="s">
        <v>186</v>
      </c>
    </row>
    <row r="161" s="14" customFormat="1">
      <c r="A161" s="14"/>
      <c r="B161" s="243"/>
      <c r="C161" s="244"/>
      <c r="D161" s="234" t="s">
        <v>196</v>
      </c>
      <c r="E161" s="245" t="s">
        <v>19</v>
      </c>
      <c r="F161" s="246" t="s">
        <v>2752</v>
      </c>
      <c r="G161" s="244"/>
      <c r="H161" s="247">
        <v>1.27</v>
      </c>
      <c r="I161" s="248"/>
      <c r="J161" s="244"/>
      <c r="K161" s="244"/>
      <c r="L161" s="249"/>
      <c r="M161" s="250"/>
      <c r="N161" s="251"/>
      <c r="O161" s="251"/>
      <c r="P161" s="251"/>
      <c r="Q161" s="251"/>
      <c r="R161" s="251"/>
      <c r="S161" s="251"/>
      <c r="T161" s="25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196</v>
      </c>
      <c r="AU161" s="253" t="s">
        <v>85</v>
      </c>
      <c r="AV161" s="14" t="s">
        <v>85</v>
      </c>
      <c r="AW161" s="14" t="s">
        <v>33</v>
      </c>
      <c r="AX161" s="14" t="s">
        <v>72</v>
      </c>
      <c r="AY161" s="253" t="s">
        <v>186</v>
      </c>
    </row>
    <row r="162" s="14" customFormat="1">
      <c r="A162" s="14"/>
      <c r="B162" s="243"/>
      <c r="C162" s="244"/>
      <c r="D162" s="234" t="s">
        <v>196</v>
      </c>
      <c r="E162" s="245" t="s">
        <v>19</v>
      </c>
      <c r="F162" s="246" t="s">
        <v>2753</v>
      </c>
      <c r="G162" s="244"/>
      <c r="H162" s="247">
        <v>1.3700000000000001</v>
      </c>
      <c r="I162" s="248"/>
      <c r="J162" s="244"/>
      <c r="K162" s="244"/>
      <c r="L162" s="249"/>
      <c r="M162" s="250"/>
      <c r="N162" s="251"/>
      <c r="O162" s="251"/>
      <c r="P162" s="251"/>
      <c r="Q162" s="251"/>
      <c r="R162" s="251"/>
      <c r="S162" s="251"/>
      <c r="T162" s="25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3" t="s">
        <v>196</v>
      </c>
      <c r="AU162" s="253" t="s">
        <v>85</v>
      </c>
      <c r="AV162" s="14" t="s">
        <v>85</v>
      </c>
      <c r="AW162" s="14" t="s">
        <v>33</v>
      </c>
      <c r="AX162" s="14" t="s">
        <v>72</v>
      </c>
      <c r="AY162" s="253" t="s">
        <v>186</v>
      </c>
    </row>
    <row r="163" s="2" customFormat="1" ht="37.8" customHeight="1">
      <c r="A163" s="38"/>
      <c r="B163" s="39"/>
      <c r="C163" s="213" t="s">
        <v>306</v>
      </c>
      <c r="D163" s="213" t="s">
        <v>188</v>
      </c>
      <c r="E163" s="214" t="s">
        <v>475</v>
      </c>
      <c r="F163" s="215" t="s">
        <v>476</v>
      </c>
      <c r="G163" s="216" t="s">
        <v>256</v>
      </c>
      <c r="H163" s="217">
        <v>3.415</v>
      </c>
      <c r="I163" s="218"/>
      <c r="J163" s="219">
        <f>ROUND(I163*H163,2)</f>
        <v>0</v>
      </c>
      <c r="K163" s="220"/>
      <c r="L163" s="44"/>
      <c r="M163" s="221" t="s">
        <v>19</v>
      </c>
      <c r="N163" s="222" t="s">
        <v>44</v>
      </c>
      <c r="O163" s="84"/>
      <c r="P163" s="223">
        <f>O163*H163</f>
        <v>0</v>
      </c>
      <c r="Q163" s="223">
        <v>0</v>
      </c>
      <c r="R163" s="223">
        <f>Q163*H163</f>
        <v>0</v>
      </c>
      <c r="S163" s="223">
        <v>0.075999999999999998</v>
      </c>
      <c r="T163" s="224">
        <f>S163*H163</f>
        <v>0.25953999999999999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25" t="s">
        <v>192</v>
      </c>
      <c r="AT163" s="225" t="s">
        <v>188</v>
      </c>
      <c r="AU163" s="225" t="s">
        <v>85</v>
      </c>
      <c r="AY163" s="17" t="s">
        <v>186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7" t="s">
        <v>85</v>
      </c>
      <c r="BK163" s="226">
        <f>ROUND(I163*H163,2)</f>
        <v>0</v>
      </c>
      <c r="BL163" s="17" t="s">
        <v>192</v>
      </c>
      <c r="BM163" s="225" t="s">
        <v>2754</v>
      </c>
    </row>
    <row r="164" s="2" customFormat="1">
      <c r="A164" s="38"/>
      <c r="B164" s="39"/>
      <c r="C164" s="40"/>
      <c r="D164" s="227" t="s">
        <v>194</v>
      </c>
      <c r="E164" s="40"/>
      <c r="F164" s="228" t="s">
        <v>478</v>
      </c>
      <c r="G164" s="40"/>
      <c r="H164" s="40"/>
      <c r="I164" s="229"/>
      <c r="J164" s="40"/>
      <c r="K164" s="40"/>
      <c r="L164" s="44"/>
      <c r="M164" s="230"/>
      <c r="N164" s="231"/>
      <c r="O164" s="84"/>
      <c r="P164" s="84"/>
      <c r="Q164" s="84"/>
      <c r="R164" s="84"/>
      <c r="S164" s="84"/>
      <c r="T164" s="85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7" t="s">
        <v>194</v>
      </c>
      <c r="AU164" s="17" t="s">
        <v>85</v>
      </c>
    </row>
    <row r="165" s="14" customFormat="1">
      <c r="A165" s="14"/>
      <c r="B165" s="243"/>
      <c r="C165" s="244"/>
      <c r="D165" s="234" t="s">
        <v>196</v>
      </c>
      <c r="E165" s="245" t="s">
        <v>19</v>
      </c>
      <c r="F165" s="246" t="s">
        <v>2755</v>
      </c>
      <c r="G165" s="244"/>
      <c r="H165" s="247">
        <v>1.7430000000000001</v>
      </c>
      <c r="I165" s="248"/>
      <c r="J165" s="244"/>
      <c r="K165" s="244"/>
      <c r="L165" s="249"/>
      <c r="M165" s="250"/>
      <c r="N165" s="251"/>
      <c r="O165" s="251"/>
      <c r="P165" s="251"/>
      <c r="Q165" s="251"/>
      <c r="R165" s="251"/>
      <c r="S165" s="251"/>
      <c r="T165" s="25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3" t="s">
        <v>196</v>
      </c>
      <c r="AU165" s="253" t="s">
        <v>85</v>
      </c>
      <c r="AV165" s="14" t="s">
        <v>85</v>
      </c>
      <c r="AW165" s="14" t="s">
        <v>33</v>
      </c>
      <c r="AX165" s="14" t="s">
        <v>72</v>
      </c>
      <c r="AY165" s="253" t="s">
        <v>186</v>
      </c>
    </row>
    <row r="166" s="14" customFormat="1">
      <c r="A166" s="14"/>
      <c r="B166" s="243"/>
      <c r="C166" s="244"/>
      <c r="D166" s="234" t="s">
        <v>196</v>
      </c>
      <c r="E166" s="245" t="s">
        <v>19</v>
      </c>
      <c r="F166" s="246" t="s">
        <v>2756</v>
      </c>
      <c r="G166" s="244"/>
      <c r="H166" s="247">
        <v>1.6719999999999999</v>
      </c>
      <c r="I166" s="248"/>
      <c r="J166" s="244"/>
      <c r="K166" s="244"/>
      <c r="L166" s="249"/>
      <c r="M166" s="250"/>
      <c r="N166" s="251"/>
      <c r="O166" s="251"/>
      <c r="P166" s="251"/>
      <c r="Q166" s="251"/>
      <c r="R166" s="251"/>
      <c r="S166" s="251"/>
      <c r="T166" s="25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3" t="s">
        <v>196</v>
      </c>
      <c r="AU166" s="253" t="s">
        <v>85</v>
      </c>
      <c r="AV166" s="14" t="s">
        <v>85</v>
      </c>
      <c r="AW166" s="14" t="s">
        <v>33</v>
      </c>
      <c r="AX166" s="14" t="s">
        <v>72</v>
      </c>
      <c r="AY166" s="253" t="s">
        <v>186</v>
      </c>
    </row>
    <row r="167" s="2" customFormat="1" ht="55.5" customHeight="1">
      <c r="A167" s="38"/>
      <c r="B167" s="39"/>
      <c r="C167" s="213" t="s">
        <v>312</v>
      </c>
      <c r="D167" s="213" t="s">
        <v>188</v>
      </c>
      <c r="E167" s="214" t="s">
        <v>2757</v>
      </c>
      <c r="F167" s="215" t="s">
        <v>2758</v>
      </c>
      <c r="G167" s="216" t="s">
        <v>283</v>
      </c>
      <c r="H167" s="217">
        <v>54</v>
      </c>
      <c r="I167" s="218"/>
      <c r="J167" s="219">
        <f>ROUND(I167*H167,2)</f>
        <v>0</v>
      </c>
      <c r="K167" s="220"/>
      <c r="L167" s="44"/>
      <c r="M167" s="221" t="s">
        <v>19</v>
      </c>
      <c r="N167" s="222" t="s">
        <v>44</v>
      </c>
      <c r="O167" s="84"/>
      <c r="P167" s="223">
        <f>O167*H167</f>
        <v>0</v>
      </c>
      <c r="Q167" s="223">
        <v>0</v>
      </c>
      <c r="R167" s="223">
        <f>Q167*H167</f>
        <v>0</v>
      </c>
      <c r="S167" s="223">
        <v>0.0080000000000000002</v>
      </c>
      <c r="T167" s="224">
        <f>S167*H167</f>
        <v>0.432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25" t="s">
        <v>192</v>
      </c>
      <c r="AT167" s="225" t="s">
        <v>188</v>
      </c>
      <c r="AU167" s="225" t="s">
        <v>85</v>
      </c>
      <c r="AY167" s="17" t="s">
        <v>186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7" t="s">
        <v>85</v>
      </c>
      <c r="BK167" s="226">
        <f>ROUND(I167*H167,2)</f>
        <v>0</v>
      </c>
      <c r="BL167" s="17" t="s">
        <v>192</v>
      </c>
      <c r="BM167" s="225" t="s">
        <v>2759</v>
      </c>
    </row>
    <row r="168" s="2" customFormat="1">
      <c r="A168" s="38"/>
      <c r="B168" s="39"/>
      <c r="C168" s="40"/>
      <c r="D168" s="227" t="s">
        <v>194</v>
      </c>
      <c r="E168" s="40"/>
      <c r="F168" s="228" t="s">
        <v>2760</v>
      </c>
      <c r="G168" s="40"/>
      <c r="H168" s="40"/>
      <c r="I168" s="229"/>
      <c r="J168" s="40"/>
      <c r="K168" s="40"/>
      <c r="L168" s="44"/>
      <c r="M168" s="230"/>
      <c r="N168" s="231"/>
      <c r="O168" s="84"/>
      <c r="P168" s="84"/>
      <c r="Q168" s="84"/>
      <c r="R168" s="84"/>
      <c r="S168" s="84"/>
      <c r="T168" s="85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194</v>
      </c>
      <c r="AU168" s="17" t="s">
        <v>85</v>
      </c>
    </row>
    <row r="169" s="14" customFormat="1">
      <c r="A169" s="14"/>
      <c r="B169" s="243"/>
      <c r="C169" s="244"/>
      <c r="D169" s="234" t="s">
        <v>196</v>
      </c>
      <c r="E169" s="245" t="s">
        <v>19</v>
      </c>
      <c r="F169" s="246" t="s">
        <v>2761</v>
      </c>
      <c r="G169" s="244"/>
      <c r="H169" s="247">
        <v>54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3" t="s">
        <v>196</v>
      </c>
      <c r="AU169" s="253" t="s">
        <v>85</v>
      </c>
      <c r="AV169" s="14" t="s">
        <v>85</v>
      </c>
      <c r="AW169" s="14" t="s">
        <v>33</v>
      </c>
      <c r="AX169" s="14" t="s">
        <v>72</v>
      </c>
      <c r="AY169" s="253" t="s">
        <v>186</v>
      </c>
    </row>
    <row r="170" s="2" customFormat="1" ht="55.5" customHeight="1">
      <c r="A170" s="38"/>
      <c r="B170" s="39"/>
      <c r="C170" s="213" t="s">
        <v>318</v>
      </c>
      <c r="D170" s="213" t="s">
        <v>188</v>
      </c>
      <c r="E170" s="214" t="s">
        <v>487</v>
      </c>
      <c r="F170" s="215" t="s">
        <v>488</v>
      </c>
      <c r="G170" s="216" t="s">
        <v>283</v>
      </c>
      <c r="H170" s="217">
        <v>12</v>
      </c>
      <c r="I170" s="218"/>
      <c r="J170" s="219">
        <f>ROUND(I170*H170,2)</f>
        <v>0</v>
      </c>
      <c r="K170" s="220"/>
      <c r="L170" s="44"/>
      <c r="M170" s="221" t="s">
        <v>19</v>
      </c>
      <c r="N170" s="222" t="s">
        <v>44</v>
      </c>
      <c r="O170" s="84"/>
      <c r="P170" s="223">
        <f>O170*H170</f>
        <v>0</v>
      </c>
      <c r="Q170" s="223">
        <v>0</v>
      </c>
      <c r="R170" s="223">
        <f>Q170*H170</f>
        <v>0</v>
      </c>
      <c r="S170" s="223">
        <v>0.025000000000000001</v>
      </c>
      <c r="T170" s="224">
        <f>S170*H170</f>
        <v>0.30000000000000004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25" t="s">
        <v>192</v>
      </c>
      <c r="AT170" s="225" t="s">
        <v>188</v>
      </c>
      <c r="AU170" s="225" t="s">
        <v>85</v>
      </c>
      <c r="AY170" s="17" t="s">
        <v>186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7" t="s">
        <v>85</v>
      </c>
      <c r="BK170" s="226">
        <f>ROUND(I170*H170,2)</f>
        <v>0</v>
      </c>
      <c r="BL170" s="17" t="s">
        <v>192</v>
      </c>
      <c r="BM170" s="225" t="s">
        <v>2762</v>
      </c>
    </row>
    <row r="171" s="2" customFormat="1">
      <c r="A171" s="38"/>
      <c r="B171" s="39"/>
      <c r="C171" s="40"/>
      <c r="D171" s="227" t="s">
        <v>194</v>
      </c>
      <c r="E171" s="40"/>
      <c r="F171" s="228" t="s">
        <v>490</v>
      </c>
      <c r="G171" s="40"/>
      <c r="H171" s="40"/>
      <c r="I171" s="229"/>
      <c r="J171" s="40"/>
      <c r="K171" s="40"/>
      <c r="L171" s="44"/>
      <c r="M171" s="230"/>
      <c r="N171" s="231"/>
      <c r="O171" s="84"/>
      <c r="P171" s="84"/>
      <c r="Q171" s="84"/>
      <c r="R171" s="84"/>
      <c r="S171" s="84"/>
      <c r="T171" s="85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7" t="s">
        <v>194</v>
      </c>
      <c r="AU171" s="17" t="s">
        <v>85</v>
      </c>
    </row>
    <row r="172" s="13" customFormat="1">
      <c r="A172" s="13"/>
      <c r="B172" s="232"/>
      <c r="C172" s="233"/>
      <c r="D172" s="234" t="s">
        <v>196</v>
      </c>
      <c r="E172" s="235" t="s">
        <v>19</v>
      </c>
      <c r="F172" s="236" t="s">
        <v>287</v>
      </c>
      <c r="G172" s="233"/>
      <c r="H172" s="235" t="s">
        <v>19</v>
      </c>
      <c r="I172" s="237"/>
      <c r="J172" s="233"/>
      <c r="K172" s="233"/>
      <c r="L172" s="238"/>
      <c r="M172" s="239"/>
      <c r="N172" s="240"/>
      <c r="O172" s="240"/>
      <c r="P172" s="240"/>
      <c r="Q172" s="240"/>
      <c r="R172" s="240"/>
      <c r="S172" s="240"/>
      <c r="T172" s="24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2" t="s">
        <v>196</v>
      </c>
      <c r="AU172" s="242" t="s">
        <v>85</v>
      </c>
      <c r="AV172" s="13" t="s">
        <v>79</v>
      </c>
      <c r="AW172" s="13" t="s">
        <v>33</v>
      </c>
      <c r="AX172" s="13" t="s">
        <v>72</v>
      </c>
      <c r="AY172" s="242" t="s">
        <v>186</v>
      </c>
    </row>
    <row r="173" s="14" customFormat="1">
      <c r="A173" s="14"/>
      <c r="B173" s="243"/>
      <c r="C173" s="244"/>
      <c r="D173" s="234" t="s">
        <v>196</v>
      </c>
      <c r="E173" s="245" t="s">
        <v>19</v>
      </c>
      <c r="F173" s="246" t="s">
        <v>2763</v>
      </c>
      <c r="G173" s="244"/>
      <c r="H173" s="247">
        <v>9</v>
      </c>
      <c r="I173" s="248"/>
      <c r="J173" s="244"/>
      <c r="K173" s="244"/>
      <c r="L173" s="249"/>
      <c r="M173" s="250"/>
      <c r="N173" s="251"/>
      <c r="O173" s="251"/>
      <c r="P173" s="251"/>
      <c r="Q173" s="251"/>
      <c r="R173" s="251"/>
      <c r="S173" s="251"/>
      <c r="T173" s="25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3" t="s">
        <v>196</v>
      </c>
      <c r="AU173" s="253" t="s">
        <v>85</v>
      </c>
      <c r="AV173" s="14" t="s">
        <v>85</v>
      </c>
      <c r="AW173" s="14" t="s">
        <v>33</v>
      </c>
      <c r="AX173" s="14" t="s">
        <v>72</v>
      </c>
      <c r="AY173" s="253" t="s">
        <v>186</v>
      </c>
    </row>
    <row r="174" s="14" customFormat="1">
      <c r="A174" s="14"/>
      <c r="B174" s="243"/>
      <c r="C174" s="244"/>
      <c r="D174" s="234" t="s">
        <v>196</v>
      </c>
      <c r="E174" s="245" t="s">
        <v>19</v>
      </c>
      <c r="F174" s="246" t="s">
        <v>2764</v>
      </c>
      <c r="G174" s="244"/>
      <c r="H174" s="247">
        <v>2</v>
      </c>
      <c r="I174" s="248"/>
      <c r="J174" s="244"/>
      <c r="K174" s="244"/>
      <c r="L174" s="249"/>
      <c r="M174" s="250"/>
      <c r="N174" s="251"/>
      <c r="O174" s="251"/>
      <c r="P174" s="251"/>
      <c r="Q174" s="251"/>
      <c r="R174" s="251"/>
      <c r="S174" s="251"/>
      <c r="T174" s="25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3" t="s">
        <v>196</v>
      </c>
      <c r="AU174" s="253" t="s">
        <v>85</v>
      </c>
      <c r="AV174" s="14" t="s">
        <v>85</v>
      </c>
      <c r="AW174" s="14" t="s">
        <v>33</v>
      </c>
      <c r="AX174" s="14" t="s">
        <v>72</v>
      </c>
      <c r="AY174" s="253" t="s">
        <v>186</v>
      </c>
    </row>
    <row r="175" s="14" customFormat="1">
      <c r="A175" s="14"/>
      <c r="B175" s="243"/>
      <c r="C175" s="244"/>
      <c r="D175" s="234" t="s">
        <v>196</v>
      </c>
      <c r="E175" s="245" t="s">
        <v>19</v>
      </c>
      <c r="F175" s="246" t="s">
        <v>2765</v>
      </c>
      <c r="G175" s="244"/>
      <c r="H175" s="247">
        <v>1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196</v>
      </c>
      <c r="AU175" s="253" t="s">
        <v>85</v>
      </c>
      <c r="AV175" s="14" t="s">
        <v>85</v>
      </c>
      <c r="AW175" s="14" t="s">
        <v>33</v>
      </c>
      <c r="AX175" s="14" t="s">
        <v>72</v>
      </c>
      <c r="AY175" s="253" t="s">
        <v>186</v>
      </c>
    </row>
    <row r="176" s="2" customFormat="1" ht="55.5" customHeight="1">
      <c r="A176" s="38"/>
      <c r="B176" s="39"/>
      <c r="C176" s="213" t="s">
        <v>323</v>
      </c>
      <c r="D176" s="213" t="s">
        <v>188</v>
      </c>
      <c r="E176" s="214" t="s">
        <v>2766</v>
      </c>
      <c r="F176" s="215" t="s">
        <v>2767</v>
      </c>
      <c r="G176" s="216" t="s">
        <v>283</v>
      </c>
      <c r="H176" s="217">
        <v>3</v>
      </c>
      <c r="I176" s="218"/>
      <c r="J176" s="219">
        <f>ROUND(I176*H176,2)</f>
        <v>0</v>
      </c>
      <c r="K176" s="220"/>
      <c r="L176" s="44"/>
      <c r="M176" s="221" t="s">
        <v>19</v>
      </c>
      <c r="N176" s="222" t="s">
        <v>44</v>
      </c>
      <c r="O176" s="84"/>
      <c r="P176" s="223">
        <f>O176*H176</f>
        <v>0</v>
      </c>
      <c r="Q176" s="223">
        <v>0</v>
      </c>
      <c r="R176" s="223">
        <f>Q176*H176</f>
        <v>0</v>
      </c>
      <c r="S176" s="223">
        <v>0.053999999999999999</v>
      </c>
      <c r="T176" s="224">
        <f>S176*H176</f>
        <v>0.16200000000000001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25" t="s">
        <v>192</v>
      </c>
      <c r="AT176" s="225" t="s">
        <v>188</v>
      </c>
      <c r="AU176" s="225" t="s">
        <v>85</v>
      </c>
      <c r="AY176" s="17" t="s">
        <v>186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7" t="s">
        <v>85</v>
      </c>
      <c r="BK176" s="226">
        <f>ROUND(I176*H176,2)</f>
        <v>0</v>
      </c>
      <c r="BL176" s="17" t="s">
        <v>192</v>
      </c>
      <c r="BM176" s="225" t="s">
        <v>2768</v>
      </c>
    </row>
    <row r="177" s="2" customFormat="1">
      <c r="A177" s="38"/>
      <c r="B177" s="39"/>
      <c r="C177" s="40"/>
      <c r="D177" s="227" t="s">
        <v>194</v>
      </c>
      <c r="E177" s="40"/>
      <c r="F177" s="228" t="s">
        <v>2769</v>
      </c>
      <c r="G177" s="40"/>
      <c r="H177" s="40"/>
      <c r="I177" s="229"/>
      <c r="J177" s="40"/>
      <c r="K177" s="40"/>
      <c r="L177" s="44"/>
      <c r="M177" s="230"/>
      <c r="N177" s="231"/>
      <c r="O177" s="84"/>
      <c r="P177" s="84"/>
      <c r="Q177" s="84"/>
      <c r="R177" s="84"/>
      <c r="S177" s="84"/>
      <c r="T177" s="85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7" t="s">
        <v>194</v>
      </c>
      <c r="AU177" s="17" t="s">
        <v>85</v>
      </c>
    </row>
    <row r="178" s="13" customFormat="1">
      <c r="A178" s="13"/>
      <c r="B178" s="232"/>
      <c r="C178" s="233"/>
      <c r="D178" s="234" t="s">
        <v>196</v>
      </c>
      <c r="E178" s="235" t="s">
        <v>19</v>
      </c>
      <c r="F178" s="236" t="s">
        <v>287</v>
      </c>
      <c r="G178" s="233"/>
      <c r="H178" s="235" t="s">
        <v>19</v>
      </c>
      <c r="I178" s="237"/>
      <c r="J178" s="233"/>
      <c r="K178" s="233"/>
      <c r="L178" s="238"/>
      <c r="M178" s="239"/>
      <c r="N178" s="240"/>
      <c r="O178" s="240"/>
      <c r="P178" s="240"/>
      <c r="Q178" s="240"/>
      <c r="R178" s="240"/>
      <c r="S178" s="240"/>
      <c r="T178" s="24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2" t="s">
        <v>196</v>
      </c>
      <c r="AU178" s="242" t="s">
        <v>85</v>
      </c>
      <c r="AV178" s="13" t="s">
        <v>79</v>
      </c>
      <c r="AW178" s="13" t="s">
        <v>33</v>
      </c>
      <c r="AX178" s="13" t="s">
        <v>72</v>
      </c>
      <c r="AY178" s="242" t="s">
        <v>186</v>
      </c>
    </row>
    <row r="179" s="14" customFormat="1">
      <c r="A179" s="14"/>
      <c r="B179" s="243"/>
      <c r="C179" s="244"/>
      <c r="D179" s="234" t="s">
        <v>196</v>
      </c>
      <c r="E179" s="245" t="s">
        <v>19</v>
      </c>
      <c r="F179" s="246" t="s">
        <v>2770</v>
      </c>
      <c r="G179" s="244"/>
      <c r="H179" s="247">
        <v>2</v>
      </c>
      <c r="I179" s="248"/>
      <c r="J179" s="244"/>
      <c r="K179" s="244"/>
      <c r="L179" s="249"/>
      <c r="M179" s="250"/>
      <c r="N179" s="251"/>
      <c r="O179" s="251"/>
      <c r="P179" s="251"/>
      <c r="Q179" s="251"/>
      <c r="R179" s="251"/>
      <c r="S179" s="251"/>
      <c r="T179" s="25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3" t="s">
        <v>196</v>
      </c>
      <c r="AU179" s="253" t="s">
        <v>85</v>
      </c>
      <c r="AV179" s="14" t="s">
        <v>85</v>
      </c>
      <c r="AW179" s="14" t="s">
        <v>33</v>
      </c>
      <c r="AX179" s="14" t="s">
        <v>72</v>
      </c>
      <c r="AY179" s="253" t="s">
        <v>186</v>
      </c>
    </row>
    <row r="180" s="14" customFormat="1">
      <c r="A180" s="14"/>
      <c r="B180" s="243"/>
      <c r="C180" s="244"/>
      <c r="D180" s="234" t="s">
        <v>196</v>
      </c>
      <c r="E180" s="245" t="s">
        <v>19</v>
      </c>
      <c r="F180" s="246" t="s">
        <v>2771</v>
      </c>
      <c r="G180" s="244"/>
      <c r="H180" s="247">
        <v>1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196</v>
      </c>
      <c r="AU180" s="253" t="s">
        <v>85</v>
      </c>
      <c r="AV180" s="14" t="s">
        <v>85</v>
      </c>
      <c r="AW180" s="14" t="s">
        <v>33</v>
      </c>
      <c r="AX180" s="14" t="s">
        <v>72</v>
      </c>
      <c r="AY180" s="253" t="s">
        <v>186</v>
      </c>
    </row>
    <row r="181" s="2" customFormat="1" ht="55.5" customHeight="1">
      <c r="A181" s="38"/>
      <c r="B181" s="39"/>
      <c r="C181" s="213" t="s">
        <v>329</v>
      </c>
      <c r="D181" s="213" t="s">
        <v>188</v>
      </c>
      <c r="E181" s="214" t="s">
        <v>2772</v>
      </c>
      <c r="F181" s="215" t="s">
        <v>2773</v>
      </c>
      <c r="G181" s="216" t="s">
        <v>283</v>
      </c>
      <c r="H181" s="217">
        <v>4</v>
      </c>
      <c r="I181" s="218"/>
      <c r="J181" s="219">
        <f>ROUND(I181*H181,2)</f>
        <v>0</v>
      </c>
      <c r="K181" s="220"/>
      <c r="L181" s="44"/>
      <c r="M181" s="221" t="s">
        <v>19</v>
      </c>
      <c r="N181" s="222" t="s">
        <v>44</v>
      </c>
      <c r="O181" s="84"/>
      <c r="P181" s="223">
        <f>O181*H181</f>
        <v>0</v>
      </c>
      <c r="Q181" s="223">
        <v>0</v>
      </c>
      <c r="R181" s="223">
        <f>Q181*H181</f>
        <v>0</v>
      </c>
      <c r="S181" s="223">
        <v>0.069000000000000006</v>
      </c>
      <c r="T181" s="224">
        <f>S181*H181</f>
        <v>0.27600000000000002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25" t="s">
        <v>192</v>
      </c>
      <c r="AT181" s="225" t="s">
        <v>188</v>
      </c>
      <c r="AU181" s="225" t="s">
        <v>85</v>
      </c>
      <c r="AY181" s="17" t="s">
        <v>186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7" t="s">
        <v>85</v>
      </c>
      <c r="BK181" s="226">
        <f>ROUND(I181*H181,2)</f>
        <v>0</v>
      </c>
      <c r="BL181" s="17" t="s">
        <v>192</v>
      </c>
      <c r="BM181" s="225" t="s">
        <v>2774</v>
      </c>
    </row>
    <row r="182" s="2" customFormat="1">
      <c r="A182" s="38"/>
      <c r="B182" s="39"/>
      <c r="C182" s="40"/>
      <c r="D182" s="227" t="s">
        <v>194</v>
      </c>
      <c r="E182" s="40"/>
      <c r="F182" s="228" t="s">
        <v>2775</v>
      </c>
      <c r="G182" s="40"/>
      <c r="H182" s="40"/>
      <c r="I182" s="229"/>
      <c r="J182" s="40"/>
      <c r="K182" s="40"/>
      <c r="L182" s="44"/>
      <c r="M182" s="230"/>
      <c r="N182" s="231"/>
      <c r="O182" s="84"/>
      <c r="P182" s="84"/>
      <c r="Q182" s="84"/>
      <c r="R182" s="84"/>
      <c r="S182" s="84"/>
      <c r="T182" s="85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7" t="s">
        <v>194</v>
      </c>
      <c r="AU182" s="17" t="s">
        <v>85</v>
      </c>
    </row>
    <row r="183" s="13" customFormat="1">
      <c r="A183" s="13"/>
      <c r="B183" s="232"/>
      <c r="C183" s="233"/>
      <c r="D183" s="234" t="s">
        <v>196</v>
      </c>
      <c r="E183" s="235" t="s">
        <v>19</v>
      </c>
      <c r="F183" s="236" t="s">
        <v>287</v>
      </c>
      <c r="G183" s="233"/>
      <c r="H183" s="235" t="s">
        <v>19</v>
      </c>
      <c r="I183" s="237"/>
      <c r="J183" s="233"/>
      <c r="K183" s="233"/>
      <c r="L183" s="238"/>
      <c r="M183" s="239"/>
      <c r="N183" s="240"/>
      <c r="O183" s="240"/>
      <c r="P183" s="240"/>
      <c r="Q183" s="240"/>
      <c r="R183" s="240"/>
      <c r="S183" s="240"/>
      <c r="T183" s="24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2" t="s">
        <v>196</v>
      </c>
      <c r="AU183" s="242" t="s">
        <v>85</v>
      </c>
      <c r="AV183" s="13" t="s">
        <v>79</v>
      </c>
      <c r="AW183" s="13" t="s">
        <v>33</v>
      </c>
      <c r="AX183" s="13" t="s">
        <v>72</v>
      </c>
      <c r="AY183" s="242" t="s">
        <v>186</v>
      </c>
    </row>
    <row r="184" s="14" customFormat="1">
      <c r="A184" s="14"/>
      <c r="B184" s="243"/>
      <c r="C184" s="244"/>
      <c r="D184" s="234" t="s">
        <v>196</v>
      </c>
      <c r="E184" s="245" t="s">
        <v>19</v>
      </c>
      <c r="F184" s="246" t="s">
        <v>2776</v>
      </c>
      <c r="G184" s="244"/>
      <c r="H184" s="247">
        <v>1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196</v>
      </c>
      <c r="AU184" s="253" t="s">
        <v>85</v>
      </c>
      <c r="AV184" s="14" t="s">
        <v>85</v>
      </c>
      <c r="AW184" s="14" t="s">
        <v>33</v>
      </c>
      <c r="AX184" s="14" t="s">
        <v>72</v>
      </c>
      <c r="AY184" s="253" t="s">
        <v>186</v>
      </c>
    </row>
    <row r="185" s="14" customFormat="1">
      <c r="A185" s="14"/>
      <c r="B185" s="243"/>
      <c r="C185" s="244"/>
      <c r="D185" s="234" t="s">
        <v>196</v>
      </c>
      <c r="E185" s="245" t="s">
        <v>19</v>
      </c>
      <c r="F185" s="246" t="s">
        <v>2777</v>
      </c>
      <c r="G185" s="244"/>
      <c r="H185" s="247">
        <v>3</v>
      </c>
      <c r="I185" s="248"/>
      <c r="J185" s="244"/>
      <c r="K185" s="244"/>
      <c r="L185" s="249"/>
      <c r="M185" s="250"/>
      <c r="N185" s="251"/>
      <c r="O185" s="251"/>
      <c r="P185" s="251"/>
      <c r="Q185" s="251"/>
      <c r="R185" s="251"/>
      <c r="S185" s="251"/>
      <c r="T185" s="25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3" t="s">
        <v>196</v>
      </c>
      <c r="AU185" s="253" t="s">
        <v>85</v>
      </c>
      <c r="AV185" s="14" t="s">
        <v>85</v>
      </c>
      <c r="AW185" s="14" t="s">
        <v>33</v>
      </c>
      <c r="AX185" s="14" t="s">
        <v>72</v>
      </c>
      <c r="AY185" s="253" t="s">
        <v>186</v>
      </c>
    </row>
    <row r="186" s="2" customFormat="1" ht="55.5" customHeight="1">
      <c r="A186" s="38"/>
      <c r="B186" s="39"/>
      <c r="C186" s="213" t="s">
        <v>7</v>
      </c>
      <c r="D186" s="213" t="s">
        <v>188</v>
      </c>
      <c r="E186" s="214" t="s">
        <v>2778</v>
      </c>
      <c r="F186" s="215" t="s">
        <v>2779</v>
      </c>
      <c r="G186" s="216" t="s">
        <v>283</v>
      </c>
      <c r="H186" s="217">
        <v>2</v>
      </c>
      <c r="I186" s="218"/>
      <c r="J186" s="219">
        <f>ROUND(I186*H186,2)</f>
        <v>0</v>
      </c>
      <c r="K186" s="220"/>
      <c r="L186" s="44"/>
      <c r="M186" s="221" t="s">
        <v>19</v>
      </c>
      <c r="N186" s="222" t="s">
        <v>44</v>
      </c>
      <c r="O186" s="84"/>
      <c r="P186" s="223">
        <f>O186*H186</f>
        <v>0</v>
      </c>
      <c r="Q186" s="223">
        <v>0</v>
      </c>
      <c r="R186" s="223">
        <f>Q186*H186</f>
        <v>0</v>
      </c>
      <c r="S186" s="223">
        <v>0.13800000000000001</v>
      </c>
      <c r="T186" s="224">
        <f>S186*H186</f>
        <v>0.27600000000000002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25" t="s">
        <v>192</v>
      </c>
      <c r="AT186" s="225" t="s">
        <v>188</v>
      </c>
      <c r="AU186" s="225" t="s">
        <v>85</v>
      </c>
      <c r="AY186" s="17" t="s">
        <v>186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7" t="s">
        <v>85</v>
      </c>
      <c r="BK186" s="226">
        <f>ROUND(I186*H186,2)</f>
        <v>0</v>
      </c>
      <c r="BL186" s="17" t="s">
        <v>192</v>
      </c>
      <c r="BM186" s="225" t="s">
        <v>2780</v>
      </c>
    </row>
    <row r="187" s="2" customFormat="1">
      <c r="A187" s="38"/>
      <c r="B187" s="39"/>
      <c r="C187" s="40"/>
      <c r="D187" s="227" t="s">
        <v>194</v>
      </c>
      <c r="E187" s="40"/>
      <c r="F187" s="228" t="s">
        <v>2781</v>
      </c>
      <c r="G187" s="40"/>
      <c r="H187" s="40"/>
      <c r="I187" s="229"/>
      <c r="J187" s="40"/>
      <c r="K187" s="40"/>
      <c r="L187" s="44"/>
      <c r="M187" s="230"/>
      <c r="N187" s="231"/>
      <c r="O187" s="84"/>
      <c r="P187" s="84"/>
      <c r="Q187" s="84"/>
      <c r="R187" s="84"/>
      <c r="S187" s="84"/>
      <c r="T187" s="85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7" t="s">
        <v>194</v>
      </c>
      <c r="AU187" s="17" t="s">
        <v>85</v>
      </c>
    </row>
    <row r="188" s="13" customFormat="1">
      <c r="A188" s="13"/>
      <c r="B188" s="232"/>
      <c r="C188" s="233"/>
      <c r="D188" s="234" t="s">
        <v>196</v>
      </c>
      <c r="E188" s="235" t="s">
        <v>19</v>
      </c>
      <c r="F188" s="236" t="s">
        <v>287</v>
      </c>
      <c r="G188" s="233"/>
      <c r="H188" s="235" t="s">
        <v>19</v>
      </c>
      <c r="I188" s="237"/>
      <c r="J188" s="233"/>
      <c r="K188" s="233"/>
      <c r="L188" s="238"/>
      <c r="M188" s="239"/>
      <c r="N188" s="240"/>
      <c r="O188" s="240"/>
      <c r="P188" s="240"/>
      <c r="Q188" s="240"/>
      <c r="R188" s="240"/>
      <c r="S188" s="240"/>
      <c r="T188" s="24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2" t="s">
        <v>196</v>
      </c>
      <c r="AU188" s="242" t="s">
        <v>85</v>
      </c>
      <c r="AV188" s="13" t="s">
        <v>79</v>
      </c>
      <c r="AW188" s="13" t="s">
        <v>33</v>
      </c>
      <c r="AX188" s="13" t="s">
        <v>72</v>
      </c>
      <c r="AY188" s="242" t="s">
        <v>186</v>
      </c>
    </row>
    <row r="189" s="14" customFormat="1">
      <c r="A189" s="14"/>
      <c r="B189" s="243"/>
      <c r="C189" s="244"/>
      <c r="D189" s="234" t="s">
        <v>196</v>
      </c>
      <c r="E189" s="245" t="s">
        <v>19</v>
      </c>
      <c r="F189" s="246" t="s">
        <v>2782</v>
      </c>
      <c r="G189" s="244"/>
      <c r="H189" s="247">
        <v>2</v>
      </c>
      <c r="I189" s="248"/>
      <c r="J189" s="244"/>
      <c r="K189" s="244"/>
      <c r="L189" s="249"/>
      <c r="M189" s="250"/>
      <c r="N189" s="251"/>
      <c r="O189" s="251"/>
      <c r="P189" s="251"/>
      <c r="Q189" s="251"/>
      <c r="R189" s="251"/>
      <c r="S189" s="251"/>
      <c r="T189" s="25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3" t="s">
        <v>196</v>
      </c>
      <c r="AU189" s="253" t="s">
        <v>85</v>
      </c>
      <c r="AV189" s="14" t="s">
        <v>85</v>
      </c>
      <c r="AW189" s="14" t="s">
        <v>33</v>
      </c>
      <c r="AX189" s="14" t="s">
        <v>72</v>
      </c>
      <c r="AY189" s="253" t="s">
        <v>186</v>
      </c>
    </row>
    <row r="190" s="2" customFormat="1" ht="55.5" customHeight="1">
      <c r="A190" s="38"/>
      <c r="B190" s="39"/>
      <c r="C190" s="213" t="s">
        <v>341</v>
      </c>
      <c r="D190" s="213" t="s">
        <v>188</v>
      </c>
      <c r="E190" s="214" t="s">
        <v>2783</v>
      </c>
      <c r="F190" s="215" t="s">
        <v>2784</v>
      </c>
      <c r="G190" s="216" t="s">
        <v>283</v>
      </c>
      <c r="H190" s="217">
        <v>1</v>
      </c>
      <c r="I190" s="218"/>
      <c r="J190" s="219">
        <f>ROUND(I190*H190,2)</f>
        <v>0</v>
      </c>
      <c r="K190" s="220"/>
      <c r="L190" s="44"/>
      <c r="M190" s="221" t="s">
        <v>19</v>
      </c>
      <c r="N190" s="222" t="s">
        <v>44</v>
      </c>
      <c r="O190" s="84"/>
      <c r="P190" s="223">
        <f>O190*H190</f>
        <v>0</v>
      </c>
      <c r="Q190" s="223">
        <v>0</v>
      </c>
      <c r="R190" s="223">
        <f>Q190*H190</f>
        <v>0</v>
      </c>
      <c r="S190" s="223">
        <v>0.27600000000000002</v>
      </c>
      <c r="T190" s="224">
        <f>S190*H190</f>
        <v>0.27600000000000002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25" t="s">
        <v>192</v>
      </c>
      <c r="AT190" s="225" t="s">
        <v>188</v>
      </c>
      <c r="AU190" s="225" t="s">
        <v>85</v>
      </c>
      <c r="AY190" s="17" t="s">
        <v>186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7" t="s">
        <v>85</v>
      </c>
      <c r="BK190" s="226">
        <f>ROUND(I190*H190,2)</f>
        <v>0</v>
      </c>
      <c r="BL190" s="17" t="s">
        <v>192</v>
      </c>
      <c r="BM190" s="225" t="s">
        <v>2785</v>
      </c>
    </row>
    <row r="191" s="2" customFormat="1">
      <c r="A191" s="38"/>
      <c r="B191" s="39"/>
      <c r="C191" s="40"/>
      <c r="D191" s="227" t="s">
        <v>194</v>
      </c>
      <c r="E191" s="40"/>
      <c r="F191" s="228" t="s">
        <v>2786</v>
      </c>
      <c r="G191" s="40"/>
      <c r="H191" s="40"/>
      <c r="I191" s="229"/>
      <c r="J191" s="40"/>
      <c r="K191" s="40"/>
      <c r="L191" s="44"/>
      <c r="M191" s="230"/>
      <c r="N191" s="231"/>
      <c r="O191" s="84"/>
      <c r="P191" s="84"/>
      <c r="Q191" s="84"/>
      <c r="R191" s="84"/>
      <c r="S191" s="84"/>
      <c r="T191" s="85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7" t="s">
        <v>194</v>
      </c>
      <c r="AU191" s="17" t="s">
        <v>85</v>
      </c>
    </row>
    <row r="192" s="13" customFormat="1">
      <c r="A192" s="13"/>
      <c r="B192" s="232"/>
      <c r="C192" s="233"/>
      <c r="D192" s="234" t="s">
        <v>196</v>
      </c>
      <c r="E192" s="235" t="s">
        <v>19</v>
      </c>
      <c r="F192" s="236" t="s">
        <v>287</v>
      </c>
      <c r="G192" s="233"/>
      <c r="H192" s="235" t="s">
        <v>19</v>
      </c>
      <c r="I192" s="237"/>
      <c r="J192" s="233"/>
      <c r="K192" s="233"/>
      <c r="L192" s="238"/>
      <c r="M192" s="239"/>
      <c r="N192" s="240"/>
      <c r="O192" s="240"/>
      <c r="P192" s="240"/>
      <c r="Q192" s="240"/>
      <c r="R192" s="240"/>
      <c r="S192" s="240"/>
      <c r="T192" s="24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2" t="s">
        <v>196</v>
      </c>
      <c r="AU192" s="242" t="s">
        <v>85</v>
      </c>
      <c r="AV192" s="13" t="s">
        <v>79</v>
      </c>
      <c r="AW192" s="13" t="s">
        <v>33</v>
      </c>
      <c r="AX192" s="13" t="s">
        <v>72</v>
      </c>
      <c r="AY192" s="242" t="s">
        <v>186</v>
      </c>
    </row>
    <row r="193" s="14" customFormat="1">
      <c r="A193" s="14"/>
      <c r="B193" s="243"/>
      <c r="C193" s="244"/>
      <c r="D193" s="234" t="s">
        <v>196</v>
      </c>
      <c r="E193" s="245" t="s">
        <v>19</v>
      </c>
      <c r="F193" s="246" t="s">
        <v>2787</v>
      </c>
      <c r="G193" s="244"/>
      <c r="H193" s="247">
        <v>1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196</v>
      </c>
      <c r="AU193" s="253" t="s">
        <v>85</v>
      </c>
      <c r="AV193" s="14" t="s">
        <v>85</v>
      </c>
      <c r="AW193" s="14" t="s">
        <v>33</v>
      </c>
      <c r="AX193" s="14" t="s">
        <v>72</v>
      </c>
      <c r="AY193" s="253" t="s">
        <v>186</v>
      </c>
    </row>
    <row r="194" s="2" customFormat="1" ht="37.8" customHeight="1">
      <c r="A194" s="38"/>
      <c r="B194" s="39"/>
      <c r="C194" s="213" t="s">
        <v>346</v>
      </c>
      <c r="D194" s="213" t="s">
        <v>188</v>
      </c>
      <c r="E194" s="214" t="s">
        <v>552</v>
      </c>
      <c r="F194" s="215" t="s">
        <v>553</v>
      </c>
      <c r="G194" s="216" t="s">
        <v>283</v>
      </c>
      <c r="H194" s="217">
        <v>0.44500000000000001</v>
      </c>
      <c r="I194" s="218"/>
      <c r="J194" s="219">
        <f>ROUND(I194*H194,2)</f>
        <v>0</v>
      </c>
      <c r="K194" s="220"/>
      <c r="L194" s="44"/>
      <c r="M194" s="221" t="s">
        <v>19</v>
      </c>
      <c r="N194" s="222" t="s">
        <v>44</v>
      </c>
      <c r="O194" s="84"/>
      <c r="P194" s="223">
        <f>O194*H194</f>
        <v>0</v>
      </c>
      <c r="Q194" s="223">
        <v>0</v>
      </c>
      <c r="R194" s="223">
        <f>Q194*H194</f>
        <v>0</v>
      </c>
      <c r="S194" s="223">
        <v>0.048000000000000001</v>
      </c>
      <c r="T194" s="224">
        <f>S194*H194</f>
        <v>0.021360000000000001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25" t="s">
        <v>192</v>
      </c>
      <c r="AT194" s="225" t="s">
        <v>188</v>
      </c>
      <c r="AU194" s="225" t="s">
        <v>85</v>
      </c>
      <c r="AY194" s="17" t="s">
        <v>186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7" t="s">
        <v>85</v>
      </c>
      <c r="BK194" s="226">
        <f>ROUND(I194*H194,2)</f>
        <v>0</v>
      </c>
      <c r="BL194" s="17" t="s">
        <v>192</v>
      </c>
      <c r="BM194" s="225" t="s">
        <v>2788</v>
      </c>
    </row>
    <row r="195" s="2" customFormat="1">
      <c r="A195" s="38"/>
      <c r="B195" s="39"/>
      <c r="C195" s="40"/>
      <c r="D195" s="227" t="s">
        <v>194</v>
      </c>
      <c r="E195" s="40"/>
      <c r="F195" s="228" t="s">
        <v>555</v>
      </c>
      <c r="G195" s="40"/>
      <c r="H195" s="40"/>
      <c r="I195" s="229"/>
      <c r="J195" s="40"/>
      <c r="K195" s="40"/>
      <c r="L195" s="44"/>
      <c r="M195" s="230"/>
      <c r="N195" s="231"/>
      <c r="O195" s="84"/>
      <c r="P195" s="84"/>
      <c r="Q195" s="84"/>
      <c r="R195" s="84"/>
      <c r="S195" s="84"/>
      <c r="T195" s="85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194</v>
      </c>
      <c r="AU195" s="17" t="s">
        <v>85</v>
      </c>
    </row>
    <row r="196" s="13" customFormat="1">
      <c r="A196" s="13"/>
      <c r="B196" s="232"/>
      <c r="C196" s="233"/>
      <c r="D196" s="234" t="s">
        <v>196</v>
      </c>
      <c r="E196" s="235" t="s">
        <v>19</v>
      </c>
      <c r="F196" s="236" t="s">
        <v>287</v>
      </c>
      <c r="G196" s="233"/>
      <c r="H196" s="235" t="s">
        <v>19</v>
      </c>
      <c r="I196" s="237"/>
      <c r="J196" s="233"/>
      <c r="K196" s="233"/>
      <c r="L196" s="238"/>
      <c r="M196" s="239"/>
      <c r="N196" s="240"/>
      <c r="O196" s="240"/>
      <c r="P196" s="240"/>
      <c r="Q196" s="240"/>
      <c r="R196" s="240"/>
      <c r="S196" s="240"/>
      <c r="T196" s="24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2" t="s">
        <v>196</v>
      </c>
      <c r="AU196" s="242" t="s">
        <v>85</v>
      </c>
      <c r="AV196" s="13" t="s">
        <v>79</v>
      </c>
      <c r="AW196" s="13" t="s">
        <v>33</v>
      </c>
      <c r="AX196" s="13" t="s">
        <v>72</v>
      </c>
      <c r="AY196" s="242" t="s">
        <v>186</v>
      </c>
    </row>
    <row r="197" s="14" customFormat="1">
      <c r="A197" s="14"/>
      <c r="B197" s="243"/>
      <c r="C197" s="244"/>
      <c r="D197" s="234" t="s">
        <v>196</v>
      </c>
      <c r="E197" s="245" t="s">
        <v>19</v>
      </c>
      <c r="F197" s="246" t="s">
        <v>2789</v>
      </c>
      <c r="G197" s="244"/>
      <c r="H197" s="247">
        <v>0.44500000000000001</v>
      </c>
      <c r="I197" s="248"/>
      <c r="J197" s="244"/>
      <c r="K197" s="244"/>
      <c r="L197" s="249"/>
      <c r="M197" s="250"/>
      <c r="N197" s="251"/>
      <c r="O197" s="251"/>
      <c r="P197" s="251"/>
      <c r="Q197" s="251"/>
      <c r="R197" s="251"/>
      <c r="S197" s="251"/>
      <c r="T197" s="25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3" t="s">
        <v>196</v>
      </c>
      <c r="AU197" s="253" t="s">
        <v>85</v>
      </c>
      <c r="AV197" s="14" t="s">
        <v>85</v>
      </c>
      <c r="AW197" s="14" t="s">
        <v>33</v>
      </c>
      <c r="AX197" s="14" t="s">
        <v>72</v>
      </c>
      <c r="AY197" s="253" t="s">
        <v>186</v>
      </c>
    </row>
    <row r="198" s="2" customFormat="1" ht="37.8" customHeight="1">
      <c r="A198" s="38"/>
      <c r="B198" s="39"/>
      <c r="C198" s="213" t="s">
        <v>352</v>
      </c>
      <c r="D198" s="213" t="s">
        <v>188</v>
      </c>
      <c r="E198" s="214" t="s">
        <v>558</v>
      </c>
      <c r="F198" s="215" t="s">
        <v>559</v>
      </c>
      <c r="G198" s="216" t="s">
        <v>191</v>
      </c>
      <c r="H198" s="217">
        <v>0.10199999999999999</v>
      </c>
      <c r="I198" s="218"/>
      <c r="J198" s="219">
        <f>ROUND(I198*H198,2)</f>
        <v>0</v>
      </c>
      <c r="K198" s="220"/>
      <c r="L198" s="44"/>
      <c r="M198" s="221" t="s">
        <v>19</v>
      </c>
      <c r="N198" s="222" t="s">
        <v>44</v>
      </c>
      <c r="O198" s="84"/>
      <c r="P198" s="223">
        <f>O198*H198</f>
        <v>0</v>
      </c>
      <c r="Q198" s="223">
        <v>0</v>
      </c>
      <c r="R198" s="223">
        <f>Q198*H198</f>
        <v>0</v>
      </c>
      <c r="S198" s="223">
        <v>2.3999999999999999</v>
      </c>
      <c r="T198" s="224">
        <f>S198*H198</f>
        <v>0.24479999999999996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25" t="s">
        <v>192</v>
      </c>
      <c r="AT198" s="225" t="s">
        <v>188</v>
      </c>
      <c r="AU198" s="225" t="s">
        <v>85</v>
      </c>
      <c r="AY198" s="17" t="s">
        <v>186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17" t="s">
        <v>85</v>
      </c>
      <c r="BK198" s="226">
        <f>ROUND(I198*H198,2)</f>
        <v>0</v>
      </c>
      <c r="BL198" s="17" t="s">
        <v>192</v>
      </c>
      <c r="BM198" s="225" t="s">
        <v>2790</v>
      </c>
    </row>
    <row r="199" s="2" customFormat="1">
      <c r="A199" s="38"/>
      <c r="B199" s="39"/>
      <c r="C199" s="40"/>
      <c r="D199" s="227" t="s">
        <v>194</v>
      </c>
      <c r="E199" s="40"/>
      <c r="F199" s="228" t="s">
        <v>561</v>
      </c>
      <c r="G199" s="40"/>
      <c r="H199" s="40"/>
      <c r="I199" s="229"/>
      <c r="J199" s="40"/>
      <c r="K199" s="40"/>
      <c r="L199" s="44"/>
      <c r="M199" s="230"/>
      <c r="N199" s="231"/>
      <c r="O199" s="84"/>
      <c r="P199" s="84"/>
      <c r="Q199" s="84"/>
      <c r="R199" s="84"/>
      <c r="S199" s="84"/>
      <c r="T199" s="85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7" t="s">
        <v>194</v>
      </c>
      <c r="AU199" s="17" t="s">
        <v>85</v>
      </c>
    </row>
    <row r="200" s="13" customFormat="1">
      <c r="A200" s="13"/>
      <c r="B200" s="232"/>
      <c r="C200" s="233"/>
      <c r="D200" s="234" t="s">
        <v>196</v>
      </c>
      <c r="E200" s="235" t="s">
        <v>19</v>
      </c>
      <c r="F200" s="236" t="s">
        <v>199</v>
      </c>
      <c r="G200" s="233"/>
      <c r="H200" s="235" t="s">
        <v>19</v>
      </c>
      <c r="I200" s="237"/>
      <c r="J200" s="233"/>
      <c r="K200" s="233"/>
      <c r="L200" s="238"/>
      <c r="M200" s="239"/>
      <c r="N200" s="240"/>
      <c r="O200" s="240"/>
      <c r="P200" s="240"/>
      <c r="Q200" s="240"/>
      <c r="R200" s="240"/>
      <c r="S200" s="240"/>
      <c r="T200" s="24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2" t="s">
        <v>196</v>
      </c>
      <c r="AU200" s="242" t="s">
        <v>85</v>
      </c>
      <c r="AV200" s="13" t="s">
        <v>79</v>
      </c>
      <c r="AW200" s="13" t="s">
        <v>33</v>
      </c>
      <c r="AX200" s="13" t="s">
        <v>72</v>
      </c>
      <c r="AY200" s="242" t="s">
        <v>186</v>
      </c>
    </row>
    <row r="201" s="14" customFormat="1">
      <c r="A201" s="14"/>
      <c r="B201" s="243"/>
      <c r="C201" s="244"/>
      <c r="D201" s="234" t="s">
        <v>196</v>
      </c>
      <c r="E201" s="245" t="s">
        <v>19</v>
      </c>
      <c r="F201" s="246" t="s">
        <v>2791</v>
      </c>
      <c r="G201" s="244"/>
      <c r="H201" s="247">
        <v>0.016</v>
      </c>
      <c r="I201" s="248"/>
      <c r="J201" s="244"/>
      <c r="K201" s="244"/>
      <c r="L201" s="249"/>
      <c r="M201" s="250"/>
      <c r="N201" s="251"/>
      <c r="O201" s="251"/>
      <c r="P201" s="251"/>
      <c r="Q201" s="251"/>
      <c r="R201" s="251"/>
      <c r="S201" s="251"/>
      <c r="T201" s="25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3" t="s">
        <v>196</v>
      </c>
      <c r="AU201" s="253" t="s">
        <v>85</v>
      </c>
      <c r="AV201" s="14" t="s">
        <v>85</v>
      </c>
      <c r="AW201" s="14" t="s">
        <v>33</v>
      </c>
      <c r="AX201" s="14" t="s">
        <v>72</v>
      </c>
      <c r="AY201" s="253" t="s">
        <v>186</v>
      </c>
    </row>
    <row r="202" s="14" customFormat="1">
      <c r="A202" s="14"/>
      <c r="B202" s="243"/>
      <c r="C202" s="244"/>
      <c r="D202" s="234" t="s">
        <v>196</v>
      </c>
      <c r="E202" s="245" t="s">
        <v>19</v>
      </c>
      <c r="F202" s="246" t="s">
        <v>2792</v>
      </c>
      <c r="G202" s="244"/>
      <c r="H202" s="247">
        <v>0.029999999999999999</v>
      </c>
      <c r="I202" s="248"/>
      <c r="J202" s="244"/>
      <c r="K202" s="244"/>
      <c r="L202" s="249"/>
      <c r="M202" s="250"/>
      <c r="N202" s="251"/>
      <c r="O202" s="251"/>
      <c r="P202" s="251"/>
      <c r="Q202" s="251"/>
      <c r="R202" s="251"/>
      <c r="S202" s="251"/>
      <c r="T202" s="25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3" t="s">
        <v>196</v>
      </c>
      <c r="AU202" s="253" t="s">
        <v>85</v>
      </c>
      <c r="AV202" s="14" t="s">
        <v>85</v>
      </c>
      <c r="AW202" s="14" t="s">
        <v>33</v>
      </c>
      <c r="AX202" s="14" t="s">
        <v>72</v>
      </c>
      <c r="AY202" s="253" t="s">
        <v>186</v>
      </c>
    </row>
    <row r="203" s="14" customFormat="1">
      <c r="A203" s="14"/>
      <c r="B203" s="243"/>
      <c r="C203" s="244"/>
      <c r="D203" s="234" t="s">
        <v>196</v>
      </c>
      <c r="E203" s="245" t="s">
        <v>19</v>
      </c>
      <c r="F203" s="246" t="s">
        <v>2793</v>
      </c>
      <c r="G203" s="244"/>
      <c r="H203" s="247">
        <v>0.032000000000000001</v>
      </c>
      <c r="I203" s="248"/>
      <c r="J203" s="244"/>
      <c r="K203" s="244"/>
      <c r="L203" s="249"/>
      <c r="M203" s="250"/>
      <c r="N203" s="251"/>
      <c r="O203" s="251"/>
      <c r="P203" s="251"/>
      <c r="Q203" s="251"/>
      <c r="R203" s="251"/>
      <c r="S203" s="251"/>
      <c r="T203" s="25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3" t="s">
        <v>196</v>
      </c>
      <c r="AU203" s="253" t="s">
        <v>85</v>
      </c>
      <c r="AV203" s="14" t="s">
        <v>85</v>
      </c>
      <c r="AW203" s="14" t="s">
        <v>33</v>
      </c>
      <c r="AX203" s="14" t="s">
        <v>72</v>
      </c>
      <c r="AY203" s="253" t="s">
        <v>186</v>
      </c>
    </row>
    <row r="204" s="14" customFormat="1">
      <c r="A204" s="14"/>
      <c r="B204" s="243"/>
      <c r="C204" s="244"/>
      <c r="D204" s="234" t="s">
        <v>196</v>
      </c>
      <c r="E204" s="245" t="s">
        <v>19</v>
      </c>
      <c r="F204" s="246" t="s">
        <v>2794</v>
      </c>
      <c r="G204" s="244"/>
      <c r="H204" s="247">
        <v>0.012999999999999999</v>
      </c>
      <c r="I204" s="248"/>
      <c r="J204" s="244"/>
      <c r="K204" s="244"/>
      <c r="L204" s="249"/>
      <c r="M204" s="250"/>
      <c r="N204" s="251"/>
      <c r="O204" s="251"/>
      <c r="P204" s="251"/>
      <c r="Q204" s="251"/>
      <c r="R204" s="251"/>
      <c r="S204" s="251"/>
      <c r="T204" s="25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3" t="s">
        <v>196</v>
      </c>
      <c r="AU204" s="253" t="s">
        <v>85</v>
      </c>
      <c r="AV204" s="14" t="s">
        <v>85</v>
      </c>
      <c r="AW204" s="14" t="s">
        <v>33</v>
      </c>
      <c r="AX204" s="14" t="s">
        <v>72</v>
      </c>
      <c r="AY204" s="253" t="s">
        <v>186</v>
      </c>
    </row>
    <row r="205" s="14" customFormat="1">
      <c r="A205" s="14"/>
      <c r="B205" s="243"/>
      <c r="C205" s="244"/>
      <c r="D205" s="234" t="s">
        <v>196</v>
      </c>
      <c r="E205" s="245" t="s">
        <v>19</v>
      </c>
      <c r="F205" s="246" t="s">
        <v>2795</v>
      </c>
      <c r="G205" s="244"/>
      <c r="H205" s="247">
        <v>0.0080000000000000002</v>
      </c>
      <c r="I205" s="248"/>
      <c r="J205" s="244"/>
      <c r="K205" s="244"/>
      <c r="L205" s="249"/>
      <c r="M205" s="250"/>
      <c r="N205" s="251"/>
      <c r="O205" s="251"/>
      <c r="P205" s="251"/>
      <c r="Q205" s="251"/>
      <c r="R205" s="251"/>
      <c r="S205" s="251"/>
      <c r="T205" s="25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3" t="s">
        <v>196</v>
      </c>
      <c r="AU205" s="253" t="s">
        <v>85</v>
      </c>
      <c r="AV205" s="14" t="s">
        <v>85</v>
      </c>
      <c r="AW205" s="14" t="s">
        <v>33</v>
      </c>
      <c r="AX205" s="14" t="s">
        <v>72</v>
      </c>
      <c r="AY205" s="253" t="s">
        <v>186</v>
      </c>
    </row>
    <row r="206" s="14" customFormat="1">
      <c r="A206" s="14"/>
      <c r="B206" s="243"/>
      <c r="C206" s="244"/>
      <c r="D206" s="234" t="s">
        <v>196</v>
      </c>
      <c r="E206" s="245" t="s">
        <v>19</v>
      </c>
      <c r="F206" s="246" t="s">
        <v>2796</v>
      </c>
      <c r="G206" s="244"/>
      <c r="H206" s="247">
        <v>0.0030000000000000001</v>
      </c>
      <c r="I206" s="248"/>
      <c r="J206" s="244"/>
      <c r="K206" s="244"/>
      <c r="L206" s="249"/>
      <c r="M206" s="250"/>
      <c r="N206" s="251"/>
      <c r="O206" s="251"/>
      <c r="P206" s="251"/>
      <c r="Q206" s="251"/>
      <c r="R206" s="251"/>
      <c r="S206" s="251"/>
      <c r="T206" s="25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3" t="s">
        <v>196</v>
      </c>
      <c r="AU206" s="253" t="s">
        <v>85</v>
      </c>
      <c r="AV206" s="14" t="s">
        <v>85</v>
      </c>
      <c r="AW206" s="14" t="s">
        <v>33</v>
      </c>
      <c r="AX206" s="14" t="s">
        <v>72</v>
      </c>
      <c r="AY206" s="253" t="s">
        <v>186</v>
      </c>
    </row>
    <row r="207" s="2" customFormat="1" ht="24.15" customHeight="1">
      <c r="A207" s="38"/>
      <c r="B207" s="39"/>
      <c r="C207" s="213" t="s">
        <v>362</v>
      </c>
      <c r="D207" s="213" t="s">
        <v>188</v>
      </c>
      <c r="E207" s="214" t="s">
        <v>2797</v>
      </c>
      <c r="F207" s="215" t="s">
        <v>2798</v>
      </c>
      <c r="G207" s="216" t="s">
        <v>283</v>
      </c>
      <c r="H207" s="217">
        <v>37</v>
      </c>
      <c r="I207" s="218"/>
      <c r="J207" s="219">
        <f>ROUND(I207*H207,2)</f>
        <v>0</v>
      </c>
      <c r="K207" s="220"/>
      <c r="L207" s="44"/>
      <c r="M207" s="221" t="s">
        <v>19</v>
      </c>
      <c r="N207" s="222" t="s">
        <v>44</v>
      </c>
      <c r="O207" s="84"/>
      <c r="P207" s="223">
        <f>O207*H207</f>
        <v>0</v>
      </c>
      <c r="Q207" s="223">
        <v>1.2E-06</v>
      </c>
      <c r="R207" s="223">
        <f>Q207*H207</f>
        <v>4.4399999999999995E-05</v>
      </c>
      <c r="S207" s="223">
        <v>0.00085999999999999998</v>
      </c>
      <c r="T207" s="224">
        <f>S207*H207</f>
        <v>0.031820000000000001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25" t="s">
        <v>192</v>
      </c>
      <c r="AT207" s="225" t="s">
        <v>188</v>
      </c>
      <c r="AU207" s="225" t="s">
        <v>85</v>
      </c>
      <c r="AY207" s="17" t="s">
        <v>186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7" t="s">
        <v>85</v>
      </c>
      <c r="BK207" s="226">
        <f>ROUND(I207*H207,2)</f>
        <v>0</v>
      </c>
      <c r="BL207" s="17" t="s">
        <v>192</v>
      </c>
      <c r="BM207" s="225" t="s">
        <v>2799</v>
      </c>
    </row>
    <row r="208" s="2" customFormat="1">
      <c r="A208" s="38"/>
      <c r="B208" s="39"/>
      <c r="C208" s="40"/>
      <c r="D208" s="227" t="s">
        <v>194</v>
      </c>
      <c r="E208" s="40"/>
      <c r="F208" s="228" t="s">
        <v>2800</v>
      </c>
      <c r="G208" s="40"/>
      <c r="H208" s="40"/>
      <c r="I208" s="229"/>
      <c r="J208" s="40"/>
      <c r="K208" s="40"/>
      <c r="L208" s="44"/>
      <c r="M208" s="230"/>
      <c r="N208" s="231"/>
      <c r="O208" s="84"/>
      <c r="P208" s="84"/>
      <c r="Q208" s="84"/>
      <c r="R208" s="84"/>
      <c r="S208" s="84"/>
      <c r="T208" s="85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194</v>
      </c>
      <c r="AU208" s="17" t="s">
        <v>85</v>
      </c>
    </row>
    <row r="209" s="14" customFormat="1">
      <c r="A209" s="14"/>
      <c r="B209" s="243"/>
      <c r="C209" s="244"/>
      <c r="D209" s="234" t="s">
        <v>196</v>
      </c>
      <c r="E209" s="245" t="s">
        <v>19</v>
      </c>
      <c r="F209" s="246" t="s">
        <v>2801</v>
      </c>
      <c r="G209" s="244"/>
      <c r="H209" s="247">
        <v>37</v>
      </c>
      <c r="I209" s="248"/>
      <c r="J209" s="244"/>
      <c r="K209" s="244"/>
      <c r="L209" s="249"/>
      <c r="M209" s="250"/>
      <c r="N209" s="251"/>
      <c r="O209" s="251"/>
      <c r="P209" s="251"/>
      <c r="Q209" s="251"/>
      <c r="R209" s="251"/>
      <c r="S209" s="251"/>
      <c r="T209" s="25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3" t="s">
        <v>196</v>
      </c>
      <c r="AU209" s="253" t="s">
        <v>85</v>
      </c>
      <c r="AV209" s="14" t="s">
        <v>85</v>
      </c>
      <c r="AW209" s="14" t="s">
        <v>33</v>
      </c>
      <c r="AX209" s="14" t="s">
        <v>72</v>
      </c>
      <c r="AY209" s="253" t="s">
        <v>186</v>
      </c>
    </row>
    <row r="210" s="2" customFormat="1" ht="37.8" customHeight="1">
      <c r="A210" s="38"/>
      <c r="B210" s="39"/>
      <c r="C210" s="213" t="s">
        <v>368</v>
      </c>
      <c r="D210" s="213" t="s">
        <v>188</v>
      </c>
      <c r="E210" s="214" t="s">
        <v>2802</v>
      </c>
      <c r="F210" s="215" t="s">
        <v>2803</v>
      </c>
      <c r="G210" s="216" t="s">
        <v>566</v>
      </c>
      <c r="H210" s="217">
        <v>19.760000000000002</v>
      </c>
      <c r="I210" s="218"/>
      <c r="J210" s="219">
        <f>ROUND(I210*H210,2)</f>
        <v>0</v>
      </c>
      <c r="K210" s="220"/>
      <c r="L210" s="44"/>
      <c r="M210" s="221" t="s">
        <v>19</v>
      </c>
      <c r="N210" s="222" t="s">
        <v>44</v>
      </c>
      <c r="O210" s="84"/>
      <c r="P210" s="223">
        <f>O210*H210</f>
        <v>0</v>
      </c>
      <c r="Q210" s="223">
        <v>7.7399999999999998E-05</v>
      </c>
      <c r="R210" s="223">
        <f>Q210*H210</f>
        <v>0.0015294240000000002</v>
      </c>
      <c r="S210" s="223">
        <v>0</v>
      </c>
      <c r="T210" s="224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25" t="s">
        <v>192</v>
      </c>
      <c r="AT210" s="225" t="s">
        <v>188</v>
      </c>
      <c r="AU210" s="225" t="s">
        <v>85</v>
      </c>
      <c r="AY210" s="17" t="s">
        <v>186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7" t="s">
        <v>85</v>
      </c>
      <c r="BK210" s="226">
        <f>ROUND(I210*H210,2)</f>
        <v>0</v>
      </c>
      <c r="BL210" s="17" t="s">
        <v>192</v>
      </c>
      <c r="BM210" s="225" t="s">
        <v>2804</v>
      </c>
    </row>
    <row r="211" s="2" customFormat="1">
      <c r="A211" s="38"/>
      <c r="B211" s="39"/>
      <c r="C211" s="40"/>
      <c r="D211" s="227" t="s">
        <v>194</v>
      </c>
      <c r="E211" s="40"/>
      <c r="F211" s="228" t="s">
        <v>2805</v>
      </c>
      <c r="G211" s="40"/>
      <c r="H211" s="40"/>
      <c r="I211" s="229"/>
      <c r="J211" s="40"/>
      <c r="K211" s="40"/>
      <c r="L211" s="44"/>
      <c r="M211" s="230"/>
      <c r="N211" s="231"/>
      <c r="O211" s="84"/>
      <c r="P211" s="84"/>
      <c r="Q211" s="84"/>
      <c r="R211" s="84"/>
      <c r="S211" s="84"/>
      <c r="T211" s="85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7" t="s">
        <v>194</v>
      </c>
      <c r="AU211" s="17" t="s">
        <v>85</v>
      </c>
    </row>
    <row r="212" s="13" customFormat="1">
      <c r="A212" s="13"/>
      <c r="B212" s="232"/>
      <c r="C212" s="233"/>
      <c r="D212" s="234" t="s">
        <v>196</v>
      </c>
      <c r="E212" s="235" t="s">
        <v>19</v>
      </c>
      <c r="F212" s="236" t="s">
        <v>287</v>
      </c>
      <c r="G212" s="233"/>
      <c r="H212" s="235" t="s">
        <v>19</v>
      </c>
      <c r="I212" s="237"/>
      <c r="J212" s="233"/>
      <c r="K212" s="233"/>
      <c r="L212" s="238"/>
      <c r="M212" s="239"/>
      <c r="N212" s="240"/>
      <c r="O212" s="240"/>
      <c r="P212" s="240"/>
      <c r="Q212" s="240"/>
      <c r="R212" s="240"/>
      <c r="S212" s="240"/>
      <c r="T212" s="24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2" t="s">
        <v>196</v>
      </c>
      <c r="AU212" s="242" t="s">
        <v>85</v>
      </c>
      <c r="AV212" s="13" t="s">
        <v>79</v>
      </c>
      <c r="AW212" s="13" t="s">
        <v>33</v>
      </c>
      <c r="AX212" s="13" t="s">
        <v>72</v>
      </c>
      <c r="AY212" s="242" t="s">
        <v>186</v>
      </c>
    </row>
    <row r="213" s="14" customFormat="1">
      <c r="A213" s="14"/>
      <c r="B213" s="243"/>
      <c r="C213" s="244"/>
      <c r="D213" s="234" t="s">
        <v>196</v>
      </c>
      <c r="E213" s="245" t="s">
        <v>19</v>
      </c>
      <c r="F213" s="246" t="s">
        <v>2806</v>
      </c>
      <c r="G213" s="244"/>
      <c r="H213" s="247">
        <v>19.760000000000002</v>
      </c>
      <c r="I213" s="248"/>
      <c r="J213" s="244"/>
      <c r="K213" s="244"/>
      <c r="L213" s="249"/>
      <c r="M213" s="250"/>
      <c r="N213" s="251"/>
      <c r="O213" s="251"/>
      <c r="P213" s="251"/>
      <c r="Q213" s="251"/>
      <c r="R213" s="251"/>
      <c r="S213" s="251"/>
      <c r="T213" s="25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3" t="s">
        <v>196</v>
      </c>
      <c r="AU213" s="253" t="s">
        <v>85</v>
      </c>
      <c r="AV213" s="14" t="s">
        <v>85</v>
      </c>
      <c r="AW213" s="14" t="s">
        <v>33</v>
      </c>
      <c r="AX213" s="14" t="s">
        <v>72</v>
      </c>
      <c r="AY213" s="253" t="s">
        <v>186</v>
      </c>
    </row>
    <row r="214" s="2" customFormat="1" ht="21.75" customHeight="1">
      <c r="A214" s="38"/>
      <c r="B214" s="39"/>
      <c r="C214" s="213" t="s">
        <v>374</v>
      </c>
      <c r="D214" s="213" t="s">
        <v>188</v>
      </c>
      <c r="E214" s="214" t="s">
        <v>2807</v>
      </c>
      <c r="F214" s="215" t="s">
        <v>2808</v>
      </c>
      <c r="G214" s="216" t="s">
        <v>566</v>
      </c>
      <c r="H214" s="217">
        <v>42.060000000000002</v>
      </c>
      <c r="I214" s="218"/>
      <c r="J214" s="219">
        <f>ROUND(I214*H214,2)</f>
        <v>0</v>
      </c>
      <c r="K214" s="220"/>
      <c r="L214" s="44"/>
      <c r="M214" s="221" t="s">
        <v>19</v>
      </c>
      <c r="N214" s="222" t="s">
        <v>44</v>
      </c>
      <c r="O214" s="84"/>
      <c r="P214" s="223">
        <f>O214*H214</f>
        <v>0</v>
      </c>
      <c r="Q214" s="223">
        <v>0.00012999999999999999</v>
      </c>
      <c r="R214" s="223">
        <f>Q214*H214</f>
        <v>0.0054678000000000001</v>
      </c>
      <c r="S214" s="223">
        <v>0</v>
      </c>
      <c r="T214" s="224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25" t="s">
        <v>192</v>
      </c>
      <c r="AT214" s="225" t="s">
        <v>188</v>
      </c>
      <c r="AU214" s="225" t="s">
        <v>85</v>
      </c>
      <c r="AY214" s="17" t="s">
        <v>186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7" t="s">
        <v>85</v>
      </c>
      <c r="BK214" s="226">
        <f>ROUND(I214*H214,2)</f>
        <v>0</v>
      </c>
      <c r="BL214" s="17" t="s">
        <v>192</v>
      </c>
      <c r="BM214" s="225" t="s">
        <v>2809</v>
      </c>
    </row>
    <row r="215" s="13" customFormat="1">
      <c r="A215" s="13"/>
      <c r="B215" s="232"/>
      <c r="C215" s="233"/>
      <c r="D215" s="234" t="s">
        <v>196</v>
      </c>
      <c r="E215" s="235" t="s">
        <v>19</v>
      </c>
      <c r="F215" s="236" t="s">
        <v>287</v>
      </c>
      <c r="G215" s="233"/>
      <c r="H215" s="235" t="s">
        <v>19</v>
      </c>
      <c r="I215" s="237"/>
      <c r="J215" s="233"/>
      <c r="K215" s="233"/>
      <c r="L215" s="238"/>
      <c r="M215" s="239"/>
      <c r="N215" s="240"/>
      <c r="O215" s="240"/>
      <c r="P215" s="240"/>
      <c r="Q215" s="240"/>
      <c r="R215" s="240"/>
      <c r="S215" s="240"/>
      <c r="T215" s="241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2" t="s">
        <v>196</v>
      </c>
      <c r="AU215" s="242" t="s">
        <v>85</v>
      </c>
      <c r="AV215" s="13" t="s">
        <v>79</v>
      </c>
      <c r="AW215" s="13" t="s">
        <v>33</v>
      </c>
      <c r="AX215" s="13" t="s">
        <v>72</v>
      </c>
      <c r="AY215" s="242" t="s">
        <v>186</v>
      </c>
    </row>
    <row r="216" s="14" customFormat="1">
      <c r="A216" s="14"/>
      <c r="B216" s="243"/>
      <c r="C216" s="244"/>
      <c r="D216" s="234" t="s">
        <v>196</v>
      </c>
      <c r="E216" s="245" t="s">
        <v>19</v>
      </c>
      <c r="F216" s="246" t="s">
        <v>2810</v>
      </c>
      <c r="G216" s="244"/>
      <c r="H216" s="247">
        <v>42.060000000000002</v>
      </c>
      <c r="I216" s="248"/>
      <c r="J216" s="244"/>
      <c r="K216" s="244"/>
      <c r="L216" s="249"/>
      <c r="M216" s="250"/>
      <c r="N216" s="251"/>
      <c r="O216" s="251"/>
      <c r="P216" s="251"/>
      <c r="Q216" s="251"/>
      <c r="R216" s="251"/>
      <c r="S216" s="251"/>
      <c r="T216" s="252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3" t="s">
        <v>196</v>
      </c>
      <c r="AU216" s="253" t="s">
        <v>85</v>
      </c>
      <c r="AV216" s="14" t="s">
        <v>85</v>
      </c>
      <c r="AW216" s="14" t="s">
        <v>33</v>
      </c>
      <c r="AX216" s="14" t="s">
        <v>72</v>
      </c>
      <c r="AY216" s="253" t="s">
        <v>186</v>
      </c>
    </row>
    <row r="217" s="2" customFormat="1" ht="24.15" customHeight="1">
      <c r="A217" s="38"/>
      <c r="B217" s="39"/>
      <c r="C217" s="213" t="s">
        <v>379</v>
      </c>
      <c r="D217" s="213" t="s">
        <v>188</v>
      </c>
      <c r="E217" s="214" t="s">
        <v>2811</v>
      </c>
      <c r="F217" s="215" t="s">
        <v>2812</v>
      </c>
      <c r="G217" s="216" t="s">
        <v>566</v>
      </c>
      <c r="H217" s="217">
        <v>22</v>
      </c>
      <c r="I217" s="218"/>
      <c r="J217" s="219">
        <f>ROUND(I217*H217,2)</f>
        <v>0</v>
      </c>
      <c r="K217" s="220"/>
      <c r="L217" s="44"/>
      <c r="M217" s="221" t="s">
        <v>19</v>
      </c>
      <c r="N217" s="222" t="s">
        <v>44</v>
      </c>
      <c r="O217" s="84"/>
      <c r="P217" s="223">
        <f>O217*H217</f>
        <v>0</v>
      </c>
      <c r="Q217" s="223">
        <v>2.4000000000000001E-05</v>
      </c>
      <c r="R217" s="223">
        <f>Q217*H217</f>
        <v>0.00052800000000000004</v>
      </c>
      <c r="S217" s="223">
        <v>0.002</v>
      </c>
      <c r="T217" s="224">
        <f>S217*H217</f>
        <v>0.043999999999999997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25" t="s">
        <v>192</v>
      </c>
      <c r="AT217" s="225" t="s">
        <v>188</v>
      </c>
      <c r="AU217" s="225" t="s">
        <v>85</v>
      </c>
      <c r="AY217" s="17" t="s">
        <v>186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7" t="s">
        <v>85</v>
      </c>
      <c r="BK217" s="226">
        <f>ROUND(I217*H217,2)</f>
        <v>0</v>
      </c>
      <c r="BL217" s="17" t="s">
        <v>192</v>
      </c>
      <c r="BM217" s="225" t="s">
        <v>2813</v>
      </c>
    </row>
    <row r="218" s="2" customFormat="1">
      <c r="A218" s="38"/>
      <c r="B218" s="39"/>
      <c r="C218" s="40"/>
      <c r="D218" s="227" t="s">
        <v>194</v>
      </c>
      <c r="E218" s="40"/>
      <c r="F218" s="228" t="s">
        <v>2814</v>
      </c>
      <c r="G218" s="40"/>
      <c r="H218" s="40"/>
      <c r="I218" s="229"/>
      <c r="J218" s="40"/>
      <c r="K218" s="40"/>
      <c r="L218" s="44"/>
      <c r="M218" s="230"/>
      <c r="N218" s="231"/>
      <c r="O218" s="84"/>
      <c r="P218" s="84"/>
      <c r="Q218" s="84"/>
      <c r="R218" s="84"/>
      <c r="S218" s="84"/>
      <c r="T218" s="85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7" t="s">
        <v>194</v>
      </c>
      <c r="AU218" s="17" t="s">
        <v>85</v>
      </c>
    </row>
    <row r="219" s="14" customFormat="1">
      <c r="A219" s="14"/>
      <c r="B219" s="243"/>
      <c r="C219" s="244"/>
      <c r="D219" s="234" t="s">
        <v>196</v>
      </c>
      <c r="E219" s="245" t="s">
        <v>19</v>
      </c>
      <c r="F219" s="246" t="s">
        <v>2815</v>
      </c>
      <c r="G219" s="244"/>
      <c r="H219" s="247">
        <v>22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196</v>
      </c>
      <c r="AU219" s="253" t="s">
        <v>85</v>
      </c>
      <c r="AV219" s="14" t="s">
        <v>85</v>
      </c>
      <c r="AW219" s="14" t="s">
        <v>33</v>
      </c>
      <c r="AX219" s="14" t="s">
        <v>72</v>
      </c>
      <c r="AY219" s="253" t="s">
        <v>186</v>
      </c>
    </row>
    <row r="220" s="2" customFormat="1" ht="24.15" customHeight="1">
      <c r="A220" s="38"/>
      <c r="B220" s="39"/>
      <c r="C220" s="213" t="s">
        <v>385</v>
      </c>
      <c r="D220" s="213" t="s">
        <v>188</v>
      </c>
      <c r="E220" s="214" t="s">
        <v>2816</v>
      </c>
      <c r="F220" s="215" t="s">
        <v>2817</v>
      </c>
      <c r="G220" s="216" t="s">
        <v>566</v>
      </c>
      <c r="H220" s="217">
        <v>3</v>
      </c>
      <c r="I220" s="218"/>
      <c r="J220" s="219">
        <f>ROUND(I220*H220,2)</f>
        <v>0</v>
      </c>
      <c r="K220" s="220"/>
      <c r="L220" s="44"/>
      <c r="M220" s="221" t="s">
        <v>19</v>
      </c>
      <c r="N220" s="222" t="s">
        <v>44</v>
      </c>
      <c r="O220" s="84"/>
      <c r="P220" s="223">
        <f>O220*H220</f>
        <v>0</v>
      </c>
      <c r="Q220" s="223">
        <v>2.5599999999999999E-05</v>
      </c>
      <c r="R220" s="223">
        <f>Q220*H220</f>
        <v>7.6799999999999997E-05</v>
      </c>
      <c r="S220" s="223">
        <v>0.0030000000000000001</v>
      </c>
      <c r="T220" s="224">
        <f>S220*H220</f>
        <v>0.0090000000000000011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25" t="s">
        <v>192</v>
      </c>
      <c r="AT220" s="225" t="s">
        <v>188</v>
      </c>
      <c r="AU220" s="225" t="s">
        <v>85</v>
      </c>
      <c r="AY220" s="17" t="s">
        <v>186</v>
      </c>
      <c r="BE220" s="226">
        <f>IF(N220="základní",J220,0)</f>
        <v>0</v>
      </c>
      <c r="BF220" s="226">
        <f>IF(N220="snížená",J220,0)</f>
        <v>0</v>
      </c>
      <c r="BG220" s="226">
        <f>IF(N220="zákl. přenesená",J220,0)</f>
        <v>0</v>
      </c>
      <c r="BH220" s="226">
        <f>IF(N220="sníž. přenesená",J220,0)</f>
        <v>0</v>
      </c>
      <c r="BI220" s="226">
        <f>IF(N220="nulová",J220,0)</f>
        <v>0</v>
      </c>
      <c r="BJ220" s="17" t="s">
        <v>85</v>
      </c>
      <c r="BK220" s="226">
        <f>ROUND(I220*H220,2)</f>
        <v>0</v>
      </c>
      <c r="BL220" s="17" t="s">
        <v>192</v>
      </c>
      <c r="BM220" s="225" t="s">
        <v>2818</v>
      </c>
    </row>
    <row r="221" s="2" customFormat="1">
      <c r="A221" s="38"/>
      <c r="B221" s="39"/>
      <c r="C221" s="40"/>
      <c r="D221" s="227" t="s">
        <v>194</v>
      </c>
      <c r="E221" s="40"/>
      <c r="F221" s="228" t="s">
        <v>2819</v>
      </c>
      <c r="G221" s="40"/>
      <c r="H221" s="40"/>
      <c r="I221" s="229"/>
      <c r="J221" s="40"/>
      <c r="K221" s="40"/>
      <c r="L221" s="44"/>
      <c r="M221" s="230"/>
      <c r="N221" s="231"/>
      <c r="O221" s="84"/>
      <c r="P221" s="84"/>
      <c r="Q221" s="84"/>
      <c r="R221" s="84"/>
      <c r="S221" s="84"/>
      <c r="T221" s="85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7" t="s">
        <v>194</v>
      </c>
      <c r="AU221" s="17" t="s">
        <v>85</v>
      </c>
    </row>
    <row r="222" s="14" customFormat="1">
      <c r="A222" s="14"/>
      <c r="B222" s="243"/>
      <c r="C222" s="244"/>
      <c r="D222" s="234" t="s">
        <v>196</v>
      </c>
      <c r="E222" s="245" t="s">
        <v>19</v>
      </c>
      <c r="F222" s="246" t="s">
        <v>2820</v>
      </c>
      <c r="G222" s="244"/>
      <c r="H222" s="247">
        <v>3</v>
      </c>
      <c r="I222" s="248"/>
      <c r="J222" s="244"/>
      <c r="K222" s="244"/>
      <c r="L222" s="249"/>
      <c r="M222" s="250"/>
      <c r="N222" s="251"/>
      <c r="O222" s="251"/>
      <c r="P222" s="251"/>
      <c r="Q222" s="251"/>
      <c r="R222" s="251"/>
      <c r="S222" s="251"/>
      <c r="T222" s="25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3" t="s">
        <v>196</v>
      </c>
      <c r="AU222" s="253" t="s">
        <v>85</v>
      </c>
      <c r="AV222" s="14" t="s">
        <v>85</v>
      </c>
      <c r="AW222" s="14" t="s">
        <v>33</v>
      </c>
      <c r="AX222" s="14" t="s">
        <v>72</v>
      </c>
      <c r="AY222" s="253" t="s">
        <v>186</v>
      </c>
    </row>
    <row r="223" s="12" customFormat="1" ht="22.8" customHeight="1">
      <c r="A223" s="12"/>
      <c r="B223" s="197"/>
      <c r="C223" s="198"/>
      <c r="D223" s="199" t="s">
        <v>71</v>
      </c>
      <c r="E223" s="211" t="s">
        <v>629</v>
      </c>
      <c r="F223" s="211" t="s">
        <v>630</v>
      </c>
      <c r="G223" s="198"/>
      <c r="H223" s="198"/>
      <c r="I223" s="201"/>
      <c r="J223" s="212">
        <f>BK223</f>
        <v>0</v>
      </c>
      <c r="K223" s="198"/>
      <c r="L223" s="203"/>
      <c r="M223" s="204"/>
      <c r="N223" s="205"/>
      <c r="O223" s="205"/>
      <c r="P223" s="206">
        <f>SUM(P224:P241)</f>
        <v>0</v>
      </c>
      <c r="Q223" s="205"/>
      <c r="R223" s="206">
        <f>SUM(R224:R241)</f>
        <v>0</v>
      </c>
      <c r="S223" s="205"/>
      <c r="T223" s="207">
        <f>SUM(T224:T241)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08" t="s">
        <v>79</v>
      </c>
      <c r="AT223" s="209" t="s">
        <v>71</v>
      </c>
      <c r="AU223" s="209" t="s">
        <v>79</v>
      </c>
      <c r="AY223" s="208" t="s">
        <v>186</v>
      </c>
      <c r="BK223" s="210">
        <f>SUM(BK224:BK241)</f>
        <v>0</v>
      </c>
    </row>
    <row r="224" s="2" customFormat="1" ht="37.8" customHeight="1">
      <c r="A224" s="38"/>
      <c r="B224" s="39"/>
      <c r="C224" s="213" t="s">
        <v>393</v>
      </c>
      <c r="D224" s="213" t="s">
        <v>188</v>
      </c>
      <c r="E224" s="214" t="s">
        <v>2821</v>
      </c>
      <c r="F224" s="215" t="s">
        <v>2822</v>
      </c>
      <c r="G224" s="216" t="s">
        <v>230</v>
      </c>
      <c r="H224" s="217">
        <v>35.923000000000002</v>
      </c>
      <c r="I224" s="218"/>
      <c r="J224" s="219">
        <f>ROUND(I224*H224,2)</f>
        <v>0</v>
      </c>
      <c r="K224" s="220"/>
      <c r="L224" s="44"/>
      <c r="M224" s="221" t="s">
        <v>19</v>
      </c>
      <c r="N224" s="222" t="s">
        <v>44</v>
      </c>
      <c r="O224" s="84"/>
      <c r="P224" s="223">
        <f>O224*H224</f>
        <v>0</v>
      </c>
      <c r="Q224" s="223">
        <v>0</v>
      </c>
      <c r="R224" s="223">
        <f>Q224*H224</f>
        <v>0</v>
      </c>
      <c r="S224" s="223">
        <v>0</v>
      </c>
      <c r="T224" s="22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25" t="s">
        <v>192</v>
      </c>
      <c r="AT224" s="225" t="s">
        <v>188</v>
      </c>
      <c r="AU224" s="225" t="s">
        <v>85</v>
      </c>
      <c r="AY224" s="17" t="s">
        <v>186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7" t="s">
        <v>85</v>
      </c>
      <c r="BK224" s="226">
        <f>ROUND(I224*H224,2)</f>
        <v>0</v>
      </c>
      <c r="BL224" s="17" t="s">
        <v>192</v>
      </c>
      <c r="BM224" s="225" t="s">
        <v>2823</v>
      </c>
    </row>
    <row r="225" s="2" customFormat="1">
      <c r="A225" s="38"/>
      <c r="B225" s="39"/>
      <c r="C225" s="40"/>
      <c r="D225" s="227" t="s">
        <v>194</v>
      </c>
      <c r="E225" s="40"/>
      <c r="F225" s="228" t="s">
        <v>2824</v>
      </c>
      <c r="G225" s="40"/>
      <c r="H225" s="40"/>
      <c r="I225" s="229"/>
      <c r="J225" s="40"/>
      <c r="K225" s="40"/>
      <c r="L225" s="44"/>
      <c r="M225" s="230"/>
      <c r="N225" s="231"/>
      <c r="O225" s="84"/>
      <c r="P225" s="84"/>
      <c r="Q225" s="84"/>
      <c r="R225" s="84"/>
      <c r="S225" s="84"/>
      <c r="T225" s="85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7" t="s">
        <v>194</v>
      </c>
      <c r="AU225" s="17" t="s">
        <v>85</v>
      </c>
    </row>
    <row r="226" s="2" customFormat="1" ht="33" customHeight="1">
      <c r="A226" s="38"/>
      <c r="B226" s="39"/>
      <c r="C226" s="213" t="s">
        <v>400</v>
      </c>
      <c r="D226" s="213" t="s">
        <v>188</v>
      </c>
      <c r="E226" s="214" t="s">
        <v>637</v>
      </c>
      <c r="F226" s="215" t="s">
        <v>638</v>
      </c>
      <c r="G226" s="216" t="s">
        <v>230</v>
      </c>
      <c r="H226" s="217">
        <v>35.923000000000002</v>
      </c>
      <c r="I226" s="218"/>
      <c r="J226" s="219">
        <f>ROUND(I226*H226,2)</f>
        <v>0</v>
      </c>
      <c r="K226" s="220"/>
      <c r="L226" s="44"/>
      <c r="M226" s="221" t="s">
        <v>19</v>
      </c>
      <c r="N226" s="222" t="s">
        <v>44</v>
      </c>
      <c r="O226" s="84"/>
      <c r="P226" s="223">
        <f>O226*H226</f>
        <v>0</v>
      </c>
      <c r="Q226" s="223">
        <v>0</v>
      </c>
      <c r="R226" s="223">
        <f>Q226*H226</f>
        <v>0</v>
      </c>
      <c r="S226" s="223">
        <v>0</v>
      </c>
      <c r="T226" s="224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25" t="s">
        <v>192</v>
      </c>
      <c r="AT226" s="225" t="s">
        <v>188</v>
      </c>
      <c r="AU226" s="225" t="s">
        <v>85</v>
      </c>
      <c r="AY226" s="17" t="s">
        <v>186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17" t="s">
        <v>85</v>
      </c>
      <c r="BK226" s="226">
        <f>ROUND(I226*H226,2)</f>
        <v>0</v>
      </c>
      <c r="BL226" s="17" t="s">
        <v>192</v>
      </c>
      <c r="BM226" s="225" t="s">
        <v>2825</v>
      </c>
    </row>
    <row r="227" s="2" customFormat="1">
      <c r="A227" s="38"/>
      <c r="B227" s="39"/>
      <c r="C227" s="40"/>
      <c r="D227" s="227" t="s">
        <v>194</v>
      </c>
      <c r="E227" s="40"/>
      <c r="F227" s="228" t="s">
        <v>640</v>
      </c>
      <c r="G227" s="40"/>
      <c r="H227" s="40"/>
      <c r="I227" s="229"/>
      <c r="J227" s="40"/>
      <c r="K227" s="40"/>
      <c r="L227" s="44"/>
      <c r="M227" s="230"/>
      <c r="N227" s="231"/>
      <c r="O227" s="84"/>
      <c r="P227" s="84"/>
      <c r="Q227" s="84"/>
      <c r="R227" s="84"/>
      <c r="S227" s="84"/>
      <c r="T227" s="85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7" t="s">
        <v>194</v>
      </c>
      <c r="AU227" s="17" t="s">
        <v>85</v>
      </c>
    </row>
    <row r="228" s="2" customFormat="1" ht="44.25" customHeight="1">
      <c r="A228" s="38"/>
      <c r="B228" s="39"/>
      <c r="C228" s="213" t="s">
        <v>406</v>
      </c>
      <c r="D228" s="213" t="s">
        <v>188</v>
      </c>
      <c r="E228" s="214" t="s">
        <v>642</v>
      </c>
      <c r="F228" s="215" t="s">
        <v>643</v>
      </c>
      <c r="G228" s="216" t="s">
        <v>230</v>
      </c>
      <c r="H228" s="217">
        <v>718.46000000000004</v>
      </c>
      <c r="I228" s="218"/>
      <c r="J228" s="219">
        <f>ROUND(I228*H228,2)</f>
        <v>0</v>
      </c>
      <c r="K228" s="220"/>
      <c r="L228" s="44"/>
      <c r="M228" s="221" t="s">
        <v>19</v>
      </c>
      <c r="N228" s="222" t="s">
        <v>44</v>
      </c>
      <c r="O228" s="84"/>
      <c r="P228" s="223">
        <f>O228*H228</f>
        <v>0</v>
      </c>
      <c r="Q228" s="223">
        <v>0</v>
      </c>
      <c r="R228" s="223">
        <f>Q228*H228</f>
        <v>0</v>
      </c>
      <c r="S228" s="223">
        <v>0</v>
      </c>
      <c r="T228" s="224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25" t="s">
        <v>192</v>
      </c>
      <c r="AT228" s="225" t="s">
        <v>188</v>
      </c>
      <c r="AU228" s="225" t="s">
        <v>85</v>
      </c>
      <c r="AY228" s="17" t="s">
        <v>186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7" t="s">
        <v>85</v>
      </c>
      <c r="BK228" s="226">
        <f>ROUND(I228*H228,2)</f>
        <v>0</v>
      </c>
      <c r="BL228" s="17" t="s">
        <v>192</v>
      </c>
      <c r="BM228" s="225" t="s">
        <v>2826</v>
      </c>
    </row>
    <row r="229" s="2" customFormat="1">
      <c r="A229" s="38"/>
      <c r="B229" s="39"/>
      <c r="C229" s="40"/>
      <c r="D229" s="227" t="s">
        <v>194</v>
      </c>
      <c r="E229" s="40"/>
      <c r="F229" s="228" t="s">
        <v>645</v>
      </c>
      <c r="G229" s="40"/>
      <c r="H229" s="40"/>
      <c r="I229" s="229"/>
      <c r="J229" s="40"/>
      <c r="K229" s="40"/>
      <c r="L229" s="44"/>
      <c r="M229" s="230"/>
      <c r="N229" s="231"/>
      <c r="O229" s="84"/>
      <c r="P229" s="84"/>
      <c r="Q229" s="84"/>
      <c r="R229" s="84"/>
      <c r="S229" s="84"/>
      <c r="T229" s="85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7" t="s">
        <v>194</v>
      </c>
      <c r="AU229" s="17" t="s">
        <v>85</v>
      </c>
    </row>
    <row r="230" s="14" customFormat="1">
      <c r="A230" s="14"/>
      <c r="B230" s="243"/>
      <c r="C230" s="244"/>
      <c r="D230" s="234" t="s">
        <v>196</v>
      </c>
      <c r="E230" s="244"/>
      <c r="F230" s="246" t="s">
        <v>2827</v>
      </c>
      <c r="G230" s="244"/>
      <c r="H230" s="247">
        <v>718.46000000000004</v>
      </c>
      <c r="I230" s="248"/>
      <c r="J230" s="244"/>
      <c r="K230" s="244"/>
      <c r="L230" s="249"/>
      <c r="M230" s="250"/>
      <c r="N230" s="251"/>
      <c r="O230" s="251"/>
      <c r="P230" s="251"/>
      <c r="Q230" s="251"/>
      <c r="R230" s="251"/>
      <c r="S230" s="251"/>
      <c r="T230" s="25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3" t="s">
        <v>196</v>
      </c>
      <c r="AU230" s="253" t="s">
        <v>85</v>
      </c>
      <c r="AV230" s="14" t="s">
        <v>85</v>
      </c>
      <c r="AW230" s="14" t="s">
        <v>4</v>
      </c>
      <c r="AX230" s="14" t="s">
        <v>79</v>
      </c>
      <c r="AY230" s="253" t="s">
        <v>186</v>
      </c>
    </row>
    <row r="231" s="2" customFormat="1" ht="44.25" customHeight="1">
      <c r="A231" s="38"/>
      <c r="B231" s="39"/>
      <c r="C231" s="213" t="s">
        <v>412</v>
      </c>
      <c r="D231" s="213" t="s">
        <v>188</v>
      </c>
      <c r="E231" s="214" t="s">
        <v>648</v>
      </c>
      <c r="F231" s="215" t="s">
        <v>649</v>
      </c>
      <c r="G231" s="216" t="s">
        <v>230</v>
      </c>
      <c r="H231" s="217">
        <v>29.675999999999998</v>
      </c>
      <c r="I231" s="218"/>
      <c r="J231" s="219">
        <f>ROUND(I231*H231,2)</f>
        <v>0</v>
      </c>
      <c r="K231" s="220"/>
      <c r="L231" s="44"/>
      <c r="M231" s="221" t="s">
        <v>19</v>
      </c>
      <c r="N231" s="222" t="s">
        <v>44</v>
      </c>
      <c r="O231" s="84"/>
      <c r="P231" s="223">
        <f>O231*H231</f>
        <v>0</v>
      </c>
      <c r="Q231" s="223">
        <v>0</v>
      </c>
      <c r="R231" s="223">
        <f>Q231*H231</f>
        <v>0</v>
      </c>
      <c r="S231" s="223">
        <v>0</v>
      </c>
      <c r="T231" s="224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25" t="s">
        <v>192</v>
      </c>
      <c r="AT231" s="225" t="s">
        <v>188</v>
      </c>
      <c r="AU231" s="225" t="s">
        <v>85</v>
      </c>
      <c r="AY231" s="17" t="s">
        <v>186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7" t="s">
        <v>85</v>
      </c>
      <c r="BK231" s="226">
        <f>ROUND(I231*H231,2)</f>
        <v>0</v>
      </c>
      <c r="BL231" s="17" t="s">
        <v>192</v>
      </c>
      <c r="BM231" s="225" t="s">
        <v>2828</v>
      </c>
    </row>
    <row r="232" s="2" customFormat="1">
      <c r="A232" s="38"/>
      <c r="B232" s="39"/>
      <c r="C232" s="40"/>
      <c r="D232" s="227" t="s">
        <v>194</v>
      </c>
      <c r="E232" s="40"/>
      <c r="F232" s="228" t="s">
        <v>651</v>
      </c>
      <c r="G232" s="40"/>
      <c r="H232" s="40"/>
      <c r="I232" s="229"/>
      <c r="J232" s="40"/>
      <c r="K232" s="40"/>
      <c r="L232" s="44"/>
      <c r="M232" s="230"/>
      <c r="N232" s="231"/>
      <c r="O232" s="84"/>
      <c r="P232" s="84"/>
      <c r="Q232" s="84"/>
      <c r="R232" s="84"/>
      <c r="S232" s="84"/>
      <c r="T232" s="85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7" t="s">
        <v>194</v>
      </c>
      <c r="AU232" s="17" t="s">
        <v>85</v>
      </c>
    </row>
    <row r="233" s="14" customFormat="1">
      <c r="A233" s="14"/>
      <c r="B233" s="243"/>
      <c r="C233" s="244"/>
      <c r="D233" s="234" t="s">
        <v>196</v>
      </c>
      <c r="E233" s="245" t="s">
        <v>19</v>
      </c>
      <c r="F233" s="246" t="s">
        <v>2829</v>
      </c>
      <c r="G233" s="244"/>
      <c r="H233" s="247">
        <v>29.675999999999998</v>
      </c>
      <c r="I233" s="248"/>
      <c r="J233" s="244"/>
      <c r="K233" s="244"/>
      <c r="L233" s="249"/>
      <c r="M233" s="250"/>
      <c r="N233" s="251"/>
      <c r="O233" s="251"/>
      <c r="P233" s="251"/>
      <c r="Q233" s="251"/>
      <c r="R233" s="251"/>
      <c r="S233" s="251"/>
      <c r="T233" s="25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3" t="s">
        <v>196</v>
      </c>
      <c r="AU233" s="253" t="s">
        <v>85</v>
      </c>
      <c r="AV233" s="14" t="s">
        <v>85</v>
      </c>
      <c r="AW233" s="14" t="s">
        <v>33</v>
      </c>
      <c r="AX233" s="14" t="s">
        <v>72</v>
      </c>
      <c r="AY233" s="253" t="s">
        <v>186</v>
      </c>
    </row>
    <row r="234" s="2" customFormat="1" ht="37.8" customHeight="1">
      <c r="A234" s="38"/>
      <c r="B234" s="39"/>
      <c r="C234" s="213" t="s">
        <v>417</v>
      </c>
      <c r="D234" s="213" t="s">
        <v>188</v>
      </c>
      <c r="E234" s="214" t="s">
        <v>659</v>
      </c>
      <c r="F234" s="215" t="s">
        <v>660</v>
      </c>
      <c r="G234" s="216" t="s">
        <v>230</v>
      </c>
      <c r="H234" s="217">
        <v>0.25800000000000001</v>
      </c>
      <c r="I234" s="218"/>
      <c r="J234" s="219">
        <f>ROUND(I234*H234,2)</f>
        <v>0</v>
      </c>
      <c r="K234" s="220"/>
      <c r="L234" s="44"/>
      <c r="M234" s="221" t="s">
        <v>19</v>
      </c>
      <c r="N234" s="222" t="s">
        <v>44</v>
      </c>
      <c r="O234" s="84"/>
      <c r="P234" s="223">
        <f>O234*H234</f>
        <v>0</v>
      </c>
      <c r="Q234" s="223">
        <v>0</v>
      </c>
      <c r="R234" s="223">
        <f>Q234*H234</f>
        <v>0</v>
      </c>
      <c r="S234" s="223">
        <v>0</v>
      </c>
      <c r="T234" s="224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25" t="s">
        <v>192</v>
      </c>
      <c r="AT234" s="225" t="s">
        <v>188</v>
      </c>
      <c r="AU234" s="225" t="s">
        <v>85</v>
      </c>
      <c r="AY234" s="17" t="s">
        <v>186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7" t="s">
        <v>85</v>
      </c>
      <c r="BK234" s="226">
        <f>ROUND(I234*H234,2)</f>
        <v>0</v>
      </c>
      <c r="BL234" s="17" t="s">
        <v>192</v>
      </c>
      <c r="BM234" s="225" t="s">
        <v>2830</v>
      </c>
    </row>
    <row r="235" s="2" customFormat="1">
      <c r="A235" s="38"/>
      <c r="B235" s="39"/>
      <c r="C235" s="40"/>
      <c r="D235" s="227" t="s">
        <v>194</v>
      </c>
      <c r="E235" s="40"/>
      <c r="F235" s="228" t="s">
        <v>662</v>
      </c>
      <c r="G235" s="40"/>
      <c r="H235" s="40"/>
      <c r="I235" s="229"/>
      <c r="J235" s="40"/>
      <c r="K235" s="40"/>
      <c r="L235" s="44"/>
      <c r="M235" s="230"/>
      <c r="N235" s="231"/>
      <c r="O235" s="84"/>
      <c r="P235" s="84"/>
      <c r="Q235" s="84"/>
      <c r="R235" s="84"/>
      <c r="S235" s="84"/>
      <c r="T235" s="85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7" t="s">
        <v>194</v>
      </c>
      <c r="AU235" s="17" t="s">
        <v>85</v>
      </c>
    </row>
    <row r="236" s="2" customFormat="1" ht="44.25" customHeight="1">
      <c r="A236" s="38"/>
      <c r="B236" s="39"/>
      <c r="C236" s="213" t="s">
        <v>424</v>
      </c>
      <c r="D236" s="213" t="s">
        <v>188</v>
      </c>
      <c r="E236" s="214" t="s">
        <v>2831</v>
      </c>
      <c r="F236" s="215" t="s">
        <v>2832</v>
      </c>
      <c r="G236" s="216" t="s">
        <v>230</v>
      </c>
      <c r="H236" s="217">
        <v>5.423</v>
      </c>
      <c r="I236" s="218"/>
      <c r="J236" s="219">
        <f>ROUND(I236*H236,2)</f>
        <v>0</v>
      </c>
      <c r="K236" s="220"/>
      <c r="L236" s="44"/>
      <c r="M236" s="221" t="s">
        <v>19</v>
      </c>
      <c r="N236" s="222" t="s">
        <v>44</v>
      </c>
      <c r="O236" s="84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4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25" t="s">
        <v>192</v>
      </c>
      <c r="AT236" s="225" t="s">
        <v>188</v>
      </c>
      <c r="AU236" s="225" t="s">
        <v>85</v>
      </c>
      <c r="AY236" s="17" t="s">
        <v>186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7" t="s">
        <v>85</v>
      </c>
      <c r="BK236" s="226">
        <f>ROUND(I236*H236,2)</f>
        <v>0</v>
      </c>
      <c r="BL236" s="17" t="s">
        <v>192</v>
      </c>
      <c r="BM236" s="225" t="s">
        <v>2833</v>
      </c>
    </row>
    <row r="237" s="2" customFormat="1">
      <c r="A237" s="38"/>
      <c r="B237" s="39"/>
      <c r="C237" s="40"/>
      <c r="D237" s="227" t="s">
        <v>194</v>
      </c>
      <c r="E237" s="40"/>
      <c r="F237" s="228" t="s">
        <v>2834</v>
      </c>
      <c r="G237" s="40"/>
      <c r="H237" s="40"/>
      <c r="I237" s="229"/>
      <c r="J237" s="40"/>
      <c r="K237" s="40"/>
      <c r="L237" s="44"/>
      <c r="M237" s="230"/>
      <c r="N237" s="231"/>
      <c r="O237" s="84"/>
      <c r="P237" s="84"/>
      <c r="Q237" s="84"/>
      <c r="R237" s="84"/>
      <c r="S237" s="84"/>
      <c r="T237" s="85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7" t="s">
        <v>194</v>
      </c>
      <c r="AU237" s="17" t="s">
        <v>85</v>
      </c>
    </row>
    <row r="238" s="2" customFormat="1" ht="44.25" customHeight="1">
      <c r="A238" s="38"/>
      <c r="B238" s="39"/>
      <c r="C238" s="213" t="s">
        <v>430</v>
      </c>
      <c r="D238" s="213" t="s">
        <v>188</v>
      </c>
      <c r="E238" s="214" t="s">
        <v>2835</v>
      </c>
      <c r="F238" s="215" t="s">
        <v>2836</v>
      </c>
      <c r="G238" s="216" t="s">
        <v>230</v>
      </c>
      <c r="H238" s="217">
        <v>0.32500000000000001</v>
      </c>
      <c r="I238" s="218"/>
      <c r="J238" s="219">
        <f>ROUND(I238*H238,2)</f>
        <v>0</v>
      </c>
      <c r="K238" s="220"/>
      <c r="L238" s="44"/>
      <c r="M238" s="221" t="s">
        <v>19</v>
      </c>
      <c r="N238" s="222" t="s">
        <v>44</v>
      </c>
      <c r="O238" s="84"/>
      <c r="P238" s="223">
        <f>O238*H238</f>
        <v>0</v>
      </c>
      <c r="Q238" s="223">
        <v>0</v>
      </c>
      <c r="R238" s="223">
        <f>Q238*H238</f>
        <v>0</v>
      </c>
      <c r="S238" s="223">
        <v>0</v>
      </c>
      <c r="T238" s="224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25" t="s">
        <v>192</v>
      </c>
      <c r="AT238" s="225" t="s">
        <v>188</v>
      </c>
      <c r="AU238" s="225" t="s">
        <v>85</v>
      </c>
      <c r="AY238" s="17" t="s">
        <v>186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7" t="s">
        <v>85</v>
      </c>
      <c r="BK238" s="226">
        <f>ROUND(I238*H238,2)</f>
        <v>0</v>
      </c>
      <c r="BL238" s="17" t="s">
        <v>192</v>
      </c>
      <c r="BM238" s="225" t="s">
        <v>2837</v>
      </c>
    </row>
    <row r="239" s="2" customFormat="1">
      <c r="A239" s="38"/>
      <c r="B239" s="39"/>
      <c r="C239" s="40"/>
      <c r="D239" s="227" t="s">
        <v>194</v>
      </c>
      <c r="E239" s="40"/>
      <c r="F239" s="228" t="s">
        <v>2838</v>
      </c>
      <c r="G239" s="40"/>
      <c r="H239" s="40"/>
      <c r="I239" s="229"/>
      <c r="J239" s="40"/>
      <c r="K239" s="40"/>
      <c r="L239" s="44"/>
      <c r="M239" s="230"/>
      <c r="N239" s="231"/>
      <c r="O239" s="84"/>
      <c r="P239" s="84"/>
      <c r="Q239" s="84"/>
      <c r="R239" s="84"/>
      <c r="S239" s="84"/>
      <c r="T239" s="85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7" t="s">
        <v>194</v>
      </c>
      <c r="AU239" s="17" t="s">
        <v>85</v>
      </c>
    </row>
    <row r="240" s="2" customFormat="1" ht="44.25" customHeight="1">
      <c r="A240" s="38"/>
      <c r="B240" s="39"/>
      <c r="C240" s="213" t="s">
        <v>436</v>
      </c>
      <c r="D240" s="213" t="s">
        <v>188</v>
      </c>
      <c r="E240" s="214" t="s">
        <v>2839</v>
      </c>
      <c r="F240" s="215" t="s">
        <v>2840</v>
      </c>
      <c r="G240" s="216" t="s">
        <v>230</v>
      </c>
      <c r="H240" s="217">
        <v>0.53700000000000003</v>
      </c>
      <c r="I240" s="218"/>
      <c r="J240" s="219">
        <f>ROUND(I240*H240,2)</f>
        <v>0</v>
      </c>
      <c r="K240" s="220"/>
      <c r="L240" s="44"/>
      <c r="M240" s="221" t="s">
        <v>19</v>
      </c>
      <c r="N240" s="222" t="s">
        <v>44</v>
      </c>
      <c r="O240" s="84"/>
      <c r="P240" s="223">
        <f>O240*H240</f>
        <v>0</v>
      </c>
      <c r="Q240" s="223">
        <v>0</v>
      </c>
      <c r="R240" s="223">
        <f>Q240*H240</f>
        <v>0</v>
      </c>
      <c r="S240" s="223">
        <v>0</v>
      </c>
      <c r="T240" s="224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25" t="s">
        <v>192</v>
      </c>
      <c r="AT240" s="225" t="s">
        <v>188</v>
      </c>
      <c r="AU240" s="225" t="s">
        <v>85</v>
      </c>
      <c r="AY240" s="17" t="s">
        <v>186</v>
      </c>
      <c r="BE240" s="226">
        <f>IF(N240="základní",J240,0)</f>
        <v>0</v>
      </c>
      <c r="BF240" s="226">
        <f>IF(N240="snížená",J240,0)</f>
        <v>0</v>
      </c>
      <c r="BG240" s="226">
        <f>IF(N240="zákl. přenesená",J240,0)</f>
        <v>0</v>
      </c>
      <c r="BH240" s="226">
        <f>IF(N240="sníž. přenesená",J240,0)</f>
        <v>0</v>
      </c>
      <c r="BI240" s="226">
        <f>IF(N240="nulová",J240,0)</f>
        <v>0</v>
      </c>
      <c r="BJ240" s="17" t="s">
        <v>85</v>
      </c>
      <c r="BK240" s="226">
        <f>ROUND(I240*H240,2)</f>
        <v>0</v>
      </c>
      <c r="BL240" s="17" t="s">
        <v>192</v>
      </c>
      <c r="BM240" s="225" t="s">
        <v>2841</v>
      </c>
    </row>
    <row r="241" s="2" customFormat="1">
      <c r="A241" s="38"/>
      <c r="B241" s="39"/>
      <c r="C241" s="40"/>
      <c r="D241" s="227" t="s">
        <v>194</v>
      </c>
      <c r="E241" s="40"/>
      <c r="F241" s="228" t="s">
        <v>2842</v>
      </c>
      <c r="G241" s="40"/>
      <c r="H241" s="40"/>
      <c r="I241" s="229"/>
      <c r="J241" s="40"/>
      <c r="K241" s="40"/>
      <c r="L241" s="44"/>
      <c r="M241" s="230"/>
      <c r="N241" s="231"/>
      <c r="O241" s="84"/>
      <c r="P241" s="84"/>
      <c r="Q241" s="84"/>
      <c r="R241" s="84"/>
      <c r="S241" s="84"/>
      <c r="T241" s="85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7" t="s">
        <v>194</v>
      </c>
      <c r="AU241" s="17" t="s">
        <v>85</v>
      </c>
    </row>
    <row r="242" s="12" customFormat="1" ht="22.8" customHeight="1">
      <c r="A242" s="12"/>
      <c r="B242" s="197"/>
      <c r="C242" s="198"/>
      <c r="D242" s="199" t="s">
        <v>71</v>
      </c>
      <c r="E242" s="211" t="s">
        <v>672</v>
      </c>
      <c r="F242" s="211" t="s">
        <v>673</v>
      </c>
      <c r="G242" s="198"/>
      <c r="H242" s="198"/>
      <c r="I242" s="201"/>
      <c r="J242" s="212">
        <f>BK242</f>
        <v>0</v>
      </c>
      <c r="K242" s="198"/>
      <c r="L242" s="203"/>
      <c r="M242" s="204"/>
      <c r="N242" s="205"/>
      <c r="O242" s="205"/>
      <c r="P242" s="206">
        <f>SUM(P243:P244)</f>
        <v>0</v>
      </c>
      <c r="Q242" s="205"/>
      <c r="R242" s="206">
        <f>SUM(R243:R244)</f>
        <v>0</v>
      </c>
      <c r="S242" s="205"/>
      <c r="T242" s="207">
        <f>SUM(T243:T244)</f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08" t="s">
        <v>79</v>
      </c>
      <c r="AT242" s="209" t="s">
        <v>71</v>
      </c>
      <c r="AU242" s="209" t="s">
        <v>79</v>
      </c>
      <c r="AY242" s="208" t="s">
        <v>186</v>
      </c>
      <c r="BK242" s="210">
        <f>SUM(BK243:BK244)</f>
        <v>0</v>
      </c>
    </row>
    <row r="243" s="2" customFormat="1" ht="55.5" customHeight="1">
      <c r="A243" s="38"/>
      <c r="B243" s="39"/>
      <c r="C243" s="213" t="s">
        <v>442</v>
      </c>
      <c r="D243" s="213" t="s">
        <v>188</v>
      </c>
      <c r="E243" s="214" t="s">
        <v>2843</v>
      </c>
      <c r="F243" s="215" t="s">
        <v>2844</v>
      </c>
      <c r="G243" s="216" t="s">
        <v>230</v>
      </c>
      <c r="H243" s="217">
        <v>21.151</v>
      </c>
      <c r="I243" s="218"/>
      <c r="J243" s="219">
        <f>ROUND(I243*H243,2)</f>
        <v>0</v>
      </c>
      <c r="K243" s="220"/>
      <c r="L243" s="44"/>
      <c r="M243" s="221" t="s">
        <v>19</v>
      </c>
      <c r="N243" s="222" t="s">
        <v>44</v>
      </c>
      <c r="O243" s="84"/>
      <c r="P243" s="223">
        <f>O243*H243</f>
        <v>0</v>
      </c>
      <c r="Q243" s="223">
        <v>0</v>
      </c>
      <c r="R243" s="223">
        <f>Q243*H243</f>
        <v>0</v>
      </c>
      <c r="S243" s="223">
        <v>0</v>
      </c>
      <c r="T243" s="224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25" t="s">
        <v>192</v>
      </c>
      <c r="AT243" s="225" t="s">
        <v>188</v>
      </c>
      <c r="AU243" s="225" t="s">
        <v>85</v>
      </c>
      <c r="AY243" s="17" t="s">
        <v>186</v>
      </c>
      <c r="BE243" s="226">
        <f>IF(N243="základní",J243,0)</f>
        <v>0</v>
      </c>
      <c r="BF243" s="226">
        <f>IF(N243="snížená",J243,0)</f>
        <v>0</v>
      </c>
      <c r="BG243" s="226">
        <f>IF(N243="zákl. přenesená",J243,0)</f>
        <v>0</v>
      </c>
      <c r="BH243" s="226">
        <f>IF(N243="sníž. přenesená",J243,0)</f>
        <v>0</v>
      </c>
      <c r="BI243" s="226">
        <f>IF(N243="nulová",J243,0)</f>
        <v>0</v>
      </c>
      <c r="BJ243" s="17" t="s">
        <v>85</v>
      </c>
      <c r="BK243" s="226">
        <f>ROUND(I243*H243,2)</f>
        <v>0</v>
      </c>
      <c r="BL243" s="17" t="s">
        <v>192</v>
      </c>
      <c r="BM243" s="225" t="s">
        <v>2845</v>
      </c>
    </row>
    <row r="244" s="2" customFormat="1">
      <c r="A244" s="38"/>
      <c r="B244" s="39"/>
      <c r="C244" s="40"/>
      <c r="D244" s="227" t="s">
        <v>194</v>
      </c>
      <c r="E244" s="40"/>
      <c r="F244" s="228" t="s">
        <v>2846</v>
      </c>
      <c r="G244" s="40"/>
      <c r="H244" s="40"/>
      <c r="I244" s="229"/>
      <c r="J244" s="40"/>
      <c r="K244" s="40"/>
      <c r="L244" s="44"/>
      <c r="M244" s="230"/>
      <c r="N244" s="231"/>
      <c r="O244" s="84"/>
      <c r="P244" s="84"/>
      <c r="Q244" s="84"/>
      <c r="R244" s="84"/>
      <c r="S244" s="84"/>
      <c r="T244" s="85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7" t="s">
        <v>194</v>
      </c>
      <c r="AU244" s="17" t="s">
        <v>85</v>
      </c>
    </row>
    <row r="245" s="12" customFormat="1" ht="25.92" customHeight="1">
      <c r="A245" s="12"/>
      <c r="B245" s="197"/>
      <c r="C245" s="198"/>
      <c r="D245" s="199" t="s">
        <v>71</v>
      </c>
      <c r="E245" s="200" t="s">
        <v>679</v>
      </c>
      <c r="F245" s="200" t="s">
        <v>680</v>
      </c>
      <c r="G245" s="198"/>
      <c r="H245" s="198"/>
      <c r="I245" s="201"/>
      <c r="J245" s="202">
        <f>BK245</f>
        <v>0</v>
      </c>
      <c r="K245" s="198"/>
      <c r="L245" s="203"/>
      <c r="M245" s="204"/>
      <c r="N245" s="205"/>
      <c r="O245" s="205"/>
      <c r="P245" s="206">
        <f>P246+P302+P330+P658+P683+P777+P866+P942+P966+P977</f>
        <v>0</v>
      </c>
      <c r="Q245" s="205"/>
      <c r="R245" s="206">
        <f>R246+R302+R330+R658+R683+R777+R866+R942+R966+R977</f>
        <v>18.017776350224999</v>
      </c>
      <c r="S245" s="205"/>
      <c r="T245" s="207">
        <f>T246+T302+T330+T658+T683+T777+T866+T942+T966+T977</f>
        <v>11.347035580000002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08" t="s">
        <v>85</v>
      </c>
      <c r="AT245" s="209" t="s">
        <v>71</v>
      </c>
      <c r="AU245" s="209" t="s">
        <v>72</v>
      </c>
      <c r="AY245" s="208" t="s">
        <v>186</v>
      </c>
      <c r="BK245" s="210">
        <f>BK246+BK302+BK330+BK658+BK683+BK777+BK866+BK942+BK966+BK977</f>
        <v>0</v>
      </c>
    </row>
    <row r="246" s="12" customFormat="1" ht="22.8" customHeight="1">
      <c r="A246" s="12"/>
      <c r="B246" s="197"/>
      <c r="C246" s="198"/>
      <c r="D246" s="199" t="s">
        <v>71</v>
      </c>
      <c r="E246" s="211" t="s">
        <v>739</v>
      </c>
      <c r="F246" s="211" t="s">
        <v>740</v>
      </c>
      <c r="G246" s="198"/>
      <c r="H246" s="198"/>
      <c r="I246" s="201"/>
      <c r="J246" s="212">
        <f>BK246</f>
        <v>0</v>
      </c>
      <c r="K246" s="198"/>
      <c r="L246" s="203"/>
      <c r="M246" s="204"/>
      <c r="N246" s="205"/>
      <c r="O246" s="205"/>
      <c r="P246" s="206">
        <f>SUM(P247:P301)</f>
        <v>0</v>
      </c>
      <c r="Q246" s="205"/>
      <c r="R246" s="206">
        <f>SUM(R247:R301)</f>
        <v>0.018042000000000002</v>
      </c>
      <c r="S246" s="205"/>
      <c r="T246" s="207">
        <f>SUM(T247:T301)</f>
        <v>0.53674250000000001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08" t="s">
        <v>85</v>
      </c>
      <c r="AT246" s="209" t="s">
        <v>71</v>
      </c>
      <c r="AU246" s="209" t="s">
        <v>79</v>
      </c>
      <c r="AY246" s="208" t="s">
        <v>186</v>
      </c>
      <c r="BK246" s="210">
        <f>SUM(BK247:BK301)</f>
        <v>0</v>
      </c>
    </row>
    <row r="247" s="2" customFormat="1" ht="49.05" customHeight="1">
      <c r="A247" s="38"/>
      <c r="B247" s="39"/>
      <c r="C247" s="213" t="s">
        <v>447</v>
      </c>
      <c r="D247" s="213" t="s">
        <v>188</v>
      </c>
      <c r="E247" s="214" t="s">
        <v>2847</v>
      </c>
      <c r="F247" s="215" t="s">
        <v>2848</v>
      </c>
      <c r="G247" s="216" t="s">
        <v>256</v>
      </c>
      <c r="H247" s="217">
        <v>306.70999999999998</v>
      </c>
      <c r="I247" s="218"/>
      <c r="J247" s="219">
        <f>ROUND(I247*H247,2)</f>
        <v>0</v>
      </c>
      <c r="K247" s="220"/>
      <c r="L247" s="44"/>
      <c r="M247" s="221" t="s">
        <v>19</v>
      </c>
      <c r="N247" s="222" t="s">
        <v>44</v>
      </c>
      <c r="O247" s="84"/>
      <c r="P247" s="223">
        <f>O247*H247</f>
        <v>0</v>
      </c>
      <c r="Q247" s="223">
        <v>0</v>
      </c>
      <c r="R247" s="223">
        <f>Q247*H247</f>
        <v>0</v>
      </c>
      <c r="S247" s="223">
        <v>0.00175</v>
      </c>
      <c r="T247" s="224">
        <f>S247*H247</f>
        <v>0.53674250000000001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25" t="s">
        <v>306</v>
      </c>
      <c r="AT247" s="225" t="s">
        <v>188</v>
      </c>
      <c r="AU247" s="225" t="s">
        <v>85</v>
      </c>
      <c r="AY247" s="17" t="s">
        <v>186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17" t="s">
        <v>85</v>
      </c>
      <c r="BK247" s="226">
        <f>ROUND(I247*H247,2)</f>
        <v>0</v>
      </c>
      <c r="BL247" s="17" t="s">
        <v>306</v>
      </c>
      <c r="BM247" s="225" t="s">
        <v>2849</v>
      </c>
    </row>
    <row r="248" s="2" customFormat="1">
      <c r="A248" s="38"/>
      <c r="B248" s="39"/>
      <c r="C248" s="40"/>
      <c r="D248" s="227" t="s">
        <v>194</v>
      </c>
      <c r="E248" s="40"/>
      <c r="F248" s="228" t="s">
        <v>2850</v>
      </c>
      <c r="G248" s="40"/>
      <c r="H248" s="40"/>
      <c r="I248" s="229"/>
      <c r="J248" s="40"/>
      <c r="K248" s="40"/>
      <c r="L248" s="44"/>
      <c r="M248" s="230"/>
      <c r="N248" s="231"/>
      <c r="O248" s="84"/>
      <c r="P248" s="84"/>
      <c r="Q248" s="84"/>
      <c r="R248" s="84"/>
      <c r="S248" s="84"/>
      <c r="T248" s="85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7" t="s">
        <v>194</v>
      </c>
      <c r="AU248" s="17" t="s">
        <v>85</v>
      </c>
    </row>
    <row r="249" s="13" customFormat="1">
      <c r="A249" s="13"/>
      <c r="B249" s="232"/>
      <c r="C249" s="233"/>
      <c r="D249" s="234" t="s">
        <v>196</v>
      </c>
      <c r="E249" s="235" t="s">
        <v>19</v>
      </c>
      <c r="F249" s="236" t="s">
        <v>2851</v>
      </c>
      <c r="G249" s="233"/>
      <c r="H249" s="235" t="s">
        <v>19</v>
      </c>
      <c r="I249" s="237"/>
      <c r="J249" s="233"/>
      <c r="K249" s="233"/>
      <c r="L249" s="238"/>
      <c r="M249" s="239"/>
      <c r="N249" s="240"/>
      <c r="O249" s="240"/>
      <c r="P249" s="240"/>
      <c r="Q249" s="240"/>
      <c r="R249" s="240"/>
      <c r="S249" s="240"/>
      <c r="T249" s="241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2" t="s">
        <v>196</v>
      </c>
      <c r="AU249" s="242" t="s">
        <v>85</v>
      </c>
      <c r="AV249" s="13" t="s">
        <v>79</v>
      </c>
      <c r="AW249" s="13" t="s">
        <v>33</v>
      </c>
      <c r="AX249" s="13" t="s">
        <v>72</v>
      </c>
      <c r="AY249" s="242" t="s">
        <v>186</v>
      </c>
    </row>
    <row r="250" s="13" customFormat="1">
      <c r="A250" s="13"/>
      <c r="B250" s="232"/>
      <c r="C250" s="233"/>
      <c r="D250" s="234" t="s">
        <v>196</v>
      </c>
      <c r="E250" s="235" t="s">
        <v>19</v>
      </c>
      <c r="F250" s="236" t="s">
        <v>2852</v>
      </c>
      <c r="G250" s="233"/>
      <c r="H250" s="235" t="s">
        <v>19</v>
      </c>
      <c r="I250" s="237"/>
      <c r="J250" s="233"/>
      <c r="K250" s="233"/>
      <c r="L250" s="238"/>
      <c r="M250" s="239"/>
      <c r="N250" s="240"/>
      <c r="O250" s="240"/>
      <c r="P250" s="240"/>
      <c r="Q250" s="240"/>
      <c r="R250" s="240"/>
      <c r="S250" s="240"/>
      <c r="T250" s="24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2" t="s">
        <v>196</v>
      </c>
      <c r="AU250" s="242" t="s">
        <v>85</v>
      </c>
      <c r="AV250" s="13" t="s">
        <v>79</v>
      </c>
      <c r="AW250" s="13" t="s">
        <v>33</v>
      </c>
      <c r="AX250" s="13" t="s">
        <v>72</v>
      </c>
      <c r="AY250" s="242" t="s">
        <v>186</v>
      </c>
    </row>
    <row r="251" s="14" customFormat="1">
      <c r="A251" s="14"/>
      <c r="B251" s="243"/>
      <c r="C251" s="244"/>
      <c r="D251" s="234" t="s">
        <v>196</v>
      </c>
      <c r="E251" s="245" t="s">
        <v>19</v>
      </c>
      <c r="F251" s="246" t="s">
        <v>2853</v>
      </c>
      <c r="G251" s="244"/>
      <c r="H251" s="247">
        <v>22.620000000000001</v>
      </c>
      <c r="I251" s="248"/>
      <c r="J251" s="244"/>
      <c r="K251" s="244"/>
      <c r="L251" s="249"/>
      <c r="M251" s="250"/>
      <c r="N251" s="251"/>
      <c r="O251" s="251"/>
      <c r="P251" s="251"/>
      <c r="Q251" s="251"/>
      <c r="R251" s="251"/>
      <c r="S251" s="251"/>
      <c r="T251" s="25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3" t="s">
        <v>196</v>
      </c>
      <c r="AU251" s="253" t="s">
        <v>85</v>
      </c>
      <c r="AV251" s="14" t="s">
        <v>85</v>
      </c>
      <c r="AW251" s="14" t="s">
        <v>33</v>
      </c>
      <c r="AX251" s="14" t="s">
        <v>72</v>
      </c>
      <c r="AY251" s="253" t="s">
        <v>186</v>
      </c>
    </row>
    <row r="252" s="14" customFormat="1">
      <c r="A252" s="14"/>
      <c r="B252" s="243"/>
      <c r="C252" s="244"/>
      <c r="D252" s="234" t="s">
        <v>196</v>
      </c>
      <c r="E252" s="245" t="s">
        <v>19</v>
      </c>
      <c r="F252" s="246" t="s">
        <v>2854</v>
      </c>
      <c r="G252" s="244"/>
      <c r="H252" s="247">
        <v>4.5999999999999996</v>
      </c>
      <c r="I252" s="248"/>
      <c r="J252" s="244"/>
      <c r="K252" s="244"/>
      <c r="L252" s="249"/>
      <c r="M252" s="250"/>
      <c r="N252" s="251"/>
      <c r="O252" s="251"/>
      <c r="P252" s="251"/>
      <c r="Q252" s="251"/>
      <c r="R252" s="251"/>
      <c r="S252" s="251"/>
      <c r="T252" s="252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3" t="s">
        <v>196</v>
      </c>
      <c r="AU252" s="253" t="s">
        <v>85</v>
      </c>
      <c r="AV252" s="14" t="s">
        <v>85</v>
      </c>
      <c r="AW252" s="14" t="s">
        <v>33</v>
      </c>
      <c r="AX252" s="14" t="s">
        <v>72</v>
      </c>
      <c r="AY252" s="253" t="s">
        <v>186</v>
      </c>
    </row>
    <row r="253" s="14" customFormat="1">
      <c r="A253" s="14"/>
      <c r="B253" s="243"/>
      <c r="C253" s="244"/>
      <c r="D253" s="234" t="s">
        <v>196</v>
      </c>
      <c r="E253" s="245" t="s">
        <v>19</v>
      </c>
      <c r="F253" s="246" t="s">
        <v>2855</v>
      </c>
      <c r="G253" s="244"/>
      <c r="H253" s="247">
        <v>1.49</v>
      </c>
      <c r="I253" s="248"/>
      <c r="J253" s="244"/>
      <c r="K253" s="244"/>
      <c r="L253" s="249"/>
      <c r="M253" s="250"/>
      <c r="N253" s="251"/>
      <c r="O253" s="251"/>
      <c r="P253" s="251"/>
      <c r="Q253" s="251"/>
      <c r="R253" s="251"/>
      <c r="S253" s="251"/>
      <c r="T253" s="25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3" t="s">
        <v>196</v>
      </c>
      <c r="AU253" s="253" t="s">
        <v>85</v>
      </c>
      <c r="AV253" s="14" t="s">
        <v>85</v>
      </c>
      <c r="AW253" s="14" t="s">
        <v>33</v>
      </c>
      <c r="AX253" s="14" t="s">
        <v>72</v>
      </c>
      <c r="AY253" s="253" t="s">
        <v>186</v>
      </c>
    </row>
    <row r="254" s="14" customFormat="1">
      <c r="A254" s="14"/>
      <c r="B254" s="243"/>
      <c r="C254" s="244"/>
      <c r="D254" s="234" t="s">
        <v>196</v>
      </c>
      <c r="E254" s="245" t="s">
        <v>19</v>
      </c>
      <c r="F254" s="246" t="s">
        <v>2856</v>
      </c>
      <c r="G254" s="244"/>
      <c r="H254" s="247">
        <v>1.4299999999999999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3" t="s">
        <v>196</v>
      </c>
      <c r="AU254" s="253" t="s">
        <v>85</v>
      </c>
      <c r="AV254" s="14" t="s">
        <v>85</v>
      </c>
      <c r="AW254" s="14" t="s">
        <v>33</v>
      </c>
      <c r="AX254" s="14" t="s">
        <v>72</v>
      </c>
      <c r="AY254" s="253" t="s">
        <v>186</v>
      </c>
    </row>
    <row r="255" s="13" customFormat="1">
      <c r="A255" s="13"/>
      <c r="B255" s="232"/>
      <c r="C255" s="233"/>
      <c r="D255" s="234" t="s">
        <v>196</v>
      </c>
      <c r="E255" s="235" t="s">
        <v>19</v>
      </c>
      <c r="F255" s="236" t="s">
        <v>2857</v>
      </c>
      <c r="G255" s="233"/>
      <c r="H255" s="235" t="s">
        <v>19</v>
      </c>
      <c r="I255" s="237"/>
      <c r="J255" s="233"/>
      <c r="K255" s="233"/>
      <c r="L255" s="238"/>
      <c r="M255" s="239"/>
      <c r="N255" s="240"/>
      <c r="O255" s="240"/>
      <c r="P255" s="240"/>
      <c r="Q255" s="240"/>
      <c r="R255" s="240"/>
      <c r="S255" s="240"/>
      <c r="T255" s="241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2" t="s">
        <v>196</v>
      </c>
      <c r="AU255" s="242" t="s">
        <v>85</v>
      </c>
      <c r="AV255" s="13" t="s">
        <v>79</v>
      </c>
      <c r="AW255" s="13" t="s">
        <v>33</v>
      </c>
      <c r="AX255" s="13" t="s">
        <v>72</v>
      </c>
      <c r="AY255" s="242" t="s">
        <v>186</v>
      </c>
    </row>
    <row r="256" s="14" customFormat="1">
      <c r="A256" s="14"/>
      <c r="B256" s="243"/>
      <c r="C256" s="244"/>
      <c r="D256" s="234" t="s">
        <v>196</v>
      </c>
      <c r="E256" s="245" t="s">
        <v>19</v>
      </c>
      <c r="F256" s="246" t="s">
        <v>2858</v>
      </c>
      <c r="G256" s="244"/>
      <c r="H256" s="247">
        <v>38.25</v>
      </c>
      <c r="I256" s="248"/>
      <c r="J256" s="244"/>
      <c r="K256" s="244"/>
      <c r="L256" s="249"/>
      <c r="M256" s="250"/>
      <c r="N256" s="251"/>
      <c r="O256" s="251"/>
      <c r="P256" s="251"/>
      <c r="Q256" s="251"/>
      <c r="R256" s="251"/>
      <c r="S256" s="251"/>
      <c r="T256" s="25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3" t="s">
        <v>196</v>
      </c>
      <c r="AU256" s="253" t="s">
        <v>85</v>
      </c>
      <c r="AV256" s="14" t="s">
        <v>85</v>
      </c>
      <c r="AW256" s="14" t="s">
        <v>33</v>
      </c>
      <c r="AX256" s="14" t="s">
        <v>72</v>
      </c>
      <c r="AY256" s="253" t="s">
        <v>186</v>
      </c>
    </row>
    <row r="257" s="14" customFormat="1">
      <c r="A257" s="14"/>
      <c r="B257" s="243"/>
      <c r="C257" s="244"/>
      <c r="D257" s="234" t="s">
        <v>196</v>
      </c>
      <c r="E257" s="245" t="s">
        <v>19</v>
      </c>
      <c r="F257" s="246" t="s">
        <v>2859</v>
      </c>
      <c r="G257" s="244"/>
      <c r="H257" s="247">
        <v>1.3999999999999999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196</v>
      </c>
      <c r="AU257" s="253" t="s">
        <v>85</v>
      </c>
      <c r="AV257" s="14" t="s">
        <v>85</v>
      </c>
      <c r="AW257" s="14" t="s">
        <v>33</v>
      </c>
      <c r="AX257" s="14" t="s">
        <v>72</v>
      </c>
      <c r="AY257" s="253" t="s">
        <v>186</v>
      </c>
    </row>
    <row r="258" s="14" customFormat="1">
      <c r="A258" s="14"/>
      <c r="B258" s="243"/>
      <c r="C258" s="244"/>
      <c r="D258" s="234" t="s">
        <v>196</v>
      </c>
      <c r="E258" s="245" t="s">
        <v>19</v>
      </c>
      <c r="F258" s="246" t="s">
        <v>2860</v>
      </c>
      <c r="G258" s="244"/>
      <c r="H258" s="247">
        <v>2.4500000000000002</v>
      </c>
      <c r="I258" s="248"/>
      <c r="J258" s="244"/>
      <c r="K258" s="244"/>
      <c r="L258" s="249"/>
      <c r="M258" s="250"/>
      <c r="N258" s="251"/>
      <c r="O258" s="251"/>
      <c r="P258" s="251"/>
      <c r="Q258" s="251"/>
      <c r="R258" s="251"/>
      <c r="S258" s="251"/>
      <c r="T258" s="25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3" t="s">
        <v>196</v>
      </c>
      <c r="AU258" s="253" t="s">
        <v>85</v>
      </c>
      <c r="AV258" s="14" t="s">
        <v>85</v>
      </c>
      <c r="AW258" s="14" t="s">
        <v>33</v>
      </c>
      <c r="AX258" s="14" t="s">
        <v>72</v>
      </c>
      <c r="AY258" s="253" t="s">
        <v>186</v>
      </c>
    </row>
    <row r="259" s="14" customFormat="1">
      <c r="A259" s="14"/>
      <c r="B259" s="243"/>
      <c r="C259" s="244"/>
      <c r="D259" s="234" t="s">
        <v>196</v>
      </c>
      <c r="E259" s="245" t="s">
        <v>19</v>
      </c>
      <c r="F259" s="246" t="s">
        <v>2861</v>
      </c>
      <c r="G259" s="244"/>
      <c r="H259" s="247">
        <v>7.4199999999999999</v>
      </c>
      <c r="I259" s="248"/>
      <c r="J259" s="244"/>
      <c r="K259" s="244"/>
      <c r="L259" s="249"/>
      <c r="M259" s="250"/>
      <c r="N259" s="251"/>
      <c r="O259" s="251"/>
      <c r="P259" s="251"/>
      <c r="Q259" s="251"/>
      <c r="R259" s="251"/>
      <c r="S259" s="251"/>
      <c r="T259" s="252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3" t="s">
        <v>196</v>
      </c>
      <c r="AU259" s="253" t="s">
        <v>85</v>
      </c>
      <c r="AV259" s="14" t="s">
        <v>85</v>
      </c>
      <c r="AW259" s="14" t="s">
        <v>33</v>
      </c>
      <c r="AX259" s="14" t="s">
        <v>72</v>
      </c>
      <c r="AY259" s="253" t="s">
        <v>186</v>
      </c>
    </row>
    <row r="260" s="14" customFormat="1">
      <c r="A260" s="14"/>
      <c r="B260" s="243"/>
      <c r="C260" s="244"/>
      <c r="D260" s="234" t="s">
        <v>196</v>
      </c>
      <c r="E260" s="245" t="s">
        <v>19</v>
      </c>
      <c r="F260" s="246" t="s">
        <v>2862</v>
      </c>
      <c r="G260" s="244"/>
      <c r="H260" s="247">
        <v>1.23</v>
      </c>
      <c r="I260" s="248"/>
      <c r="J260" s="244"/>
      <c r="K260" s="244"/>
      <c r="L260" s="249"/>
      <c r="M260" s="250"/>
      <c r="N260" s="251"/>
      <c r="O260" s="251"/>
      <c r="P260" s="251"/>
      <c r="Q260" s="251"/>
      <c r="R260" s="251"/>
      <c r="S260" s="251"/>
      <c r="T260" s="25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3" t="s">
        <v>196</v>
      </c>
      <c r="AU260" s="253" t="s">
        <v>85</v>
      </c>
      <c r="AV260" s="14" t="s">
        <v>85</v>
      </c>
      <c r="AW260" s="14" t="s">
        <v>33</v>
      </c>
      <c r="AX260" s="14" t="s">
        <v>72</v>
      </c>
      <c r="AY260" s="253" t="s">
        <v>186</v>
      </c>
    </row>
    <row r="261" s="14" customFormat="1">
      <c r="A261" s="14"/>
      <c r="B261" s="243"/>
      <c r="C261" s="244"/>
      <c r="D261" s="234" t="s">
        <v>196</v>
      </c>
      <c r="E261" s="245" t="s">
        <v>19</v>
      </c>
      <c r="F261" s="246" t="s">
        <v>2863</v>
      </c>
      <c r="G261" s="244"/>
      <c r="H261" s="247">
        <v>1.3100000000000001</v>
      </c>
      <c r="I261" s="248"/>
      <c r="J261" s="244"/>
      <c r="K261" s="244"/>
      <c r="L261" s="249"/>
      <c r="M261" s="250"/>
      <c r="N261" s="251"/>
      <c r="O261" s="251"/>
      <c r="P261" s="251"/>
      <c r="Q261" s="251"/>
      <c r="R261" s="251"/>
      <c r="S261" s="251"/>
      <c r="T261" s="25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3" t="s">
        <v>196</v>
      </c>
      <c r="AU261" s="253" t="s">
        <v>85</v>
      </c>
      <c r="AV261" s="14" t="s">
        <v>85</v>
      </c>
      <c r="AW261" s="14" t="s">
        <v>33</v>
      </c>
      <c r="AX261" s="14" t="s">
        <v>72</v>
      </c>
      <c r="AY261" s="253" t="s">
        <v>186</v>
      </c>
    </row>
    <row r="262" s="13" customFormat="1">
      <c r="A262" s="13"/>
      <c r="B262" s="232"/>
      <c r="C262" s="233"/>
      <c r="D262" s="234" t="s">
        <v>196</v>
      </c>
      <c r="E262" s="235" t="s">
        <v>19</v>
      </c>
      <c r="F262" s="236" t="s">
        <v>2864</v>
      </c>
      <c r="G262" s="233"/>
      <c r="H262" s="235" t="s">
        <v>19</v>
      </c>
      <c r="I262" s="237"/>
      <c r="J262" s="233"/>
      <c r="K262" s="233"/>
      <c r="L262" s="238"/>
      <c r="M262" s="239"/>
      <c r="N262" s="240"/>
      <c r="O262" s="240"/>
      <c r="P262" s="240"/>
      <c r="Q262" s="240"/>
      <c r="R262" s="240"/>
      <c r="S262" s="240"/>
      <c r="T262" s="241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2" t="s">
        <v>196</v>
      </c>
      <c r="AU262" s="242" t="s">
        <v>85</v>
      </c>
      <c r="AV262" s="13" t="s">
        <v>79</v>
      </c>
      <c r="AW262" s="13" t="s">
        <v>33</v>
      </c>
      <c r="AX262" s="13" t="s">
        <v>72</v>
      </c>
      <c r="AY262" s="242" t="s">
        <v>186</v>
      </c>
    </row>
    <row r="263" s="14" customFormat="1">
      <c r="A263" s="14"/>
      <c r="B263" s="243"/>
      <c r="C263" s="244"/>
      <c r="D263" s="234" t="s">
        <v>196</v>
      </c>
      <c r="E263" s="245" t="s">
        <v>19</v>
      </c>
      <c r="F263" s="246" t="s">
        <v>2865</v>
      </c>
      <c r="G263" s="244"/>
      <c r="H263" s="247">
        <v>13.859999999999999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196</v>
      </c>
      <c r="AU263" s="253" t="s">
        <v>85</v>
      </c>
      <c r="AV263" s="14" t="s">
        <v>85</v>
      </c>
      <c r="AW263" s="14" t="s">
        <v>33</v>
      </c>
      <c r="AX263" s="14" t="s">
        <v>72</v>
      </c>
      <c r="AY263" s="253" t="s">
        <v>186</v>
      </c>
    </row>
    <row r="264" s="14" customFormat="1">
      <c r="A264" s="14"/>
      <c r="B264" s="243"/>
      <c r="C264" s="244"/>
      <c r="D264" s="234" t="s">
        <v>196</v>
      </c>
      <c r="E264" s="245" t="s">
        <v>19</v>
      </c>
      <c r="F264" s="246" t="s">
        <v>2866</v>
      </c>
      <c r="G264" s="244"/>
      <c r="H264" s="247">
        <v>1.03</v>
      </c>
      <c r="I264" s="248"/>
      <c r="J264" s="244"/>
      <c r="K264" s="244"/>
      <c r="L264" s="249"/>
      <c r="M264" s="250"/>
      <c r="N264" s="251"/>
      <c r="O264" s="251"/>
      <c r="P264" s="251"/>
      <c r="Q264" s="251"/>
      <c r="R264" s="251"/>
      <c r="S264" s="251"/>
      <c r="T264" s="25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3" t="s">
        <v>196</v>
      </c>
      <c r="AU264" s="253" t="s">
        <v>85</v>
      </c>
      <c r="AV264" s="14" t="s">
        <v>85</v>
      </c>
      <c r="AW264" s="14" t="s">
        <v>33</v>
      </c>
      <c r="AX264" s="14" t="s">
        <v>72</v>
      </c>
      <c r="AY264" s="253" t="s">
        <v>186</v>
      </c>
    </row>
    <row r="265" s="14" customFormat="1">
      <c r="A265" s="14"/>
      <c r="B265" s="243"/>
      <c r="C265" s="244"/>
      <c r="D265" s="234" t="s">
        <v>196</v>
      </c>
      <c r="E265" s="245" t="s">
        <v>19</v>
      </c>
      <c r="F265" s="246" t="s">
        <v>2867</v>
      </c>
      <c r="G265" s="244"/>
      <c r="H265" s="247">
        <v>1.1499999999999999</v>
      </c>
      <c r="I265" s="248"/>
      <c r="J265" s="244"/>
      <c r="K265" s="244"/>
      <c r="L265" s="249"/>
      <c r="M265" s="250"/>
      <c r="N265" s="251"/>
      <c r="O265" s="251"/>
      <c r="P265" s="251"/>
      <c r="Q265" s="251"/>
      <c r="R265" s="251"/>
      <c r="S265" s="251"/>
      <c r="T265" s="25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3" t="s">
        <v>196</v>
      </c>
      <c r="AU265" s="253" t="s">
        <v>85</v>
      </c>
      <c r="AV265" s="14" t="s">
        <v>85</v>
      </c>
      <c r="AW265" s="14" t="s">
        <v>33</v>
      </c>
      <c r="AX265" s="14" t="s">
        <v>72</v>
      </c>
      <c r="AY265" s="253" t="s">
        <v>186</v>
      </c>
    </row>
    <row r="266" s="14" customFormat="1">
      <c r="A266" s="14"/>
      <c r="B266" s="243"/>
      <c r="C266" s="244"/>
      <c r="D266" s="234" t="s">
        <v>196</v>
      </c>
      <c r="E266" s="245" t="s">
        <v>19</v>
      </c>
      <c r="F266" s="246" t="s">
        <v>2867</v>
      </c>
      <c r="G266" s="244"/>
      <c r="H266" s="247">
        <v>1.1499999999999999</v>
      </c>
      <c r="I266" s="248"/>
      <c r="J266" s="244"/>
      <c r="K266" s="244"/>
      <c r="L266" s="249"/>
      <c r="M266" s="250"/>
      <c r="N266" s="251"/>
      <c r="O266" s="251"/>
      <c r="P266" s="251"/>
      <c r="Q266" s="251"/>
      <c r="R266" s="251"/>
      <c r="S266" s="251"/>
      <c r="T266" s="25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3" t="s">
        <v>196</v>
      </c>
      <c r="AU266" s="253" t="s">
        <v>85</v>
      </c>
      <c r="AV266" s="14" t="s">
        <v>85</v>
      </c>
      <c r="AW266" s="14" t="s">
        <v>33</v>
      </c>
      <c r="AX266" s="14" t="s">
        <v>72</v>
      </c>
      <c r="AY266" s="253" t="s">
        <v>186</v>
      </c>
    </row>
    <row r="267" s="14" customFormat="1">
      <c r="A267" s="14"/>
      <c r="B267" s="243"/>
      <c r="C267" s="244"/>
      <c r="D267" s="234" t="s">
        <v>196</v>
      </c>
      <c r="E267" s="245" t="s">
        <v>19</v>
      </c>
      <c r="F267" s="246" t="s">
        <v>2868</v>
      </c>
      <c r="G267" s="244"/>
      <c r="H267" s="247">
        <v>1.19</v>
      </c>
      <c r="I267" s="248"/>
      <c r="J267" s="244"/>
      <c r="K267" s="244"/>
      <c r="L267" s="249"/>
      <c r="M267" s="250"/>
      <c r="N267" s="251"/>
      <c r="O267" s="251"/>
      <c r="P267" s="251"/>
      <c r="Q267" s="251"/>
      <c r="R267" s="251"/>
      <c r="S267" s="251"/>
      <c r="T267" s="25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3" t="s">
        <v>196</v>
      </c>
      <c r="AU267" s="253" t="s">
        <v>85</v>
      </c>
      <c r="AV267" s="14" t="s">
        <v>85</v>
      </c>
      <c r="AW267" s="14" t="s">
        <v>33</v>
      </c>
      <c r="AX267" s="14" t="s">
        <v>72</v>
      </c>
      <c r="AY267" s="253" t="s">
        <v>186</v>
      </c>
    </row>
    <row r="268" s="14" customFormat="1">
      <c r="A268" s="14"/>
      <c r="B268" s="243"/>
      <c r="C268" s="244"/>
      <c r="D268" s="234" t="s">
        <v>196</v>
      </c>
      <c r="E268" s="245" t="s">
        <v>19</v>
      </c>
      <c r="F268" s="246" t="s">
        <v>2869</v>
      </c>
      <c r="G268" s="244"/>
      <c r="H268" s="247">
        <v>4.9199999999999999</v>
      </c>
      <c r="I268" s="248"/>
      <c r="J268" s="244"/>
      <c r="K268" s="244"/>
      <c r="L268" s="249"/>
      <c r="M268" s="250"/>
      <c r="N268" s="251"/>
      <c r="O268" s="251"/>
      <c r="P268" s="251"/>
      <c r="Q268" s="251"/>
      <c r="R268" s="251"/>
      <c r="S268" s="251"/>
      <c r="T268" s="252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3" t="s">
        <v>196</v>
      </c>
      <c r="AU268" s="253" t="s">
        <v>85</v>
      </c>
      <c r="AV268" s="14" t="s">
        <v>85</v>
      </c>
      <c r="AW268" s="14" t="s">
        <v>33</v>
      </c>
      <c r="AX268" s="14" t="s">
        <v>72</v>
      </c>
      <c r="AY268" s="253" t="s">
        <v>186</v>
      </c>
    </row>
    <row r="269" s="14" customFormat="1">
      <c r="A269" s="14"/>
      <c r="B269" s="243"/>
      <c r="C269" s="244"/>
      <c r="D269" s="234" t="s">
        <v>196</v>
      </c>
      <c r="E269" s="245" t="s">
        <v>19</v>
      </c>
      <c r="F269" s="246" t="s">
        <v>2870</v>
      </c>
      <c r="G269" s="244"/>
      <c r="H269" s="247">
        <v>1.47</v>
      </c>
      <c r="I269" s="248"/>
      <c r="J269" s="244"/>
      <c r="K269" s="244"/>
      <c r="L269" s="249"/>
      <c r="M269" s="250"/>
      <c r="N269" s="251"/>
      <c r="O269" s="251"/>
      <c r="P269" s="251"/>
      <c r="Q269" s="251"/>
      <c r="R269" s="251"/>
      <c r="S269" s="251"/>
      <c r="T269" s="25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3" t="s">
        <v>196</v>
      </c>
      <c r="AU269" s="253" t="s">
        <v>85</v>
      </c>
      <c r="AV269" s="14" t="s">
        <v>85</v>
      </c>
      <c r="AW269" s="14" t="s">
        <v>33</v>
      </c>
      <c r="AX269" s="14" t="s">
        <v>72</v>
      </c>
      <c r="AY269" s="253" t="s">
        <v>186</v>
      </c>
    </row>
    <row r="270" s="14" customFormat="1">
      <c r="A270" s="14"/>
      <c r="B270" s="243"/>
      <c r="C270" s="244"/>
      <c r="D270" s="234" t="s">
        <v>196</v>
      </c>
      <c r="E270" s="245" t="s">
        <v>19</v>
      </c>
      <c r="F270" s="246" t="s">
        <v>2871</v>
      </c>
      <c r="G270" s="244"/>
      <c r="H270" s="247">
        <v>1.48</v>
      </c>
      <c r="I270" s="248"/>
      <c r="J270" s="244"/>
      <c r="K270" s="244"/>
      <c r="L270" s="249"/>
      <c r="M270" s="250"/>
      <c r="N270" s="251"/>
      <c r="O270" s="251"/>
      <c r="P270" s="251"/>
      <c r="Q270" s="251"/>
      <c r="R270" s="251"/>
      <c r="S270" s="251"/>
      <c r="T270" s="25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3" t="s">
        <v>196</v>
      </c>
      <c r="AU270" s="253" t="s">
        <v>85</v>
      </c>
      <c r="AV270" s="14" t="s">
        <v>85</v>
      </c>
      <c r="AW270" s="14" t="s">
        <v>33</v>
      </c>
      <c r="AX270" s="14" t="s">
        <v>72</v>
      </c>
      <c r="AY270" s="253" t="s">
        <v>186</v>
      </c>
    </row>
    <row r="271" s="14" customFormat="1">
      <c r="A271" s="14"/>
      <c r="B271" s="243"/>
      <c r="C271" s="244"/>
      <c r="D271" s="234" t="s">
        <v>196</v>
      </c>
      <c r="E271" s="245" t="s">
        <v>19</v>
      </c>
      <c r="F271" s="246" t="s">
        <v>2872</v>
      </c>
      <c r="G271" s="244"/>
      <c r="H271" s="247">
        <v>7.0899999999999999</v>
      </c>
      <c r="I271" s="248"/>
      <c r="J271" s="244"/>
      <c r="K271" s="244"/>
      <c r="L271" s="249"/>
      <c r="M271" s="250"/>
      <c r="N271" s="251"/>
      <c r="O271" s="251"/>
      <c r="P271" s="251"/>
      <c r="Q271" s="251"/>
      <c r="R271" s="251"/>
      <c r="S271" s="251"/>
      <c r="T271" s="25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3" t="s">
        <v>196</v>
      </c>
      <c r="AU271" s="253" t="s">
        <v>85</v>
      </c>
      <c r="AV271" s="14" t="s">
        <v>85</v>
      </c>
      <c r="AW271" s="14" t="s">
        <v>33</v>
      </c>
      <c r="AX271" s="14" t="s">
        <v>72</v>
      </c>
      <c r="AY271" s="253" t="s">
        <v>186</v>
      </c>
    </row>
    <row r="272" s="14" customFormat="1">
      <c r="A272" s="14"/>
      <c r="B272" s="243"/>
      <c r="C272" s="244"/>
      <c r="D272" s="234" t="s">
        <v>196</v>
      </c>
      <c r="E272" s="245" t="s">
        <v>19</v>
      </c>
      <c r="F272" s="246" t="s">
        <v>2873</v>
      </c>
      <c r="G272" s="244"/>
      <c r="H272" s="247">
        <v>1.48</v>
      </c>
      <c r="I272" s="248"/>
      <c r="J272" s="244"/>
      <c r="K272" s="244"/>
      <c r="L272" s="249"/>
      <c r="M272" s="250"/>
      <c r="N272" s="251"/>
      <c r="O272" s="251"/>
      <c r="P272" s="251"/>
      <c r="Q272" s="251"/>
      <c r="R272" s="251"/>
      <c r="S272" s="251"/>
      <c r="T272" s="25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3" t="s">
        <v>196</v>
      </c>
      <c r="AU272" s="253" t="s">
        <v>85</v>
      </c>
      <c r="AV272" s="14" t="s">
        <v>85</v>
      </c>
      <c r="AW272" s="14" t="s">
        <v>33</v>
      </c>
      <c r="AX272" s="14" t="s">
        <v>72</v>
      </c>
      <c r="AY272" s="253" t="s">
        <v>186</v>
      </c>
    </row>
    <row r="273" s="14" customFormat="1">
      <c r="A273" s="14"/>
      <c r="B273" s="243"/>
      <c r="C273" s="244"/>
      <c r="D273" s="234" t="s">
        <v>196</v>
      </c>
      <c r="E273" s="245" t="s">
        <v>19</v>
      </c>
      <c r="F273" s="246" t="s">
        <v>2874</v>
      </c>
      <c r="G273" s="244"/>
      <c r="H273" s="247">
        <v>109.37000000000001</v>
      </c>
      <c r="I273" s="248"/>
      <c r="J273" s="244"/>
      <c r="K273" s="244"/>
      <c r="L273" s="249"/>
      <c r="M273" s="250"/>
      <c r="N273" s="251"/>
      <c r="O273" s="251"/>
      <c r="P273" s="251"/>
      <c r="Q273" s="251"/>
      <c r="R273" s="251"/>
      <c r="S273" s="251"/>
      <c r="T273" s="25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3" t="s">
        <v>196</v>
      </c>
      <c r="AU273" s="253" t="s">
        <v>85</v>
      </c>
      <c r="AV273" s="14" t="s">
        <v>85</v>
      </c>
      <c r="AW273" s="14" t="s">
        <v>33</v>
      </c>
      <c r="AX273" s="14" t="s">
        <v>72</v>
      </c>
      <c r="AY273" s="253" t="s">
        <v>186</v>
      </c>
    </row>
    <row r="274" s="14" customFormat="1">
      <c r="A274" s="14"/>
      <c r="B274" s="243"/>
      <c r="C274" s="244"/>
      <c r="D274" s="234" t="s">
        <v>196</v>
      </c>
      <c r="E274" s="245" t="s">
        <v>19</v>
      </c>
      <c r="F274" s="246" t="s">
        <v>2875</v>
      </c>
      <c r="G274" s="244"/>
      <c r="H274" s="247">
        <v>20.670000000000002</v>
      </c>
      <c r="I274" s="248"/>
      <c r="J274" s="244"/>
      <c r="K274" s="244"/>
      <c r="L274" s="249"/>
      <c r="M274" s="250"/>
      <c r="N274" s="251"/>
      <c r="O274" s="251"/>
      <c r="P274" s="251"/>
      <c r="Q274" s="251"/>
      <c r="R274" s="251"/>
      <c r="S274" s="251"/>
      <c r="T274" s="252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3" t="s">
        <v>196</v>
      </c>
      <c r="AU274" s="253" t="s">
        <v>85</v>
      </c>
      <c r="AV274" s="14" t="s">
        <v>85</v>
      </c>
      <c r="AW274" s="14" t="s">
        <v>33</v>
      </c>
      <c r="AX274" s="14" t="s">
        <v>72</v>
      </c>
      <c r="AY274" s="253" t="s">
        <v>186</v>
      </c>
    </row>
    <row r="275" s="14" customFormat="1">
      <c r="A275" s="14"/>
      <c r="B275" s="243"/>
      <c r="C275" s="244"/>
      <c r="D275" s="234" t="s">
        <v>196</v>
      </c>
      <c r="E275" s="245" t="s">
        <v>19</v>
      </c>
      <c r="F275" s="246" t="s">
        <v>2876</v>
      </c>
      <c r="G275" s="244"/>
      <c r="H275" s="247">
        <v>1.78</v>
      </c>
      <c r="I275" s="248"/>
      <c r="J275" s="244"/>
      <c r="K275" s="244"/>
      <c r="L275" s="249"/>
      <c r="M275" s="250"/>
      <c r="N275" s="251"/>
      <c r="O275" s="251"/>
      <c r="P275" s="251"/>
      <c r="Q275" s="251"/>
      <c r="R275" s="251"/>
      <c r="S275" s="251"/>
      <c r="T275" s="25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3" t="s">
        <v>196</v>
      </c>
      <c r="AU275" s="253" t="s">
        <v>85</v>
      </c>
      <c r="AV275" s="14" t="s">
        <v>85</v>
      </c>
      <c r="AW275" s="14" t="s">
        <v>33</v>
      </c>
      <c r="AX275" s="14" t="s">
        <v>72</v>
      </c>
      <c r="AY275" s="253" t="s">
        <v>186</v>
      </c>
    </row>
    <row r="276" s="14" customFormat="1">
      <c r="A276" s="14"/>
      <c r="B276" s="243"/>
      <c r="C276" s="244"/>
      <c r="D276" s="234" t="s">
        <v>196</v>
      </c>
      <c r="E276" s="245" t="s">
        <v>19</v>
      </c>
      <c r="F276" s="246" t="s">
        <v>2877</v>
      </c>
      <c r="G276" s="244"/>
      <c r="H276" s="247">
        <v>7.5199999999999996</v>
      </c>
      <c r="I276" s="248"/>
      <c r="J276" s="244"/>
      <c r="K276" s="244"/>
      <c r="L276" s="249"/>
      <c r="M276" s="250"/>
      <c r="N276" s="251"/>
      <c r="O276" s="251"/>
      <c r="P276" s="251"/>
      <c r="Q276" s="251"/>
      <c r="R276" s="251"/>
      <c r="S276" s="251"/>
      <c r="T276" s="25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3" t="s">
        <v>196</v>
      </c>
      <c r="AU276" s="253" t="s">
        <v>85</v>
      </c>
      <c r="AV276" s="14" t="s">
        <v>85</v>
      </c>
      <c r="AW276" s="14" t="s">
        <v>33</v>
      </c>
      <c r="AX276" s="14" t="s">
        <v>72</v>
      </c>
      <c r="AY276" s="253" t="s">
        <v>186</v>
      </c>
    </row>
    <row r="277" s="14" customFormat="1">
      <c r="A277" s="14"/>
      <c r="B277" s="243"/>
      <c r="C277" s="244"/>
      <c r="D277" s="234" t="s">
        <v>196</v>
      </c>
      <c r="E277" s="245" t="s">
        <v>19</v>
      </c>
      <c r="F277" s="246" t="s">
        <v>2878</v>
      </c>
      <c r="G277" s="244"/>
      <c r="H277" s="247">
        <v>2.0099999999999998</v>
      </c>
      <c r="I277" s="248"/>
      <c r="J277" s="244"/>
      <c r="K277" s="244"/>
      <c r="L277" s="249"/>
      <c r="M277" s="250"/>
      <c r="N277" s="251"/>
      <c r="O277" s="251"/>
      <c r="P277" s="251"/>
      <c r="Q277" s="251"/>
      <c r="R277" s="251"/>
      <c r="S277" s="251"/>
      <c r="T277" s="25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3" t="s">
        <v>196</v>
      </c>
      <c r="AU277" s="253" t="s">
        <v>85</v>
      </c>
      <c r="AV277" s="14" t="s">
        <v>85</v>
      </c>
      <c r="AW277" s="14" t="s">
        <v>33</v>
      </c>
      <c r="AX277" s="14" t="s">
        <v>72</v>
      </c>
      <c r="AY277" s="253" t="s">
        <v>186</v>
      </c>
    </row>
    <row r="278" s="14" customFormat="1">
      <c r="A278" s="14"/>
      <c r="B278" s="243"/>
      <c r="C278" s="244"/>
      <c r="D278" s="234" t="s">
        <v>196</v>
      </c>
      <c r="E278" s="245" t="s">
        <v>19</v>
      </c>
      <c r="F278" s="246" t="s">
        <v>2879</v>
      </c>
      <c r="G278" s="244"/>
      <c r="H278" s="247">
        <v>3.4300000000000002</v>
      </c>
      <c r="I278" s="248"/>
      <c r="J278" s="244"/>
      <c r="K278" s="244"/>
      <c r="L278" s="249"/>
      <c r="M278" s="250"/>
      <c r="N278" s="251"/>
      <c r="O278" s="251"/>
      <c r="P278" s="251"/>
      <c r="Q278" s="251"/>
      <c r="R278" s="251"/>
      <c r="S278" s="251"/>
      <c r="T278" s="252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3" t="s">
        <v>196</v>
      </c>
      <c r="AU278" s="253" t="s">
        <v>85</v>
      </c>
      <c r="AV278" s="14" t="s">
        <v>85</v>
      </c>
      <c r="AW278" s="14" t="s">
        <v>33</v>
      </c>
      <c r="AX278" s="14" t="s">
        <v>72</v>
      </c>
      <c r="AY278" s="253" t="s">
        <v>186</v>
      </c>
    </row>
    <row r="279" s="14" customFormat="1">
      <c r="A279" s="14"/>
      <c r="B279" s="243"/>
      <c r="C279" s="244"/>
      <c r="D279" s="234" t="s">
        <v>196</v>
      </c>
      <c r="E279" s="245" t="s">
        <v>19</v>
      </c>
      <c r="F279" s="246" t="s">
        <v>2880</v>
      </c>
      <c r="G279" s="244"/>
      <c r="H279" s="247">
        <v>0.93999999999999995</v>
      </c>
      <c r="I279" s="248"/>
      <c r="J279" s="244"/>
      <c r="K279" s="244"/>
      <c r="L279" s="249"/>
      <c r="M279" s="250"/>
      <c r="N279" s="251"/>
      <c r="O279" s="251"/>
      <c r="P279" s="251"/>
      <c r="Q279" s="251"/>
      <c r="R279" s="251"/>
      <c r="S279" s="251"/>
      <c r="T279" s="25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3" t="s">
        <v>196</v>
      </c>
      <c r="AU279" s="253" t="s">
        <v>85</v>
      </c>
      <c r="AV279" s="14" t="s">
        <v>85</v>
      </c>
      <c r="AW279" s="14" t="s">
        <v>33</v>
      </c>
      <c r="AX279" s="14" t="s">
        <v>72</v>
      </c>
      <c r="AY279" s="253" t="s">
        <v>186</v>
      </c>
    </row>
    <row r="280" s="14" customFormat="1">
      <c r="A280" s="14"/>
      <c r="B280" s="243"/>
      <c r="C280" s="244"/>
      <c r="D280" s="234" t="s">
        <v>196</v>
      </c>
      <c r="E280" s="245" t="s">
        <v>19</v>
      </c>
      <c r="F280" s="246" t="s">
        <v>2880</v>
      </c>
      <c r="G280" s="244"/>
      <c r="H280" s="247">
        <v>0.93999999999999995</v>
      </c>
      <c r="I280" s="248"/>
      <c r="J280" s="244"/>
      <c r="K280" s="244"/>
      <c r="L280" s="249"/>
      <c r="M280" s="250"/>
      <c r="N280" s="251"/>
      <c r="O280" s="251"/>
      <c r="P280" s="251"/>
      <c r="Q280" s="251"/>
      <c r="R280" s="251"/>
      <c r="S280" s="251"/>
      <c r="T280" s="252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3" t="s">
        <v>196</v>
      </c>
      <c r="AU280" s="253" t="s">
        <v>85</v>
      </c>
      <c r="AV280" s="14" t="s">
        <v>85</v>
      </c>
      <c r="AW280" s="14" t="s">
        <v>33</v>
      </c>
      <c r="AX280" s="14" t="s">
        <v>72</v>
      </c>
      <c r="AY280" s="253" t="s">
        <v>186</v>
      </c>
    </row>
    <row r="281" s="14" customFormat="1">
      <c r="A281" s="14"/>
      <c r="B281" s="243"/>
      <c r="C281" s="244"/>
      <c r="D281" s="234" t="s">
        <v>196</v>
      </c>
      <c r="E281" s="245" t="s">
        <v>19</v>
      </c>
      <c r="F281" s="246" t="s">
        <v>2881</v>
      </c>
      <c r="G281" s="244"/>
      <c r="H281" s="247">
        <v>2.9100000000000001</v>
      </c>
      <c r="I281" s="248"/>
      <c r="J281" s="244"/>
      <c r="K281" s="244"/>
      <c r="L281" s="249"/>
      <c r="M281" s="250"/>
      <c r="N281" s="251"/>
      <c r="O281" s="251"/>
      <c r="P281" s="251"/>
      <c r="Q281" s="251"/>
      <c r="R281" s="251"/>
      <c r="S281" s="251"/>
      <c r="T281" s="25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3" t="s">
        <v>196</v>
      </c>
      <c r="AU281" s="253" t="s">
        <v>85</v>
      </c>
      <c r="AV281" s="14" t="s">
        <v>85</v>
      </c>
      <c r="AW281" s="14" t="s">
        <v>33</v>
      </c>
      <c r="AX281" s="14" t="s">
        <v>72</v>
      </c>
      <c r="AY281" s="253" t="s">
        <v>186</v>
      </c>
    </row>
    <row r="282" s="14" customFormat="1">
      <c r="A282" s="14"/>
      <c r="B282" s="243"/>
      <c r="C282" s="244"/>
      <c r="D282" s="234" t="s">
        <v>196</v>
      </c>
      <c r="E282" s="245" t="s">
        <v>19</v>
      </c>
      <c r="F282" s="246" t="s">
        <v>2882</v>
      </c>
      <c r="G282" s="244"/>
      <c r="H282" s="247">
        <v>3.0899999999999999</v>
      </c>
      <c r="I282" s="248"/>
      <c r="J282" s="244"/>
      <c r="K282" s="244"/>
      <c r="L282" s="249"/>
      <c r="M282" s="250"/>
      <c r="N282" s="251"/>
      <c r="O282" s="251"/>
      <c r="P282" s="251"/>
      <c r="Q282" s="251"/>
      <c r="R282" s="251"/>
      <c r="S282" s="251"/>
      <c r="T282" s="25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3" t="s">
        <v>196</v>
      </c>
      <c r="AU282" s="253" t="s">
        <v>85</v>
      </c>
      <c r="AV282" s="14" t="s">
        <v>85</v>
      </c>
      <c r="AW282" s="14" t="s">
        <v>33</v>
      </c>
      <c r="AX282" s="14" t="s">
        <v>72</v>
      </c>
      <c r="AY282" s="253" t="s">
        <v>186</v>
      </c>
    </row>
    <row r="283" s="14" customFormat="1">
      <c r="A283" s="14"/>
      <c r="B283" s="243"/>
      <c r="C283" s="244"/>
      <c r="D283" s="234" t="s">
        <v>196</v>
      </c>
      <c r="E283" s="245" t="s">
        <v>19</v>
      </c>
      <c r="F283" s="246" t="s">
        <v>2883</v>
      </c>
      <c r="G283" s="244"/>
      <c r="H283" s="247">
        <v>1.24</v>
      </c>
      <c r="I283" s="248"/>
      <c r="J283" s="244"/>
      <c r="K283" s="244"/>
      <c r="L283" s="249"/>
      <c r="M283" s="250"/>
      <c r="N283" s="251"/>
      <c r="O283" s="251"/>
      <c r="P283" s="251"/>
      <c r="Q283" s="251"/>
      <c r="R283" s="251"/>
      <c r="S283" s="251"/>
      <c r="T283" s="25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3" t="s">
        <v>196</v>
      </c>
      <c r="AU283" s="253" t="s">
        <v>85</v>
      </c>
      <c r="AV283" s="14" t="s">
        <v>85</v>
      </c>
      <c r="AW283" s="14" t="s">
        <v>33</v>
      </c>
      <c r="AX283" s="14" t="s">
        <v>72</v>
      </c>
      <c r="AY283" s="253" t="s">
        <v>186</v>
      </c>
    </row>
    <row r="284" s="14" customFormat="1">
      <c r="A284" s="14"/>
      <c r="B284" s="243"/>
      <c r="C284" s="244"/>
      <c r="D284" s="234" t="s">
        <v>196</v>
      </c>
      <c r="E284" s="245" t="s">
        <v>19</v>
      </c>
      <c r="F284" s="246" t="s">
        <v>2883</v>
      </c>
      <c r="G284" s="244"/>
      <c r="H284" s="247">
        <v>1.24</v>
      </c>
      <c r="I284" s="248"/>
      <c r="J284" s="244"/>
      <c r="K284" s="244"/>
      <c r="L284" s="249"/>
      <c r="M284" s="250"/>
      <c r="N284" s="251"/>
      <c r="O284" s="251"/>
      <c r="P284" s="251"/>
      <c r="Q284" s="251"/>
      <c r="R284" s="251"/>
      <c r="S284" s="251"/>
      <c r="T284" s="25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3" t="s">
        <v>196</v>
      </c>
      <c r="AU284" s="253" t="s">
        <v>85</v>
      </c>
      <c r="AV284" s="14" t="s">
        <v>85</v>
      </c>
      <c r="AW284" s="14" t="s">
        <v>33</v>
      </c>
      <c r="AX284" s="14" t="s">
        <v>72</v>
      </c>
      <c r="AY284" s="253" t="s">
        <v>186</v>
      </c>
    </row>
    <row r="285" s="14" customFormat="1">
      <c r="A285" s="14"/>
      <c r="B285" s="243"/>
      <c r="C285" s="244"/>
      <c r="D285" s="234" t="s">
        <v>196</v>
      </c>
      <c r="E285" s="245" t="s">
        <v>19</v>
      </c>
      <c r="F285" s="246" t="s">
        <v>2884</v>
      </c>
      <c r="G285" s="244"/>
      <c r="H285" s="247">
        <v>1.8700000000000001</v>
      </c>
      <c r="I285" s="248"/>
      <c r="J285" s="244"/>
      <c r="K285" s="244"/>
      <c r="L285" s="249"/>
      <c r="M285" s="250"/>
      <c r="N285" s="251"/>
      <c r="O285" s="251"/>
      <c r="P285" s="251"/>
      <c r="Q285" s="251"/>
      <c r="R285" s="251"/>
      <c r="S285" s="251"/>
      <c r="T285" s="25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3" t="s">
        <v>196</v>
      </c>
      <c r="AU285" s="253" t="s">
        <v>85</v>
      </c>
      <c r="AV285" s="14" t="s">
        <v>85</v>
      </c>
      <c r="AW285" s="14" t="s">
        <v>33</v>
      </c>
      <c r="AX285" s="14" t="s">
        <v>72</v>
      </c>
      <c r="AY285" s="253" t="s">
        <v>186</v>
      </c>
    </row>
    <row r="286" s="13" customFormat="1">
      <c r="A286" s="13"/>
      <c r="B286" s="232"/>
      <c r="C286" s="233"/>
      <c r="D286" s="234" t="s">
        <v>196</v>
      </c>
      <c r="E286" s="235" t="s">
        <v>19</v>
      </c>
      <c r="F286" s="236" t="s">
        <v>2885</v>
      </c>
      <c r="G286" s="233"/>
      <c r="H286" s="235" t="s">
        <v>19</v>
      </c>
      <c r="I286" s="237"/>
      <c r="J286" s="233"/>
      <c r="K286" s="233"/>
      <c r="L286" s="238"/>
      <c r="M286" s="239"/>
      <c r="N286" s="240"/>
      <c r="O286" s="240"/>
      <c r="P286" s="240"/>
      <c r="Q286" s="240"/>
      <c r="R286" s="240"/>
      <c r="S286" s="240"/>
      <c r="T286" s="24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2" t="s">
        <v>196</v>
      </c>
      <c r="AU286" s="242" t="s">
        <v>85</v>
      </c>
      <c r="AV286" s="13" t="s">
        <v>79</v>
      </c>
      <c r="AW286" s="13" t="s">
        <v>33</v>
      </c>
      <c r="AX286" s="13" t="s">
        <v>72</v>
      </c>
      <c r="AY286" s="242" t="s">
        <v>186</v>
      </c>
    </row>
    <row r="287" s="14" customFormat="1">
      <c r="A287" s="14"/>
      <c r="B287" s="243"/>
      <c r="C287" s="244"/>
      <c r="D287" s="234" t="s">
        <v>196</v>
      </c>
      <c r="E287" s="245" t="s">
        <v>19</v>
      </c>
      <c r="F287" s="246" t="s">
        <v>2886</v>
      </c>
      <c r="G287" s="244"/>
      <c r="H287" s="247">
        <v>17.359999999999999</v>
      </c>
      <c r="I287" s="248"/>
      <c r="J287" s="244"/>
      <c r="K287" s="244"/>
      <c r="L287" s="249"/>
      <c r="M287" s="250"/>
      <c r="N287" s="251"/>
      <c r="O287" s="251"/>
      <c r="P287" s="251"/>
      <c r="Q287" s="251"/>
      <c r="R287" s="251"/>
      <c r="S287" s="251"/>
      <c r="T287" s="25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3" t="s">
        <v>196</v>
      </c>
      <c r="AU287" s="253" t="s">
        <v>85</v>
      </c>
      <c r="AV287" s="14" t="s">
        <v>85</v>
      </c>
      <c r="AW287" s="14" t="s">
        <v>33</v>
      </c>
      <c r="AX287" s="14" t="s">
        <v>72</v>
      </c>
      <c r="AY287" s="253" t="s">
        <v>186</v>
      </c>
    </row>
    <row r="288" s="14" customFormat="1">
      <c r="A288" s="14"/>
      <c r="B288" s="243"/>
      <c r="C288" s="244"/>
      <c r="D288" s="234" t="s">
        <v>196</v>
      </c>
      <c r="E288" s="245" t="s">
        <v>19</v>
      </c>
      <c r="F288" s="246" t="s">
        <v>2887</v>
      </c>
      <c r="G288" s="244"/>
      <c r="H288" s="247">
        <v>8.3300000000000001</v>
      </c>
      <c r="I288" s="248"/>
      <c r="J288" s="244"/>
      <c r="K288" s="244"/>
      <c r="L288" s="249"/>
      <c r="M288" s="250"/>
      <c r="N288" s="251"/>
      <c r="O288" s="251"/>
      <c r="P288" s="251"/>
      <c r="Q288" s="251"/>
      <c r="R288" s="251"/>
      <c r="S288" s="251"/>
      <c r="T288" s="25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3" t="s">
        <v>196</v>
      </c>
      <c r="AU288" s="253" t="s">
        <v>85</v>
      </c>
      <c r="AV288" s="14" t="s">
        <v>85</v>
      </c>
      <c r="AW288" s="14" t="s">
        <v>33</v>
      </c>
      <c r="AX288" s="14" t="s">
        <v>72</v>
      </c>
      <c r="AY288" s="253" t="s">
        <v>186</v>
      </c>
    </row>
    <row r="289" s="14" customFormat="1">
      <c r="A289" s="14"/>
      <c r="B289" s="243"/>
      <c r="C289" s="244"/>
      <c r="D289" s="234" t="s">
        <v>196</v>
      </c>
      <c r="E289" s="245" t="s">
        <v>19</v>
      </c>
      <c r="F289" s="246" t="s">
        <v>2888</v>
      </c>
      <c r="G289" s="244"/>
      <c r="H289" s="247">
        <v>1.3700000000000001</v>
      </c>
      <c r="I289" s="248"/>
      <c r="J289" s="244"/>
      <c r="K289" s="244"/>
      <c r="L289" s="249"/>
      <c r="M289" s="250"/>
      <c r="N289" s="251"/>
      <c r="O289" s="251"/>
      <c r="P289" s="251"/>
      <c r="Q289" s="251"/>
      <c r="R289" s="251"/>
      <c r="S289" s="251"/>
      <c r="T289" s="25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3" t="s">
        <v>196</v>
      </c>
      <c r="AU289" s="253" t="s">
        <v>85</v>
      </c>
      <c r="AV289" s="14" t="s">
        <v>85</v>
      </c>
      <c r="AW289" s="14" t="s">
        <v>33</v>
      </c>
      <c r="AX289" s="14" t="s">
        <v>72</v>
      </c>
      <c r="AY289" s="253" t="s">
        <v>186</v>
      </c>
    </row>
    <row r="290" s="14" customFormat="1">
      <c r="A290" s="14"/>
      <c r="B290" s="243"/>
      <c r="C290" s="244"/>
      <c r="D290" s="234" t="s">
        <v>196</v>
      </c>
      <c r="E290" s="245" t="s">
        <v>19</v>
      </c>
      <c r="F290" s="246" t="s">
        <v>2889</v>
      </c>
      <c r="G290" s="244"/>
      <c r="H290" s="247">
        <v>1.9299999999999999</v>
      </c>
      <c r="I290" s="248"/>
      <c r="J290" s="244"/>
      <c r="K290" s="244"/>
      <c r="L290" s="249"/>
      <c r="M290" s="250"/>
      <c r="N290" s="251"/>
      <c r="O290" s="251"/>
      <c r="P290" s="251"/>
      <c r="Q290" s="251"/>
      <c r="R290" s="251"/>
      <c r="S290" s="251"/>
      <c r="T290" s="25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3" t="s">
        <v>196</v>
      </c>
      <c r="AU290" s="253" t="s">
        <v>85</v>
      </c>
      <c r="AV290" s="14" t="s">
        <v>85</v>
      </c>
      <c r="AW290" s="14" t="s">
        <v>33</v>
      </c>
      <c r="AX290" s="14" t="s">
        <v>72</v>
      </c>
      <c r="AY290" s="253" t="s">
        <v>186</v>
      </c>
    </row>
    <row r="291" s="14" customFormat="1">
      <c r="A291" s="14"/>
      <c r="B291" s="243"/>
      <c r="C291" s="244"/>
      <c r="D291" s="234" t="s">
        <v>196</v>
      </c>
      <c r="E291" s="245" t="s">
        <v>19</v>
      </c>
      <c r="F291" s="246" t="s">
        <v>2890</v>
      </c>
      <c r="G291" s="244"/>
      <c r="H291" s="247">
        <v>3.6899999999999999</v>
      </c>
      <c r="I291" s="248"/>
      <c r="J291" s="244"/>
      <c r="K291" s="244"/>
      <c r="L291" s="249"/>
      <c r="M291" s="250"/>
      <c r="N291" s="251"/>
      <c r="O291" s="251"/>
      <c r="P291" s="251"/>
      <c r="Q291" s="251"/>
      <c r="R291" s="251"/>
      <c r="S291" s="251"/>
      <c r="T291" s="25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3" t="s">
        <v>196</v>
      </c>
      <c r="AU291" s="253" t="s">
        <v>85</v>
      </c>
      <c r="AV291" s="14" t="s">
        <v>85</v>
      </c>
      <c r="AW291" s="14" t="s">
        <v>33</v>
      </c>
      <c r="AX291" s="14" t="s">
        <v>72</v>
      </c>
      <c r="AY291" s="253" t="s">
        <v>186</v>
      </c>
    </row>
    <row r="292" s="2" customFormat="1" ht="37.8" customHeight="1">
      <c r="A292" s="38"/>
      <c r="B292" s="39"/>
      <c r="C292" s="213" t="s">
        <v>451</v>
      </c>
      <c r="D292" s="213" t="s">
        <v>188</v>
      </c>
      <c r="E292" s="214" t="s">
        <v>2891</v>
      </c>
      <c r="F292" s="215" t="s">
        <v>2892</v>
      </c>
      <c r="G292" s="216" t="s">
        <v>256</v>
      </c>
      <c r="H292" s="217">
        <v>2.7090000000000001</v>
      </c>
      <c r="I292" s="218"/>
      <c r="J292" s="219">
        <f>ROUND(I292*H292,2)</f>
        <v>0</v>
      </c>
      <c r="K292" s="220"/>
      <c r="L292" s="44"/>
      <c r="M292" s="221" t="s">
        <v>19</v>
      </c>
      <c r="N292" s="222" t="s">
        <v>44</v>
      </c>
      <c r="O292" s="84"/>
      <c r="P292" s="223">
        <f>O292*H292</f>
        <v>0</v>
      </c>
      <c r="Q292" s="223">
        <v>0.0060000000000000001</v>
      </c>
      <c r="R292" s="223">
        <f>Q292*H292</f>
        <v>0.016254000000000001</v>
      </c>
      <c r="S292" s="223">
        <v>0</v>
      </c>
      <c r="T292" s="224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25" t="s">
        <v>306</v>
      </c>
      <c r="AT292" s="225" t="s">
        <v>188</v>
      </c>
      <c r="AU292" s="225" t="s">
        <v>85</v>
      </c>
      <c r="AY292" s="17" t="s">
        <v>186</v>
      </c>
      <c r="BE292" s="226">
        <f>IF(N292="základní",J292,0)</f>
        <v>0</v>
      </c>
      <c r="BF292" s="226">
        <f>IF(N292="snížená",J292,0)</f>
        <v>0</v>
      </c>
      <c r="BG292" s="226">
        <f>IF(N292="zákl. přenesená",J292,0)</f>
        <v>0</v>
      </c>
      <c r="BH292" s="226">
        <f>IF(N292="sníž. přenesená",J292,0)</f>
        <v>0</v>
      </c>
      <c r="BI292" s="226">
        <f>IF(N292="nulová",J292,0)</f>
        <v>0</v>
      </c>
      <c r="BJ292" s="17" t="s">
        <v>85</v>
      </c>
      <c r="BK292" s="226">
        <f>ROUND(I292*H292,2)</f>
        <v>0</v>
      </c>
      <c r="BL292" s="17" t="s">
        <v>306</v>
      </c>
      <c r="BM292" s="225" t="s">
        <v>2893</v>
      </c>
    </row>
    <row r="293" s="2" customFormat="1">
      <c r="A293" s="38"/>
      <c r="B293" s="39"/>
      <c r="C293" s="40"/>
      <c r="D293" s="227" t="s">
        <v>194</v>
      </c>
      <c r="E293" s="40"/>
      <c r="F293" s="228" t="s">
        <v>2894</v>
      </c>
      <c r="G293" s="40"/>
      <c r="H293" s="40"/>
      <c r="I293" s="229"/>
      <c r="J293" s="40"/>
      <c r="K293" s="40"/>
      <c r="L293" s="44"/>
      <c r="M293" s="230"/>
      <c r="N293" s="231"/>
      <c r="O293" s="84"/>
      <c r="P293" s="84"/>
      <c r="Q293" s="84"/>
      <c r="R293" s="84"/>
      <c r="S293" s="84"/>
      <c r="T293" s="85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7" t="s">
        <v>194</v>
      </c>
      <c r="AU293" s="17" t="s">
        <v>85</v>
      </c>
    </row>
    <row r="294" s="13" customFormat="1">
      <c r="A294" s="13"/>
      <c r="B294" s="232"/>
      <c r="C294" s="233"/>
      <c r="D294" s="234" t="s">
        <v>196</v>
      </c>
      <c r="E294" s="235" t="s">
        <v>19</v>
      </c>
      <c r="F294" s="236" t="s">
        <v>287</v>
      </c>
      <c r="G294" s="233"/>
      <c r="H294" s="235" t="s">
        <v>19</v>
      </c>
      <c r="I294" s="237"/>
      <c r="J294" s="233"/>
      <c r="K294" s="233"/>
      <c r="L294" s="238"/>
      <c r="M294" s="239"/>
      <c r="N294" s="240"/>
      <c r="O294" s="240"/>
      <c r="P294" s="240"/>
      <c r="Q294" s="240"/>
      <c r="R294" s="240"/>
      <c r="S294" s="240"/>
      <c r="T294" s="24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2" t="s">
        <v>196</v>
      </c>
      <c r="AU294" s="242" t="s">
        <v>85</v>
      </c>
      <c r="AV294" s="13" t="s">
        <v>79</v>
      </c>
      <c r="AW294" s="13" t="s">
        <v>33</v>
      </c>
      <c r="AX294" s="13" t="s">
        <v>72</v>
      </c>
      <c r="AY294" s="242" t="s">
        <v>186</v>
      </c>
    </row>
    <row r="295" s="14" customFormat="1">
      <c r="A295" s="14"/>
      <c r="B295" s="243"/>
      <c r="C295" s="244"/>
      <c r="D295" s="234" t="s">
        <v>196</v>
      </c>
      <c r="E295" s="245" t="s">
        <v>19</v>
      </c>
      <c r="F295" s="246" t="s">
        <v>2895</v>
      </c>
      <c r="G295" s="244"/>
      <c r="H295" s="247">
        <v>2.7090000000000001</v>
      </c>
      <c r="I295" s="248"/>
      <c r="J295" s="244"/>
      <c r="K295" s="244"/>
      <c r="L295" s="249"/>
      <c r="M295" s="250"/>
      <c r="N295" s="251"/>
      <c r="O295" s="251"/>
      <c r="P295" s="251"/>
      <c r="Q295" s="251"/>
      <c r="R295" s="251"/>
      <c r="S295" s="251"/>
      <c r="T295" s="25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3" t="s">
        <v>196</v>
      </c>
      <c r="AU295" s="253" t="s">
        <v>85</v>
      </c>
      <c r="AV295" s="14" t="s">
        <v>85</v>
      </c>
      <c r="AW295" s="14" t="s">
        <v>33</v>
      </c>
      <c r="AX295" s="14" t="s">
        <v>72</v>
      </c>
      <c r="AY295" s="253" t="s">
        <v>186</v>
      </c>
    </row>
    <row r="296" s="2" customFormat="1" ht="24.15" customHeight="1">
      <c r="A296" s="38"/>
      <c r="B296" s="39"/>
      <c r="C296" s="254" t="s">
        <v>457</v>
      </c>
      <c r="D296" s="254" t="s">
        <v>236</v>
      </c>
      <c r="E296" s="255" t="s">
        <v>2896</v>
      </c>
      <c r="F296" s="256" t="s">
        <v>2897</v>
      </c>
      <c r="G296" s="257" t="s">
        <v>256</v>
      </c>
      <c r="H296" s="258">
        <v>2.98</v>
      </c>
      <c r="I296" s="259"/>
      <c r="J296" s="260">
        <f>ROUND(I296*H296,2)</f>
        <v>0</v>
      </c>
      <c r="K296" s="261"/>
      <c r="L296" s="262"/>
      <c r="M296" s="263" t="s">
        <v>19</v>
      </c>
      <c r="N296" s="264" t="s">
        <v>44</v>
      </c>
      <c r="O296" s="84"/>
      <c r="P296" s="223">
        <f>O296*H296</f>
        <v>0</v>
      </c>
      <c r="Q296" s="223">
        <v>0.00059999999999999995</v>
      </c>
      <c r="R296" s="223">
        <f>Q296*H296</f>
        <v>0.0017879999999999999</v>
      </c>
      <c r="S296" s="223">
        <v>0</v>
      </c>
      <c r="T296" s="224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25" t="s">
        <v>406</v>
      </c>
      <c r="AT296" s="225" t="s">
        <v>236</v>
      </c>
      <c r="AU296" s="225" t="s">
        <v>85</v>
      </c>
      <c r="AY296" s="17" t="s">
        <v>186</v>
      </c>
      <c r="BE296" s="226">
        <f>IF(N296="základní",J296,0)</f>
        <v>0</v>
      </c>
      <c r="BF296" s="226">
        <f>IF(N296="snížená",J296,0)</f>
        <v>0</v>
      </c>
      <c r="BG296" s="226">
        <f>IF(N296="zákl. přenesená",J296,0)</f>
        <v>0</v>
      </c>
      <c r="BH296" s="226">
        <f>IF(N296="sníž. přenesená",J296,0)</f>
        <v>0</v>
      </c>
      <c r="BI296" s="226">
        <f>IF(N296="nulová",J296,0)</f>
        <v>0</v>
      </c>
      <c r="BJ296" s="17" t="s">
        <v>85</v>
      </c>
      <c r="BK296" s="226">
        <f>ROUND(I296*H296,2)</f>
        <v>0</v>
      </c>
      <c r="BL296" s="17" t="s">
        <v>306</v>
      </c>
      <c r="BM296" s="225" t="s">
        <v>2898</v>
      </c>
    </row>
    <row r="297" s="14" customFormat="1">
      <c r="A297" s="14"/>
      <c r="B297" s="243"/>
      <c r="C297" s="244"/>
      <c r="D297" s="234" t="s">
        <v>196</v>
      </c>
      <c r="E297" s="244"/>
      <c r="F297" s="246" t="s">
        <v>2899</v>
      </c>
      <c r="G297" s="244"/>
      <c r="H297" s="247">
        <v>2.98</v>
      </c>
      <c r="I297" s="248"/>
      <c r="J297" s="244"/>
      <c r="K297" s="244"/>
      <c r="L297" s="249"/>
      <c r="M297" s="250"/>
      <c r="N297" s="251"/>
      <c r="O297" s="251"/>
      <c r="P297" s="251"/>
      <c r="Q297" s="251"/>
      <c r="R297" s="251"/>
      <c r="S297" s="251"/>
      <c r="T297" s="252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3" t="s">
        <v>196</v>
      </c>
      <c r="AU297" s="253" t="s">
        <v>85</v>
      </c>
      <c r="AV297" s="14" t="s">
        <v>85</v>
      </c>
      <c r="AW297" s="14" t="s">
        <v>4</v>
      </c>
      <c r="AX297" s="14" t="s">
        <v>79</v>
      </c>
      <c r="AY297" s="253" t="s">
        <v>186</v>
      </c>
    </row>
    <row r="298" s="2" customFormat="1" ht="44.25" customHeight="1">
      <c r="A298" s="38"/>
      <c r="B298" s="39"/>
      <c r="C298" s="213" t="s">
        <v>462</v>
      </c>
      <c r="D298" s="213" t="s">
        <v>188</v>
      </c>
      <c r="E298" s="214" t="s">
        <v>2900</v>
      </c>
      <c r="F298" s="215" t="s">
        <v>2901</v>
      </c>
      <c r="G298" s="216" t="s">
        <v>230</v>
      </c>
      <c r="H298" s="217">
        <v>0.017999999999999999</v>
      </c>
      <c r="I298" s="218"/>
      <c r="J298" s="219">
        <f>ROUND(I298*H298,2)</f>
        <v>0</v>
      </c>
      <c r="K298" s="220"/>
      <c r="L298" s="44"/>
      <c r="M298" s="221" t="s">
        <v>19</v>
      </c>
      <c r="N298" s="222" t="s">
        <v>44</v>
      </c>
      <c r="O298" s="84"/>
      <c r="P298" s="223">
        <f>O298*H298</f>
        <v>0</v>
      </c>
      <c r="Q298" s="223">
        <v>0</v>
      </c>
      <c r="R298" s="223">
        <f>Q298*H298</f>
        <v>0</v>
      </c>
      <c r="S298" s="223">
        <v>0</v>
      </c>
      <c r="T298" s="224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25" t="s">
        <v>306</v>
      </c>
      <c r="AT298" s="225" t="s">
        <v>188</v>
      </c>
      <c r="AU298" s="225" t="s">
        <v>85</v>
      </c>
      <c r="AY298" s="17" t="s">
        <v>186</v>
      </c>
      <c r="BE298" s="226">
        <f>IF(N298="základní",J298,0)</f>
        <v>0</v>
      </c>
      <c r="BF298" s="226">
        <f>IF(N298="snížená",J298,0)</f>
        <v>0</v>
      </c>
      <c r="BG298" s="226">
        <f>IF(N298="zákl. přenesená",J298,0)</f>
        <v>0</v>
      </c>
      <c r="BH298" s="226">
        <f>IF(N298="sníž. přenesená",J298,0)</f>
        <v>0</v>
      </c>
      <c r="BI298" s="226">
        <f>IF(N298="nulová",J298,0)</f>
        <v>0</v>
      </c>
      <c r="BJ298" s="17" t="s">
        <v>85</v>
      </c>
      <c r="BK298" s="226">
        <f>ROUND(I298*H298,2)</f>
        <v>0</v>
      </c>
      <c r="BL298" s="17" t="s">
        <v>306</v>
      </c>
      <c r="BM298" s="225" t="s">
        <v>2902</v>
      </c>
    </row>
    <row r="299" s="2" customFormat="1">
      <c r="A299" s="38"/>
      <c r="B299" s="39"/>
      <c r="C299" s="40"/>
      <c r="D299" s="227" t="s">
        <v>194</v>
      </c>
      <c r="E299" s="40"/>
      <c r="F299" s="228" t="s">
        <v>2903</v>
      </c>
      <c r="G299" s="40"/>
      <c r="H299" s="40"/>
      <c r="I299" s="229"/>
      <c r="J299" s="40"/>
      <c r="K299" s="40"/>
      <c r="L299" s="44"/>
      <c r="M299" s="230"/>
      <c r="N299" s="231"/>
      <c r="O299" s="84"/>
      <c r="P299" s="84"/>
      <c r="Q299" s="84"/>
      <c r="R299" s="84"/>
      <c r="S299" s="84"/>
      <c r="T299" s="85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7" t="s">
        <v>194</v>
      </c>
      <c r="AU299" s="17" t="s">
        <v>85</v>
      </c>
    </row>
    <row r="300" s="2" customFormat="1" ht="49.05" customHeight="1">
      <c r="A300" s="38"/>
      <c r="B300" s="39"/>
      <c r="C300" s="213" t="s">
        <v>468</v>
      </c>
      <c r="D300" s="213" t="s">
        <v>188</v>
      </c>
      <c r="E300" s="214" t="s">
        <v>762</v>
      </c>
      <c r="F300" s="215" t="s">
        <v>763</v>
      </c>
      <c r="G300" s="216" t="s">
        <v>230</v>
      </c>
      <c r="H300" s="217">
        <v>0.017999999999999999</v>
      </c>
      <c r="I300" s="218"/>
      <c r="J300" s="219">
        <f>ROUND(I300*H300,2)</f>
        <v>0</v>
      </c>
      <c r="K300" s="220"/>
      <c r="L300" s="44"/>
      <c r="M300" s="221" t="s">
        <v>19</v>
      </c>
      <c r="N300" s="222" t="s">
        <v>44</v>
      </c>
      <c r="O300" s="84"/>
      <c r="P300" s="223">
        <f>O300*H300</f>
        <v>0</v>
      </c>
      <c r="Q300" s="223">
        <v>0</v>
      </c>
      <c r="R300" s="223">
        <f>Q300*H300</f>
        <v>0</v>
      </c>
      <c r="S300" s="223">
        <v>0</v>
      </c>
      <c r="T300" s="224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225" t="s">
        <v>306</v>
      </c>
      <c r="AT300" s="225" t="s">
        <v>188</v>
      </c>
      <c r="AU300" s="225" t="s">
        <v>85</v>
      </c>
      <c r="AY300" s="17" t="s">
        <v>186</v>
      </c>
      <c r="BE300" s="226">
        <f>IF(N300="základní",J300,0)</f>
        <v>0</v>
      </c>
      <c r="BF300" s="226">
        <f>IF(N300="snížená",J300,0)</f>
        <v>0</v>
      </c>
      <c r="BG300" s="226">
        <f>IF(N300="zákl. přenesená",J300,0)</f>
        <v>0</v>
      </c>
      <c r="BH300" s="226">
        <f>IF(N300="sníž. přenesená",J300,0)</f>
        <v>0</v>
      </c>
      <c r="BI300" s="226">
        <f>IF(N300="nulová",J300,0)</f>
        <v>0</v>
      </c>
      <c r="BJ300" s="17" t="s">
        <v>85</v>
      </c>
      <c r="BK300" s="226">
        <f>ROUND(I300*H300,2)</f>
        <v>0</v>
      </c>
      <c r="BL300" s="17" t="s">
        <v>306</v>
      </c>
      <c r="BM300" s="225" t="s">
        <v>2904</v>
      </c>
    </row>
    <row r="301" s="2" customFormat="1">
      <c r="A301" s="38"/>
      <c r="B301" s="39"/>
      <c r="C301" s="40"/>
      <c r="D301" s="227" t="s">
        <v>194</v>
      </c>
      <c r="E301" s="40"/>
      <c r="F301" s="228" t="s">
        <v>765</v>
      </c>
      <c r="G301" s="40"/>
      <c r="H301" s="40"/>
      <c r="I301" s="229"/>
      <c r="J301" s="40"/>
      <c r="K301" s="40"/>
      <c r="L301" s="44"/>
      <c r="M301" s="230"/>
      <c r="N301" s="231"/>
      <c r="O301" s="84"/>
      <c r="P301" s="84"/>
      <c r="Q301" s="84"/>
      <c r="R301" s="84"/>
      <c r="S301" s="84"/>
      <c r="T301" s="85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T301" s="17" t="s">
        <v>194</v>
      </c>
      <c r="AU301" s="17" t="s">
        <v>85</v>
      </c>
    </row>
    <row r="302" s="12" customFormat="1" ht="22.8" customHeight="1">
      <c r="A302" s="12"/>
      <c r="B302" s="197"/>
      <c r="C302" s="198"/>
      <c r="D302" s="199" t="s">
        <v>71</v>
      </c>
      <c r="E302" s="211" t="s">
        <v>766</v>
      </c>
      <c r="F302" s="211" t="s">
        <v>767</v>
      </c>
      <c r="G302" s="198"/>
      <c r="H302" s="198"/>
      <c r="I302" s="201"/>
      <c r="J302" s="212">
        <f>BK302</f>
        <v>0</v>
      </c>
      <c r="K302" s="198"/>
      <c r="L302" s="203"/>
      <c r="M302" s="204"/>
      <c r="N302" s="205"/>
      <c r="O302" s="205"/>
      <c r="P302" s="206">
        <f>SUM(P303:P329)</f>
        <v>0</v>
      </c>
      <c r="Q302" s="205"/>
      <c r="R302" s="206">
        <f>SUM(R303:R329)</f>
        <v>0.063534715199999994</v>
      </c>
      <c r="S302" s="205"/>
      <c r="T302" s="207">
        <f>SUM(T303:T329)</f>
        <v>0.25816600000000001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208" t="s">
        <v>85</v>
      </c>
      <c r="AT302" s="209" t="s">
        <v>71</v>
      </c>
      <c r="AU302" s="209" t="s">
        <v>79</v>
      </c>
      <c r="AY302" s="208" t="s">
        <v>186</v>
      </c>
      <c r="BK302" s="210">
        <f>SUM(BK303:BK329)</f>
        <v>0</v>
      </c>
    </row>
    <row r="303" s="2" customFormat="1" ht="24.15" customHeight="1">
      <c r="A303" s="38"/>
      <c r="B303" s="39"/>
      <c r="C303" s="213" t="s">
        <v>474</v>
      </c>
      <c r="D303" s="213" t="s">
        <v>188</v>
      </c>
      <c r="E303" s="214" t="s">
        <v>2905</v>
      </c>
      <c r="F303" s="215" t="s">
        <v>2906</v>
      </c>
      <c r="G303" s="216" t="s">
        <v>191</v>
      </c>
      <c r="H303" s="217">
        <v>0.123</v>
      </c>
      <c r="I303" s="218"/>
      <c r="J303" s="219">
        <f>ROUND(I303*H303,2)</f>
        <v>0</v>
      </c>
      <c r="K303" s="220"/>
      <c r="L303" s="44"/>
      <c r="M303" s="221" t="s">
        <v>19</v>
      </c>
      <c r="N303" s="222" t="s">
        <v>44</v>
      </c>
      <c r="O303" s="84"/>
      <c r="P303" s="223">
        <f>O303*H303</f>
        <v>0</v>
      </c>
      <c r="Q303" s="223">
        <v>0</v>
      </c>
      <c r="R303" s="223">
        <f>Q303*H303</f>
        <v>0</v>
      </c>
      <c r="S303" s="223">
        <v>0</v>
      </c>
      <c r="T303" s="224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25" t="s">
        <v>306</v>
      </c>
      <c r="AT303" s="225" t="s">
        <v>188</v>
      </c>
      <c r="AU303" s="225" t="s">
        <v>85</v>
      </c>
      <c r="AY303" s="17" t="s">
        <v>186</v>
      </c>
      <c r="BE303" s="226">
        <f>IF(N303="základní",J303,0)</f>
        <v>0</v>
      </c>
      <c r="BF303" s="226">
        <f>IF(N303="snížená",J303,0)</f>
        <v>0</v>
      </c>
      <c r="BG303" s="226">
        <f>IF(N303="zákl. přenesená",J303,0)</f>
        <v>0</v>
      </c>
      <c r="BH303" s="226">
        <f>IF(N303="sníž. přenesená",J303,0)</f>
        <v>0</v>
      </c>
      <c r="BI303" s="226">
        <f>IF(N303="nulová",J303,0)</f>
        <v>0</v>
      </c>
      <c r="BJ303" s="17" t="s">
        <v>85</v>
      </c>
      <c r="BK303" s="226">
        <f>ROUND(I303*H303,2)</f>
        <v>0</v>
      </c>
      <c r="BL303" s="17" t="s">
        <v>306</v>
      </c>
      <c r="BM303" s="225" t="s">
        <v>2907</v>
      </c>
    </row>
    <row r="304" s="2" customFormat="1">
      <c r="A304" s="38"/>
      <c r="B304" s="39"/>
      <c r="C304" s="40"/>
      <c r="D304" s="227" t="s">
        <v>194</v>
      </c>
      <c r="E304" s="40"/>
      <c r="F304" s="228" t="s">
        <v>2908</v>
      </c>
      <c r="G304" s="40"/>
      <c r="H304" s="40"/>
      <c r="I304" s="229"/>
      <c r="J304" s="40"/>
      <c r="K304" s="40"/>
      <c r="L304" s="44"/>
      <c r="M304" s="230"/>
      <c r="N304" s="231"/>
      <c r="O304" s="84"/>
      <c r="P304" s="84"/>
      <c r="Q304" s="84"/>
      <c r="R304" s="84"/>
      <c r="S304" s="84"/>
      <c r="T304" s="85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7" t="s">
        <v>194</v>
      </c>
      <c r="AU304" s="17" t="s">
        <v>85</v>
      </c>
    </row>
    <row r="305" s="2" customFormat="1" ht="37.8" customHeight="1">
      <c r="A305" s="38"/>
      <c r="B305" s="39"/>
      <c r="C305" s="213" t="s">
        <v>480</v>
      </c>
      <c r="D305" s="213" t="s">
        <v>188</v>
      </c>
      <c r="E305" s="214" t="s">
        <v>2909</v>
      </c>
      <c r="F305" s="215" t="s">
        <v>2910</v>
      </c>
      <c r="G305" s="216" t="s">
        <v>191</v>
      </c>
      <c r="H305" s="217">
        <v>0.123</v>
      </c>
      <c r="I305" s="218"/>
      <c r="J305" s="219">
        <f>ROUND(I305*H305,2)</f>
        <v>0</v>
      </c>
      <c r="K305" s="220"/>
      <c r="L305" s="44"/>
      <c r="M305" s="221" t="s">
        <v>19</v>
      </c>
      <c r="N305" s="222" t="s">
        <v>44</v>
      </c>
      <c r="O305" s="84"/>
      <c r="P305" s="223">
        <f>O305*H305</f>
        <v>0</v>
      </c>
      <c r="Q305" s="223">
        <v>0.0012149999999999999</v>
      </c>
      <c r="R305" s="223">
        <f>Q305*H305</f>
        <v>0.000149445</v>
      </c>
      <c r="S305" s="223">
        <v>0</v>
      </c>
      <c r="T305" s="224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25" t="s">
        <v>306</v>
      </c>
      <c r="AT305" s="225" t="s">
        <v>188</v>
      </c>
      <c r="AU305" s="225" t="s">
        <v>85</v>
      </c>
      <c r="AY305" s="17" t="s">
        <v>186</v>
      </c>
      <c r="BE305" s="226">
        <f>IF(N305="základní",J305,0)</f>
        <v>0</v>
      </c>
      <c r="BF305" s="226">
        <f>IF(N305="snížená",J305,0)</f>
        <v>0</v>
      </c>
      <c r="BG305" s="226">
        <f>IF(N305="zákl. přenesená",J305,0)</f>
        <v>0</v>
      </c>
      <c r="BH305" s="226">
        <f>IF(N305="sníž. přenesená",J305,0)</f>
        <v>0</v>
      </c>
      <c r="BI305" s="226">
        <f>IF(N305="nulová",J305,0)</f>
        <v>0</v>
      </c>
      <c r="BJ305" s="17" t="s">
        <v>85</v>
      </c>
      <c r="BK305" s="226">
        <f>ROUND(I305*H305,2)</f>
        <v>0</v>
      </c>
      <c r="BL305" s="17" t="s">
        <v>306</v>
      </c>
      <c r="BM305" s="225" t="s">
        <v>2911</v>
      </c>
    </row>
    <row r="306" s="2" customFormat="1">
      <c r="A306" s="38"/>
      <c r="B306" s="39"/>
      <c r="C306" s="40"/>
      <c r="D306" s="227" t="s">
        <v>194</v>
      </c>
      <c r="E306" s="40"/>
      <c r="F306" s="228" t="s">
        <v>2912</v>
      </c>
      <c r="G306" s="40"/>
      <c r="H306" s="40"/>
      <c r="I306" s="229"/>
      <c r="J306" s="40"/>
      <c r="K306" s="40"/>
      <c r="L306" s="44"/>
      <c r="M306" s="230"/>
      <c r="N306" s="231"/>
      <c r="O306" s="84"/>
      <c r="P306" s="84"/>
      <c r="Q306" s="84"/>
      <c r="R306" s="84"/>
      <c r="S306" s="84"/>
      <c r="T306" s="85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7" t="s">
        <v>194</v>
      </c>
      <c r="AU306" s="17" t="s">
        <v>85</v>
      </c>
    </row>
    <row r="307" s="2" customFormat="1" ht="33" customHeight="1">
      <c r="A307" s="38"/>
      <c r="B307" s="39"/>
      <c r="C307" s="213" t="s">
        <v>486</v>
      </c>
      <c r="D307" s="213" t="s">
        <v>188</v>
      </c>
      <c r="E307" s="214" t="s">
        <v>2913</v>
      </c>
      <c r="F307" s="215" t="s">
        <v>2914</v>
      </c>
      <c r="G307" s="216" t="s">
        <v>283</v>
      </c>
      <c r="H307" s="217">
        <v>0.123</v>
      </c>
      <c r="I307" s="218"/>
      <c r="J307" s="219">
        <f>ROUND(I307*H307,2)</f>
        <v>0</v>
      </c>
      <c r="K307" s="220"/>
      <c r="L307" s="44"/>
      <c r="M307" s="221" t="s">
        <v>19</v>
      </c>
      <c r="N307" s="222" t="s">
        <v>44</v>
      </c>
      <c r="O307" s="84"/>
      <c r="P307" s="223">
        <f>O307*H307</f>
        <v>0</v>
      </c>
      <c r="Q307" s="223">
        <v>0.0026700000000000001</v>
      </c>
      <c r="R307" s="223">
        <f>Q307*H307</f>
        <v>0.00032841000000000001</v>
      </c>
      <c r="S307" s="223">
        <v>0</v>
      </c>
      <c r="T307" s="224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25" t="s">
        <v>306</v>
      </c>
      <c r="AT307" s="225" t="s">
        <v>188</v>
      </c>
      <c r="AU307" s="225" t="s">
        <v>85</v>
      </c>
      <c r="AY307" s="17" t="s">
        <v>186</v>
      </c>
      <c r="BE307" s="226">
        <f>IF(N307="základní",J307,0)</f>
        <v>0</v>
      </c>
      <c r="BF307" s="226">
        <f>IF(N307="snížená",J307,0)</f>
        <v>0</v>
      </c>
      <c r="BG307" s="226">
        <f>IF(N307="zákl. přenesená",J307,0)</f>
        <v>0</v>
      </c>
      <c r="BH307" s="226">
        <f>IF(N307="sníž. přenesená",J307,0)</f>
        <v>0</v>
      </c>
      <c r="BI307" s="226">
        <f>IF(N307="nulová",J307,0)</f>
        <v>0</v>
      </c>
      <c r="BJ307" s="17" t="s">
        <v>85</v>
      </c>
      <c r="BK307" s="226">
        <f>ROUND(I307*H307,2)</f>
        <v>0</v>
      </c>
      <c r="BL307" s="17" t="s">
        <v>306</v>
      </c>
      <c r="BM307" s="225" t="s">
        <v>2915</v>
      </c>
    </row>
    <row r="308" s="2" customFormat="1">
      <c r="A308" s="38"/>
      <c r="B308" s="39"/>
      <c r="C308" s="40"/>
      <c r="D308" s="227" t="s">
        <v>194</v>
      </c>
      <c r="E308" s="40"/>
      <c r="F308" s="228" t="s">
        <v>2916</v>
      </c>
      <c r="G308" s="40"/>
      <c r="H308" s="40"/>
      <c r="I308" s="229"/>
      <c r="J308" s="40"/>
      <c r="K308" s="40"/>
      <c r="L308" s="44"/>
      <c r="M308" s="230"/>
      <c r="N308" s="231"/>
      <c r="O308" s="84"/>
      <c r="P308" s="84"/>
      <c r="Q308" s="84"/>
      <c r="R308" s="84"/>
      <c r="S308" s="84"/>
      <c r="T308" s="85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7" t="s">
        <v>194</v>
      </c>
      <c r="AU308" s="17" t="s">
        <v>85</v>
      </c>
    </row>
    <row r="309" s="2" customFormat="1" ht="16.5" customHeight="1">
      <c r="A309" s="38"/>
      <c r="B309" s="39"/>
      <c r="C309" s="213" t="s">
        <v>494</v>
      </c>
      <c r="D309" s="213" t="s">
        <v>188</v>
      </c>
      <c r="E309" s="214" t="s">
        <v>2917</v>
      </c>
      <c r="F309" s="215" t="s">
        <v>2918</v>
      </c>
      <c r="G309" s="216" t="s">
        <v>283</v>
      </c>
      <c r="H309" s="217">
        <v>36</v>
      </c>
      <c r="I309" s="218"/>
      <c r="J309" s="219">
        <f>ROUND(I309*H309,2)</f>
        <v>0</v>
      </c>
      <c r="K309" s="220"/>
      <c r="L309" s="44"/>
      <c r="M309" s="221" t="s">
        <v>19</v>
      </c>
      <c r="N309" s="222" t="s">
        <v>44</v>
      </c>
      <c r="O309" s="84"/>
      <c r="P309" s="223">
        <f>O309*H309</f>
        <v>0</v>
      </c>
      <c r="Q309" s="223">
        <v>0</v>
      </c>
      <c r="R309" s="223">
        <f>Q309*H309</f>
        <v>0</v>
      </c>
      <c r="S309" s="223">
        <v>0.0050000000000000001</v>
      </c>
      <c r="T309" s="224">
        <f>S309*H309</f>
        <v>0.17999999999999999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25" t="s">
        <v>306</v>
      </c>
      <c r="AT309" s="225" t="s">
        <v>188</v>
      </c>
      <c r="AU309" s="225" t="s">
        <v>85</v>
      </c>
      <c r="AY309" s="17" t="s">
        <v>186</v>
      </c>
      <c r="BE309" s="226">
        <f>IF(N309="základní",J309,0)</f>
        <v>0</v>
      </c>
      <c r="BF309" s="226">
        <f>IF(N309="snížená",J309,0)</f>
        <v>0</v>
      </c>
      <c r="BG309" s="226">
        <f>IF(N309="zákl. přenesená",J309,0)</f>
        <v>0</v>
      </c>
      <c r="BH309" s="226">
        <f>IF(N309="sníž. přenesená",J309,0)</f>
        <v>0</v>
      </c>
      <c r="BI309" s="226">
        <f>IF(N309="nulová",J309,0)</f>
        <v>0</v>
      </c>
      <c r="BJ309" s="17" t="s">
        <v>85</v>
      </c>
      <c r="BK309" s="226">
        <f>ROUND(I309*H309,2)</f>
        <v>0</v>
      </c>
      <c r="BL309" s="17" t="s">
        <v>306</v>
      </c>
      <c r="BM309" s="225" t="s">
        <v>2919</v>
      </c>
    </row>
    <row r="310" s="2" customFormat="1">
      <c r="A310" s="38"/>
      <c r="B310" s="39"/>
      <c r="C310" s="40"/>
      <c r="D310" s="227" t="s">
        <v>194</v>
      </c>
      <c r="E310" s="40"/>
      <c r="F310" s="228" t="s">
        <v>2920</v>
      </c>
      <c r="G310" s="40"/>
      <c r="H310" s="40"/>
      <c r="I310" s="229"/>
      <c r="J310" s="40"/>
      <c r="K310" s="40"/>
      <c r="L310" s="44"/>
      <c r="M310" s="230"/>
      <c r="N310" s="231"/>
      <c r="O310" s="84"/>
      <c r="P310" s="84"/>
      <c r="Q310" s="84"/>
      <c r="R310" s="84"/>
      <c r="S310" s="84"/>
      <c r="T310" s="85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T310" s="17" t="s">
        <v>194</v>
      </c>
      <c r="AU310" s="17" t="s">
        <v>85</v>
      </c>
    </row>
    <row r="311" s="2" customFormat="1" ht="21.75" customHeight="1">
      <c r="A311" s="38"/>
      <c r="B311" s="39"/>
      <c r="C311" s="213" t="s">
        <v>499</v>
      </c>
      <c r="D311" s="213" t="s">
        <v>188</v>
      </c>
      <c r="E311" s="214" t="s">
        <v>799</v>
      </c>
      <c r="F311" s="215" t="s">
        <v>800</v>
      </c>
      <c r="G311" s="216" t="s">
        <v>256</v>
      </c>
      <c r="H311" s="217">
        <v>3.5529999999999999</v>
      </c>
      <c r="I311" s="218"/>
      <c r="J311" s="219">
        <f>ROUND(I311*H311,2)</f>
        <v>0</v>
      </c>
      <c r="K311" s="220"/>
      <c r="L311" s="44"/>
      <c r="M311" s="221" t="s">
        <v>19</v>
      </c>
      <c r="N311" s="222" t="s">
        <v>44</v>
      </c>
      <c r="O311" s="84"/>
      <c r="P311" s="223">
        <f>O311*H311</f>
        <v>0</v>
      </c>
      <c r="Q311" s="223">
        <v>0</v>
      </c>
      <c r="R311" s="223">
        <f>Q311*H311</f>
        <v>0</v>
      </c>
      <c r="S311" s="223">
        <v>0.021999999999999999</v>
      </c>
      <c r="T311" s="224">
        <f>S311*H311</f>
        <v>0.078165999999999999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25" t="s">
        <v>306</v>
      </c>
      <c r="AT311" s="225" t="s">
        <v>188</v>
      </c>
      <c r="AU311" s="225" t="s">
        <v>85</v>
      </c>
      <c r="AY311" s="17" t="s">
        <v>186</v>
      </c>
      <c r="BE311" s="226">
        <f>IF(N311="základní",J311,0)</f>
        <v>0</v>
      </c>
      <c r="BF311" s="226">
        <f>IF(N311="snížená",J311,0)</f>
        <v>0</v>
      </c>
      <c r="BG311" s="226">
        <f>IF(N311="zákl. přenesená",J311,0)</f>
        <v>0</v>
      </c>
      <c r="BH311" s="226">
        <f>IF(N311="sníž. přenesená",J311,0)</f>
        <v>0</v>
      </c>
      <c r="BI311" s="226">
        <f>IF(N311="nulová",J311,0)</f>
        <v>0</v>
      </c>
      <c r="BJ311" s="17" t="s">
        <v>85</v>
      </c>
      <c r="BK311" s="226">
        <f>ROUND(I311*H311,2)</f>
        <v>0</v>
      </c>
      <c r="BL311" s="17" t="s">
        <v>306</v>
      </c>
      <c r="BM311" s="225" t="s">
        <v>2921</v>
      </c>
    </row>
    <row r="312" s="2" customFormat="1">
      <c r="A312" s="38"/>
      <c r="B312" s="39"/>
      <c r="C312" s="40"/>
      <c r="D312" s="227" t="s">
        <v>194</v>
      </c>
      <c r="E312" s="40"/>
      <c r="F312" s="228" t="s">
        <v>802</v>
      </c>
      <c r="G312" s="40"/>
      <c r="H312" s="40"/>
      <c r="I312" s="229"/>
      <c r="J312" s="40"/>
      <c r="K312" s="40"/>
      <c r="L312" s="44"/>
      <c r="M312" s="230"/>
      <c r="N312" s="231"/>
      <c r="O312" s="84"/>
      <c r="P312" s="84"/>
      <c r="Q312" s="84"/>
      <c r="R312" s="84"/>
      <c r="S312" s="84"/>
      <c r="T312" s="85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7" t="s">
        <v>194</v>
      </c>
      <c r="AU312" s="17" t="s">
        <v>85</v>
      </c>
    </row>
    <row r="313" s="13" customFormat="1">
      <c r="A313" s="13"/>
      <c r="B313" s="232"/>
      <c r="C313" s="233"/>
      <c r="D313" s="234" t="s">
        <v>196</v>
      </c>
      <c r="E313" s="235" t="s">
        <v>19</v>
      </c>
      <c r="F313" s="236" t="s">
        <v>199</v>
      </c>
      <c r="G313" s="233"/>
      <c r="H313" s="235" t="s">
        <v>19</v>
      </c>
      <c r="I313" s="237"/>
      <c r="J313" s="233"/>
      <c r="K313" s="233"/>
      <c r="L313" s="238"/>
      <c r="M313" s="239"/>
      <c r="N313" s="240"/>
      <c r="O313" s="240"/>
      <c r="P313" s="240"/>
      <c r="Q313" s="240"/>
      <c r="R313" s="240"/>
      <c r="S313" s="240"/>
      <c r="T313" s="241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2" t="s">
        <v>196</v>
      </c>
      <c r="AU313" s="242" t="s">
        <v>85</v>
      </c>
      <c r="AV313" s="13" t="s">
        <v>79</v>
      </c>
      <c r="AW313" s="13" t="s">
        <v>33</v>
      </c>
      <c r="AX313" s="13" t="s">
        <v>72</v>
      </c>
      <c r="AY313" s="242" t="s">
        <v>186</v>
      </c>
    </row>
    <row r="314" s="13" customFormat="1">
      <c r="A314" s="13"/>
      <c r="B314" s="232"/>
      <c r="C314" s="233"/>
      <c r="D314" s="234" t="s">
        <v>196</v>
      </c>
      <c r="E314" s="235" t="s">
        <v>19</v>
      </c>
      <c r="F314" s="236" t="s">
        <v>2922</v>
      </c>
      <c r="G314" s="233"/>
      <c r="H314" s="235" t="s">
        <v>19</v>
      </c>
      <c r="I314" s="237"/>
      <c r="J314" s="233"/>
      <c r="K314" s="233"/>
      <c r="L314" s="238"/>
      <c r="M314" s="239"/>
      <c r="N314" s="240"/>
      <c r="O314" s="240"/>
      <c r="P314" s="240"/>
      <c r="Q314" s="240"/>
      <c r="R314" s="240"/>
      <c r="S314" s="240"/>
      <c r="T314" s="241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2" t="s">
        <v>196</v>
      </c>
      <c r="AU314" s="242" t="s">
        <v>85</v>
      </c>
      <c r="AV314" s="13" t="s">
        <v>79</v>
      </c>
      <c r="AW314" s="13" t="s">
        <v>33</v>
      </c>
      <c r="AX314" s="13" t="s">
        <v>72</v>
      </c>
      <c r="AY314" s="242" t="s">
        <v>186</v>
      </c>
    </row>
    <row r="315" s="14" customFormat="1">
      <c r="A315" s="14"/>
      <c r="B315" s="243"/>
      <c r="C315" s="244"/>
      <c r="D315" s="234" t="s">
        <v>196</v>
      </c>
      <c r="E315" s="245" t="s">
        <v>19</v>
      </c>
      <c r="F315" s="246" t="s">
        <v>2923</v>
      </c>
      <c r="G315" s="244"/>
      <c r="H315" s="247">
        <v>3.5529999999999999</v>
      </c>
      <c r="I315" s="248"/>
      <c r="J315" s="244"/>
      <c r="K315" s="244"/>
      <c r="L315" s="249"/>
      <c r="M315" s="250"/>
      <c r="N315" s="251"/>
      <c r="O315" s="251"/>
      <c r="P315" s="251"/>
      <c r="Q315" s="251"/>
      <c r="R315" s="251"/>
      <c r="S315" s="251"/>
      <c r="T315" s="252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3" t="s">
        <v>196</v>
      </c>
      <c r="AU315" s="253" t="s">
        <v>85</v>
      </c>
      <c r="AV315" s="14" t="s">
        <v>85</v>
      </c>
      <c r="AW315" s="14" t="s">
        <v>33</v>
      </c>
      <c r="AX315" s="14" t="s">
        <v>72</v>
      </c>
      <c r="AY315" s="253" t="s">
        <v>186</v>
      </c>
    </row>
    <row r="316" s="2" customFormat="1" ht="24.15" customHeight="1">
      <c r="A316" s="38"/>
      <c r="B316" s="39"/>
      <c r="C316" s="213" t="s">
        <v>505</v>
      </c>
      <c r="D316" s="213" t="s">
        <v>188</v>
      </c>
      <c r="E316" s="214" t="s">
        <v>2924</v>
      </c>
      <c r="F316" s="215" t="s">
        <v>2925</v>
      </c>
      <c r="G316" s="216" t="s">
        <v>256</v>
      </c>
      <c r="H316" s="217">
        <v>3.5529999999999999</v>
      </c>
      <c r="I316" s="218"/>
      <c r="J316" s="219">
        <f>ROUND(I316*H316,2)</f>
        <v>0</v>
      </c>
      <c r="K316" s="220"/>
      <c r="L316" s="44"/>
      <c r="M316" s="221" t="s">
        <v>19</v>
      </c>
      <c r="N316" s="222" t="s">
        <v>44</v>
      </c>
      <c r="O316" s="84"/>
      <c r="P316" s="223">
        <f>O316*H316</f>
        <v>0</v>
      </c>
      <c r="Q316" s="223">
        <v>0</v>
      </c>
      <c r="R316" s="223">
        <f>Q316*H316</f>
        <v>0</v>
      </c>
      <c r="S316" s="223">
        <v>0</v>
      </c>
      <c r="T316" s="224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25" t="s">
        <v>306</v>
      </c>
      <c r="AT316" s="225" t="s">
        <v>188</v>
      </c>
      <c r="AU316" s="225" t="s">
        <v>85</v>
      </c>
      <c r="AY316" s="17" t="s">
        <v>186</v>
      </c>
      <c r="BE316" s="226">
        <f>IF(N316="základní",J316,0)</f>
        <v>0</v>
      </c>
      <c r="BF316" s="226">
        <f>IF(N316="snížená",J316,0)</f>
        <v>0</v>
      </c>
      <c r="BG316" s="226">
        <f>IF(N316="zákl. přenesená",J316,0)</f>
        <v>0</v>
      </c>
      <c r="BH316" s="226">
        <f>IF(N316="sníž. přenesená",J316,0)</f>
        <v>0</v>
      </c>
      <c r="BI316" s="226">
        <f>IF(N316="nulová",J316,0)</f>
        <v>0</v>
      </c>
      <c r="BJ316" s="17" t="s">
        <v>85</v>
      </c>
      <c r="BK316" s="226">
        <f>ROUND(I316*H316,2)</f>
        <v>0</v>
      </c>
      <c r="BL316" s="17" t="s">
        <v>306</v>
      </c>
      <c r="BM316" s="225" t="s">
        <v>2926</v>
      </c>
    </row>
    <row r="317" s="2" customFormat="1">
      <c r="A317" s="38"/>
      <c r="B317" s="39"/>
      <c r="C317" s="40"/>
      <c r="D317" s="227" t="s">
        <v>194</v>
      </c>
      <c r="E317" s="40"/>
      <c r="F317" s="228" t="s">
        <v>2927</v>
      </c>
      <c r="G317" s="40"/>
      <c r="H317" s="40"/>
      <c r="I317" s="229"/>
      <c r="J317" s="40"/>
      <c r="K317" s="40"/>
      <c r="L317" s="44"/>
      <c r="M317" s="230"/>
      <c r="N317" s="231"/>
      <c r="O317" s="84"/>
      <c r="P317" s="84"/>
      <c r="Q317" s="84"/>
      <c r="R317" s="84"/>
      <c r="S317" s="84"/>
      <c r="T317" s="85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T317" s="17" t="s">
        <v>194</v>
      </c>
      <c r="AU317" s="17" t="s">
        <v>85</v>
      </c>
    </row>
    <row r="318" s="13" customFormat="1">
      <c r="A318" s="13"/>
      <c r="B318" s="232"/>
      <c r="C318" s="233"/>
      <c r="D318" s="234" t="s">
        <v>196</v>
      </c>
      <c r="E318" s="235" t="s">
        <v>19</v>
      </c>
      <c r="F318" s="236" t="s">
        <v>199</v>
      </c>
      <c r="G318" s="233"/>
      <c r="H318" s="235" t="s">
        <v>19</v>
      </c>
      <c r="I318" s="237"/>
      <c r="J318" s="233"/>
      <c r="K318" s="233"/>
      <c r="L318" s="238"/>
      <c r="M318" s="239"/>
      <c r="N318" s="240"/>
      <c r="O318" s="240"/>
      <c r="P318" s="240"/>
      <c r="Q318" s="240"/>
      <c r="R318" s="240"/>
      <c r="S318" s="240"/>
      <c r="T318" s="241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2" t="s">
        <v>196</v>
      </c>
      <c r="AU318" s="242" t="s">
        <v>85</v>
      </c>
      <c r="AV318" s="13" t="s">
        <v>79</v>
      </c>
      <c r="AW318" s="13" t="s">
        <v>33</v>
      </c>
      <c r="AX318" s="13" t="s">
        <v>72</v>
      </c>
      <c r="AY318" s="242" t="s">
        <v>186</v>
      </c>
    </row>
    <row r="319" s="13" customFormat="1">
      <c r="A319" s="13"/>
      <c r="B319" s="232"/>
      <c r="C319" s="233"/>
      <c r="D319" s="234" t="s">
        <v>196</v>
      </c>
      <c r="E319" s="235" t="s">
        <v>19</v>
      </c>
      <c r="F319" s="236" t="s">
        <v>2922</v>
      </c>
      <c r="G319" s="233"/>
      <c r="H319" s="235" t="s">
        <v>19</v>
      </c>
      <c r="I319" s="237"/>
      <c r="J319" s="233"/>
      <c r="K319" s="233"/>
      <c r="L319" s="238"/>
      <c r="M319" s="239"/>
      <c r="N319" s="240"/>
      <c r="O319" s="240"/>
      <c r="P319" s="240"/>
      <c r="Q319" s="240"/>
      <c r="R319" s="240"/>
      <c r="S319" s="240"/>
      <c r="T319" s="241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2" t="s">
        <v>196</v>
      </c>
      <c r="AU319" s="242" t="s">
        <v>85</v>
      </c>
      <c r="AV319" s="13" t="s">
        <v>79</v>
      </c>
      <c r="AW319" s="13" t="s">
        <v>33</v>
      </c>
      <c r="AX319" s="13" t="s">
        <v>72</v>
      </c>
      <c r="AY319" s="242" t="s">
        <v>186</v>
      </c>
    </row>
    <row r="320" s="14" customFormat="1">
      <c r="A320" s="14"/>
      <c r="B320" s="243"/>
      <c r="C320" s="244"/>
      <c r="D320" s="234" t="s">
        <v>196</v>
      </c>
      <c r="E320" s="245" t="s">
        <v>19</v>
      </c>
      <c r="F320" s="246" t="s">
        <v>2923</v>
      </c>
      <c r="G320" s="244"/>
      <c r="H320" s="247">
        <v>3.5529999999999999</v>
      </c>
      <c r="I320" s="248"/>
      <c r="J320" s="244"/>
      <c r="K320" s="244"/>
      <c r="L320" s="249"/>
      <c r="M320" s="250"/>
      <c r="N320" s="251"/>
      <c r="O320" s="251"/>
      <c r="P320" s="251"/>
      <c r="Q320" s="251"/>
      <c r="R320" s="251"/>
      <c r="S320" s="251"/>
      <c r="T320" s="252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3" t="s">
        <v>196</v>
      </c>
      <c r="AU320" s="253" t="s">
        <v>85</v>
      </c>
      <c r="AV320" s="14" t="s">
        <v>85</v>
      </c>
      <c r="AW320" s="14" t="s">
        <v>33</v>
      </c>
      <c r="AX320" s="14" t="s">
        <v>72</v>
      </c>
      <c r="AY320" s="253" t="s">
        <v>186</v>
      </c>
    </row>
    <row r="321" s="2" customFormat="1" ht="16.5" customHeight="1">
      <c r="A321" s="38"/>
      <c r="B321" s="39"/>
      <c r="C321" s="254" t="s">
        <v>511</v>
      </c>
      <c r="D321" s="254" t="s">
        <v>236</v>
      </c>
      <c r="E321" s="255" t="s">
        <v>2928</v>
      </c>
      <c r="F321" s="256" t="s">
        <v>2929</v>
      </c>
      <c r="G321" s="257" t="s">
        <v>191</v>
      </c>
      <c r="H321" s="258">
        <v>0.123</v>
      </c>
      <c r="I321" s="259"/>
      <c r="J321" s="260">
        <f>ROUND(I321*H321,2)</f>
        <v>0</v>
      </c>
      <c r="K321" s="261"/>
      <c r="L321" s="262"/>
      <c r="M321" s="263" t="s">
        <v>19</v>
      </c>
      <c r="N321" s="264" t="s">
        <v>44</v>
      </c>
      <c r="O321" s="84"/>
      <c r="P321" s="223">
        <f>O321*H321</f>
        <v>0</v>
      </c>
      <c r="Q321" s="223">
        <v>0.5</v>
      </c>
      <c r="R321" s="223">
        <f>Q321*H321</f>
        <v>0.061499999999999999</v>
      </c>
      <c r="S321" s="223">
        <v>0</v>
      </c>
      <c r="T321" s="224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25" t="s">
        <v>406</v>
      </c>
      <c r="AT321" s="225" t="s">
        <v>236</v>
      </c>
      <c r="AU321" s="225" t="s">
        <v>85</v>
      </c>
      <c r="AY321" s="17" t="s">
        <v>186</v>
      </c>
      <c r="BE321" s="226">
        <f>IF(N321="základní",J321,0)</f>
        <v>0</v>
      </c>
      <c r="BF321" s="226">
        <f>IF(N321="snížená",J321,0)</f>
        <v>0</v>
      </c>
      <c r="BG321" s="226">
        <f>IF(N321="zákl. přenesená",J321,0)</f>
        <v>0</v>
      </c>
      <c r="BH321" s="226">
        <f>IF(N321="sníž. přenesená",J321,0)</f>
        <v>0</v>
      </c>
      <c r="BI321" s="226">
        <f>IF(N321="nulová",J321,0)</f>
        <v>0</v>
      </c>
      <c r="BJ321" s="17" t="s">
        <v>85</v>
      </c>
      <c r="BK321" s="226">
        <f>ROUND(I321*H321,2)</f>
        <v>0</v>
      </c>
      <c r="BL321" s="17" t="s">
        <v>306</v>
      </c>
      <c r="BM321" s="225" t="s">
        <v>2930</v>
      </c>
    </row>
    <row r="322" s="13" customFormat="1">
      <c r="A322" s="13"/>
      <c r="B322" s="232"/>
      <c r="C322" s="233"/>
      <c r="D322" s="234" t="s">
        <v>196</v>
      </c>
      <c r="E322" s="235" t="s">
        <v>19</v>
      </c>
      <c r="F322" s="236" t="s">
        <v>2931</v>
      </c>
      <c r="G322" s="233"/>
      <c r="H322" s="235" t="s">
        <v>19</v>
      </c>
      <c r="I322" s="237"/>
      <c r="J322" s="233"/>
      <c r="K322" s="233"/>
      <c r="L322" s="238"/>
      <c r="M322" s="239"/>
      <c r="N322" s="240"/>
      <c r="O322" s="240"/>
      <c r="P322" s="240"/>
      <c r="Q322" s="240"/>
      <c r="R322" s="240"/>
      <c r="S322" s="240"/>
      <c r="T322" s="241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2" t="s">
        <v>196</v>
      </c>
      <c r="AU322" s="242" t="s">
        <v>85</v>
      </c>
      <c r="AV322" s="13" t="s">
        <v>79</v>
      </c>
      <c r="AW322" s="13" t="s">
        <v>33</v>
      </c>
      <c r="AX322" s="13" t="s">
        <v>72</v>
      </c>
      <c r="AY322" s="242" t="s">
        <v>186</v>
      </c>
    </row>
    <row r="323" s="14" customFormat="1">
      <c r="A323" s="14"/>
      <c r="B323" s="243"/>
      <c r="C323" s="244"/>
      <c r="D323" s="234" t="s">
        <v>196</v>
      </c>
      <c r="E323" s="245" t="s">
        <v>19</v>
      </c>
      <c r="F323" s="246" t="s">
        <v>2932</v>
      </c>
      <c r="G323" s="244"/>
      <c r="H323" s="247">
        <v>0.123</v>
      </c>
      <c r="I323" s="248"/>
      <c r="J323" s="244"/>
      <c r="K323" s="244"/>
      <c r="L323" s="249"/>
      <c r="M323" s="250"/>
      <c r="N323" s="251"/>
      <c r="O323" s="251"/>
      <c r="P323" s="251"/>
      <c r="Q323" s="251"/>
      <c r="R323" s="251"/>
      <c r="S323" s="251"/>
      <c r="T323" s="25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3" t="s">
        <v>196</v>
      </c>
      <c r="AU323" s="253" t="s">
        <v>85</v>
      </c>
      <c r="AV323" s="14" t="s">
        <v>85</v>
      </c>
      <c r="AW323" s="14" t="s">
        <v>33</v>
      </c>
      <c r="AX323" s="14" t="s">
        <v>72</v>
      </c>
      <c r="AY323" s="253" t="s">
        <v>186</v>
      </c>
    </row>
    <row r="324" s="2" customFormat="1" ht="24.15" customHeight="1">
      <c r="A324" s="38"/>
      <c r="B324" s="39"/>
      <c r="C324" s="213" t="s">
        <v>517</v>
      </c>
      <c r="D324" s="213" t="s">
        <v>188</v>
      </c>
      <c r="E324" s="214" t="s">
        <v>2933</v>
      </c>
      <c r="F324" s="215" t="s">
        <v>2934</v>
      </c>
      <c r="G324" s="216" t="s">
        <v>191</v>
      </c>
      <c r="H324" s="217">
        <v>0.123</v>
      </c>
      <c r="I324" s="218"/>
      <c r="J324" s="219">
        <f>ROUND(I324*H324,2)</f>
        <v>0</v>
      </c>
      <c r="K324" s="220"/>
      <c r="L324" s="44"/>
      <c r="M324" s="221" t="s">
        <v>19</v>
      </c>
      <c r="N324" s="222" t="s">
        <v>44</v>
      </c>
      <c r="O324" s="84"/>
      <c r="P324" s="223">
        <f>O324*H324</f>
        <v>0</v>
      </c>
      <c r="Q324" s="223">
        <v>0.012657399999999999</v>
      </c>
      <c r="R324" s="223">
        <f>Q324*H324</f>
        <v>0.0015568601999999998</v>
      </c>
      <c r="S324" s="223">
        <v>0</v>
      </c>
      <c r="T324" s="224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25" t="s">
        <v>306</v>
      </c>
      <c r="AT324" s="225" t="s">
        <v>188</v>
      </c>
      <c r="AU324" s="225" t="s">
        <v>85</v>
      </c>
      <c r="AY324" s="17" t="s">
        <v>186</v>
      </c>
      <c r="BE324" s="226">
        <f>IF(N324="základní",J324,0)</f>
        <v>0</v>
      </c>
      <c r="BF324" s="226">
        <f>IF(N324="snížená",J324,0)</f>
        <v>0</v>
      </c>
      <c r="BG324" s="226">
        <f>IF(N324="zákl. přenesená",J324,0)</f>
        <v>0</v>
      </c>
      <c r="BH324" s="226">
        <f>IF(N324="sníž. přenesená",J324,0)</f>
        <v>0</v>
      </c>
      <c r="BI324" s="226">
        <f>IF(N324="nulová",J324,0)</f>
        <v>0</v>
      </c>
      <c r="BJ324" s="17" t="s">
        <v>85</v>
      </c>
      <c r="BK324" s="226">
        <f>ROUND(I324*H324,2)</f>
        <v>0</v>
      </c>
      <c r="BL324" s="17" t="s">
        <v>306</v>
      </c>
      <c r="BM324" s="225" t="s">
        <v>2935</v>
      </c>
    </row>
    <row r="325" s="2" customFormat="1">
      <c r="A325" s="38"/>
      <c r="B325" s="39"/>
      <c r="C325" s="40"/>
      <c r="D325" s="227" t="s">
        <v>194</v>
      </c>
      <c r="E325" s="40"/>
      <c r="F325" s="228" t="s">
        <v>2936</v>
      </c>
      <c r="G325" s="40"/>
      <c r="H325" s="40"/>
      <c r="I325" s="229"/>
      <c r="J325" s="40"/>
      <c r="K325" s="40"/>
      <c r="L325" s="44"/>
      <c r="M325" s="230"/>
      <c r="N325" s="231"/>
      <c r="O325" s="84"/>
      <c r="P325" s="84"/>
      <c r="Q325" s="84"/>
      <c r="R325" s="84"/>
      <c r="S325" s="84"/>
      <c r="T325" s="85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7" t="s">
        <v>194</v>
      </c>
      <c r="AU325" s="17" t="s">
        <v>85</v>
      </c>
    </row>
    <row r="326" s="2" customFormat="1" ht="49.05" customHeight="1">
      <c r="A326" s="38"/>
      <c r="B326" s="39"/>
      <c r="C326" s="213" t="s">
        <v>525</v>
      </c>
      <c r="D326" s="213" t="s">
        <v>188</v>
      </c>
      <c r="E326" s="214" t="s">
        <v>2937</v>
      </c>
      <c r="F326" s="215" t="s">
        <v>2938</v>
      </c>
      <c r="G326" s="216" t="s">
        <v>230</v>
      </c>
      <c r="H326" s="217">
        <v>0.064000000000000001</v>
      </c>
      <c r="I326" s="218"/>
      <c r="J326" s="219">
        <f>ROUND(I326*H326,2)</f>
        <v>0</v>
      </c>
      <c r="K326" s="220"/>
      <c r="L326" s="44"/>
      <c r="M326" s="221" t="s">
        <v>19</v>
      </c>
      <c r="N326" s="222" t="s">
        <v>44</v>
      </c>
      <c r="O326" s="84"/>
      <c r="P326" s="223">
        <f>O326*H326</f>
        <v>0</v>
      </c>
      <c r="Q326" s="223">
        <v>0</v>
      </c>
      <c r="R326" s="223">
        <f>Q326*H326</f>
        <v>0</v>
      </c>
      <c r="S326" s="223">
        <v>0</v>
      </c>
      <c r="T326" s="224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25" t="s">
        <v>306</v>
      </c>
      <c r="AT326" s="225" t="s">
        <v>188</v>
      </c>
      <c r="AU326" s="225" t="s">
        <v>85</v>
      </c>
      <c r="AY326" s="17" t="s">
        <v>186</v>
      </c>
      <c r="BE326" s="226">
        <f>IF(N326="základní",J326,0)</f>
        <v>0</v>
      </c>
      <c r="BF326" s="226">
        <f>IF(N326="snížená",J326,0)</f>
        <v>0</v>
      </c>
      <c r="BG326" s="226">
        <f>IF(N326="zákl. přenesená",J326,0)</f>
        <v>0</v>
      </c>
      <c r="BH326" s="226">
        <f>IF(N326="sníž. přenesená",J326,0)</f>
        <v>0</v>
      </c>
      <c r="BI326" s="226">
        <f>IF(N326="nulová",J326,0)</f>
        <v>0</v>
      </c>
      <c r="BJ326" s="17" t="s">
        <v>85</v>
      </c>
      <c r="BK326" s="226">
        <f>ROUND(I326*H326,2)</f>
        <v>0</v>
      </c>
      <c r="BL326" s="17" t="s">
        <v>306</v>
      </c>
      <c r="BM326" s="225" t="s">
        <v>2939</v>
      </c>
    </row>
    <row r="327" s="2" customFormat="1">
      <c r="A327" s="38"/>
      <c r="B327" s="39"/>
      <c r="C327" s="40"/>
      <c r="D327" s="227" t="s">
        <v>194</v>
      </c>
      <c r="E327" s="40"/>
      <c r="F327" s="228" t="s">
        <v>2940</v>
      </c>
      <c r="G327" s="40"/>
      <c r="H327" s="40"/>
      <c r="I327" s="229"/>
      <c r="J327" s="40"/>
      <c r="K327" s="40"/>
      <c r="L327" s="44"/>
      <c r="M327" s="230"/>
      <c r="N327" s="231"/>
      <c r="O327" s="84"/>
      <c r="P327" s="84"/>
      <c r="Q327" s="84"/>
      <c r="R327" s="84"/>
      <c r="S327" s="84"/>
      <c r="T327" s="85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7" t="s">
        <v>194</v>
      </c>
      <c r="AU327" s="17" t="s">
        <v>85</v>
      </c>
    </row>
    <row r="328" s="2" customFormat="1" ht="49.05" customHeight="1">
      <c r="A328" s="38"/>
      <c r="B328" s="39"/>
      <c r="C328" s="213" t="s">
        <v>531</v>
      </c>
      <c r="D328" s="213" t="s">
        <v>188</v>
      </c>
      <c r="E328" s="214" t="s">
        <v>2941</v>
      </c>
      <c r="F328" s="215" t="s">
        <v>2942</v>
      </c>
      <c r="G328" s="216" t="s">
        <v>230</v>
      </c>
      <c r="H328" s="217">
        <v>0.064000000000000001</v>
      </c>
      <c r="I328" s="218"/>
      <c r="J328" s="219">
        <f>ROUND(I328*H328,2)</f>
        <v>0</v>
      </c>
      <c r="K328" s="220"/>
      <c r="L328" s="44"/>
      <c r="M328" s="221" t="s">
        <v>19</v>
      </c>
      <c r="N328" s="222" t="s">
        <v>44</v>
      </c>
      <c r="O328" s="84"/>
      <c r="P328" s="223">
        <f>O328*H328</f>
        <v>0</v>
      </c>
      <c r="Q328" s="223">
        <v>0</v>
      </c>
      <c r="R328" s="223">
        <f>Q328*H328</f>
        <v>0</v>
      </c>
      <c r="S328" s="223">
        <v>0</v>
      </c>
      <c r="T328" s="224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25" t="s">
        <v>306</v>
      </c>
      <c r="AT328" s="225" t="s">
        <v>188</v>
      </c>
      <c r="AU328" s="225" t="s">
        <v>85</v>
      </c>
      <c r="AY328" s="17" t="s">
        <v>186</v>
      </c>
      <c r="BE328" s="226">
        <f>IF(N328="základní",J328,0)</f>
        <v>0</v>
      </c>
      <c r="BF328" s="226">
        <f>IF(N328="snížená",J328,0)</f>
        <v>0</v>
      </c>
      <c r="BG328" s="226">
        <f>IF(N328="zákl. přenesená",J328,0)</f>
        <v>0</v>
      </c>
      <c r="BH328" s="226">
        <f>IF(N328="sníž. přenesená",J328,0)</f>
        <v>0</v>
      </c>
      <c r="BI328" s="226">
        <f>IF(N328="nulová",J328,0)</f>
        <v>0</v>
      </c>
      <c r="BJ328" s="17" t="s">
        <v>85</v>
      </c>
      <c r="BK328" s="226">
        <f>ROUND(I328*H328,2)</f>
        <v>0</v>
      </c>
      <c r="BL328" s="17" t="s">
        <v>306</v>
      </c>
      <c r="BM328" s="225" t="s">
        <v>2943</v>
      </c>
    </row>
    <row r="329" s="2" customFormat="1">
      <c r="A329" s="38"/>
      <c r="B329" s="39"/>
      <c r="C329" s="40"/>
      <c r="D329" s="227" t="s">
        <v>194</v>
      </c>
      <c r="E329" s="40"/>
      <c r="F329" s="228" t="s">
        <v>2944</v>
      </c>
      <c r="G329" s="40"/>
      <c r="H329" s="40"/>
      <c r="I329" s="229"/>
      <c r="J329" s="40"/>
      <c r="K329" s="40"/>
      <c r="L329" s="44"/>
      <c r="M329" s="230"/>
      <c r="N329" s="231"/>
      <c r="O329" s="84"/>
      <c r="P329" s="84"/>
      <c r="Q329" s="84"/>
      <c r="R329" s="84"/>
      <c r="S329" s="84"/>
      <c r="T329" s="85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7" t="s">
        <v>194</v>
      </c>
      <c r="AU329" s="17" t="s">
        <v>85</v>
      </c>
    </row>
    <row r="330" s="12" customFormat="1" ht="22.8" customHeight="1">
      <c r="A330" s="12"/>
      <c r="B330" s="197"/>
      <c r="C330" s="198"/>
      <c r="D330" s="199" t="s">
        <v>71</v>
      </c>
      <c r="E330" s="211" t="s">
        <v>804</v>
      </c>
      <c r="F330" s="211" t="s">
        <v>805</v>
      </c>
      <c r="G330" s="198"/>
      <c r="H330" s="198"/>
      <c r="I330" s="201"/>
      <c r="J330" s="212">
        <f>BK330</f>
        <v>0</v>
      </c>
      <c r="K330" s="198"/>
      <c r="L330" s="203"/>
      <c r="M330" s="204"/>
      <c r="N330" s="205"/>
      <c r="O330" s="205"/>
      <c r="P330" s="206">
        <f>SUM(P331:P657)</f>
        <v>0</v>
      </c>
      <c r="Q330" s="205"/>
      <c r="R330" s="206">
        <f>SUM(R331:R657)</f>
        <v>8.5785521433800014</v>
      </c>
      <c r="S330" s="205"/>
      <c r="T330" s="207">
        <f>SUM(T331:T657)</f>
        <v>5.4534075000000009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08" t="s">
        <v>85</v>
      </c>
      <c r="AT330" s="209" t="s">
        <v>71</v>
      </c>
      <c r="AU330" s="209" t="s">
        <v>79</v>
      </c>
      <c r="AY330" s="208" t="s">
        <v>186</v>
      </c>
      <c r="BK330" s="210">
        <f>SUM(BK331:BK657)</f>
        <v>0</v>
      </c>
    </row>
    <row r="331" s="2" customFormat="1" ht="44.25" customHeight="1">
      <c r="A331" s="38"/>
      <c r="B331" s="39"/>
      <c r="C331" s="213" t="s">
        <v>537</v>
      </c>
      <c r="D331" s="213" t="s">
        <v>188</v>
      </c>
      <c r="E331" s="214" t="s">
        <v>2945</v>
      </c>
      <c r="F331" s="215" t="s">
        <v>2946</v>
      </c>
      <c r="G331" s="216" t="s">
        <v>283</v>
      </c>
      <c r="H331" s="217">
        <v>78</v>
      </c>
      <c r="I331" s="218"/>
      <c r="J331" s="219">
        <f>ROUND(I331*H331,2)</f>
        <v>0</v>
      </c>
      <c r="K331" s="220"/>
      <c r="L331" s="44"/>
      <c r="M331" s="221" t="s">
        <v>19</v>
      </c>
      <c r="N331" s="222" t="s">
        <v>44</v>
      </c>
      <c r="O331" s="84"/>
      <c r="P331" s="223">
        <f>O331*H331</f>
        <v>0</v>
      </c>
      <c r="Q331" s="223">
        <v>0</v>
      </c>
      <c r="R331" s="223">
        <f>Q331*H331</f>
        <v>0</v>
      </c>
      <c r="S331" s="223">
        <v>0.00059999999999999995</v>
      </c>
      <c r="T331" s="224">
        <f>S331*H331</f>
        <v>0.046799999999999994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225" t="s">
        <v>306</v>
      </c>
      <c r="AT331" s="225" t="s">
        <v>188</v>
      </c>
      <c r="AU331" s="225" t="s">
        <v>85</v>
      </c>
      <c r="AY331" s="17" t="s">
        <v>186</v>
      </c>
      <c r="BE331" s="226">
        <f>IF(N331="základní",J331,0)</f>
        <v>0</v>
      </c>
      <c r="BF331" s="226">
        <f>IF(N331="snížená",J331,0)</f>
        <v>0</v>
      </c>
      <c r="BG331" s="226">
        <f>IF(N331="zákl. přenesená",J331,0)</f>
        <v>0</v>
      </c>
      <c r="BH331" s="226">
        <f>IF(N331="sníž. přenesená",J331,0)</f>
        <v>0</v>
      </c>
      <c r="BI331" s="226">
        <f>IF(N331="nulová",J331,0)</f>
        <v>0</v>
      </c>
      <c r="BJ331" s="17" t="s">
        <v>85</v>
      </c>
      <c r="BK331" s="226">
        <f>ROUND(I331*H331,2)</f>
        <v>0</v>
      </c>
      <c r="BL331" s="17" t="s">
        <v>306</v>
      </c>
      <c r="BM331" s="225" t="s">
        <v>2947</v>
      </c>
    </row>
    <row r="332" s="2" customFormat="1">
      <c r="A332" s="38"/>
      <c r="B332" s="39"/>
      <c r="C332" s="40"/>
      <c r="D332" s="227" t="s">
        <v>194</v>
      </c>
      <c r="E332" s="40"/>
      <c r="F332" s="228" t="s">
        <v>2948</v>
      </c>
      <c r="G332" s="40"/>
      <c r="H332" s="40"/>
      <c r="I332" s="229"/>
      <c r="J332" s="40"/>
      <c r="K332" s="40"/>
      <c r="L332" s="44"/>
      <c r="M332" s="230"/>
      <c r="N332" s="231"/>
      <c r="O332" s="84"/>
      <c r="P332" s="84"/>
      <c r="Q332" s="84"/>
      <c r="R332" s="84"/>
      <c r="S332" s="84"/>
      <c r="T332" s="85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T332" s="17" t="s">
        <v>194</v>
      </c>
      <c r="AU332" s="17" t="s">
        <v>85</v>
      </c>
    </row>
    <row r="333" s="13" customFormat="1">
      <c r="A333" s="13"/>
      <c r="B333" s="232"/>
      <c r="C333" s="233"/>
      <c r="D333" s="234" t="s">
        <v>196</v>
      </c>
      <c r="E333" s="235" t="s">
        <v>19</v>
      </c>
      <c r="F333" s="236" t="s">
        <v>287</v>
      </c>
      <c r="G333" s="233"/>
      <c r="H333" s="235" t="s">
        <v>19</v>
      </c>
      <c r="I333" s="237"/>
      <c r="J333" s="233"/>
      <c r="K333" s="233"/>
      <c r="L333" s="238"/>
      <c r="M333" s="239"/>
      <c r="N333" s="240"/>
      <c r="O333" s="240"/>
      <c r="P333" s="240"/>
      <c r="Q333" s="240"/>
      <c r="R333" s="240"/>
      <c r="S333" s="240"/>
      <c r="T333" s="241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2" t="s">
        <v>196</v>
      </c>
      <c r="AU333" s="242" t="s">
        <v>85</v>
      </c>
      <c r="AV333" s="13" t="s">
        <v>79</v>
      </c>
      <c r="AW333" s="13" t="s">
        <v>33</v>
      </c>
      <c r="AX333" s="13" t="s">
        <v>72</v>
      </c>
      <c r="AY333" s="242" t="s">
        <v>186</v>
      </c>
    </row>
    <row r="334" s="14" customFormat="1">
      <c r="A334" s="14"/>
      <c r="B334" s="243"/>
      <c r="C334" s="244"/>
      <c r="D334" s="234" t="s">
        <v>196</v>
      </c>
      <c r="E334" s="245" t="s">
        <v>19</v>
      </c>
      <c r="F334" s="246" t="s">
        <v>2949</v>
      </c>
      <c r="G334" s="244"/>
      <c r="H334" s="247">
        <v>28</v>
      </c>
      <c r="I334" s="248"/>
      <c r="J334" s="244"/>
      <c r="K334" s="244"/>
      <c r="L334" s="249"/>
      <c r="M334" s="250"/>
      <c r="N334" s="251"/>
      <c r="O334" s="251"/>
      <c r="P334" s="251"/>
      <c r="Q334" s="251"/>
      <c r="R334" s="251"/>
      <c r="S334" s="251"/>
      <c r="T334" s="252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3" t="s">
        <v>196</v>
      </c>
      <c r="AU334" s="253" t="s">
        <v>85</v>
      </c>
      <c r="AV334" s="14" t="s">
        <v>85</v>
      </c>
      <c r="AW334" s="14" t="s">
        <v>33</v>
      </c>
      <c r="AX334" s="14" t="s">
        <v>72</v>
      </c>
      <c r="AY334" s="253" t="s">
        <v>186</v>
      </c>
    </row>
    <row r="335" s="14" customFormat="1">
      <c r="A335" s="14"/>
      <c r="B335" s="243"/>
      <c r="C335" s="244"/>
      <c r="D335" s="234" t="s">
        <v>196</v>
      </c>
      <c r="E335" s="245" t="s">
        <v>19</v>
      </c>
      <c r="F335" s="246" t="s">
        <v>2950</v>
      </c>
      <c r="G335" s="244"/>
      <c r="H335" s="247">
        <v>50</v>
      </c>
      <c r="I335" s="248"/>
      <c r="J335" s="244"/>
      <c r="K335" s="244"/>
      <c r="L335" s="249"/>
      <c r="M335" s="250"/>
      <c r="N335" s="251"/>
      <c r="O335" s="251"/>
      <c r="P335" s="251"/>
      <c r="Q335" s="251"/>
      <c r="R335" s="251"/>
      <c r="S335" s="251"/>
      <c r="T335" s="25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3" t="s">
        <v>196</v>
      </c>
      <c r="AU335" s="253" t="s">
        <v>85</v>
      </c>
      <c r="AV335" s="14" t="s">
        <v>85</v>
      </c>
      <c r="AW335" s="14" t="s">
        <v>33</v>
      </c>
      <c r="AX335" s="14" t="s">
        <v>72</v>
      </c>
      <c r="AY335" s="253" t="s">
        <v>186</v>
      </c>
    </row>
    <row r="336" s="2" customFormat="1" ht="44.25" customHeight="1">
      <c r="A336" s="38"/>
      <c r="B336" s="39"/>
      <c r="C336" s="213" t="s">
        <v>544</v>
      </c>
      <c r="D336" s="213" t="s">
        <v>188</v>
      </c>
      <c r="E336" s="214" t="s">
        <v>2951</v>
      </c>
      <c r="F336" s="215" t="s">
        <v>2952</v>
      </c>
      <c r="G336" s="216" t="s">
        <v>283</v>
      </c>
      <c r="H336" s="217">
        <v>9</v>
      </c>
      <c r="I336" s="218"/>
      <c r="J336" s="219">
        <f>ROUND(I336*H336,2)</f>
        <v>0</v>
      </c>
      <c r="K336" s="220"/>
      <c r="L336" s="44"/>
      <c r="M336" s="221" t="s">
        <v>19</v>
      </c>
      <c r="N336" s="222" t="s">
        <v>44</v>
      </c>
      <c r="O336" s="84"/>
      <c r="P336" s="223">
        <f>O336*H336</f>
        <v>0</v>
      </c>
      <c r="Q336" s="223">
        <v>0</v>
      </c>
      <c r="R336" s="223">
        <f>Q336*H336</f>
        <v>0</v>
      </c>
      <c r="S336" s="223">
        <v>0.0030000000000000001</v>
      </c>
      <c r="T336" s="224">
        <f>S336*H336</f>
        <v>0.027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25" t="s">
        <v>306</v>
      </c>
      <c r="AT336" s="225" t="s">
        <v>188</v>
      </c>
      <c r="AU336" s="225" t="s">
        <v>85</v>
      </c>
      <c r="AY336" s="17" t="s">
        <v>186</v>
      </c>
      <c r="BE336" s="226">
        <f>IF(N336="základní",J336,0)</f>
        <v>0</v>
      </c>
      <c r="BF336" s="226">
        <f>IF(N336="snížená",J336,0)</f>
        <v>0</v>
      </c>
      <c r="BG336" s="226">
        <f>IF(N336="zákl. přenesená",J336,0)</f>
        <v>0</v>
      </c>
      <c r="BH336" s="226">
        <f>IF(N336="sníž. přenesená",J336,0)</f>
        <v>0</v>
      </c>
      <c r="BI336" s="226">
        <f>IF(N336="nulová",J336,0)</f>
        <v>0</v>
      </c>
      <c r="BJ336" s="17" t="s">
        <v>85</v>
      </c>
      <c r="BK336" s="226">
        <f>ROUND(I336*H336,2)</f>
        <v>0</v>
      </c>
      <c r="BL336" s="17" t="s">
        <v>306</v>
      </c>
      <c r="BM336" s="225" t="s">
        <v>2953</v>
      </c>
    </row>
    <row r="337" s="2" customFormat="1">
      <c r="A337" s="38"/>
      <c r="B337" s="39"/>
      <c r="C337" s="40"/>
      <c r="D337" s="227" t="s">
        <v>194</v>
      </c>
      <c r="E337" s="40"/>
      <c r="F337" s="228" t="s">
        <v>2954</v>
      </c>
      <c r="G337" s="40"/>
      <c r="H337" s="40"/>
      <c r="I337" s="229"/>
      <c r="J337" s="40"/>
      <c r="K337" s="40"/>
      <c r="L337" s="44"/>
      <c r="M337" s="230"/>
      <c r="N337" s="231"/>
      <c r="O337" s="84"/>
      <c r="P337" s="84"/>
      <c r="Q337" s="84"/>
      <c r="R337" s="84"/>
      <c r="S337" s="84"/>
      <c r="T337" s="85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7" t="s">
        <v>194</v>
      </c>
      <c r="AU337" s="17" t="s">
        <v>85</v>
      </c>
    </row>
    <row r="338" s="13" customFormat="1">
      <c r="A338" s="13"/>
      <c r="B338" s="232"/>
      <c r="C338" s="233"/>
      <c r="D338" s="234" t="s">
        <v>196</v>
      </c>
      <c r="E338" s="235" t="s">
        <v>19</v>
      </c>
      <c r="F338" s="236" t="s">
        <v>287</v>
      </c>
      <c r="G338" s="233"/>
      <c r="H338" s="235" t="s">
        <v>19</v>
      </c>
      <c r="I338" s="237"/>
      <c r="J338" s="233"/>
      <c r="K338" s="233"/>
      <c r="L338" s="238"/>
      <c r="M338" s="239"/>
      <c r="N338" s="240"/>
      <c r="O338" s="240"/>
      <c r="P338" s="240"/>
      <c r="Q338" s="240"/>
      <c r="R338" s="240"/>
      <c r="S338" s="240"/>
      <c r="T338" s="241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2" t="s">
        <v>196</v>
      </c>
      <c r="AU338" s="242" t="s">
        <v>85</v>
      </c>
      <c r="AV338" s="13" t="s">
        <v>79</v>
      </c>
      <c r="AW338" s="13" t="s">
        <v>33</v>
      </c>
      <c r="AX338" s="13" t="s">
        <v>72</v>
      </c>
      <c r="AY338" s="242" t="s">
        <v>186</v>
      </c>
    </row>
    <row r="339" s="14" customFormat="1">
      <c r="A339" s="14"/>
      <c r="B339" s="243"/>
      <c r="C339" s="244"/>
      <c r="D339" s="234" t="s">
        <v>196</v>
      </c>
      <c r="E339" s="245" t="s">
        <v>19</v>
      </c>
      <c r="F339" s="246" t="s">
        <v>2955</v>
      </c>
      <c r="G339" s="244"/>
      <c r="H339" s="247">
        <v>1</v>
      </c>
      <c r="I339" s="248"/>
      <c r="J339" s="244"/>
      <c r="K339" s="244"/>
      <c r="L339" s="249"/>
      <c r="M339" s="250"/>
      <c r="N339" s="251"/>
      <c r="O339" s="251"/>
      <c r="P339" s="251"/>
      <c r="Q339" s="251"/>
      <c r="R339" s="251"/>
      <c r="S339" s="251"/>
      <c r="T339" s="25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3" t="s">
        <v>196</v>
      </c>
      <c r="AU339" s="253" t="s">
        <v>85</v>
      </c>
      <c r="AV339" s="14" t="s">
        <v>85</v>
      </c>
      <c r="AW339" s="14" t="s">
        <v>33</v>
      </c>
      <c r="AX339" s="14" t="s">
        <v>72</v>
      </c>
      <c r="AY339" s="253" t="s">
        <v>186</v>
      </c>
    </row>
    <row r="340" s="14" customFormat="1">
      <c r="A340" s="14"/>
      <c r="B340" s="243"/>
      <c r="C340" s="244"/>
      <c r="D340" s="234" t="s">
        <v>196</v>
      </c>
      <c r="E340" s="245" t="s">
        <v>19</v>
      </c>
      <c r="F340" s="246" t="s">
        <v>2956</v>
      </c>
      <c r="G340" s="244"/>
      <c r="H340" s="247">
        <v>1</v>
      </c>
      <c r="I340" s="248"/>
      <c r="J340" s="244"/>
      <c r="K340" s="244"/>
      <c r="L340" s="249"/>
      <c r="M340" s="250"/>
      <c r="N340" s="251"/>
      <c r="O340" s="251"/>
      <c r="P340" s="251"/>
      <c r="Q340" s="251"/>
      <c r="R340" s="251"/>
      <c r="S340" s="251"/>
      <c r="T340" s="25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3" t="s">
        <v>196</v>
      </c>
      <c r="AU340" s="253" t="s">
        <v>85</v>
      </c>
      <c r="AV340" s="14" t="s">
        <v>85</v>
      </c>
      <c r="AW340" s="14" t="s">
        <v>33</v>
      </c>
      <c r="AX340" s="14" t="s">
        <v>72</v>
      </c>
      <c r="AY340" s="253" t="s">
        <v>186</v>
      </c>
    </row>
    <row r="341" s="14" customFormat="1">
      <c r="A341" s="14"/>
      <c r="B341" s="243"/>
      <c r="C341" s="244"/>
      <c r="D341" s="234" t="s">
        <v>196</v>
      </c>
      <c r="E341" s="245" t="s">
        <v>19</v>
      </c>
      <c r="F341" s="246" t="s">
        <v>2957</v>
      </c>
      <c r="G341" s="244"/>
      <c r="H341" s="247">
        <v>3</v>
      </c>
      <c r="I341" s="248"/>
      <c r="J341" s="244"/>
      <c r="K341" s="244"/>
      <c r="L341" s="249"/>
      <c r="M341" s="250"/>
      <c r="N341" s="251"/>
      <c r="O341" s="251"/>
      <c r="P341" s="251"/>
      <c r="Q341" s="251"/>
      <c r="R341" s="251"/>
      <c r="S341" s="251"/>
      <c r="T341" s="252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3" t="s">
        <v>196</v>
      </c>
      <c r="AU341" s="253" t="s">
        <v>85</v>
      </c>
      <c r="AV341" s="14" t="s">
        <v>85</v>
      </c>
      <c r="AW341" s="14" t="s">
        <v>33</v>
      </c>
      <c r="AX341" s="14" t="s">
        <v>72</v>
      </c>
      <c r="AY341" s="253" t="s">
        <v>186</v>
      </c>
    </row>
    <row r="342" s="14" customFormat="1">
      <c r="A342" s="14"/>
      <c r="B342" s="243"/>
      <c r="C342" s="244"/>
      <c r="D342" s="234" t="s">
        <v>196</v>
      </c>
      <c r="E342" s="245" t="s">
        <v>19</v>
      </c>
      <c r="F342" s="246" t="s">
        <v>2958</v>
      </c>
      <c r="G342" s="244"/>
      <c r="H342" s="247">
        <v>2</v>
      </c>
      <c r="I342" s="248"/>
      <c r="J342" s="244"/>
      <c r="K342" s="244"/>
      <c r="L342" s="249"/>
      <c r="M342" s="250"/>
      <c r="N342" s="251"/>
      <c r="O342" s="251"/>
      <c r="P342" s="251"/>
      <c r="Q342" s="251"/>
      <c r="R342" s="251"/>
      <c r="S342" s="251"/>
      <c r="T342" s="25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3" t="s">
        <v>196</v>
      </c>
      <c r="AU342" s="253" t="s">
        <v>85</v>
      </c>
      <c r="AV342" s="14" t="s">
        <v>85</v>
      </c>
      <c r="AW342" s="14" t="s">
        <v>33</v>
      </c>
      <c r="AX342" s="14" t="s">
        <v>72</v>
      </c>
      <c r="AY342" s="253" t="s">
        <v>186</v>
      </c>
    </row>
    <row r="343" s="14" customFormat="1">
      <c r="A343" s="14"/>
      <c r="B343" s="243"/>
      <c r="C343" s="244"/>
      <c r="D343" s="234" t="s">
        <v>196</v>
      </c>
      <c r="E343" s="245" t="s">
        <v>19</v>
      </c>
      <c r="F343" s="246" t="s">
        <v>2959</v>
      </c>
      <c r="G343" s="244"/>
      <c r="H343" s="247">
        <v>2</v>
      </c>
      <c r="I343" s="248"/>
      <c r="J343" s="244"/>
      <c r="K343" s="244"/>
      <c r="L343" s="249"/>
      <c r="M343" s="250"/>
      <c r="N343" s="251"/>
      <c r="O343" s="251"/>
      <c r="P343" s="251"/>
      <c r="Q343" s="251"/>
      <c r="R343" s="251"/>
      <c r="S343" s="251"/>
      <c r="T343" s="252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3" t="s">
        <v>196</v>
      </c>
      <c r="AU343" s="253" t="s">
        <v>85</v>
      </c>
      <c r="AV343" s="14" t="s">
        <v>85</v>
      </c>
      <c r="AW343" s="14" t="s">
        <v>33</v>
      </c>
      <c r="AX343" s="14" t="s">
        <v>72</v>
      </c>
      <c r="AY343" s="253" t="s">
        <v>186</v>
      </c>
    </row>
    <row r="344" s="2" customFormat="1" ht="44.25" customHeight="1">
      <c r="A344" s="38"/>
      <c r="B344" s="39"/>
      <c r="C344" s="213" t="s">
        <v>551</v>
      </c>
      <c r="D344" s="213" t="s">
        <v>188</v>
      </c>
      <c r="E344" s="214" t="s">
        <v>2960</v>
      </c>
      <c r="F344" s="215" t="s">
        <v>2961</v>
      </c>
      <c r="G344" s="216" t="s">
        <v>283</v>
      </c>
      <c r="H344" s="217">
        <v>4</v>
      </c>
      <c r="I344" s="218"/>
      <c r="J344" s="219">
        <f>ROUND(I344*H344,2)</f>
        <v>0</v>
      </c>
      <c r="K344" s="220"/>
      <c r="L344" s="44"/>
      <c r="M344" s="221" t="s">
        <v>19</v>
      </c>
      <c r="N344" s="222" t="s">
        <v>44</v>
      </c>
      <c r="O344" s="84"/>
      <c r="P344" s="223">
        <f>O344*H344</f>
        <v>0</v>
      </c>
      <c r="Q344" s="223">
        <v>0</v>
      </c>
      <c r="R344" s="223">
        <f>Q344*H344</f>
        <v>0</v>
      </c>
      <c r="S344" s="223">
        <v>0.0060000000000000001</v>
      </c>
      <c r="T344" s="224">
        <f>S344*H344</f>
        <v>0.024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25" t="s">
        <v>306</v>
      </c>
      <c r="AT344" s="225" t="s">
        <v>188</v>
      </c>
      <c r="AU344" s="225" t="s">
        <v>85</v>
      </c>
      <c r="AY344" s="17" t="s">
        <v>186</v>
      </c>
      <c r="BE344" s="226">
        <f>IF(N344="základní",J344,0)</f>
        <v>0</v>
      </c>
      <c r="BF344" s="226">
        <f>IF(N344="snížená",J344,0)</f>
        <v>0</v>
      </c>
      <c r="BG344" s="226">
        <f>IF(N344="zákl. přenesená",J344,0)</f>
        <v>0</v>
      </c>
      <c r="BH344" s="226">
        <f>IF(N344="sníž. přenesená",J344,0)</f>
        <v>0</v>
      </c>
      <c r="BI344" s="226">
        <f>IF(N344="nulová",J344,0)</f>
        <v>0</v>
      </c>
      <c r="BJ344" s="17" t="s">
        <v>85</v>
      </c>
      <c r="BK344" s="226">
        <f>ROUND(I344*H344,2)</f>
        <v>0</v>
      </c>
      <c r="BL344" s="17" t="s">
        <v>306</v>
      </c>
      <c r="BM344" s="225" t="s">
        <v>2962</v>
      </c>
    </row>
    <row r="345" s="2" customFormat="1">
      <c r="A345" s="38"/>
      <c r="B345" s="39"/>
      <c r="C345" s="40"/>
      <c r="D345" s="227" t="s">
        <v>194</v>
      </c>
      <c r="E345" s="40"/>
      <c r="F345" s="228" t="s">
        <v>2963</v>
      </c>
      <c r="G345" s="40"/>
      <c r="H345" s="40"/>
      <c r="I345" s="229"/>
      <c r="J345" s="40"/>
      <c r="K345" s="40"/>
      <c r="L345" s="44"/>
      <c r="M345" s="230"/>
      <c r="N345" s="231"/>
      <c r="O345" s="84"/>
      <c r="P345" s="84"/>
      <c r="Q345" s="84"/>
      <c r="R345" s="84"/>
      <c r="S345" s="84"/>
      <c r="T345" s="85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7" t="s">
        <v>194</v>
      </c>
      <c r="AU345" s="17" t="s">
        <v>85</v>
      </c>
    </row>
    <row r="346" s="13" customFormat="1">
      <c r="A346" s="13"/>
      <c r="B346" s="232"/>
      <c r="C346" s="233"/>
      <c r="D346" s="234" t="s">
        <v>196</v>
      </c>
      <c r="E346" s="235" t="s">
        <v>19</v>
      </c>
      <c r="F346" s="236" t="s">
        <v>287</v>
      </c>
      <c r="G346" s="233"/>
      <c r="H346" s="235" t="s">
        <v>19</v>
      </c>
      <c r="I346" s="237"/>
      <c r="J346" s="233"/>
      <c r="K346" s="233"/>
      <c r="L346" s="238"/>
      <c r="M346" s="239"/>
      <c r="N346" s="240"/>
      <c r="O346" s="240"/>
      <c r="P346" s="240"/>
      <c r="Q346" s="240"/>
      <c r="R346" s="240"/>
      <c r="S346" s="240"/>
      <c r="T346" s="241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2" t="s">
        <v>196</v>
      </c>
      <c r="AU346" s="242" t="s">
        <v>85</v>
      </c>
      <c r="AV346" s="13" t="s">
        <v>79</v>
      </c>
      <c r="AW346" s="13" t="s">
        <v>33</v>
      </c>
      <c r="AX346" s="13" t="s">
        <v>72</v>
      </c>
      <c r="AY346" s="242" t="s">
        <v>186</v>
      </c>
    </row>
    <row r="347" s="14" customFormat="1">
      <c r="A347" s="14"/>
      <c r="B347" s="243"/>
      <c r="C347" s="244"/>
      <c r="D347" s="234" t="s">
        <v>196</v>
      </c>
      <c r="E347" s="245" t="s">
        <v>19</v>
      </c>
      <c r="F347" s="246" t="s">
        <v>2964</v>
      </c>
      <c r="G347" s="244"/>
      <c r="H347" s="247">
        <v>1</v>
      </c>
      <c r="I347" s="248"/>
      <c r="J347" s="244"/>
      <c r="K347" s="244"/>
      <c r="L347" s="249"/>
      <c r="M347" s="250"/>
      <c r="N347" s="251"/>
      <c r="O347" s="251"/>
      <c r="P347" s="251"/>
      <c r="Q347" s="251"/>
      <c r="R347" s="251"/>
      <c r="S347" s="251"/>
      <c r="T347" s="252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3" t="s">
        <v>196</v>
      </c>
      <c r="AU347" s="253" t="s">
        <v>85</v>
      </c>
      <c r="AV347" s="14" t="s">
        <v>85</v>
      </c>
      <c r="AW347" s="14" t="s">
        <v>33</v>
      </c>
      <c r="AX347" s="14" t="s">
        <v>72</v>
      </c>
      <c r="AY347" s="253" t="s">
        <v>186</v>
      </c>
    </row>
    <row r="348" s="14" customFormat="1">
      <c r="A348" s="14"/>
      <c r="B348" s="243"/>
      <c r="C348" s="244"/>
      <c r="D348" s="234" t="s">
        <v>196</v>
      </c>
      <c r="E348" s="245" t="s">
        <v>19</v>
      </c>
      <c r="F348" s="246" t="s">
        <v>2965</v>
      </c>
      <c r="G348" s="244"/>
      <c r="H348" s="247">
        <v>3</v>
      </c>
      <c r="I348" s="248"/>
      <c r="J348" s="244"/>
      <c r="K348" s="244"/>
      <c r="L348" s="249"/>
      <c r="M348" s="250"/>
      <c r="N348" s="251"/>
      <c r="O348" s="251"/>
      <c r="P348" s="251"/>
      <c r="Q348" s="251"/>
      <c r="R348" s="251"/>
      <c r="S348" s="251"/>
      <c r="T348" s="252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3" t="s">
        <v>196</v>
      </c>
      <c r="AU348" s="253" t="s">
        <v>85</v>
      </c>
      <c r="AV348" s="14" t="s">
        <v>85</v>
      </c>
      <c r="AW348" s="14" t="s">
        <v>33</v>
      </c>
      <c r="AX348" s="14" t="s">
        <v>72</v>
      </c>
      <c r="AY348" s="253" t="s">
        <v>186</v>
      </c>
    </row>
    <row r="349" s="2" customFormat="1" ht="44.25" customHeight="1">
      <c r="A349" s="38"/>
      <c r="B349" s="39"/>
      <c r="C349" s="213" t="s">
        <v>557</v>
      </c>
      <c r="D349" s="213" t="s">
        <v>188</v>
      </c>
      <c r="E349" s="214" t="s">
        <v>2966</v>
      </c>
      <c r="F349" s="215" t="s">
        <v>2967</v>
      </c>
      <c r="G349" s="216" t="s">
        <v>566</v>
      </c>
      <c r="H349" s="217">
        <v>19.739999999999998</v>
      </c>
      <c r="I349" s="218"/>
      <c r="J349" s="219">
        <f>ROUND(I349*H349,2)</f>
        <v>0</v>
      </c>
      <c r="K349" s="220"/>
      <c r="L349" s="44"/>
      <c r="M349" s="221" t="s">
        <v>19</v>
      </c>
      <c r="N349" s="222" t="s">
        <v>44</v>
      </c>
      <c r="O349" s="84"/>
      <c r="P349" s="223">
        <f>O349*H349</f>
        <v>0</v>
      </c>
      <c r="Q349" s="223">
        <v>0.00090600000000000001</v>
      </c>
      <c r="R349" s="223">
        <f>Q349*H349</f>
        <v>0.017884439999999998</v>
      </c>
      <c r="S349" s="223">
        <v>0</v>
      </c>
      <c r="T349" s="224">
        <f>S349*H349</f>
        <v>0</v>
      </c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R349" s="225" t="s">
        <v>306</v>
      </c>
      <c r="AT349" s="225" t="s">
        <v>188</v>
      </c>
      <c r="AU349" s="225" t="s">
        <v>85</v>
      </c>
      <c r="AY349" s="17" t="s">
        <v>186</v>
      </c>
      <c r="BE349" s="226">
        <f>IF(N349="základní",J349,0)</f>
        <v>0</v>
      </c>
      <c r="BF349" s="226">
        <f>IF(N349="snížená",J349,0)</f>
        <v>0</v>
      </c>
      <c r="BG349" s="226">
        <f>IF(N349="zákl. přenesená",J349,0)</f>
        <v>0</v>
      </c>
      <c r="BH349" s="226">
        <f>IF(N349="sníž. přenesená",J349,0)</f>
        <v>0</v>
      </c>
      <c r="BI349" s="226">
        <f>IF(N349="nulová",J349,0)</f>
        <v>0</v>
      </c>
      <c r="BJ349" s="17" t="s">
        <v>85</v>
      </c>
      <c r="BK349" s="226">
        <f>ROUND(I349*H349,2)</f>
        <v>0</v>
      </c>
      <c r="BL349" s="17" t="s">
        <v>306</v>
      </c>
      <c r="BM349" s="225" t="s">
        <v>2968</v>
      </c>
    </row>
    <row r="350" s="2" customFormat="1">
      <c r="A350" s="38"/>
      <c r="B350" s="39"/>
      <c r="C350" s="40"/>
      <c r="D350" s="227" t="s">
        <v>194</v>
      </c>
      <c r="E350" s="40"/>
      <c r="F350" s="228" t="s">
        <v>2969</v>
      </c>
      <c r="G350" s="40"/>
      <c r="H350" s="40"/>
      <c r="I350" s="229"/>
      <c r="J350" s="40"/>
      <c r="K350" s="40"/>
      <c r="L350" s="44"/>
      <c r="M350" s="230"/>
      <c r="N350" s="231"/>
      <c r="O350" s="84"/>
      <c r="P350" s="84"/>
      <c r="Q350" s="84"/>
      <c r="R350" s="84"/>
      <c r="S350" s="84"/>
      <c r="T350" s="85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T350" s="17" t="s">
        <v>194</v>
      </c>
      <c r="AU350" s="17" t="s">
        <v>85</v>
      </c>
    </row>
    <row r="351" s="13" customFormat="1">
      <c r="A351" s="13"/>
      <c r="B351" s="232"/>
      <c r="C351" s="233"/>
      <c r="D351" s="234" t="s">
        <v>196</v>
      </c>
      <c r="E351" s="235" t="s">
        <v>19</v>
      </c>
      <c r="F351" s="236" t="s">
        <v>287</v>
      </c>
      <c r="G351" s="233"/>
      <c r="H351" s="235" t="s">
        <v>19</v>
      </c>
      <c r="I351" s="237"/>
      <c r="J351" s="233"/>
      <c r="K351" s="233"/>
      <c r="L351" s="238"/>
      <c r="M351" s="239"/>
      <c r="N351" s="240"/>
      <c r="O351" s="240"/>
      <c r="P351" s="240"/>
      <c r="Q351" s="240"/>
      <c r="R351" s="240"/>
      <c r="S351" s="240"/>
      <c r="T351" s="241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2" t="s">
        <v>196</v>
      </c>
      <c r="AU351" s="242" t="s">
        <v>85</v>
      </c>
      <c r="AV351" s="13" t="s">
        <v>79</v>
      </c>
      <c r="AW351" s="13" t="s">
        <v>33</v>
      </c>
      <c r="AX351" s="13" t="s">
        <v>72</v>
      </c>
      <c r="AY351" s="242" t="s">
        <v>186</v>
      </c>
    </row>
    <row r="352" s="14" customFormat="1">
      <c r="A352" s="14"/>
      <c r="B352" s="243"/>
      <c r="C352" s="244"/>
      <c r="D352" s="234" t="s">
        <v>196</v>
      </c>
      <c r="E352" s="245" t="s">
        <v>19</v>
      </c>
      <c r="F352" s="246" t="s">
        <v>2970</v>
      </c>
      <c r="G352" s="244"/>
      <c r="H352" s="247">
        <v>2.8199999999999998</v>
      </c>
      <c r="I352" s="248"/>
      <c r="J352" s="244"/>
      <c r="K352" s="244"/>
      <c r="L352" s="249"/>
      <c r="M352" s="250"/>
      <c r="N352" s="251"/>
      <c r="O352" s="251"/>
      <c r="P352" s="251"/>
      <c r="Q352" s="251"/>
      <c r="R352" s="251"/>
      <c r="S352" s="251"/>
      <c r="T352" s="252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3" t="s">
        <v>196</v>
      </c>
      <c r="AU352" s="253" t="s">
        <v>85</v>
      </c>
      <c r="AV352" s="14" t="s">
        <v>85</v>
      </c>
      <c r="AW352" s="14" t="s">
        <v>33</v>
      </c>
      <c r="AX352" s="14" t="s">
        <v>72</v>
      </c>
      <c r="AY352" s="253" t="s">
        <v>186</v>
      </c>
    </row>
    <row r="353" s="14" customFormat="1">
      <c r="A353" s="14"/>
      <c r="B353" s="243"/>
      <c r="C353" s="244"/>
      <c r="D353" s="234" t="s">
        <v>196</v>
      </c>
      <c r="E353" s="245" t="s">
        <v>19</v>
      </c>
      <c r="F353" s="246" t="s">
        <v>2971</v>
      </c>
      <c r="G353" s="244"/>
      <c r="H353" s="247">
        <v>2.8199999999999998</v>
      </c>
      <c r="I353" s="248"/>
      <c r="J353" s="244"/>
      <c r="K353" s="244"/>
      <c r="L353" s="249"/>
      <c r="M353" s="250"/>
      <c r="N353" s="251"/>
      <c r="O353" s="251"/>
      <c r="P353" s="251"/>
      <c r="Q353" s="251"/>
      <c r="R353" s="251"/>
      <c r="S353" s="251"/>
      <c r="T353" s="25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3" t="s">
        <v>196</v>
      </c>
      <c r="AU353" s="253" t="s">
        <v>85</v>
      </c>
      <c r="AV353" s="14" t="s">
        <v>85</v>
      </c>
      <c r="AW353" s="14" t="s">
        <v>33</v>
      </c>
      <c r="AX353" s="14" t="s">
        <v>72</v>
      </c>
      <c r="AY353" s="253" t="s">
        <v>186</v>
      </c>
    </row>
    <row r="354" s="14" customFormat="1">
      <c r="A354" s="14"/>
      <c r="B354" s="243"/>
      <c r="C354" s="244"/>
      <c r="D354" s="234" t="s">
        <v>196</v>
      </c>
      <c r="E354" s="245" t="s">
        <v>19</v>
      </c>
      <c r="F354" s="246" t="s">
        <v>2972</v>
      </c>
      <c r="G354" s="244"/>
      <c r="H354" s="247">
        <v>2.8199999999999998</v>
      </c>
      <c r="I354" s="248"/>
      <c r="J354" s="244"/>
      <c r="K354" s="244"/>
      <c r="L354" s="249"/>
      <c r="M354" s="250"/>
      <c r="N354" s="251"/>
      <c r="O354" s="251"/>
      <c r="P354" s="251"/>
      <c r="Q354" s="251"/>
      <c r="R354" s="251"/>
      <c r="S354" s="251"/>
      <c r="T354" s="252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3" t="s">
        <v>196</v>
      </c>
      <c r="AU354" s="253" t="s">
        <v>85</v>
      </c>
      <c r="AV354" s="14" t="s">
        <v>85</v>
      </c>
      <c r="AW354" s="14" t="s">
        <v>33</v>
      </c>
      <c r="AX354" s="14" t="s">
        <v>72</v>
      </c>
      <c r="AY354" s="253" t="s">
        <v>186</v>
      </c>
    </row>
    <row r="355" s="14" customFormat="1">
      <c r="A355" s="14"/>
      <c r="B355" s="243"/>
      <c r="C355" s="244"/>
      <c r="D355" s="234" t="s">
        <v>196</v>
      </c>
      <c r="E355" s="245" t="s">
        <v>19</v>
      </c>
      <c r="F355" s="246" t="s">
        <v>2973</v>
      </c>
      <c r="G355" s="244"/>
      <c r="H355" s="247">
        <v>2.8199999999999998</v>
      </c>
      <c r="I355" s="248"/>
      <c r="J355" s="244"/>
      <c r="K355" s="244"/>
      <c r="L355" s="249"/>
      <c r="M355" s="250"/>
      <c r="N355" s="251"/>
      <c r="O355" s="251"/>
      <c r="P355" s="251"/>
      <c r="Q355" s="251"/>
      <c r="R355" s="251"/>
      <c r="S355" s="251"/>
      <c r="T355" s="252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3" t="s">
        <v>196</v>
      </c>
      <c r="AU355" s="253" t="s">
        <v>85</v>
      </c>
      <c r="AV355" s="14" t="s">
        <v>85</v>
      </c>
      <c r="AW355" s="14" t="s">
        <v>33</v>
      </c>
      <c r="AX355" s="14" t="s">
        <v>72</v>
      </c>
      <c r="AY355" s="253" t="s">
        <v>186</v>
      </c>
    </row>
    <row r="356" s="14" customFormat="1">
      <c r="A356" s="14"/>
      <c r="B356" s="243"/>
      <c r="C356" s="244"/>
      <c r="D356" s="234" t="s">
        <v>196</v>
      </c>
      <c r="E356" s="245" t="s">
        <v>19</v>
      </c>
      <c r="F356" s="246" t="s">
        <v>2972</v>
      </c>
      <c r="G356" s="244"/>
      <c r="H356" s="247">
        <v>2.8199999999999998</v>
      </c>
      <c r="I356" s="248"/>
      <c r="J356" s="244"/>
      <c r="K356" s="244"/>
      <c r="L356" s="249"/>
      <c r="M356" s="250"/>
      <c r="N356" s="251"/>
      <c r="O356" s="251"/>
      <c r="P356" s="251"/>
      <c r="Q356" s="251"/>
      <c r="R356" s="251"/>
      <c r="S356" s="251"/>
      <c r="T356" s="25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3" t="s">
        <v>196</v>
      </c>
      <c r="AU356" s="253" t="s">
        <v>85</v>
      </c>
      <c r="AV356" s="14" t="s">
        <v>85</v>
      </c>
      <c r="AW356" s="14" t="s">
        <v>33</v>
      </c>
      <c r="AX356" s="14" t="s">
        <v>72</v>
      </c>
      <c r="AY356" s="253" t="s">
        <v>186</v>
      </c>
    </row>
    <row r="357" s="14" customFormat="1">
      <c r="A357" s="14"/>
      <c r="B357" s="243"/>
      <c r="C357" s="244"/>
      <c r="D357" s="234" t="s">
        <v>196</v>
      </c>
      <c r="E357" s="245" t="s">
        <v>19</v>
      </c>
      <c r="F357" s="246" t="s">
        <v>2971</v>
      </c>
      <c r="G357" s="244"/>
      <c r="H357" s="247">
        <v>2.8199999999999998</v>
      </c>
      <c r="I357" s="248"/>
      <c r="J357" s="244"/>
      <c r="K357" s="244"/>
      <c r="L357" s="249"/>
      <c r="M357" s="250"/>
      <c r="N357" s="251"/>
      <c r="O357" s="251"/>
      <c r="P357" s="251"/>
      <c r="Q357" s="251"/>
      <c r="R357" s="251"/>
      <c r="S357" s="251"/>
      <c r="T357" s="25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3" t="s">
        <v>196</v>
      </c>
      <c r="AU357" s="253" t="s">
        <v>85</v>
      </c>
      <c r="AV357" s="14" t="s">
        <v>85</v>
      </c>
      <c r="AW357" s="14" t="s">
        <v>33</v>
      </c>
      <c r="AX357" s="14" t="s">
        <v>72</v>
      </c>
      <c r="AY357" s="253" t="s">
        <v>186</v>
      </c>
    </row>
    <row r="358" s="14" customFormat="1">
      <c r="A358" s="14"/>
      <c r="B358" s="243"/>
      <c r="C358" s="244"/>
      <c r="D358" s="234" t="s">
        <v>196</v>
      </c>
      <c r="E358" s="245" t="s">
        <v>19</v>
      </c>
      <c r="F358" s="246" t="s">
        <v>2974</v>
      </c>
      <c r="G358" s="244"/>
      <c r="H358" s="247">
        <v>2.8199999999999998</v>
      </c>
      <c r="I358" s="248"/>
      <c r="J358" s="244"/>
      <c r="K358" s="244"/>
      <c r="L358" s="249"/>
      <c r="M358" s="250"/>
      <c r="N358" s="251"/>
      <c r="O358" s="251"/>
      <c r="P358" s="251"/>
      <c r="Q358" s="251"/>
      <c r="R358" s="251"/>
      <c r="S358" s="251"/>
      <c r="T358" s="252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3" t="s">
        <v>196</v>
      </c>
      <c r="AU358" s="253" t="s">
        <v>85</v>
      </c>
      <c r="AV358" s="14" t="s">
        <v>85</v>
      </c>
      <c r="AW358" s="14" t="s">
        <v>33</v>
      </c>
      <c r="AX358" s="14" t="s">
        <v>72</v>
      </c>
      <c r="AY358" s="253" t="s">
        <v>186</v>
      </c>
    </row>
    <row r="359" s="2" customFormat="1" ht="44.25" customHeight="1">
      <c r="A359" s="38"/>
      <c r="B359" s="39"/>
      <c r="C359" s="213" t="s">
        <v>563</v>
      </c>
      <c r="D359" s="213" t="s">
        <v>188</v>
      </c>
      <c r="E359" s="214" t="s">
        <v>2975</v>
      </c>
      <c r="F359" s="215" t="s">
        <v>2976</v>
      </c>
      <c r="G359" s="216" t="s">
        <v>256</v>
      </c>
      <c r="H359" s="217">
        <v>25.486000000000001</v>
      </c>
      <c r="I359" s="218"/>
      <c r="J359" s="219">
        <f>ROUND(I359*H359,2)</f>
        <v>0</v>
      </c>
      <c r="K359" s="220"/>
      <c r="L359" s="44"/>
      <c r="M359" s="221" t="s">
        <v>19</v>
      </c>
      <c r="N359" s="222" t="s">
        <v>44</v>
      </c>
      <c r="O359" s="84"/>
      <c r="P359" s="223">
        <f>O359*H359</f>
        <v>0</v>
      </c>
      <c r="Q359" s="223">
        <v>0.00010000000000000001</v>
      </c>
      <c r="R359" s="223">
        <f>Q359*H359</f>
        <v>0.0025486000000000003</v>
      </c>
      <c r="S359" s="223">
        <v>0</v>
      </c>
      <c r="T359" s="224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25" t="s">
        <v>306</v>
      </c>
      <c r="AT359" s="225" t="s">
        <v>188</v>
      </c>
      <c r="AU359" s="225" t="s">
        <v>85</v>
      </c>
      <c r="AY359" s="17" t="s">
        <v>186</v>
      </c>
      <c r="BE359" s="226">
        <f>IF(N359="základní",J359,0)</f>
        <v>0</v>
      </c>
      <c r="BF359" s="226">
        <f>IF(N359="snížená",J359,0)</f>
        <v>0</v>
      </c>
      <c r="BG359" s="226">
        <f>IF(N359="zákl. přenesená",J359,0)</f>
        <v>0</v>
      </c>
      <c r="BH359" s="226">
        <f>IF(N359="sníž. přenesená",J359,0)</f>
        <v>0</v>
      </c>
      <c r="BI359" s="226">
        <f>IF(N359="nulová",J359,0)</f>
        <v>0</v>
      </c>
      <c r="BJ359" s="17" t="s">
        <v>85</v>
      </c>
      <c r="BK359" s="226">
        <f>ROUND(I359*H359,2)</f>
        <v>0</v>
      </c>
      <c r="BL359" s="17" t="s">
        <v>306</v>
      </c>
      <c r="BM359" s="225" t="s">
        <v>2977</v>
      </c>
    </row>
    <row r="360" s="2" customFormat="1">
      <c r="A360" s="38"/>
      <c r="B360" s="39"/>
      <c r="C360" s="40"/>
      <c r="D360" s="227" t="s">
        <v>194</v>
      </c>
      <c r="E360" s="40"/>
      <c r="F360" s="228" t="s">
        <v>2978</v>
      </c>
      <c r="G360" s="40"/>
      <c r="H360" s="40"/>
      <c r="I360" s="229"/>
      <c r="J360" s="40"/>
      <c r="K360" s="40"/>
      <c r="L360" s="44"/>
      <c r="M360" s="230"/>
      <c r="N360" s="231"/>
      <c r="O360" s="84"/>
      <c r="P360" s="84"/>
      <c r="Q360" s="84"/>
      <c r="R360" s="84"/>
      <c r="S360" s="84"/>
      <c r="T360" s="85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7" t="s">
        <v>194</v>
      </c>
      <c r="AU360" s="17" t="s">
        <v>85</v>
      </c>
    </row>
    <row r="361" s="2" customFormat="1" ht="24.15" customHeight="1">
      <c r="A361" s="38"/>
      <c r="B361" s="39"/>
      <c r="C361" s="213" t="s">
        <v>572</v>
      </c>
      <c r="D361" s="213" t="s">
        <v>188</v>
      </c>
      <c r="E361" s="214" t="s">
        <v>2979</v>
      </c>
      <c r="F361" s="215" t="s">
        <v>2980</v>
      </c>
      <c r="G361" s="216" t="s">
        <v>256</v>
      </c>
      <c r="H361" s="217">
        <v>29.215</v>
      </c>
      <c r="I361" s="218"/>
      <c r="J361" s="219">
        <f>ROUND(I361*H361,2)</f>
        <v>0</v>
      </c>
      <c r="K361" s="220"/>
      <c r="L361" s="44"/>
      <c r="M361" s="221" t="s">
        <v>19</v>
      </c>
      <c r="N361" s="222" t="s">
        <v>44</v>
      </c>
      <c r="O361" s="84"/>
      <c r="P361" s="223">
        <f>O361*H361</f>
        <v>0</v>
      </c>
      <c r="Q361" s="223">
        <v>0</v>
      </c>
      <c r="R361" s="223">
        <f>Q361*H361</f>
        <v>0</v>
      </c>
      <c r="S361" s="223">
        <v>0</v>
      </c>
      <c r="T361" s="224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225" t="s">
        <v>306</v>
      </c>
      <c r="AT361" s="225" t="s">
        <v>188</v>
      </c>
      <c r="AU361" s="225" t="s">
        <v>85</v>
      </c>
      <c r="AY361" s="17" t="s">
        <v>186</v>
      </c>
      <c r="BE361" s="226">
        <f>IF(N361="základní",J361,0)</f>
        <v>0</v>
      </c>
      <c r="BF361" s="226">
        <f>IF(N361="snížená",J361,0)</f>
        <v>0</v>
      </c>
      <c r="BG361" s="226">
        <f>IF(N361="zákl. přenesená",J361,0)</f>
        <v>0</v>
      </c>
      <c r="BH361" s="226">
        <f>IF(N361="sníž. přenesená",J361,0)</f>
        <v>0</v>
      </c>
      <c r="BI361" s="226">
        <f>IF(N361="nulová",J361,0)</f>
        <v>0</v>
      </c>
      <c r="BJ361" s="17" t="s">
        <v>85</v>
      </c>
      <c r="BK361" s="226">
        <f>ROUND(I361*H361,2)</f>
        <v>0</v>
      </c>
      <c r="BL361" s="17" t="s">
        <v>306</v>
      </c>
      <c r="BM361" s="225" t="s">
        <v>2981</v>
      </c>
    </row>
    <row r="362" s="2" customFormat="1">
      <c r="A362" s="38"/>
      <c r="B362" s="39"/>
      <c r="C362" s="40"/>
      <c r="D362" s="227" t="s">
        <v>194</v>
      </c>
      <c r="E362" s="40"/>
      <c r="F362" s="228" t="s">
        <v>2982</v>
      </c>
      <c r="G362" s="40"/>
      <c r="H362" s="40"/>
      <c r="I362" s="229"/>
      <c r="J362" s="40"/>
      <c r="K362" s="40"/>
      <c r="L362" s="44"/>
      <c r="M362" s="230"/>
      <c r="N362" s="231"/>
      <c r="O362" s="84"/>
      <c r="P362" s="84"/>
      <c r="Q362" s="84"/>
      <c r="R362" s="84"/>
      <c r="S362" s="84"/>
      <c r="T362" s="85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T362" s="17" t="s">
        <v>194</v>
      </c>
      <c r="AU362" s="17" t="s">
        <v>85</v>
      </c>
    </row>
    <row r="363" s="13" customFormat="1">
      <c r="A363" s="13"/>
      <c r="B363" s="232"/>
      <c r="C363" s="233"/>
      <c r="D363" s="234" t="s">
        <v>196</v>
      </c>
      <c r="E363" s="235" t="s">
        <v>19</v>
      </c>
      <c r="F363" s="236" t="s">
        <v>287</v>
      </c>
      <c r="G363" s="233"/>
      <c r="H363" s="235" t="s">
        <v>19</v>
      </c>
      <c r="I363" s="237"/>
      <c r="J363" s="233"/>
      <c r="K363" s="233"/>
      <c r="L363" s="238"/>
      <c r="M363" s="239"/>
      <c r="N363" s="240"/>
      <c r="O363" s="240"/>
      <c r="P363" s="240"/>
      <c r="Q363" s="240"/>
      <c r="R363" s="240"/>
      <c r="S363" s="240"/>
      <c r="T363" s="241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2" t="s">
        <v>196</v>
      </c>
      <c r="AU363" s="242" t="s">
        <v>85</v>
      </c>
      <c r="AV363" s="13" t="s">
        <v>79</v>
      </c>
      <c r="AW363" s="13" t="s">
        <v>33</v>
      </c>
      <c r="AX363" s="13" t="s">
        <v>72</v>
      </c>
      <c r="AY363" s="242" t="s">
        <v>186</v>
      </c>
    </row>
    <row r="364" s="14" customFormat="1">
      <c r="A364" s="14"/>
      <c r="B364" s="243"/>
      <c r="C364" s="244"/>
      <c r="D364" s="234" t="s">
        <v>196</v>
      </c>
      <c r="E364" s="245" t="s">
        <v>19</v>
      </c>
      <c r="F364" s="246" t="s">
        <v>2983</v>
      </c>
      <c r="G364" s="244"/>
      <c r="H364" s="247">
        <v>3.5249999999999999</v>
      </c>
      <c r="I364" s="248"/>
      <c r="J364" s="244"/>
      <c r="K364" s="244"/>
      <c r="L364" s="249"/>
      <c r="M364" s="250"/>
      <c r="N364" s="251"/>
      <c r="O364" s="251"/>
      <c r="P364" s="251"/>
      <c r="Q364" s="251"/>
      <c r="R364" s="251"/>
      <c r="S364" s="251"/>
      <c r="T364" s="25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3" t="s">
        <v>196</v>
      </c>
      <c r="AU364" s="253" t="s">
        <v>85</v>
      </c>
      <c r="AV364" s="14" t="s">
        <v>85</v>
      </c>
      <c r="AW364" s="14" t="s">
        <v>33</v>
      </c>
      <c r="AX364" s="14" t="s">
        <v>72</v>
      </c>
      <c r="AY364" s="253" t="s">
        <v>186</v>
      </c>
    </row>
    <row r="365" s="14" customFormat="1">
      <c r="A365" s="14"/>
      <c r="B365" s="243"/>
      <c r="C365" s="244"/>
      <c r="D365" s="234" t="s">
        <v>196</v>
      </c>
      <c r="E365" s="245" t="s">
        <v>19</v>
      </c>
      <c r="F365" s="246" t="s">
        <v>2984</v>
      </c>
      <c r="G365" s="244"/>
      <c r="H365" s="247">
        <v>5.2590000000000003</v>
      </c>
      <c r="I365" s="248"/>
      <c r="J365" s="244"/>
      <c r="K365" s="244"/>
      <c r="L365" s="249"/>
      <c r="M365" s="250"/>
      <c r="N365" s="251"/>
      <c r="O365" s="251"/>
      <c r="P365" s="251"/>
      <c r="Q365" s="251"/>
      <c r="R365" s="251"/>
      <c r="S365" s="251"/>
      <c r="T365" s="252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3" t="s">
        <v>196</v>
      </c>
      <c r="AU365" s="253" t="s">
        <v>85</v>
      </c>
      <c r="AV365" s="14" t="s">
        <v>85</v>
      </c>
      <c r="AW365" s="14" t="s">
        <v>33</v>
      </c>
      <c r="AX365" s="14" t="s">
        <v>72</v>
      </c>
      <c r="AY365" s="253" t="s">
        <v>186</v>
      </c>
    </row>
    <row r="366" s="14" customFormat="1">
      <c r="A366" s="14"/>
      <c r="B366" s="243"/>
      <c r="C366" s="244"/>
      <c r="D366" s="234" t="s">
        <v>196</v>
      </c>
      <c r="E366" s="245" t="s">
        <v>19</v>
      </c>
      <c r="F366" s="246" t="s">
        <v>2985</v>
      </c>
      <c r="G366" s="244"/>
      <c r="H366" s="247">
        <v>5.3579999999999997</v>
      </c>
      <c r="I366" s="248"/>
      <c r="J366" s="244"/>
      <c r="K366" s="244"/>
      <c r="L366" s="249"/>
      <c r="M366" s="250"/>
      <c r="N366" s="251"/>
      <c r="O366" s="251"/>
      <c r="P366" s="251"/>
      <c r="Q366" s="251"/>
      <c r="R366" s="251"/>
      <c r="S366" s="251"/>
      <c r="T366" s="252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3" t="s">
        <v>196</v>
      </c>
      <c r="AU366" s="253" t="s">
        <v>85</v>
      </c>
      <c r="AV366" s="14" t="s">
        <v>85</v>
      </c>
      <c r="AW366" s="14" t="s">
        <v>33</v>
      </c>
      <c r="AX366" s="14" t="s">
        <v>72</v>
      </c>
      <c r="AY366" s="253" t="s">
        <v>186</v>
      </c>
    </row>
    <row r="367" s="14" customFormat="1">
      <c r="A367" s="14"/>
      <c r="B367" s="243"/>
      <c r="C367" s="244"/>
      <c r="D367" s="234" t="s">
        <v>196</v>
      </c>
      <c r="E367" s="245" t="s">
        <v>19</v>
      </c>
      <c r="F367" s="246" t="s">
        <v>2986</v>
      </c>
      <c r="G367" s="244"/>
      <c r="H367" s="247">
        <v>5.3860000000000001</v>
      </c>
      <c r="I367" s="248"/>
      <c r="J367" s="244"/>
      <c r="K367" s="244"/>
      <c r="L367" s="249"/>
      <c r="M367" s="250"/>
      <c r="N367" s="251"/>
      <c r="O367" s="251"/>
      <c r="P367" s="251"/>
      <c r="Q367" s="251"/>
      <c r="R367" s="251"/>
      <c r="S367" s="251"/>
      <c r="T367" s="252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3" t="s">
        <v>196</v>
      </c>
      <c r="AU367" s="253" t="s">
        <v>85</v>
      </c>
      <c r="AV367" s="14" t="s">
        <v>85</v>
      </c>
      <c r="AW367" s="14" t="s">
        <v>33</v>
      </c>
      <c r="AX367" s="14" t="s">
        <v>72</v>
      </c>
      <c r="AY367" s="253" t="s">
        <v>186</v>
      </c>
    </row>
    <row r="368" s="14" customFormat="1">
      <c r="A368" s="14"/>
      <c r="B368" s="243"/>
      <c r="C368" s="244"/>
      <c r="D368" s="234" t="s">
        <v>196</v>
      </c>
      <c r="E368" s="245" t="s">
        <v>19</v>
      </c>
      <c r="F368" s="246" t="s">
        <v>2987</v>
      </c>
      <c r="G368" s="244"/>
      <c r="H368" s="247">
        <v>4.2160000000000002</v>
      </c>
      <c r="I368" s="248"/>
      <c r="J368" s="244"/>
      <c r="K368" s="244"/>
      <c r="L368" s="249"/>
      <c r="M368" s="250"/>
      <c r="N368" s="251"/>
      <c r="O368" s="251"/>
      <c r="P368" s="251"/>
      <c r="Q368" s="251"/>
      <c r="R368" s="251"/>
      <c r="S368" s="251"/>
      <c r="T368" s="252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3" t="s">
        <v>196</v>
      </c>
      <c r="AU368" s="253" t="s">
        <v>85</v>
      </c>
      <c r="AV368" s="14" t="s">
        <v>85</v>
      </c>
      <c r="AW368" s="14" t="s">
        <v>33</v>
      </c>
      <c r="AX368" s="14" t="s">
        <v>72</v>
      </c>
      <c r="AY368" s="253" t="s">
        <v>186</v>
      </c>
    </row>
    <row r="369" s="14" customFormat="1">
      <c r="A369" s="14"/>
      <c r="B369" s="243"/>
      <c r="C369" s="244"/>
      <c r="D369" s="234" t="s">
        <v>196</v>
      </c>
      <c r="E369" s="245" t="s">
        <v>19</v>
      </c>
      <c r="F369" s="246" t="s">
        <v>2988</v>
      </c>
      <c r="G369" s="244"/>
      <c r="H369" s="247">
        <v>2.9329999999999998</v>
      </c>
      <c r="I369" s="248"/>
      <c r="J369" s="244"/>
      <c r="K369" s="244"/>
      <c r="L369" s="249"/>
      <c r="M369" s="250"/>
      <c r="N369" s="251"/>
      <c r="O369" s="251"/>
      <c r="P369" s="251"/>
      <c r="Q369" s="251"/>
      <c r="R369" s="251"/>
      <c r="S369" s="251"/>
      <c r="T369" s="252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3" t="s">
        <v>196</v>
      </c>
      <c r="AU369" s="253" t="s">
        <v>85</v>
      </c>
      <c r="AV369" s="14" t="s">
        <v>85</v>
      </c>
      <c r="AW369" s="14" t="s">
        <v>33</v>
      </c>
      <c r="AX369" s="14" t="s">
        <v>72</v>
      </c>
      <c r="AY369" s="253" t="s">
        <v>186</v>
      </c>
    </row>
    <row r="370" s="14" customFormat="1">
      <c r="A370" s="14"/>
      <c r="B370" s="243"/>
      <c r="C370" s="244"/>
      <c r="D370" s="234" t="s">
        <v>196</v>
      </c>
      <c r="E370" s="245" t="s">
        <v>19</v>
      </c>
      <c r="F370" s="246" t="s">
        <v>2989</v>
      </c>
      <c r="G370" s="244"/>
      <c r="H370" s="247">
        <v>2.5379999999999998</v>
      </c>
      <c r="I370" s="248"/>
      <c r="J370" s="244"/>
      <c r="K370" s="244"/>
      <c r="L370" s="249"/>
      <c r="M370" s="250"/>
      <c r="N370" s="251"/>
      <c r="O370" s="251"/>
      <c r="P370" s="251"/>
      <c r="Q370" s="251"/>
      <c r="R370" s="251"/>
      <c r="S370" s="251"/>
      <c r="T370" s="252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3" t="s">
        <v>196</v>
      </c>
      <c r="AU370" s="253" t="s">
        <v>85</v>
      </c>
      <c r="AV370" s="14" t="s">
        <v>85</v>
      </c>
      <c r="AW370" s="14" t="s">
        <v>33</v>
      </c>
      <c r="AX370" s="14" t="s">
        <v>72</v>
      </c>
      <c r="AY370" s="253" t="s">
        <v>186</v>
      </c>
    </row>
    <row r="371" s="2" customFormat="1" ht="55.5" customHeight="1">
      <c r="A371" s="38"/>
      <c r="B371" s="39"/>
      <c r="C371" s="213" t="s">
        <v>578</v>
      </c>
      <c r="D371" s="213" t="s">
        <v>188</v>
      </c>
      <c r="E371" s="214" t="s">
        <v>2990</v>
      </c>
      <c r="F371" s="215" t="s">
        <v>2991</v>
      </c>
      <c r="G371" s="216" t="s">
        <v>256</v>
      </c>
      <c r="H371" s="217">
        <v>11.717000000000001</v>
      </c>
      <c r="I371" s="218"/>
      <c r="J371" s="219">
        <f>ROUND(I371*H371,2)</f>
        <v>0</v>
      </c>
      <c r="K371" s="220"/>
      <c r="L371" s="44"/>
      <c r="M371" s="221" t="s">
        <v>19</v>
      </c>
      <c r="N371" s="222" t="s">
        <v>44</v>
      </c>
      <c r="O371" s="84"/>
      <c r="P371" s="223">
        <f>O371*H371</f>
        <v>0</v>
      </c>
      <c r="Q371" s="223">
        <v>0.029612659999999999</v>
      </c>
      <c r="R371" s="223">
        <f>Q371*H371</f>
        <v>0.34697153722000001</v>
      </c>
      <c r="S371" s="223">
        <v>0</v>
      </c>
      <c r="T371" s="224">
        <f>S371*H371</f>
        <v>0</v>
      </c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R371" s="225" t="s">
        <v>306</v>
      </c>
      <c r="AT371" s="225" t="s">
        <v>188</v>
      </c>
      <c r="AU371" s="225" t="s">
        <v>85</v>
      </c>
      <c r="AY371" s="17" t="s">
        <v>186</v>
      </c>
      <c r="BE371" s="226">
        <f>IF(N371="základní",J371,0)</f>
        <v>0</v>
      </c>
      <c r="BF371" s="226">
        <f>IF(N371="snížená",J371,0)</f>
        <v>0</v>
      </c>
      <c r="BG371" s="226">
        <f>IF(N371="zákl. přenesená",J371,0)</f>
        <v>0</v>
      </c>
      <c r="BH371" s="226">
        <f>IF(N371="sníž. přenesená",J371,0)</f>
        <v>0</v>
      </c>
      <c r="BI371" s="226">
        <f>IF(N371="nulová",J371,0)</f>
        <v>0</v>
      </c>
      <c r="BJ371" s="17" t="s">
        <v>85</v>
      </c>
      <c r="BK371" s="226">
        <f>ROUND(I371*H371,2)</f>
        <v>0</v>
      </c>
      <c r="BL371" s="17" t="s">
        <v>306</v>
      </c>
      <c r="BM371" s="225" t="s">
        <v>2992</v>
      </c>
    </row>
    <row r="372" s="13" customFormat="1">
      <c r="A372" s="13"/>
      <c r="B372" s="232"/>
      <c r="C372" s="233"/>
      <c r="D372" s="234" t="s">
        <v>196</v>
      </c>
      <c r="E372" s="235" t="s">
        <v>19</v>
      </c>
      <c r="F372" s="236" t="s">
        <v>287</v>
      </c>
      <c r="G372" s="233"/>
      <c r="H372" s="235" t="s">
        <v>19</v>
      </c>
      <c r="I372" s="237"/>
      <c r="J372" s="233"/>
      <c r="K372" s="233"/>
      <c r="L372" s="238"/>
      <c r="M372" s="239"/>
      <c r="N372" s="240"/>
      <c r="O372" s="240"/>
      <c r="P372" s="240"/>
      <c r="Q372" s="240"/>
      <c r="R372" s="240"/>
      <c r="S372" s="240"/>
      <c r="T372" s="241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2" t="s">
        <v>196</v>
      </c>
      <c r="AU372" s="242" t="s">
        <v>85</v>
      </c>
      <c r="AV372" s="13" t="s">
        <v>79</v>
      </c>
      <c r="AW372" s="13" t="s">
        <v>33</v>
      </c>
      <c r="AX372" s="13" t="s">
        <v>72</v>
      </c>
      <c r="AY372" s="242" t="s">
        <v>186</v>
      </c>
    </row>
    <row r="373" s="14" customFormat="1">
      <c r="A373" s="14"/>
      <c r="B373" s="243"/>
      <c r="C373" s="244"/>
      <c r="D373" s="234" t="s">
        <v>196</v>
      </c>
      <c r="E373" s="245" t="s">
        <v>19</v>
      </c>
      <c r="F373" s="246" t="s">
        <v>2983</v>
      </c>
      <c r="G373" s="244"/>
      <c r="H373" s="247">
        <v>3.5249999999999999</v>
      </c>
      <c r="I373" s="248"/>
      <c r="J373" s="244"/>
      <c r="K373" s="244"/>
      <c r="L373" s="249"/>
      <c r="M373" s="250"/>
      <c r="N373" s="251"/>
      <c r="O373" s="251"/>
      <c r="P373" s="251"/>
      <c r="Q373" s="251"/>
      <c r="R373" s="251"/>
      <c r="S373" s="251"/>
      <c r="T373" s="252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3" t="s">
        <v>196</v>
      </c>
      <c r="AU373" s="253" t="s">
        <v>85</v>
      </c>
      <c r="AV373" s="14" t="s">
        <v>85</v>
      </c>
      <c r="AW373" s="14" t="s">
        <v>33</v>
      </c>
      <c r="AX373" s="14" t="s">
        <v>72</v>
      </c>
      <c r="AY373" s="253" t="s">
        <v>186</v>
      </c>
    </row>
    <row r="374" s="14" customFormat="1">
      <c r="A374" s="14"/>
      <c r="B374" s="243"/>
      <c r="C374" s="244"/>
      <c r="D374" s="234" t="s">
        <v>196</v>
      </c>
      <c r="E374" s="245" t="s">
        <v>19</v>
      </c>
      <c r="F374" s="246" t="s">
        <v>2984</v>
      </c>
      <c r="G374" s="244"/>
      <c r="H374" s="247">
        <v>5.2590000000000003</v>
      </c>
      <c r="I374" s="248"/>
      <c r="J374" s="244"/>
      <c r="K374" s="244"/>
      <c r="L374" s="249"/>
      <c r="M374" s="250"/>
      <c r="N374" s="251"/>
      <c r="O374" s="251"/>
      <c r="P374" s="251"/>
      <c r="Q374" s="251"/>
      <c r="R374" s="251"/>
      <c r="S374" s="251"/>
      <c r="T374" s="25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3" t="s">
        <v>196</v>
      </c>
      <c r="AU374" s="253" t="s">
        <v>85</v>
      </c>
      <c r="AV374" s="14" t="s">
        <v>85</v>
      </c>
      <c r="AW374" s="14" t="s">
        <v>33</v>
      </c>
      <c r="AX374" s="14" t="s">
        <v>72</v>
      </c>
      <c r="AY374" s="253" t="s">
        <v>186</v>
      </c>
    </row>
    <row r="375" s="14" customFormat="1">
      <c r="A375" s="14"/>
      <c r="B375" s="243"/>
      <c r="C375" s="244"/>
      <c r="D375" s="234" t="s">
        <v>196</v>
      </c>
      <c r="E375" s="245" t="s">
        <v>19</v>
      </c>
      <c r="F375" s="246" t="s">
        <v>2988</v>
      </c>
      <c r="G375" s="244"/>
      <c r="H375" s="247">
        <v>2.9329999999999998</v>
      </c>
      <c r="I375" s="248"/>
      <c r="J375" s="244"/>
      <c r="K375" s="244"/>
      <c r="L375" s="249"/>
      <c r="M375" s="250"/>
      <c r="N375" s="251"/>
      <c r="O375" s="251"/>
      <c r="P375" s="251"/>
      <c r="Q375" s="251"/>
      <c r="R375" s="251"/>
      <c r="S375" s="251"/>
      <c r="T375" s="252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3" t="s">
        <v>196</v>
      </c>
      <c r="AU375" s="253" t="s">
        <v>85</v>
      </c>
      <c r="AV375" s="14" t="s">
        <v>85</v>
      </c>
      <c r="AW375" s="14" t="s">
        <v>33</v>
      </c>
      <c r="AX375" s="14" t="s">
        <v>72</v>
      </c>
      <c r="AY375" s="253" t="s">
        <v>186</v>
      </c>
    </row>
    <row r="376" s="2" customFormat="1" ht="55.5" customHeight="1">
      <c r="A376" s="38"/>
      <c r="B376" s="39"/>
      <c r="C376" s="213" t="s">
        <v>584</v>
      </c>
      <c r="D376" s="213" t="s">
        <v>188</v>
      </c>
      <c r="E376" s="214" t="s">
        <v>2993</v>
      </c>
      <c r="F376" s="215" t="s">
        <v>2994</v>
      </c>
      <c r="G376" s="216" t="s">
        <v>256</v>
      </c>
      <c r="H376" s="217">
        <v>17.498000000000001</v>
      </c>
      <c r="I376" s="218"/>
      <c r="J376" s="219">
        <f>ROUND(I376*H376,2)</f>
        <v>0</v>
      </c>
      <c r="K376" s="220"/>
      <c r="L376" s="44"/>
      <c r="M376" s="221" t="s">
        <v>19</v>
      </c>
      <c r="N376" s="222" t="s">
        <v>44</v>
      </c>
      <c r="O376" s="84"/>
      <c r="P376" s="223">
        <f>O376*H376</f>
        <v>0</v>
      </c>
      <c r="Q376" s="223">
        <v>0.032762659999999999</v>
      </c>
      <c r="R376" s="223">
        <f>Q376*H376</f>
        <v>0.57328102467999997</v>
      </c>
      <c r="S376" s="223">
        <v>0</v>
      </c>
      <c r="T376" s="224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25" t="s">
        <v>306</v>
      </c>
      <c r="AT376" s="225" t="s">
        <v>188</v>
      </c>
      <c r="AU376" s="225" t="s">
        <v>85</v>
      </c>
      <c r="AY376" s="17" t="s">
        <v>186</v>
      </c>
      <c r="BE376" s="226">
        <f>IF(N376="základní",J376,0)</f>
        <v>0</v>
      </c>
      <c r="BF376" s="226">
        <f>IF(N376="snížená",J376,0)</f>
        <v>0</v>
      </c>
      <c r="BG376" s="226">
        <f>IF(N376="zákl. přenesená",J376,0)</f>
        <v>0</v>
      </c>
      <c r="BH376" s="226">
        <f>IF(N376="sníž. přenesená",J376,0)</f>
        <v>0</v>
      </c>
      <c r="BI376" s="226">
        <f>IF(N376="nulová",J376,0)</f>
        <v>0</v>
      </c>
      <c r="BJ376" s="17" t="s">
        <v>85</v>
      </c>
      <c r="BK376" s="226">
        <f>ROUND(I376*H376,2)</f>
        <v>0</v>
      </c>
      <c r="BL376" s="17" t="s">
        <v>306</v>
      </c>
      <c r="BM376" s="225" t="s">
        <v>2995</v>
      </c>
    </row>
    <row r="377" s="13" customFormat="1">
      <c r="A377" s="13"/>
      <c r="B377" s="232"/>
      <c r="C377" s="233"/>
      <c r="D377" s="234" t="s">
        <v>196</v>
      </c>
      <c r="E377" s="235" t="s">
        <v>19</v>
      </c>
      <c r="F377" s="236" t="s">
        <v>287</v>
      </c>
      <c r="G377" s="233"/>
      <c r="H377" s="235" t="s">
        <v>19</v>
      </c>
      <c r="I377" s="237"/>
      <c r="J377" s="233"/>
      <c r="K377" s="233"/>
      <c r="L377" s="238"/>
      <c r="M377" s="239"/>
      <c r="N377" s="240"/>
      <c r="O377" s="240"/>
      <c r="P377" s="240"/>
      <c r="Q377" s="240"/>
      <c r="R377" s="240"/>
      <c r="S377" s="240"/>
      <c r="T377" s="241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42" t="s">
        <v>196</v>
      </c>
      <c r="AU377" s="242" t="s">
        <v>85</v>
      </c>
      <c r="AV377" s="13" t="s">
        <v>79</v>
      </c>
      <c r="AW377" s="13" t="s">
        <v>33</v>
      </c>
      <c r="AX377" s="13" t="s">
        <v>72</v>
      </c>
      <c r="AY377" s="242" t="s">
        <v>186</v>
      </c>
    </row>
    <row r="378" s="13" customFormat="1">
      <c r="A378" s="13"/>
      <c r="B378" s="232"/>
      <c r="C378" s="233"/>
      <c r="D378" s="234" t="s">
        <v>196</v>
      </c>
      <c r="E378" s="235" t="s">
        <v>19</v>
      </c>
      <c r="F378" s="236" t="s">
        <v>2996</v>
      </c>
      <c r="G378" s="233"/>
      <c r="H378" s="235" t="s">
        <v>19</v>
      </c>
      <c r="I378" s="237"/>
      <c r="J378" s="233"/>
      <c r="K378" s="233"/>
      <c r="L378" s="238"/>
      <c r="M378" s="239"/>
      <c r="N378" s="240"/>
      <c r="O378" s="240"/>
      <c r="P378" s="240"/>
      <c r="Q378" s="240"/>
      <c r="R378" s="240"/>
      <c r="S378" s="240"/>
      <c r="T378" s="241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2" t="s">
        <v>196</v>
      </c>
      <c r="AU378" s="242" t="s">
        <v>85</v>
      </c>
      <c r="AV378" s="13" t="s">
        <v>79</v>
      </c>
      <c r="AW378" s="13" t="s">
        <v>33</v>
      </c>
      <c r="AX378" s="13" t="s">
        <v>72</v>
      </c>
      <c r="AY378" s="242" t="s">
        <v>186</v>
      </c>
    </row>
    <row r="379" s="13" customFormat="1">
      <c r="A379" s="13"/>
      <c r="B379" s="232"/>
      <c r="C379" s="233"/>
      <c r="D379" s="234" t="s">
        <v>196</v>
      </c>
      <c r="E379" s="235" t="s">
        <v>19</v>
      </c>
      <c r="F379" s="236" t="s">
        <v>2997</v>
      </c>
      <c r="G379" s="233"/>
      <c r="H379" s="235" t="s">
        <v>19</v>
      </c>
      <c r="I379" s="237"/>
      <c r="J379" s="233"/>
      <c r="K379" s="233"/>
      <c r="L379" s="238"/>
      <c r="M379" s="239"/>
      <c r="N379" s="240"/>
      <c r="O379" s="240"/>
      <c r="P379" s="240"/>
      <c r="Q379" s="240"/>
      <c r="R379" s="240"/>
      <c r="S379" s="240"/>
      <c r="T379" s="241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2" t="s">
        <v>196</v>
      </c>
      <c r="AU379" s="242" t="s">
        <v>85</v>
      </c>
      <c r="AV379" s="13" t="s">
        <v>79</v>
      </c>
      <c r="AW379" s="13" t="s">
        <v>33</v>
      </c>
      <c r="AX379" s="13" t="s">
        <v>72</v>
      </c>
      <c r="AY379" s="242" t="s">
        <v>186</v>
      </c>
    </row>
    <row r="380" s="14" customFormat="1">
      <c r="A380" s="14"/>
      <c r="B380" s="243"/>
      <c r="C380" s="244"/>
      <c r="D380" s="234" t="s">
        <v>196</v>
      </c>
      <c r="E380" s="245" t="s">
        <v>19</v>
      </c>
      <c r="F380" s="246" t="s">
        <v>2985</v>
      </c>
      <c r="G380" s="244"/>
      <c r="H380" s="247">
        <v>5.3579999999999997</v>
      </c>
      <c r="I380" s="248"/>
      <c r="J380" s="244"/>
      <c r="K380" s="244"/>
      <c r="L380" s="249"/>
      <c r="M380" s="250"/>
      <c r="N380" s="251"/>
      <c r="O380" s="251"/>
      <c r="P380" s="251"/>
      <c r="Q380" s="251"/>
      <c r="R380" s="251"/>
      <c r="S380" s="251"/>
      <c r="T380" s="252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53" t="s">
        <v>196</v>
      </c>
      <c r="AU380" s="253" t="s">
        <v>85</v>
      </c>
      <c r="AV380" s="14" t="s">
        <v>85</v>
      </c>
      <c r="AW380" s="14" t="s">
        <v>33</v>
      </c>
      <c r="AX380" s="14" t="s">
        <v>72</v>
      </c>
      <c r="AY380" s="253" t="s">
        <v>186</v>
      </c>
    </row>
    <row r="381" s="14" customFormat="1">
      <c r="A381" s="14"/>
      <c r="B381" s="243"/>
      <c r="C381" s="244"/>
      <c r="D381" s="234" t="s">
        <v>196</v>
      </c>
      <c r="E381" s="245" t="s">
        <v>19</v>
      </c>
      <c r="F381" s="246" t="s">
        <v>2986</v>
      </c>
      <c r="G381" s="244"/>
      <c r="H381" s="247">
        <v>5.3860000000000001</v>
      </c>
      <c r="I381" s="248"/>
      <c r="J381" s="244"/>
      <c r="K381" s="244"/>
      <c r="L381" s="249"/>
      <c r="M381" s="250"/>
      <c r="N381" s="251"/>
      <c r="O381" s="251"/>
      <c r="P381" s="251"/>
      <c r="Q381" s="251"/>
      <c r="R381" s="251"/>
      <c r="S381" s="251"/>
      <c r="T381" s="252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3" t="s">
        <v>196</v>
      </c>
      <c r="AU381" s="253" t="s">
        <v>85</v>
      </c>
      <c r="AV381" s="14" t="s">
        <v>85</v>
      </c>
      <c r="AW381" s="14" t="s">
        <v>33</v>
      </c>
      <c r="AX381" s="14" t="s">
        <v>72</v>
      </c>
      <c r="AY381" s="253" t="s">
        <v>186</v>
      </c>
    </row>
    <row r="382" s="14" customFormat="1">
      <c r="A382" s="14"/>
      <c r="B382" s="243"/>
      <c r="C382" s="244"/>
      <c r="D382" s="234" t="s">
        <v>196</v>
      </c>
      <c r="E382" s="245" t="s">
        <v>19</v>
      </c>
      <c r="F382" s="246" t="s">
        <v>2987</v>
      </c>
      <c r="G382" s="244"/>
      <c r="H382" s="247">
        <v>4.2160000000000002</v>
      </c>
      <c r="I382" s="248"/>
      <c r="J382" s="244"/>
      <c r="K382" s="244"/>
      <c r="L382" s="249"/>
      <c r="M382" s="250"/>
      <c r="N382" s="251"/>
      <c r="O382" s="251"/>
      <c r="P382" s="251"/>
      <c r="Q382" s="251"/>
      <c r="R382" s="251"/>
      <c r="S382" s="251"/>
      <c r="T382" s="252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3" t="s">
        <v>196</v>
      </c>
      <c r="AU382" s="253" t="s">
        <v>85</v>
      </c>
      <c r="AV382" s="14" t="s">
        <v>85</v>
      </c>
      <c r="AW382" s="14" t="s">
        <v>33</v>
      </c>
      <c r="AX382" s="14" t="s">
        <v>72</v>
      </c>
      <c r="AY382" s="253" t="s">
        <v>186</v>
      </c>
    </row>
    <row r="383" s="13" customFormat="1">
      <c r="A383" s="13"/>
      <c r="B383" s="232"/>
      <c r="C383" s="233"/>
      <c r="D383" s="234" t="s">
        <v>196</v>
      </c>
      <c r="E383" s="235" t="s">
        <v>19</v>
      </c>
      <c r="F383" s="236" t="s">
        <v>2998</v>
      </c>
      <c r="G383" s="233"/>
      <c r="H383" s="235" t="s">
        <v>19</v>
      </c>
      <c r="I383" s="237"/>
      <c r="J383" s="233"/>
      <c r="K383" s="233"/>
      <c r="L383" s="238"/>
      <c r="M383" s="239"/>
      <c r="N383" s="240"/>
      <c r="O383" s="240"/>
      <c r="P383" s="240"/>
      <c r="Q383" s="240"/>
      <c r="R383" s="240"/>
      <c r="S383" s="240"/>
      <c r="T383" s="241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2" t="s">
        <v>196</v>
      </c>
      <c r="AU383" s="242" t="s">
        <v>85</v>
      </c>
      <c r="AV383" s="13" t="s">
        <v>79</v>
      </c>
      <c r="AW383" s="13" t="s">
        <v>33</v>
      </c>
      <c r="AX383" s="13" t="s">
        <v>72</v>
      </c>
      <c r="AY383" s="242" t="s">
        <v>186</v>
      </c>
    </row>
    <row r="384" s="14" customFormat="1">
      <c r="A384" s="14"/>
      <c r="B384" s="243"/>
      <c r="C384" s="244"/>
      <c r="D384" s="234" t="s">
        <v>196</v>
      </c>
      <c r="E384" s="245" t="s">
        <v>19</v>
      </c>
      <c r="F384" s="246" t="s">
        <v>2989</v>
      </c>
      <c r="G384" s="244"/>
      <c r="H384" s="247">
        <v>2.5379999999999998</v>
      </c>
      <c r="I384" s="248"/>
      <c r="J384" s="244"/>
      <c r="K384" s="244"/>
      <c r="L384" s="249"/>
      <c r="M384" s="250"/>
      <c r="N384" s="251"/>
      <c r="O384" s="251"/>
      <c r="P384" s="251"/>
      <c r="Q384" s="251"/>
      <c r="R384" s="251"/>
      <c r="S384" s="251"/>
      <c r="T384" s="252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3" t="s">
        <v>196</v>
      </c>
      <c r="AU384" s="253" t="s">
        <v>85</v>
      </c>
      <c r="AV384" s="14" t="s">
        <v>85</v>
      </c>
      <c r="AW384" s="14" t="s">
        <v>33</v>
      </c>
      <c r="AX384" s="14" t="s">
        <v>72</v>
      </c>
      <c r="AY384" s="253" t="s">
        <v>186</v>
      </c>
    </row>
    <row r="385" s="2" customFormat="1" ht="44.25" customHeight="1">
      <c r="A385" s="38"/>
      <c r="B385" s="39"/>
      <c r="C385" s="213" t="s">
        <v>589</v>
      </c>
      <c r="D385" s="213" t="s">
        <v>188</v>
      </c>
      <c r="E385" s="214" t="s">
        <v>2999</v>
      </c>
      <c r="F385" s="215" t="s">
        <v>3000</v>
      </c>
      <c r="G385" s="216" t="s">
        <v>256</v>
      </c>
      <c r="H385" s="217">
        <v>4.3890000000000002</v>
      </c>
      <c r="I385" s="218"/>
      <c r="J385" s="219">
        <f>ROUND(I385*H385,2)</f>
        <v>0</v>
      </c>
      <c r="K385" s="220"/>
      <c r="L385" s="44"/>
      <c r="M385" s="221" t="s">
        <v>19</v>
      </c>
      <c r="N385" s="222" t="s">
        <v>44</v>
      </c>
      <c r="O385" s="84"/>
      <c r="P385" s="223">
        <f>O385*H385</f>
        <v>0</v>
      </c>
      <c r="Q385" s="223">
        <v>0.01281472</v>
      </c>
      <c r="R385" s="223">
        <f>Q385*H385</f>
        <v>0.05624380608</v>
      </c>
      <c r="S385" s="223">
        <v>0</v>
      </c>
      <c r="T385" s="224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25" t="s">
        <v>306</v>
      </c>
      <c r="AT385" s="225" t="s">
        <v>188</v>
      </c>
      <c r="AU385" s="225" t="s">
        <v>85</v>
      </c>
      <c r="AY385" s="17" t="s">
        <v>186</v>
      </c>
      <c r="BE385" s="226">
        <f>IF(N385="základní",J385,0)</f>
        <v>0</v>
      </c>
      <c r="BF385" s="226">
        <f>IF(N385="snížená",J385,0)</f>
        <v>0</v>
      </c>
      <c r="BG385" s="226">
        <f>IF(N385="zákl. přenesená",J385,0)</f>
        <v>0</v>
      </c>
      <c r="BH385" s="226">
        <f>IF(N385="sníž. přenesená",J385,0)</f>
        <v>0</v>
      </c>
      <c r="BI385" s="226">
        <f>IF(N385="nulová",J385,0)</f>
        <v>0</v>
      </c>
      <c r="BJ385" s="17" t="s">
        <v>85</v>
      </c>
      <c r="BK385" s="226">
        <f>ROUND(I385*H385,2)</f>
        <v>0</v>
      </c>
      <c r="BL385" s="17" t="s">
        <v>306</v>
      </c>
      <c r="BM385" s="225" t="s">
        <v>3001</v>
      </c>
    </row>
    <row r="386" s="13" customFormat="1">
      <c r="A386" s="13"/>
      <c r="B386" s="232"/>
      <c r="C386" s="233"/>
      <c r="D386" s="234" t="s">
        <v>196</v>
      </c>
      <c r="E386" s="235" t="s">
        <v>19</v>
      </c>
      <c r="F386" s="236" t="s">
        <v>3002</v>
      </c>
      <c r="G386" s="233"/>
      <c r="H386" s="235" t="s">
        <v>19</v>
      </c>
      <c r="I386" s="237"/>
      <c r="J386" s="233"/>
      <c r="K386" s="233"/>
      <c r="L386" s="238"/>
      <c r="M386" s="239"/>
      <c r="N386" s="240"/>
      <c r="O386" s="240"/>
      <c r="P386" s="240"/>
      <c r="Q386" s="240"/>
      <c r="R386" s="240"/>
      <c r="S386" s="240"/>
      <c r="T386" s="241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2" t="s">
        <v>196</v>
      </c>
      <c r="AU386" s="242" t="s">
        <v>85</v>
      </c>
      <c r="AV386" s="13" t="s">
        <v>79</v>
      </c>
      <c r="AW386" s="13" t="s">
        <v>33</v>
      </c>
      <c r="AX386" s="13" t="s">
        <v>72</v>
      </c>
      <c r="AY386" s="242" t="s">
        <v>186</v>
      </c>
    </row>
    <row r="387" s="14" customFormat="1">
      <c r="A387" s="14"/>
      <c r="B387" s="243"/>
      <c r="C387" s="244"/>
      <c r="D387" s="234" t="s">
        <v>196</v>
      </c>
      <c r="E387" s="245" t="s">
        <v>19</v>
      </c>
      <c r="F387" s="246" t="s">
        <v>3003</v>
      </c>
      <c r="G387" s="244"/>
      <c r="H387" s="247">
        <v>4.3890000000000002</v>
      </c>
      <c r="I387" s="248"/>
      <c r="J387" s="244"/>
      <c r="K387" s="244"/>
      <c r="L387" s="249"/>
      <c r="M387" s="250"/>
      <c r="N387" s="251"/>
      <c r="O387" s="251"/>
      <c r="P387" s="251"/>
      <c r="Q387" s="251"/>
      <c r="R387" s="251"/>
      <c r="S387" s="251"/>
      <c r="T387" s="252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3" t="s">
        <v>196</v>
      </c>
      <c r="AU387" s="253" t="s">
        <v>85</v>
      </c>
      <c r="AV387" s="14" t="s">
        <v>85</v>
      </c>
      <c r="AW387" s="14" t="s">
        <v>33</v>
      </c>
      <c r="AX387" s="14" t="s">
        <v>72</v>
      </c>
      <c r="AY387" s="253" t="s">
        <v>186</v>
      </c>
    </row>
    <row r="388" s="2" customFormat="1" ht="49.05" customHeight="1">
      <c r="A388" s="38"/>
      <c r="B388" s="39"/>
      <c r="C388" s="213" t="s">
        <v>594</v>
      </c>
      <c r="D388" s="213" t="s">
        <v>188</v>
      </c>
      <c r="E388" s="214" t="s">
        <v>3004</v>
      </c>
      <c r="F388" s="215" t="s">
        <v>3005</v>
      </c>
      <c r="G388" s="216" t="s">
        <v>256</v>
      </c>
      <c r="H388" s="217">
        <v>266.26400000000001</v>
      </c>
      <c r="I388" s="218"/>
      <c r="J388" s="219">
        <f>ROUND(I388*H388,2)</f>
        <v>0</v>
      </c>
      <c r="K388" s="220"/>
      <c r="L388" s="44"/>
      <c r="M388" s="221" t="s">
        <v>19</v>
      </c>
      <c r="N388" s="222" t="s">
        <v>44</v>
      </c>
      <c r="O388" s="84"/>
      <c r="P388" s="223">
        <f>O388*H388</f>
        <v>0</v>
      </c>
      <c r="Q388" s="223">
        <v>0.014479799999999999</v>
      </c>
      <c r="R388" s="223">
        <f>Q388*H388</f>
        <v>3.8554494672000001</v>
      </c>
      <c r="S388" s="223">
        <v>0</v>
      </c>
      <c r="T388" s="224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25" t="s">
        <v>306</v>
      </c>
      <c r="AT388" s="225" t="s">
        <v>188</v>
      </c>
      <c r="AU388" s="225" t="s">
        <v>85</v>
      </c>
      <c r="AY388" s="17" t="s">
        <v>186</v>
      </c>
      <c r="BE388" s="226">
        <f>IF(N388="základní",J388,0)</f>
        <v>0</v>
      </c>
      <c r="BF388" s="226">
        <f>IF(N388="snížená",J388,0)</f>
        <v>0</v>
      </c>
      <c r="BG388" s="226">
        <f>IF(N388="zákl. přenesená",J388,0)</f>
        <v>0</v>
      </c>
      <c r="BH388" s="226">
        <f>IF(N388="sníž. přenesená",J388,0)</f>
        <v>0</v>
      </c>
      <c r="BI388" s="226">
        <f>IF(N388="nulová",J388,0)</f>
        <v>0</v>
      </c>
      <c r="BJ388" s="17" t="s">
        <v>85</v>
      </c>
      <c r="BK388" s="226">
        <f>ROUND(I388*H388,2)</f>
        <v>0</v>
      </c>
      <c r="BL388" s="17" t="s">
        <v>306</v>
      </c>
      <c r="BM388" s="225" t="s">
        <v>3006</v>
      </c>
    </row>
    <row r="389" s="13" customFormat="1">
      <c r="A389" s="13"/>
      <c r="B389" s="232"/>
      <c r="C389" s="233"/>
      <c r="D389" s="234" t="s">
        <v>196</v>
      </c>
      <c r="E389" s="235" t="s">
        <v>19</v>
      </c>
      <c r="F389" s="236" t="s">
        <v>287</v>
      </c>
      <c r="G389" s="233"/>
      <c r="H389" s="235" t="s">
        <v>19</v>
      </c>
      <c r="I389" s="237"/>
      <c r="J389" s="233"/>
      <c r="K389" s="233"/>
      <c r="L389" s="238"/>
      <c r="M389" s="239"/>
      <c r="N389" s="240"/>
      <c r="O389" s="240"/>
      <c r="P389" s="240"/>
      <c r="Q389" s="240"/>
      <c r="R389" s="240"/>
      <c r="S389" s="240"/>
      <c r="T389" s="241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2" t="s">
        <v>196</v>
      </c>
      <c r="AU389" s="242" t="s">
        <v>85</v>
      </c>
      <c r="AV389" s="13" t="s">
        <v>79</v>
      </c>
      <c r="AW389" s="13" t="s">
        <v>33</v>
      </c>
      <c r="AX389" s="13" t="s">
        <v>72</v>
      </c>
      <c r="AY389" s="242" t="s">
        <v>186</v>
      </c>
    </row>
    <row r="390" s="13" customFormat="1">
      <c r="A390" s="13"/>
      <c r="B390" s="232"/>
      <c r="C390" s="233"/>
      <c r="D390" s="234" t="s">
        <v>196</v>
      </c>
      <c r="E390" s="235" t="s">
        <v>19</v>
      </c>
      <c r="F390" s="236" t="s">
        <v>2852</v>
      </c>
      <c r="G390" s="233"/>
      <c r="H390" s="235" t="s">
        <v>19</v>
      </c>
      <c r="I390" s="237"/>
      <c r="J390" s="233"/>
      <c r="K390" s="233"/>
      <c r="L390" s="238"/>
      <c r="M390" s="239"/>
      <c r="N390" s="240"/>
      <c r="O390" s="240"/>
      <c r="P390" s="240"/>
      <c r="Q390" s="240"/>
      <c r="R390" s="240"/>
      <c r="S390" s="240"/>
      <c r="T390" s="241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2" t="s">
        <v>196</v>
      </c>
      <c r="AU390" s="242" t="s">
        <v>85</v>
      </c>
      <c r="AV390" s="13" t="s">
        <v>79</v>
      </c>
      <c r="AW390" s="13" t="s">
        <v>33</v>
      </c>
      <c r="AX390" s="13" t="s">
        <v>72</v>
      </c>
      <c r="AY390" s="242" t="s">
        <v>186</v>
      </c>
    </row>
    <row r="391" s="14" customFormat="1">
      <c r="A391" s="14"/>
      <c r="B391" s="243"/>
      <c r="C391" s="244"/>
      <c r="D391" s="234" t="s">
        <v>196</v>
      </c>
      <c r="E391" s="245" t="s">
        <v>19</v>
      </c>
      <c r="F391" s="246" t="s">
        <v>3007</v>
      </c>
      <c r="G391" s="244"/>
      <c r="H391" s="247">
        <v>24.300999999999998</v>
      </c>
      <c r="I391" s="248"/>
      <c r="J391" s="244"/>
      <c r="K391" s="244"/>
      <c r="L391" s="249"/>
      <c r="M391" s="250"/>
      <c r="N391" s="251"/>
      <c r="O391" s="251"/>
      <c r="P391" s="251"/>
      <c r="Q391" s="251"/>
      <c r="R391" s="251"/>
      <c r="S391" s="251"/>
      <c r="T391" s="252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3" t="s">
        <v>196</v>
      </c>
      <c r="AU391" s="253" t="s">
        <v>85</v>
      </c>
      <c r="AV391" s="14" t="s">
        <v>85</v>
      </c>
      <c r="AW391" s="14" t="s">
        <v>33</v>
      </c>
      <c r="AX391" s="14" t="s">
        <v>72</v>
      </c>
      <c r="AY391" s="253" t="s">
        <v>186</v>
      </c>
    </row>
    <row r="392" s="14" customFormat="1">
      <c r="A392" s="14"/>
      <c r="B392" s="243"/>
      <c r="C392" s="244"/>
      <c r="D392" s="234" t="s">
        <v>196</v>
      </c>
      <c r="E392" s="245" t="s">
        <v>19</v>
      </c>
      <c r="F392" s="246" t="s">
        <v>2854</v>
      </c>
      <c r="G392" s="244"/>
      <c r="H392" s="247">
        <v>4.5999999999999996</v>
      </c>
      <c r="I392" s="248"/>
      <c r="J392" s="244"/>
      <c r="K392" s="244"/>
      <c r="L392" s="249"/>
      <c r="M392" s="250"/>
      <c r="N392" s="251"/>
      <c r="O392" s="251"/>
      <c r="P392" s="251"/>
      <c r="Q392" s="251"/>
      <c r="R392" s="251"/>
      <c r="S392" s="251"/>
      <c r="T392" s="252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3" t="s">
        <v>196</v>
      </c>
      <c r="AU392" s="253" t="s">
        <v>85</v>
      </c>
      <c r="AV392" s="14" t="s">
        <v>85</v>
      </c>
      <c r="AW392" s="14" t="s">
        <v>33</v>
      </c>
      <c r="AX392" s="14" t="s">
        <v>72</v>
      </c>
      <c r="AY392" s="253" t="s">
        <v>186</v>
      </c>
    </row>
    <row r="393" s="13" customFormat="1">
      <c r="A393" s="13"/>
      <c r="B393" s="232"/>
      <c r="C393" s="233"/>
      <c r="D393" s="234" t="s">
        <v>196</v>
      </c>
      <c r="E393" s="235" t="s">
        <v>19</v>
      </c>
      <c r="F393" s="236" t="s">
        <v>3008</v>
      </c>
      <c r="G393" s="233"/>
      <c r="H393" s="235" t="s">
        <v>19</v>
      </c>
      <c r="I393" s="237"/>
      <c r="J393" s="233"/>
      <c r="K393" s="233"/>
      <c r="L393" s="238"/>
      <c r="M393" s="239"/>
      <c r="N393" s="240"/>
      <c r="O393" s="240"/>
      <c r="P393" s="240"/>
      <c r="Q393" s="240"/>
      <c r="R393" s="240"/>
      <c r="S393" s="240"/>
      <c r="T393" s="241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2" t="s">
        <v>196</v>
      </c>
      <c r="AU393" s="242" t="s">
        <v>85</v>
      </c>
      <c r="AV393" s="13" t="s">
        <v>79</v>
      </c>
      <c r="AW393" s="13" t="s">
        <v>33</v>
      </c>
      <c r="AX393" s="13" t="s">
        <v>72</v>
      </c>
      <c r="AY393" s="242" t="s">
        <v>186</v>
      </c>
    </row>
    <row r="394" s="14" customFormat="1">
      <c r="A394" s="14"/>
      <c r="B394" s="243"/>
      <c r="C394" s="244"/>
      <c r="D394" s="234" t="s">
        <v>196</v>
      </c>
      <c r="E394" s="245" t="s">
        <v>19</v>
      </c>
      <c r="F394" s="246" t="s">
        <v>2856</v>
      </c>
      <c r="G394" s="244"/>
      <c r="H394" s="247">
        <v>1.4299999999999999</v>
      </c>
      <c r="I394" s="248"/>
      <c r="J394" s="244"/>
      <c r="K394" s="244"/>
      <c r="L394" s="249"/>
      <c r="M394" s="250"/>
      <c r="N394" s="251"/>
      <c r="O394" s="251"/>
      <c r="P394" s="251"/>
      <c r="Q394" s="251"/>
      <c r="R394" s="251"/>
      <c r="S394" s="251"/>
      <c r="T394" s="252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3" t="s">
        <v>196</v>
      </c>
      <c r="AU394" s="253" t="s">
        <v>85</v>
      </c>
      <c r="AV394" s="14" t="s">
        <v>85</v>
      </c>
      <c r="AW394" s="14" t="s">
        <v>33</v>
      </c>
      <c r="AX394" s="14" t="s">
        <v>72</v>
      </c>
      <c r="AY394" s="253" t="s">
        <v>186</v>
      </c>
    </row>
    <row r="395" s="13" customFormat="1">
      <c r="A395" s="13"/>
      <c r="B395" s="232"/>
      <c r="C395" s="233"/>
      <c r="D395" s="234" t="s">
        <v>196</v>
      </c>
      <c r="E395" s="235" t="s">
        <v>19</v>
      </c>
      <c r="F395" s="236" t="s">
        <v>2857</v>
      </c>
      <c r="G395" s="233"/>
      <c r="H395" s="235" t="s">
        <v>19</v>
      </c>
      <c r="I395" s="237"/>
      <c r="J395" s="233"/>
      <c r="K395" s="233"/>
      <c r="L395" s="238"/>
      <c r="M395" s="239"/>
      <c r="N395" s="240"/>
      <c r="O395" s="240"/>
      <c r="P395" s="240"/>
      <c r="Q395" s="240"/>
      <c r="R395" s="240"/>
      <c r="S395" s="240"/>
      <c r="T395" s="241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2" t="s">
        <v>196</v>
      </c>
      <c r="AU395" s="242" t="s">
        <v>85</v>
      </c>
      <c r="AV395" s="13" t="s">
        <v>79</v>
      </c>
      <c r="AW395" s="13" t="s">
        <v>33</v>
      </c>
      <c r="AX395" s="13" t="s">
        <v>72</v>
      </c>
      <c r="AY395" s="242" t="s">
        <v>186</v>
      </c>
    </row>
    <row r="396" s="14" customFormat="1">
      <c r="A396" s="14"/>
      <c r="B396" s="243"/>
      <c r="C396" s="244"/>
      <c r="D396" s="234" t="s">
        <v>196</v>
      </c>
      <c r="E396" s="245" t="s">
        <v>19</v>
      </c>
      <c r="F396" s="246" t="s">
        <v>3009</v>
      </c>
      <c r="G396" s="244"/>
      <c r="H396" s="247">
        <v>41.795000000000002</v>
      </c>
      <c r="I396" s="248"/>
      <c r="J396" s="244"/>
      <c r="K396" s="244"/>
      <c r="L396" s="249"/>
      <c r="M396" s="250"/>
      <c r="N396" s="251"/>
      <c r="O396" s="251"/>
      <c r="P396" s="251"/>
      <c r="Q396" s="251"/>
      <c r="R396" s="251"/>
      <c r="S396" s="251"/>
      <c r="T396" s="252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3" t="s">
        <v>196</v>
      </c>
      <c r="AU396" s="253" t="s">
        <v>85</v>
      </c>
      <c r="AV396" s="14" t="s">
        <v>85</v>
      </c>
      <c r="AW396" s="14" t="s">
        <v>33</v>
      </c>
      <c r="AX396" s="14" t="s">
        <v>72</v>
      </c>
      <c r="AY396" s="253" t="s">
        <v>186</v>
      </c>
    </row>
    <row r="397" s="13" customFormat="1">
      <c r="A397" s="13"/>
      <c r="B397" s="232"/>
      <c r="C397" s="233"/>
      <c r="D397" s="234" t="s">
        <v>196</v>
      </c>
      <c r="E397" s="235" t="s">
        <v>19</v>
      </c>
      <c r="F397" s="236" t="s">
        <v>3010</v>
      </c>
      <c r="G397" s="233"/>
      <c r="H397" s="235" t="s">
        <v>19</v>
      </c>
      <c r="I397" s="237"/>
      <c r="J397" s="233"/>
      <c r="K397" s="233"/>
      <c r="L397" s="238"/>
      <c r="M397" s="239"/>
      <c r="N397" s="240"/>
      <c r="O397" s="240"/>
      <c r="P397" s="240"/>
      <c r="Q397" s="240"/>
      <c r="R397" s="240"/>
      <c r="S397" s="240"/>
      <c r="T397" s="241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42" t="s">
        <v>196</v>
      </c>
      <c r="AU397" s="242" t="s">
        <v>85</v>
      </c>
      <c r="AV397" s="13" t="s">
        <v>79</v>
      </c>
      <c r="AW397" s="13" t="s">
        <v>33</v>
      </c>
      <c r="AX397" s="13" t="s">
        <v>72</v>
      </c>
      <c r="AY397" s="242" t="s">
        <v>186</v>
      </c>
    </row>
    <row r="398" s="14" customFormat="1">
      <c r="A398" s="14"/>
      <c r="B398" s="243"/>
      <c r="C398" s="244"/>
      <c r="D398" s="234" t="s">
        <v>196</v>
      </c>
      <c r="E398" s="245" t="s">
        <v>19</v>
      </c>
      <c r="F398" s="246" t="s">
        <v>2859</v>
      </c>
      <c r="G398" s="244"/>
      <c r="H398" s="247">
        <v>1.3999999999999999</v>
      </c>
      <c r="I398" s="248"/>
      <c r="J398" s="244"/>
      <c r="K398" s="244"/>
      <c r="L398" s="249"/>
      <c r="M398" s="250"/>
      <c r="N398" s="251"/>
      <c r="O398" s="251"/>
      <c r="P398" s="251"/>
      <c r="Q398" s="251"/>
      <c r="R398" s="251"/>
      <c r="S398" s="251"/>
      <c r="T398" s="252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3" t="s">
        <v>196</v>
      </c>
      <c r="AU398" s="253" t="s">
        <v>85</v>
      </c>
      <c r="AV398" s="14" t="s">
        <v>85</v>
      </c>
      <c r="AW398" s="14" t="s">
        <v>33</v>
      </c>
      <c r="AX398" s="14" t="s">
        <v>72</v>
      </c>
      <c r="AY398" s="253" t="s">
        <v>186</v>
      </c>
    </row>
    <row r="399" s="13" customFormat="1">
      <c r="A399" s="13"/>
      <c r="B399" s="232"/>
      <c r="C399" s="233"/>
      <c r="D399" s="234" t="s">
        <v>196</v>
      </c>
      <c r="E399" s="235" t="s">
        <v>19</v>
      </c>
      <c r="F399" s="236" t="s">
        <v>3011</v>
      </c>
      <c r="G399" s="233"/>
      <c r="H399" s="235" t="s">
        <v>19</v>
      </c>
      <c r="I399" s="237"/>
      <c r="J399" s="233"/>
      <c r="K399" s="233"/>
      <c r="L399" s="238"/>
      <c r="M399" s="239"/>
      <c r="N399" s="240"/>
      <c r="O399" s="240"/>
      <c r="P399" s="240"/>
      <c r="Q399" s="240"/>
      <c r="R399" s="240"/>
      <c r="S399" s="240"/>
      <c r="T399" s="241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2" t="s">
        <v>196</v>
      </c>
      <c r="AU399" s="242" t="s">
        <v>85</v>
      </c>
      <c r="AV399" s="13" t="s">
        <v>79</v>
      </c>
      <c r="AW399" s="13" t="s">
        <v>33</v>
      </c>
      <c r="AX399" s="13" t="s">
        <v>72</v>
      </c>
      <c r="AY399" s="242" t="s">
        <v>186</v>
      </c>
    </row>
    <row r="400" s="13" customFormat="1">
      <c r="A400" s="13"/>
      <c r="B400" s="232"/>
      <c r="C400" s="233"/>
      <c r="D400" s="234" t="s">
        <v>196</v>
      </c>
      <c r="E400" s="235" t="s">
        <v>19</v>
      </c>
      <c r="F400" s="236" t="s">
        <v>3012</v>
      </c>
      <c r="G400" s="233"/>
      <c r="H400" s="235" t="s">
        <v>19</v>
      </c>
      <c r="I400" s="237"/>
      <c r="J400" s="233"/>
      <c r="K400" s="233"/>
      <c r="L400" s="238"/>
      <c r="M400" s="239"/>
      <c r="N400" s="240"/>
      <c r="O400" s="240"/>
      <c r="P400" s="240"/>
      <c r="Q400" s="240"/>
      <c r="R400" s="240"/>
      <c r="S400" s="240"/>
      <c r="T400" s="241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2" t="s">
        <v>196</v>
      </c>
      <c r="AU400" s="242" t="s">
        <v>85</v>
      </c>
      <c r="AV400" s="13" t="s">
        <v>79</v>
      </c>
      <c r="AW400" s="13" t="s">
        <v>33</v>
      </c>
      <c r="AX400" s="13" t="s">
        <v>72</v>
      </c>
      <c r="AY400" s="242" t="s">
        <v>186</v>
      </c>
    </row>
    <row r="401" s="13" customFormat="1">
      <c r="A401" s="13"/>
      <c r="B401" s="232"/>
      <c r="C401" s="233"/>
      <c r="D401" s="234" t="s">
        <v>196</v>
      </c>
      <c r="E401" s="235" t="s">
        <v>19</v>
      </c>
      <c r="F401" s="236" t="s">
        <v>3013</v>
      </c>
      <c r="G401" s="233"/>
      <c r="H401" s="235" t="s">
        <v>19</v>
      </c>
      <c r="I401" s="237"/>
      <c r="J401" s="233"/>
      <c r="K401" s="233"/>
      <c r="L401" s="238"/>
      <c r="M401" s="239"/>
      <c r="N401" s="240"/>
      <c r="O401" s="240"/>
      <c r="P401" s="240"/>
      <c r="Q401" s="240"/>
      <c r="R401" s="240"/>
      <c r="S401" s="240"/>
      <c r="T401" s="241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2" t="s">
        <v>196</v>
      </c>
      <c r="AU401" s="242" t="s">
        <v>85</v>
      </c>
      <c r="AV401" s="13" t="s">
        <v>79</v>
      </c>
      <c r="AW401" s="13" t="s">
        <v>33</v>
      </c>
      <c r="AX401" s="13" t="s">
        <v>72</v>
      </c>
      <c r="AY401" s="242" t="s">
        <v>186</v>
      </c>
    </row>
    <row r="402" s="14" customFormat="1">
      <c r="A402" s="14"/>
      <c r="B402" s="243"/>
      <c r="C402" s="244"/>
      <c r="D402" s="234" t="s">
        <v>196</v>
      </c>
      <c r="E402" s="245" t="s">
        <v>19</v>
      </c>
      <c r="F402" s="246" t="s">
        <v>2872</v>
      </c>
      <c r="G402" s="244"/>
      <c r="H402" s="247">
        <v>7.0899999999999999</v>
      </c>
      <c r="I402" s="248"/>
      <c r="J402" s="244"/>
      <c r="K402" s="244"/>
      <c r="L402" s="249"/>
      <c r="M402" s="250"/>
      <c r="N402" s="251"/>
      <c r="O402" s="251"/>
      <c r="P402" s="251"/>
      <c r="Q402" s="251"/>
      <c r="R402" s="251"/>
      <c r="S402" s="251"/>
      <c r="T402" s="252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53" t="s">
        <v>196</v>
      </c>
      <c r="AU402" s="253" t="s">
        <v>85</v>
      </c>
      <c r="AV402" s="14" t="s">
        <v>85</v>
      </c>
      <c r="AW402" s="14" t="s">
        <v>33</v>
      </c>
      <c r="AX402" s="14" t="s">
        <v>72</v>
      </c>
      <c r="AY402" s="253" t="s">
        <v>186</v>
      </c>
    </row>
    <row r="403" s="13" customFormat="1">
      <c r="A403" s="13"/>
      <c r="B403" s="232"/>
      <c r="C403" s="233"/>
      <c r="D403" s="234" t="s">
        <v>196</v>
      </c>
      <c r="E403" s="235" t="s">
        <v>19</v>
      </c>
      <c r="F403" s="236" t="s">
        <v>3014</v>
      </c>
      <c r="G403" s="233"/>
      <c r="H403" s="235" t="s">
        <v>19</v>
      </c>
      <c r="I403" s="237"/>
      <c r="J403" s="233"/>
      <c r="K403" s="233"/>
      <c r="L403" s="238"/>
      <c r="M403" s="239"/>
      <c r="N403" s="240"/>
      <c r="O403" s="240"/>
      <c r="P403" s="240"/>
      <c r="Q403" s="240"/>
      <c r="R403" s="240"/>
      <c r="S403" s="240"/>
      <c r="T403" s="241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2" t="s">
        <v>196</v>
      </c>
      <c r="AU403" s="242" t="s">
        <v>85</v>
      </c>
      <c r="AV403" s="13" t="s">
        <v>79</v>
      </c>
      <c r="AW403" s="13" t="s">
        <v>33</v>
      </c>
      <c r="AX403" s="13" t="s">
        <v>72</v>
      </c>
      <c r="AY403" s="242" t="s">
        <v>186</v>
      </c>
    </row>
    <row r="404" s="14" customFormat="1">
      <c r="A404" s="14"/>
      <c r="B404" s="243"/>
      <c r="C404" s="244"/>
      <c r="D404" s="234" t="s">
        <v>196</v>
      </c>
      <c r="E404" s="245" t="s">
        <v>19</v>
      </c>
      <c r="F404" s="246" t="s">
        <v>3015</v>
      </c>
      <c r="G404" s="244"/>
      <c r="H404" s="247">
        <v>1.1499999999999999</v>
      </c>
      <c r="I404" s="248"/>
      <c r="J404" s="244"/>
      <c r="K404" s="244"/>
      <c r="L404" s="249"/>
      <c r="M404" s="250"/>
      <c r="N404" s="251"/>
      <c r="O404" s="251"/>
      <c r="P404" s="251"/>
      <c r="Q404" s="251"/>
      <c r="R404" s="251"/>
      <c r="S404" s="251"/>
      <c r="T404" s="252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53" t="s">
        <v>196</v>
      </c>
      <c r="AU404" s="253" t="s">
        <v>85</v>
      </c>
      <c r="AV404" s="14" t="s">
        <v>85</v>
      </c>
      <c r="AW404" s="14" t="s">
        <v>33</v>
      </c>
      <c r="AX404" s="14" t="s">
        <v>72</v>
      </c>
      <c r="AY404" s="253" t="s">
        <v>186</v>
      </c>
    </row>
    <row r="405" s="14" customFormat="1">
      <c r="A405" s="14"/>
      <c r="B405" s="243"/>
      <c r="C405" s="244"/>
      <c r="D405" s="234" t="s">
        <v>196</v>
      </c>
      <c r="E405" s="245" t="s">
        <v>19</v>
      </c>
      <c r="F405" s="246" t="s">
        <v>3016</v>
      </c>
      <c r="G405" s="244"/>
      <c r="H405" s="247">
        <v>1.1499999999999999</v>
      </c>
      <c r="I405" s="248"/>
      <c r="J405" s="244"/>
      <c r="K405" s="244"/>
      <c r="L405" s="249"/>
      <c r="M405" s="250"/>
      <c r="N405" s="251"/>
      <c r="O405" s="251"/>
      <c r="P405" s="251"/>
      <c r="Q405" s="251"/>
      <c r="R405" s="251"/>
      <c r="S405" s="251"/>
      <c r="T405" s="252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3" t="s">
        <v>196</v>
      </c>
      <c r="AU405" s="253" t="s">
        <v>85</v>
      </c>
      <c r="AV405" s="14" t="s">
        <v>85</v>
      </c>
      <c r="AW405" s="14" t="s">
        <v>33</v>
      </c>
      <c r="AX405" s="14" t="s">
        <v>72</v>
      </c>
      <c r="AY405" s="253" t="s">
        <v>186</v>
      </c>
    </row>
    <row r="406" s="13" customFormat="1">
      <c r="A406" s="13"/>
      <c r="B406" s="232"/>
      <c r="C406" s="233"/>
      <c r="D406" s="234" t="s">
        <v>196</v>
      </c>
      <c r="E406" s="235" t="s">
        <v>19</v>
      </c>
      <c r="F406" s="236" t="s">
        <v>3017</v>
      </c>
      <c r="G406" s="233"/>
      <c r="H406" s="235" t="s">
        <v>19</v>
      </c>
      <c r="I406" s="237"/>
      <c r="J406" s="233"/>
      <c r="K406" s="233"/>
      <c r="L406" s="238"/>
      <c r="M406" s="239"/>
      <c r="N406" s="240"/>
      <c r="O406" s="240"/>
      <c r="P406" s="240"/>
      <c r="Q406" s="240"/>
      <c r="R406" s="240"/>
      <c r="S406" s="240"/>
      <c r="T406" s="241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2" t="s">
        <v>196</v>
      </c>
      <c r="AU406" s="242" t="s">
        <v>85</v>
      </c>
      <c r="AV406" s="13" t="s">
        <v>79</v>
      </c>
      <c r="AW406" s="13" t="s">
        <v>33</v>
      </c>
      <c r="AX406" s="13" t="s">
        <v>72</v>
      </c>
      <c r="AY406" s="242" t="s">
        <v>186</v>
      </c>
    </row>
    <row r="407" s="13" customFormat="1">
      <c r="A407" s="13"/>
      <c r="B407" s="232"/>
      <c r="C407" s="233"/>
      <c r="D407" s="234" t="s">
        <v>196</v>
      </c>
      <c r="E407" s="235" t="s">
        <v>19</v>
      </c>
      <c r="F407" s="236" t="s">
        <v>3018</v>
      </c>
      <c r="G407" s="233"/>
      <c r="H407" s="235" t="s">
        <v>19</v>
      </c>
      <c r="I407" s="237"/>
      <c r="J407" s="233"/>
      <c r="K407" s="233"/>
      <c r="L407" s="238"/>
      <c r="M407" s="239"/>
      <c r="N407" s="240"/>
      <c r="O407" s="240"/>
      <c r="P407" s="240"/>
      <c r="Q407" s="240"/>
      <c r="R407" s="240"/>
      <c r="S407" s="240"/>
      <c r="T407" s="241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42" t="s">
        <v>196</v>
      </c>
      <c r="AU407" s="242" t="s">
        <v>85</v>
      </c>
      <c r="AV407" s="13" t="s">
        <v>79</v>
      </c>
      <c r="AW407" s="13" t="s">
        <v>33</v>
      </c>
      <c r="AX407" s="13" t="s">
        <v>72</v>
      </c>
      <c r="AY407" s="242" t="s">
        <v>186</v>
      </c>
    </row>
    <row r="408" s="14" customFormat="1">
      <c r="A408" s="14"/>
      <c r="B408" s="243"/>
      <c r="C408" s="244"/>
      <c r="D408" s="234" t="s">
        <v>196</v>
      </c>
      <c r="E408" s="245" t="s">
        <v>19</v>
      </c>
      <c r="F408" s="246" t="s">
        <v>2869</v>
      </c>
      <c r="G408" s="244"/>
      <c r="H408" s="247">
        <v>4.9199999999999999</v>
      </c>
      <c r="I408" s="248"/>
      <c r="J408" s="244"/>
      <c r="K408" s="244"/>
      <c r="L408" s="249"/>
      <c r="M408" s="250"/>
      <c r="N408" s="251"/>
      <c r="O408" s="251"/>
      <c r="P408" s="251"/>
      <c r="Q408" s="251"/>
      <c r="R408" s="251"/>
      <c r="S408" s="251"/>
      <c r="T408" s="252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53" t="s">
        <v>196</v>
      </c>
      <c r="AU408" s="253" t="s">
        <v>85</v>
      </c>
      <c r="AV408" s="14" t="s">
        <v>85</v>
      </c>
      <c r="AW408" s="14" t="s">
        <v>33</v>
      </c>
      <c r="AX408" s="14" t="s">
        <v>72</v>
      </c>
      <c r="AY408" s="253" t="s">
        <v>186</v>
      </c>
    </row>
    <row r="409" s="13" customFormat="1">
      <c r="A409" s="13"/>
      <c r="B409" s="232"/>
      <c r="C409" s="233"/>
      <c r="D409" s="234" t="s">
        <v>196</v>
      </c>
      <c r="E409" s="235" t="s">
        <v>19</v>
      </c>
      <c r="F409" s="236" t="s">
        <v>2864</v>
      </c>
      <c r="G409" s="233"/>
      <c r="H409" s="235" t="s">
        <v>19</v>
      </c>
      <c r="I409" s="237"/>
      <c r="J409" s="233"/>
      <c r="K409" s="233"/>
      <c r="L409" s="238"/>
      <c r="M409" s="239"/>
      <c r="N409" s="240"/>
      <c r="O409" s="240"/>
      <c r="P409" s="240"/>
      <c r="Q409" s="240"/>
      <c r="R409" s="240"/>
      <c r="S409" s="240"/>
      <c r="T409" s="241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2" t="s">
        <v>196</v>
      </c>
      <c r="AU409" s="242" t="s">
        <v>85</v>
      </c>
      <c r="AV409" s="13" t="s">
        <v>79</v>
      </c>
      <c r="AW409" s="13" t="s">
        <v>33</v>
      </c>
      <c r="AX409" s="13" t="s">
        <v>72</v>
      </c>
      <c r="AY409" s="242" t="s">
        <v>186</v>
      </c>
    </row>
    <row r="410" s="14" customFormat="1">
      <c r="A410" s="14"/>
      <c r="B410" s="243"/>
      <c r="C410" s="244"/>
      <c r="D410" s="234" t="s">
        <v>196</v>
      </c>
      <c r="E410" s="245" t="s">
        <v>19</v>
      </c>
      <c r="F410" s="246" t="s">
        <v>2865</v>
      </c>
      <c r="G410" s="244"/>
      <c r="H410" s="247">
        <v>13.859999999999999</v>
      </c>
      <c r="I410" s="248"/>
      <c r="J410" s="244"/>
      <c r="K410" s="244"/>
      <c r="L410" s="249"/>
      <c r="M410" s="250"/>
      <c r="N410" s="251"/>
      <c r="O410" s="251"/>
      <c r="P410" s="251"/>
      <c r="Q410" s="251"/>
      <c r="R410" s="251"/>
      <c r="S410" s="251"/>
      <c r="T410" s="252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3" t="s">
        <v>196</v>
      </c>
      <c r="AU410" s="253" t="s">
        <v>85</v>
      </c>
      <c r="AV410" s="14" t="s">
        <v>85</v>
      </c>
      <c r="AW410" s="14" t="s">
        <v>33</v>
      </c>
      <c r="AX410" s="14" t="s">
        <v>72</v>
      </c>
      <c r="AY410" s="253" t="s">
        <v>186</v>
      </c>
    </row>
    <row r="411" s="14" customFormat="1">
      <c r="A411" s="14"/>
      <c r="B411" s="243"/>
      <c r="C411" s="244"/>
      <c r="D411" s="234" t="s">
        <v>196</v>
      </c>
      <c r="E411" s="245" t="s">
        <v>19</v>
      </c>
      <c r="F411" s="246" t="s">
        <v>3019</v>
      </c>
      <c r="G411" s="244"/>
      <c r="H411" s="247">
        <v>2.7839999999999998</v>
      </c>
      <c r="I411" s="248"/>
      <c r="J411" s="244"/>
      <c r="K411" s="244"/>
      <c r="L411" s="249"/>
      <c r="M411" s="250"/>
      <c r="N411" s="251"/>
      <c r="O411" s="251"/>
      <c r="P411" s="251"/>
      <c r="Q411" s="251"/>
      <c r="R411" s="251"/>
      <c r="S411" s="251"/>
      <c r="T411" s="252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3" t="s">
        <v>196</v>
      </c>
      <c r="AU411" s="253" t="s">
        <v>85</v>
      </c>
      <c r="AV411" s="14" t="s">
        <v>85</v>
      </c>
      <c r="AW411" s="14" t="s">
        <v>33</v>
      </c>
      <c r="AX411" s="14" t="s">
        <v>72</v>
      </c>
      <c r="AY411" s="253" t="s">
        <v>186</v>
      </c>
    </row>
    <row r="412" s="14" customFormat="1">
      <c r="A412" s="14"/>
      <c r="B412" s="243"/>
      <c r="C412" s="244"/>
      <c r="D412" s="234" t="s">
        <v>196</v>
      </c>
      <c r="E412" s="245" t="s">
        <v>19</v>
      </c>
      <c r="F412" s="246" t="s">
        <v>3020</v>
      </c>
      <c r="G412" s="244"/>
      <c r="H412" s="247">
        <v>2.4199999999999999</v>
      </c>
      <c r="I412" s="248"/>
      <c r="J412" s="244"/>
      <c r="K412" s="244"/>
      <c r="L412" s="249"/>
      <c r="M412" s="250"/>
      <c r="N412" s="251"/>
      <c r="O412" s="251"/>
      <c r="P412" s="251"/>
      <c r="Q412" s="251"/>
      <c r="R412" s="251"/>
      <c r="S412" s="251"/>
      <c r="T412" s="252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53" t="s">
        <v>196</v>
      </c>
      <c r="AU412" s="253" t="s">
        <v>85</v>
      </c>
      <c r="AV412" s="14" t="s">
        <v>85</v>
      </c>
      <c r="AW412" s="14" t="s">
        <v>33</v>
      </c>
      <c r="AX412" s="14" t="s">
        <v>72</v>
      </c>
      <c r="AY412" s="253" t="s">
        <v>186</v>
      </c>
    </row>
    <row r="413" s="13" customFormat="1">
      <c r="A413" s="13"/>
      <c r="B413" s="232"/>
      <c r="C413" s="233"/>
      <c r="D413" s="234" t="s">
        <v>196</v>
      </c>
      <c r="E413" s="235" t="s">
        <v>19</v>
      </c>
      <c r="F413" s="236" t="s">
        <v>3021</v>
      </c>
      <c r="G413" s="233"/>
      <c r="H413" s="235" t="s">
        <v>19</v>
      </c>
      <c r="I413" s="237"/>
      <c r="J413" s="233"/>
      <c r="K413" s="233"/>
      <c r="L413" s="238"/>
      <c r="M413" s="239"/>
      <c r="N413" s="240"/>
      <c r="O413" s="240"/>
      <c r="P413" s="240"/>
      <c r="Q413" s="240"/>
      <c r="R413" s="240"/>
      <c r="S413" s="240"/>
      <c r="T413" s="241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42" t="s">
        <v>196</v>
      </c>
      <c r="AU413" s="242" t="s">
        <v>85</v>
      </c>
      <c r="AV413" s="13" t="s">
        <v>79</v>
      </c>
      <c r="AW413" s="13" t="s">
        <v>33</v>
      </c>
      <c r="AX413" s="13" t="s">
        <v>72</v>
      </c>
      <c r="AY413" s="242" t="s">
        <v>186</v>
      </c>
    </row>
    <row r="414" s="14" customFormat="1">
      <c r="A414" s="14"/>
      <c r="B414" s="243"/>
      <c r="C414" s="244"/>
      <c r="D414" s="234" t="s">
        <v>196</v>
      </c>
      <c r="E414" s="245" t="s">
        <v>19</v>
      </c>
      <c r="F414" s="246" t="s">
        <v>3022</v>
      </c>
      <c r="G414" s="244"/>
      <c r="H414" s="247">
        <v>114.70399999999999</v>
      </c>
      <c r="I414" s="248"/>
      <c r="J414" s="244"/>
      <c r="K414" s="244"/>
      <c r="L414" s="249"/>
      <c r="M414" s="250"/>
      <c r="N414" s="251"/>
      <c r="O414" s="251"/>
      <c r="P414" s="251"/>
      <c r="Q414" s="251"/>
      <c r="R414" s="251"/>
      <c r="S414" s="251"/>
      <c r="T414" s="252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3" t="s">
        <v>196</v>
      </c>
      <c r="AU414" s="253" t="s">
        <v>85</v>
      </c>
      <c r="AV414" s="14" t="s">
        <v>85</v>
      </c>
      <c r="AW414" s="14" t="s">
        <v>33</v>
      </c>
      <c r="AX414" s="14" t="s">
        <v>72</v>
      </c>
      <c r="AY414" s="253" t="s">
        <v>186</v>
      </c>
    </row>
    <row r="415" s="14" customFormat="1">
      <c r="A415" s="14"/>
      <c r="B415" s="243"/>
      <c r="C415" s="244"/>
      <c r="D415" s="234" t="s">
        <v>196</v>
      </c>
      <c r="E415" s="245" t="s">
        <v>19</v>
      </c>
      <c r="F415" s="246" t="s">
        <v>2876</v>
      </c>
      <c r="G415" s="244"/>
      <c r="H415" s="247">
        <v>1.78</v>
      </c>
      <c r="I415" s="248"/>
      <c r="J415" s="244"/>
      <c r="K415" s="244"/>
      <c r="L415" s="249"/>
      <c r="M415" s="250"/>
      <c r="N415" s="251"/>
      <c r="O415" s="251"/>
      <c r="P415" s="251"/>
      <c r="Q415" s="251"/>
      <c r="R415" s="251"/>
      <c r="S415" s="251"/>
      <c r="T415" s="252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3" t="s">
        <v>196</v>
      </c>
      <c r="AU415" s="253" t="s">
        <v>85</v>
      </c>
      <c r="AV415" s="14" t="s">
        <v>85</v>
      </c>
      <c r="AW415" s="14" t="s">
        <v>33</v>
      </c>
      <c r="AX415" s="14" t="s">
        <v>72</v>
      </c>
      <c r="AY415" s="253" t="s">
        <v>186</v>
      </c>
    </row>
    <row r="416" s="14" customFormat="1">
      <c r="A416" s="14"/>
      <c r="B416" s="243"/>
      <c r="C416" s="244"/>
      <c r="D416" s="234" t="s">
        <v>196</v>
      </c>
      <c r="E416" s="245" t="s">
        <v>19</v>
      </c>
      <c r="F416" s="246" t="s">
        <v>3023</v>
      </c>
      <c r="G416" s="244"/>
      <c r="H416" s="247">
        <v>7.3600000000000003</v>
      </c>
      <c r="I416" s="248"/>
      <c r="J416" s="244"/>
      <c r="K416" s="244"/>
      <c r="L416" s="249"/>
      <c r="M416" s="250"/>
      <c r="N416" s="251"/>
      <c r="O416" s="251"/>
      <c r="P416" s="251"/>
      <c r="Q416" s="251"/>
      <c r="R416" s="251"/>
      <c r="S416" s="251"/>
      <c r="T416" s="252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3" t="s">
        <v>196</v>
      </c>
      <c r="AU416" s="253" t="s">
        <v>85</v>
      </c>
      <c r="AV416" s="14" t="s">
        <v>85</v>
      </c>
      <c r="AW416" s="14" t="s">
        <v>33</v>
      </c>
      <c r="AX416" s="14" t="s">
        <v>72</v>
      </c>
      <c r="AY416" s="253" t="s">
        <v>186</v>
      </c>
    </row>
    <row r="417" s="13" customFormat="1">
      <c r="A417" s="13"/>
      <c r="B417" s="232"/>
      <c r="C417" s="233"/>
      <c r="D417" s="234" t="s">
        <v>196</v>
      </c>
      <c r="E417" s="235" t="s">
        <v>19</v>
      </c>
      <c r="F417" s="236" t="s">
        <v>3024</v>
      </c>
      <c r="G417" s="233"/>
      <c r="H417" s="235" t="s">
        <v>19</v>
      </c>
      <c r="I417" s="237"/>
      <c r="J417" s="233"/>
      <c r="K417" s="233"/>
      <c r="L417" s="238"/>
      <c r="M417" s="239"/>
      <c r="N417" s="240"/>
      <c r="O417" s="240"/>
      <c r="P417" s="240"/>
      <c r="Q417" s="240"/>
      <c r="R417" s="240"/>
      <c r="S417" s="240"/>
      <c r="T417" s="241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2" t="s">
        <v>196</v>
      </c>
      <c r="AU417" s="242" t="s">
        <v>85</v>
      </c>
      <c r="AV417" s="13" t="s">
        <v>79</v>
      </c>
      <c r="AW417" s="13" t="s">
        <v>33</v>
      </c>
      <c r="AX417" s="13" t="s">
        <v>72</v>
      </c>
      <c r="AY417" s="242" t="s">
        <v>186</v>
      </c>
    </row>
    <row r="418" s="14" customFormat="1">
      <c r="A418" s="14"/>
      <c r="B418" s="243"/>
      <c r="C418" s="244"/>
      <c r="D418" s="234" t="s">
        <v>196</v>
      </c>
      <c r="E418" s="245" t="s">
        <v>19</v>
      </c>
      <c r="F418" s="246" t="s">
        <v>2879</v>
      </c>
      <c r="G418" s="244"/>
      <c r="H418" s="247">
        <v>3.4300000000000002</v>
      </c>
      <c r="I418" s="248"/>
      <c r="J418" s="244"/>
      <c r="K418" s="244"/>
      <c r="L418" s="249"/>
      <c r="M418" s="250"/>
      <c r="N418" s="251"/>
      <c r="O418" s="251"/>
      <c r="P418" s="251"/>
      <c r="Q418" s="251"/>
      <c r="R418" s="251"/>
      <c r="S418" s="251"/>
      <c r="T418" s="252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3" t="s">
        <v>196</v>
      </c>
      <c r="AU418" s="253" t="s">
        <v>85</v>
      </c>
      <c r="AV418" s="14" t="s">
        <v>85</v>
      </c>
      <c r="AW418" s="14" t="s">
        <v>33</v>
      </c>
      <c r="AX418" s="14" t="s">
        <v>72</v>
      </c>
      <c r="AY418" s="253" t="s">
        <v>186</v>
      </c>
    </row>
    <row r="419" s="14" customFormat="1">
      <c r="A419" s="14"/>
      <c r="B419" s="243"/>
      <c r="C419" s="244"/>
      <c r="D419" s="234" t="s">
        <v>196</v>
      </c>
      <c r="E419" s="245" t="s">
        <v>19</v>
      </c>
      <c r="F419" s="246" t="s">
        <v>2880</v>
      </c>
      <c r="G419" s="244"/>
      <c r="H419" s="247">
        <v>0.93999999999999995</v>
      </c>
      <c r="I419" s="248"/>
      <c r="J419" s="244"/>
      <c r="K419" s="244"/>
      <c r="L419" s="249"/>
      <c r="M419" s="250"/>
      <c r="N419" s="251"/>
      <c r="O419" s="251"/>
      <c r="P419" s="251"/>
      <c r="Q419" s="251"/>
      <c r="R419" s="251"/>
      <c r="S419" s="251"/>
      <c r="T419" s="252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3" t="s">
        <v>196</v>
      </c>
      <c r="AU419" s="253" t="s">
        <v>85</v>
      </c>
      <c r="AV419" s="14" t="s">
        <v>85</v>
      </c>
      <c r="AW419" s="14" t="s">
        <v>33</v>
      </c>
      <c r="AX419" s="14" t="s">
        <v>72</v>
      </c>
      <c r="AY419" s="253" t="s">
        <v>186</v>
      </c>
    </row>
    <row r="420" s="14" customFormat="1">
      <c r="A420" s="14"/>
      <c r="B420" s="243"/>
      <c r="C420" s="244"/>
      <c r="D420" s="234" t="s">
        <v>196</v>
      </c>
      <c r="E420" s="245" t="s">
        <v>19</v>
      </c>
      <c r="F420" s="246" t="s">
        <v>2880</v>
      </c>
      <c r="G420" s="244"/>
      <c r="H420" s="247">
        <v>0.93999999999999995</v>
      </c>
      <c r="I420" s="248"/>
      <c r="J420" s="244"/>
      <c r="K420" s="244"/>
      <c r="L420" s="249"/>
      <c r="M420" s="250"/>
      <c r="N420" s="251"/>
      <c r="O420" s="251"/>
      <c r="P420" s="251"/>
      <c r="Q420" s="251"/>
      <c r="R420" s="251"/>
      <c r="S420" s="251"/>
      <c r="T420" s="252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3" t="s">
        <v>196</v>
      </c>
      <c r="AU420" s="253" t="s">
        <v>85</v>
      </c>
      <c r="AV420" s="14" t="s">
        <v>85</v>
      </c>
      <c r="AW420" s="14" t="s">
        <v>33</v>
      </c>
      <c r="AX420" s="14" t="s">
        <v>72</v>
      </c>
      <c r="AY420" s="253" t="s">
        <v>186</v>
      </c>
    </row>
    <row r="421" s="13" customFormat="1">
      <c r="A421" s="13"/>
      <c r="B421" s="232"/>
      <c r="C421" s="233"/>
      <c r="D421" s="234" t="s">
        <v>196</v>
      </c>
      <c r="E421" s="235" t="s">
        <v>19</v>
      </c>
      <c r="F421" s="236" t="s">
        <v>3025</v>
      </c>
      <c r="G421" s="233"/>
      <c r="H421" s="235" t="s">
        <v>19</v>
      </c>
      <c r="I421" s="237"/>
      <c r="J421" s="233"/>
      <c r="K421" s="233"/>
      <c r="L421" s="238"/>
      <c r="M421" s="239"/>
      <c r="N421" s="240"/>
      <c r="O421" s="240"/>
      <c r="P421" s="240"/>
      <c r="Q421" s="240"/>
      <c r="R421" s="240"/>
      <c r="S421" s="240"/>
      <c r="T421" s="241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2" t="s">
        <v>196</v>
      </c>
      <c r="AU421" s="242" t="s">
        <v>85</v>
      </c>
      <c r="AV421" s="13" t="s">
        <v>79</v>
      </c>
      <c r="AW421" s="13" t="s">
        <v>33</v>
      </c>
      <c r="AX421" s="13" t="s">
        <v>72</v>
      </c>
      <c r="AY421" s="242" t="s">
        <v>186</v>
      </c>
    </row>
    <row r="422" s="13" customFormat="1">
      <c r="A422" s="13"/>
      <c r="B422" s="232"/>
      <c r="C422" s="233"/>
      <c r="D422" s="234" t="s">
        <v>196</v>
      </c>
      <c r="E422" s="235" t="s">
        <v>19</v>
      </c>
      <c r="F422" s="236" t="s">
        <v>3026</v>
      </c>
      <c r="G422" s="233"/>
      <c r="H422" s="235" t="s">
        <v>19</v>
      </c>
      <c r="I422" s="237"/>
      <c r="J422" s="233"/>
      <c r="K422" s="233"/>
      <c r="L422" s="238"/>
      <c r="M422" s="239"/>
      <c r="N422" s="240"/>
      <c r="O422" s="240"/>
      <c r="P422" s="240"/>
      <c r="Q422" s="240"/>
      <c r="R422" s="240"/>
      <c r="S422" s="240"/>
      <c r="T422" s="241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2" t="s">
        <v>196</v>
      </c>
      <c r="AU422" s="242" t="s">
        <v>85</v>
      </c>
      <c r="AV422" s="13" t="s">
        <v>79</v>
      </c>
      <c r="AW422" s="13" t="s">
        <v>33</v>
      </c>
      <c r="AX422" s="13" t="s">
        <v>72</v>
      </c>
      <c r="AY422" s="242" t="s">
        <v>186</v>
      </c>
    </row>
    <row r="423" s="14" customFormat="1">
      <c r="A423" s="14"/>
      <c r="B423" s="243"/>
      <c r="C423" s="244"/>
      <c r="D423" s="234" t="s">
        <v>196</v>
      </c>
      <c r="E423" s="245" t="s">
        <v>19</v>
      </c>
      <c r="F423" s="246" t="s">
        <v>2883</v>
      </c>
      <c r="G423" s="244"/>
      <c r="H423" s="247">
        <v>1.24</v>
      </c>
      <c r="I423" s="248"/>
      <c r="J423" s="244"/>
      <c r="K423" s="244"/>
      <c r="L423" s="249"/>
      <c r="M423" s="250"/>
      <c r="N423" s="251"/>
      <c r="O423" s="251"/>
      <c r="P423" s="251"/>
      <c r="Q423" s="251"/>
      <c r="R423" s="251"/>
      <c r="S423" s="251"/>
      <c r="T423" s="252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3" t="s">
        <v>196</v>
      </c>
      <c r="AU423" s="253" t="s">
        <v>85</v>
      </c>
      <c r="AV423" s="14" t="s">
        <v>85</v>
      </c>
      <c r="AW423" s="14" t="s">
        <v>33</v>
      </c>
      <c r="AX423" s="14" t="s">
        <v>72</v>
      </c>
      <c r="AY423" s="253" t="s">
        <v>186</v>
      </c>
    </row>
    <row r="424" s="14" customFormat="1">
      <c r="A424" s="14"/>
      <c r="B424" s="243"/>
      <c r="C424" s="244"/>
      <c r="D424" s="234" t="s">
        <v>196</v>
      </c>
      <c r="E424" s="245" t="s">
        <v>19</v>
      </c>
      <c r="F424" s="246" t="s">
        <v>2883</v>
      </c>
      <c r="G424" s="244"/>
      <c r="H424" s="247">
        <v>1.24</v>
      </c>
      <c r="I424" s="248"/>
      <c r="J424" s="244"/>
      <c r="K424" s="244"/>
      <c r="L424" s="249"/>
      <c r="M424" s="250"/>
      <c r="N424" s="251"/>
      <c r="O424" s="251"/>
      <c r="P424" s="251"/>
      <c r="Q424" s="251"/>
      <c r="R424" s="251"/>
      <c r="S424" s="251"/>
      <c r="T424" s="252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3" t="s">
        <v>196</v>
      </c>
      <c r="AU424" s="253" t="s">
        <v>85</v>
      </c>
      <c r="AV424" s="14" t="s">
        <v>85</v>
      </c>
      <c r="AW424" s="14" t="s">
        <v>33</v>
      </c>
      <c r="AX424" s="14" t="s">
        <v>72</v>
      </c>
      <c r="AY424" s="253" t="s">
        <v>186</v>
      </c>
    </row>
    <row r="425" s="13" customFormat="1">
      <c r="A425" s="13"/>
      <c r="B425" s="232"/>
      <c r="C425" s="233"/>
      <c r="D425" s="234" t="s">
        <v>196</v>
      </c>
      <c r="E425" s="235" t="s">
        <v>19</v>
      </c>
      <c r="F425" s="236" t="s">
        <v>3027</v>
      </c>
      <c r="G425" s="233"/>
      <c r="H425" s="235" t="s">
        <v>19</v>
      </c>
      <c r="I425" s="237"/>
      <c r="J425" s="233"/>
      <c r="K425" s="233"/>
      <c r="L425" s="238"/>
      <c r="M425" s="239"/>
      <c r="N425" s="240"/>
      <c r="O425" s="240"/>
      <c r="P425" s="240"/>
      <c r="Q425" s="240"/>
      <c r="R425" s="240"/>
      <c r="S425" s="240"/>
      <c r="T425" s="241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2" t="s">
        <v>196</v>
      </c>
      <c r="AU425" s="242" t="s">
        <v>85</v>
      </c>
      <c r="AV425" s="13" t="s">
        <v>79</v>
      </c>
      <c r="AW425" s="13" t="s">
        <v>33</v>
      </c>
      <c r="AX425" s="13" t="s">
        <v>72</v>
      </c>
      <c r="AY425" s="242" t="s">
        <v>186</v>
      </c>
    </row>
    <row r="426" s="13" customFormat="1">
      <c r="A426" s="13"/>
      <c r="B426" s="232"/>
      <c r="C426" s="233"/>
      <c r="D426" s="234" t="s">
        <v>196</v>
      </c>
      <c r="E426" s="235" t="s">
        <v>19</v>
      </c>
      <c r="F426" s="236" t="s">
        <v>2885</v>
      </c>
      <c r="G426" s="233"/>
      <c r="H426" s="235" t="s">
        <v>19</v>
      </c>
      <c r="I426" s="237"/>
      <c r="J426" s="233"/>
      <c r="K426" s="233"/>
      <c r="L426" s="238"/>
      <c r="M426" s="239"/>
      <c r="N426" s="240"/>
      <c r="O426" s="240"/>
      <c r="P426" s="240"/>
      <c r="Q426" s="240"/>
      <c r="R426" s="240"/>
      <c r="S426" s="240"/>
      <c r="T426" s="241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2" t="s">
        <v>196</v>
      </c>
      <c r="AU426" s="242" t="s">
        <v>85</v>
      </c>
      <c r="AV426" s="13" t="s">
        <v>79</v>
      </c>
      <c r="AW426" s="13" t="s">
        <v>33</v>
      </c>
      <c r="AX426" s="13" t="s">
        <v>72</v>
      </c>
      <c r="AY426" s="242" t="s">
        <v>186</v>
      </c>
    </row>
    <row r="427" s="14" customFormat="1">
      <c r="A427" s="14"/>
      <c r="B427" s="243"/>
      <c r="C427" s="244"/>
      <c r="D427" s="234" t="s">
        <v>196</v>
      </c>
      <c r="E427" s="245" t="s">
        <v>19</v>
      </c>
      <c r="F427" s="246" t="s">
        <v>3028</v>
      </c>
      <c r="G427" s="244"/>
      <c r="H427" s="247">
        <v>18.030000000000001</v>
      </c>
      <c r="I427" s="248"/>
      <c r="J427" s="244"/>
      <c r="K427" s="244"/>
      <c r="L427" s="249"/>
      <c r="M427" s="250"/>
      <c r="N427" s="251"/>
      <c r="O427" s="251"/>
      <c r="P427" s="251"/>
      <c r="Q427" s="251"/>
      <c r="R427" s="251"/>
      <c r="S427" s="251"/>
      <c r="T427" s="252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3" t="s">
        <v>196</v>
      </c>
      <c r="AU427" s="253" t="s">
        <v>85</v>
      </c>
      <c r="AV427" s="14" t="s">
        <v>85</v>
      </c>
      <c r="AW427" s="14" t="s">
        <v>33</v>
      </c>
      <c r="AX427" s="14" t="s">
        <v>72</v>
      </c>
      <c r="AY427" s="253" t="s">
        <v>186</v>
      </c>
    </row>
    <row r="428" s="14" customFormat="1">
      <c r="A428" s="14"/>
      <c r="B428" s="243"/>
      <c r="C428" s="244"/>
      <c r="D428" s="234" t="s">
        <v>196</v>
      </c>
      <c r="E428" s="245" t="s">
        <v>19</v>
      </c>
      <c r="F428" s="246" t="s">
        <v>2887</v>
      </c>
      <c r="G428" s="244"/>
      <c r="H428" s="247">
        <v>8.3300000000000001</v>
      </c>
      <c r="I428" s="248"/>
      <c r="J428" s="244"/>
      <c r="K428" s="244"/>
      <c r="L428" s="249"/>
      <c r="M428" s="250"/>
      <c r="N428" s="251"/>
      <c r="O428" s="251"/>
      <c r="P428" s="251"/>
      <c r="Q428" s="251"/>
      <c r="R428" s="251"/>
      <c r="S428" s="251"/>
      <c r="T428" s="252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53" t="s">
        <v>196</v>
      </c>
      <c r="AU428" s="253" t="s">
        <v>85</v>
      </c>
      <c r="AV428" s="14" t="s">
        <v>85</v>
      </c>
      <c r="AW428" s="14" t="s">
        <v>33</v>
      </c>
      <c r="AX428" s="14" t="s">
        <v>72</v>
      </c>
      <c r="AY428" s="253" t="s">
        <v>186</v>
      </c>
    </row>
    <row r="429" s="14" customFormat="1">
      <c r="A429" s="14"/>
      <c r="B429" s="243"/>
      <c r="C429" s="244"/>
      <c r="D429" s="234" t="s">
        <v>196</v>
      </c>
      <c r="E429" s="245" t="s">
        <v>19</v>
      </c>
      <c r="F429" s="246" t="s">
        <v>2888</v>
      </c>
      <c r="G429" s="244"/>
      <c r="H429" s="247">
        <v>1.3700000000000001</v>
      </c>
      <c r="I429" s="248"/>
      <c r="J429" s="244"/>
      <c r="K429" s="244"/>
      <c r="L429" s="249"/>
      <c r="M429" s="250"/>
      <c r="N429" s="251"/>
      <c r="O429" s="251"/>
      <c r="P429" s="251"/>
      <c r="Q429" s="251"/>
      <c r="R429" s="251"/>
      <c r="S429" s="251"/>
      <c r="T429" s="252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3" t="s">
        <v>196</v>
      </c>
      <c r="AU429" s="253" t="s">
        <v>85</v>
      </c>
      <c r="AV429" s="14" t="s">
        <v>85</v>
      </c>
      <c r="AW429" s="14" t="s">
        <v>33</v>
      </c>
      <c r="AX429" s="14" t="s">
        <v>72</v>
      </c>
      <c r="AY429" s="253" t="s">
        <v>186</v>
      </c>
    </row>
    <row r="430" s="13" customFormat="1">
      <c r="A430" s="13"/>
      <c r="B430" s="232"/>
      <c r="C430" s="233"/>
      <c r="D430" s="234" t="s">
        <v>196</v>
      </c>
      <c r="E430" s="235" t="s">
        <v>19</v>
      </c>
      <c r="F430" s="236" t="s">
        <v>3029</v>
      </c>
      <c r="G430" s="233"/>
      <c r="H430" s="235" t="s">
        <v>19</v>
      </c>
      <c r="I430" s="237"/>
      <c r="J430" s="233"/>
      <c r="K430" s="233"/>
      <c r="L430" s="238"/>
      <c r="M430" s="239"/>
      <c r="N430" s="240"/>
      <c r="O430" s="240"/>
      <c r="P430" s="240"/>
      <c r="Q430" s="240"/>
      <c r="R430" s="240"/>
      <c r="S430" s="240"/>
      <c r="T430" s="241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42" t="s">
        <v>196</v>
      </c>
      <c r="AU430" s="242" t="s">
        <v>85</v>
      </c>
      <c r="AV430" s="13" t="s">
        <v>79</v>
      </c>
      <c r="AW430" s="13" t="s">
        <v>33</v>
      </c>
      <c r="AX430" s="13" t="s">
        <v>72</v>
      </c>
      <c r="AY430" s="242" t="s">
        <v>186</v>
      </c>
    </row>
    <row r="431" s="2" customFormat="1" ht="49.05" customHeight="1">
      <c r="A431" s="38"/>
      <c r="B431" s="39"/>
      <c r="C431" s="213" t="s">
        <v>599</v>
      </c>
      <c r="D431" s="213" t="s">
        <v>188</v>
      </c>
      <c r="E431" s="214" t="s">
        <v>3030</v>
      </c>
      <c r="F431" s="215" t="s">
        <v>3031</v>
      </c>
      <c r="G431" s="216" t="s">
        <v>256</v>
      </c>
      <c r="H431" s="217">
        <v>49.506999999999998</v>
      </c>
      <c r="I431" s="218"/>
      <c r="J431" s="219">
        <f>ROUND(I431*H431,2)</f>
        <v>0</v>
      </c>
      <c r="K431" s="220"/>
      <c r="L431" s="44"/>
      <c r="M431" s="221" t="s">
        <v>19</v>
      </c>
      <c r="N431" s="222" t="s">
        <v>44</v>
      </c>
      <c r="O431" s="84"/>
      <c r="P431" s="223">
        <f>O431*H431</f>
        <v>0</v>
      </c>
      <c r="Q431" s="223">
        <v>0.0141648</v>
      </c>
      <c r="R431" s="223">
        <f>Q431*H431</f>
        <v>0.70125675359999995</v>
      </c>
      <c r="S431" s="223">
        <v>0</v>
      </c>
      <c r="T431" s="224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25" t="s">
        <v>306</v>
      </c>
      <c r="AT431" s="225" t="s">
        <v>188</v>
      </c>
      <c r="AU431" s="225" t="s">
        <v>85</v>
      </c>
      <c r="AY431" s="17" t="s">
        <v>186</v>
      </c>
      <c r="BE431" s="226">
        <f>IF(N431="základní",J431,0)</f>
        <v>0</v>
      </c>
      <c r="BF431" s="226">
        <f>IF(N431="snížená",J431,0)</f>
        <v>0</v>
      </c>
      <c r="BG431" s="226">
        <f>IF(N431="zákl. přenesená",J431,0)</f>
        <v>0</v>
      </c>
      <c r="BH431" s="226">
        <f>IF(N431="sníž. přenesená",J431,0)</f>
        <v>0</v>
      </c>
      <c r="BI431" s="226">
        <f>IF(N431="nulová",J431,0)</f>
        <v>0</v>
      </c>
      <c r="BJ431" s="17" t="s">
        <v>85</v>
      </c>
      <c r="BK431" s="226">
        <f>ROUND(I431*H431,2)</f>
        <v>0</v>
      </c>
      <c r="BL431" s="17" t="s">
        <v>306</v>
      </c>
      <c r="BM431" s="225" t="s">
        <v>3032</v>
      </c>
    </row>
    <row r="432" s="13" customFormat="1">
      <c r="A432" s="13"/>
      <c r="B432" s="232"/>
      <c r="C432" s="233"/>
      <c r="D432" s="234" t="s">
        <v>196</v>
      </c>
      <c r="E432" s="235" t="s">
        <v>19</v>
      </c>
      <c r="F432" s="236" t="s">
        <v>287</v>
      </c>
      <c r="G432" s="233"/>
      <c r="H432" s="235" t="s">
        <v>19</v>
      </c>
      <c r="I432" s="237"/>
      <c r="J432" s="233"/>
      <c r="K432" s="233"/>
      <c r="L432" s="238"/>
      <c r="M432" s="239"/>
      <c r="N432" s="240"/>
      <c r="O432" s="240"/>
      <c r="P432" s="240"/>
      <c r="Q432" s="240"/>
      <c r="R432" s="240"/>
      <c r="S432" s="240"/>
      <c r="T432" s="241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2" t="s">
        <v>196</v>
      </c>
      <c r="AU432" s="242" t="s">
        <v>85</v>
      </c>
      <c r="AV432" s="13" t="s">
        <v>79</v>
      </c>
      <c r="AW432" s="13" t="s">
        <v>33</v>
      </c>
      <c r="AX432" s="13" t="s">
        <v>72</v>
      </c>
      <c r="AY432" s="242" t="s">
        <v>186</v>
      </c>
    </row>
    <row r="433" s="14" customFormat="1">
      <c r="A433" s="14"/>
      <c r="B433" s="243"/>
      <c r="C433" s="244"/>
      <c r="D433" s="234" t="s">
        <v>196</v>
      </c>
      <c r="E433" s="245" t="s">
        <v>19</v>
      </c>
      <c r="F433" s="246" t="s">
        <v>2855</v>
      </c>
      <c r="G433" s="244"/>
      <c r="H433" s="247">
        <v>1.49</v>
      </c>
      <c r="I433" s="248"/>
      <c r="J433" s="244"/>
      <c r="K433" s="244"/>
      <c r="L433" s="249"/>
      <c r="M433" s="250"/>
      <c r="N433" s="251"/>
      <c r="O433" s="251"/>
      <c r="P433" s="251"/>
      <c r="Q433" s="251"/>
      <c r="R433" s="251"/>
      <c r="S433" s="251"/>
      <c r="T433" s="252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3" t="s">
        <v>196</v>
      </c>
      <c r="AU433" s="253" t="s">
        <v>85</v>
      </c>
      <c r="AV433" s="14" t="s">
        <v>85</v>
      </c>
      <c r="AW433" s="14" t="s">
        <v>33</v>
      </c>
      <c r="AX433" s="14" t="s">
        <v>72</v>
      </c>
      <c r="AY433" s="253" t="s">
        <v>186</v>
      </c>
    </row>
    <row r="434" s="14" customFormat="1">
      <c r="A434" s="14"/>
      <c r="B434" s="243"/>
      <c r="C434" s="244"/>
      <c r="D434" s="234" t="s">
        <v>196</v>
      </c>
      <c r="E434" s="245" t="s">
        <v>19</v>
      </c>
      <c r="F434" s="246" t="s">
        <v>3033</v>
      </c>
      <c r="G434" s="244"/>
      <c r="H434" s="247">
        <v>7.4669999999999996</v>
      </c>
      <c r="I434" s="248"/>
      <c r="J434" s="244"/>
      <c r="K434" s="244"/>
      <c r="L434" s="249"/>
      <c r="M434" s="250"/>
      <c r="N434" s="251"/>
      <c r="O434" s="251"/>
      <c r="P434" s="251"/>
      <c r="Q434" s="251"/>
      <c r="R434" s="251"/>
      <c r="S434" s="251"/>
      <c r="T434" s="252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3" t="s">
        <v>196</v>
      </c>
      <c r="AU434" s="253" t="s">
        <v>85</v>
      </c>
      <c r="AV434" s="14" t="s">
        <v>85</v>
      </c>
      <c r="AW434" s="14" t="s">
        <v>33</v>
      </c>
      <c r="AX434" s="14" t="s">
        <v>72</v>
      </c>
      <c r="AY434" s="253" t="s">
        <v>186</v>
      </c>
    </row>
    <row r="435" s="14" customFormat="1">
      <c r="A435" s="14"/>
      <c r="B435" s="243"/>
      <c r="C435" s="244"/>
      <c r="D435" s="234" t="s">
        <v>196</v>
      </c>
      <c r="E435" s="245" t="s">
        <v>19</v>
      </c>
      <c r="F435" s="246" t="s">
        <v>2860</v>
      </c>
      <c r="G435" s="244"/>
      <c r="H435" s="247">
        <v>2.4500000000000002</v>
      </c>
      <c r="I435" s="248"/>
      <c r="J435" s="244"/>
      <c r="K435" s="244"/>
      <c r="L435" s="249"/>
      <c r="M435" s="250"/>
      <c r="N435" s="251"/>
      <c r="O435" s="251"/>
      <c r="P435" s="251"/>
      <c r="Q435" s="251"/>
      <c r="R435" s="251"/>
      <c r="S435" s="251"/>
      <c r="T435" s="252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3" t="s">
        <v>196</v>
      </c>
      <c r="AU435" s="253" t="s">
        <v>85</v>
      </c>
      <c r="AV435" s="14" t="s">
        <v>85</v>
      </c>
      <c r="AW435" s="14" t="s">
        <v>33</v>
      </c>
      <c r="AX435" s="14" t="s">
        <v>72</v>
      </c>
      <c r="AY435" s="253" t="s">
        <v>186</v>
      </c>
    </row>
    <row r="436" s="14" customFormat="1">
      <c r="A436" s="14"/>
      <c r="B436" s="243"/>
      <c r="C436" s="244"/>
      <c r="D436" s="234" t="s">
        <v>196</v>
      </c>
      <c r="E436" s="245" t="s">
        <v>19</v>
      </c>
      <c r="F436" s="246" t="s">
        <v>3034</v>
      </c>
      <c r="G436" s="244"/>
      <c r="H436" s="247">
        <v>1.47</v>
      </c>
      <c r="I436" s="248"/>
      <c r="J436" s="244"/>
      <c r="K436" s="244"/>
      <c r="L436" s="249"/>
      <c r="M436" s="250"/>
      <c r="N436" s="251"/>
      <c r="O436" s="251"/>
      <c r="P436" s="251"/>
      <c r="Q436" s="251"/>
      <c r="R436" s="251"/>
      <c r="S436" s="251"/>
      <c r="T436" s="252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3" t="s">
        <v>196</v>
      </c>
      <c r="AU436" s="253" t="s">
        <v>85</v>
      </c>
      <c r="AV436" s="14" t="s">
        <v>85</v>
      </c>
      <c r="AW436" s="14" t="s">
        <v>33</v>
      </c>
      <c r="AX436" s="14" t="s">
        <v>72</v>
      </c>
      <c r="AY436" s="253" t="s">
        <v>186</v>
      </c>
    </row>
    <row r="437" s="14" customFormat="1">
      <c r="A437" s="14"/>
      <c r="B437" s="243"/>
      <c r="C437" s="244"/>
      <c r="D437" s="234" t="s">
        <v>196</v>
      </c>
      <c r="E437" s="245" t="s">
        <v>19</v>
      </c>
      <c r="F437" s="246" t="s">
        <v>3035</v>
      </c>
      <c r="G437" s="244"/>
      <c r="H437" s="247">
        <v>1.48</v>
      </c>
      <c r="I437" s="248"/>
      <c r="J437" s="244"/>
      <c r="K437" s="244"/>
      <c r="L437" s="249"/>
      <c r="M437" s="250"/>
      <c r="N437" s="251"/>
      <c r="O437" s="251"/>
      <c r="P437" s="251"/>
      <c r="Q437" s="251"/>
      <c r="R437" s="251"/>
      <c r="S437" s="251"/>
      <c r="T437" s="252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3" t="s">
        <v>196</v>
      </c>
      <c r="AU437" s="253" t="s">
        <v>85</v>
      </c>
      <c r="AV437" s="14" t="s">
        <v>85</v>
      </c>
      <c r="AW437" s="14" t="s">
        <v>33</v>
      </c>
      <c r="AX437" s="14" t="s">
        <v>72</v>
      </c>
      <c r="AY437" s="253" t="s">
        <v>186</v>
      </c>
    </row>
    <row r="438" s="14" customFormat="1">
      <c r="A438" s="14"/>
      <c r="B438" s="243"/>
      <c r="C438" s="244"/>
      <c r="D438" s="234" t="s">
        <v>196</v>
      </c>
      <c r="E438" s="245" t="s">
        <v>19</v>
      </c>
      <c r="F438" s="246" t="s">
        <v>3036</v>
      </c>
      <c r="G438" s="244"/>
      <c r="H438" s="247">
        <v>1.03</v>
      </c>
      <c r="I438" s="248"/>
      <c r="J438" s="244"/>
      <c r="K438" s="244"/>
      <c r="L438" s="249"/>
      <c r="M438" s="250"/>
      <c r="N438" s="251"/>
      <c r="O438" s="251"/>
      <c r="P438" s="251"/>
      <c r="Q438" s="251"/>
      <c r="R438" s="251"/>
      <c r="S438" s="251"/>
      <c r="T438" s="252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3" t="s">
        <v>196</v>
      </c>
      <c r="AU438" s="253" t="s">
        <v>85</v>
      </c>
      <c r="AV438" s="14" t="s">
        <v>85</v>
      </c>
      <c r="AW438" s="14" t="s">
        <v>33</v>
      </c>
      <c r="AX438" s="14" t="s">
        <v>72</v>
      </c>
      <c r="AY438" s="253" t="s">
        <v>186</v>
      </c>
    </row>
    <row r="439" s="14" customFormat="1">
      <c r="A439" s="14"/>
      <c r="B439" s="243"/>
      <c r="C439" s="244"/>
      <c r="D439" s="234" t="s">
        <v>196</v>
      </c>
      <c r="E439" s="245" t="s">
        <v>19</v>
      </c>
      <c r="F439" s="246" t="s">
        <v>3037</v>
      </c>
      <c r="G439" s="244"/>
      <c r="H439" s="247">
        <v>1.19</v>
      </c>
      <c r="I439" s="248"/>
      <c r="J439" s="244"/>
      <c r="K439" s="244"/>
      <c r="L439" s="249"/>
      <c r="M439" s="250"/>
      <c r="N439" s="251"/>
      <c r="O439" s="251"/>
      <c r="P439" s="251"/>
      <c r="Q439" s="251"/>
      <c r="R439" s="251"/>
      <c r="S439" s="251"/>
      <c r="T439" s="252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53" t="s">
        <v>196</v>
      </c>
      <c r="AU439" s="253" t="s">
        <v>85</v>
      </c>
      <c r="AV439" s="14" t="s">
        <v>85</v>
      </c>
      <c r="AW439" s="14" t="s">
        <v>33</v>
      </c>
      <c r="AX439" s="14" t="s">
        <v>72</v>
      </c>
      <c r="AY439" s="253" t="s">
        <v>186</v>
      </c>
    </row>
    <row r="440" s="14" customFormat="1">
      <c r="A440" s="14"/>
      <c r="B440" s="243"/>
      <c r="C440" s="244"/>
      <c r="D440" s="234" t="s">
        <v>196</v>
      </c>
      <c r="E440" s="245" t="s">
        <v>19</v>
      </c>
      <c r="F440" s="246" t="s">
        <v>3038</v>
      </c>
      <c r="G440" s="244"/>
      <c r="H440" s="247">
        <v>1.48</v>
      </c>
      <c r="I440" s="248"/>
      <c r="J440" s="244"/>
      <c r="K440" s="244"/>
      <c r="L440" s="249"/>
      <c r="M440" s="250"/>
      <c r="N440" s="251"/>
      <c r="O440" s="251"/>
      <c r="P440" s="251"/>
      <c r="Q440" s="251"/>
      <c r="R440" s="251"/>
      <c r="S440" s="251"/>
      <c r="T440" s="252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3" t="s">
        <v>196</v>
      </c>
      <c r="AU440" s="253" t="s">
        <v>85</v>
      </c>
      <c r="AV440" s="14" t="s">
        <v>85</v>
      </c>
      <c r="AW440" s="14" t="s">
        <v>33</v>
      </c>
      <c r="AX440" s="14" t="s">
        <v>72</v>
      </c>
      <c r="AY440" s="253" t="s">
        <v>186</v>
      </c>
    </row>
    <row r="441" s="14" customFormat="1">
      <c r="A441" s="14"/>
      <c r="B441" s="243"/>
      <c r="C441" s="244"/>
      <c r="D441" s="234" t="s">
        <v>196</v>
      </c>
      <c r="E441" s="245" t="s">
        <v>19</v>
      </c>
      <c r="F441" s="246" t="s">
        <v>3039</v>
      </c>
      <c r="G441" s="244"/>
      <c r="H441" s="247">
        <v>19.66</v>
      </c>
      <c r="I441" s="248"/>
      <c r="J441" s="244"/>
      <c r="K441" s="244"/>
      <c r="L441" s="249"/>
      <c r="M441" s="250"/>
      <c r="N441" s="251"/>
      <c r="O441" s="251"/>
      <c r="P441" s="251"/>
      <c r="Q441" s="251"/>
      <c r="R441" s="251"/>
      <c r="S441" s="251"/>
      <c r="T441" s="252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53" t="s">
        <v>196</v>
      </c>
      <c r="AU441" s="253" t="s">
        <v>85</v>
      </c>
      <c r="AV441" s="14" t="s">
        <v>85</v>
      </c>
      <c r="AW441" s="14" t="s">
        <v>33</v>
      </c>
      <c r="AX441" s="14" t="s">
        <v>72</v>
      </c>
      <c r="AY441" s="253" t="s">
        <v>186</v>
      </c>
    </row>
    <row r="442" s="14" customFormat="1">
      <c r="A442" s="14"/>
      <c r="B442" s="243"/>
      <c r="C442" s="244"/>
      <c r="D442" s="234" t="s">
        <v>196</v>
      </c>
      <c r="E442" s="245" t="s">
        <v>19</v>
      </c>
      <c r="F442" s="246" t="s">
        <v>3040</v>
      </c>
      <c r="G442" s="244"/>
      <c r="H442" s="247">
        <v>2.0099999999999998</v>
      </c>
      <c r="I442" s="248"/>
      <c r="J442" s="244"/>
      <c r="K442" s="244"/>
      <c r="L442" s="249"/>
      <c r="M442" s="250"/>
      <c r="N442" s="251"/>
      <c r="O442" s="251"/>
      <c r="P442" s="251"/>
      <c r="Q442" s="251"/>
      <c r="R442" s="251"/>
      <c r="S442" s="251"/>
      <c r="T442" s="252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53" t="s">
        <v>196</v>
      </c>
      <c r="AU442" s="253" t="s">
        <v>85</v>
      </c>
      <c r="AV442" s="14" t="s">
        <v>85</v>
      </c>
      <c r="AW442" s="14" t="s">
        <v>33</v>
      </c>
      <c r="AX442" s="14" t="s">
        <v>72</v>
      </c>
      <c r="AY442" s="253" t="s">
        <v>186</v>
      </c>
    </row>
    <row r="443" s="14" customFormat="1">
      <c r="A443" s="14"/>
      <c r="B443" s="243"/>
      <c r="C443" s="244"/>
      <c r="D443" s="234" t="s">
        <v>196</v>
      </c>
      <c r="E443" s="245" t="s">
        <v>19</v>
      </c>
      <c r="F443" s="246" t="s">
        <v>3041</v>
      </c>
      <c r="G443" s="244"/>
      <c r="H443" s="247">
        <v>2.8999999999999999</v>
      </c>
      <c r="I443" s="248"/>
      <c r="J443" s="244"/>
      <c r="K443" s="244"/>
      <c r="L443" s="249"/>
      <c r="M443" s="250"/>
      <c r="N443" s="251"/>
      <c r="O443" s="251"/>
      <c r="P443" s="251"/>
      <c r="Q443" s="251"/>
      <c r="R443" s="251"/>
      <c r="S443" s="251"/>
      <c r="T443" s="252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3" t="s">
        <v>196</v>
      </c>
      <c r="AU443" s="253" t="s">
        <v>85</v>
      </c>
      <c r="AV443" s="14" t="s">
        <v>85</v>
      </c>
      <c r="AW443" s="14" t="s">
        <v>33</v>
      </c>
      <c r="AX443" s="14" t="s">
        <v>72</v>
      </c>
      <c r="AY443" s="253" t="s">
        <v>186</v>
      </c>
    </row>
    <row r="444" s="14" customFormat="1">
      <c r="A444" s="14"/>
      <c r="B444" s="243"/>
      <c r="C444" s="244"/>
      <c r="D444" s="234" t="s">
        <v>196</v>
      </c>
      <c r="E444" s="245" t="s">
        <v>19</v>
      </c>
      <c r="F444" s="246" t="s">
        <v>2882</v>
      </c>
      <c r="G444" s="244"/>
      <c r="H444" s="247">
        <v>3.0899999999999999</v>
      </c>
      <c r="I444" s="248"/>
      <c r="J444" s="244"/>
      <c r="K444" s="244"/>
      <c r="L444" s="249"/>
      <c r="M444" s="250"/>
      <c r="N444" s="251"/>
      <c r="O444" s="251"/>
      <c r="P444" s="251"/>
      <c r="Q444" s="251"/>
      <c r="R444" s="251"/>
      <c r="S444" s="251"/>
      <c r="T444" s="252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53" t="s">
        <v>196</v>
      </c>
      <c r="AU444" s="253" t="s">
        <v>85</v>
      </c>
      <c r="AV444" s="14" t="s">
        <v>85</v>
      </c>
      <c r="AW444" s="14" t="s">
        <v>33</v>
      </c>
      <c r="AX444" s="14" t="s">
        <v>72</v>
      </c>
      <c r="AY444" s="253" t="s">
        <v>186</v>
      </c>
    </row>
    <row r="445" s="14" customFormat="1">
      <c r="A445" s="14"/>
      <c r="B445" s="243"/>
      <c r="C445" s="244"/>
      <c r="D445" s="234" t="s">
        <v>196</v>
      </c>
      <c r="E445" s="245" t="s">
        <v>19</v>
      </c>
      <c r="F445" s="246" t="s">
        <v>3042</v>
      </c>
      <c r="G445" s="244"/>
      <c r="H445" s="247">
        <v>1.8600000000000001</v>
      </c>
      <c r="I445" s="248"/>
      <c r="J445" s="244"/>
      <c r="K445" s="244"/>
      <c r="L445" s="249"/>
      <c r="M445" s="250"/>
      <c r="N445" s="251"/>
      <c r="O445" s="251"/>
      <c r="P445" s="251"/>
      <c r="Q445" s="251"/>
      <c r="R445" s="251"/>
      <c r="S445" s="251"/>
      <c r="T445" s="252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3" t="s">
        <v>196</v>
      </c>
      <c r="AU445" s="253" t="s">
        <v>85</v>
      </c>
      <c r="AV445" s="14" t="s">
        <v>85</v>
      </c>
      <c r="AW445" s="14" t="s">
        <v>33</v>
      </c>
      <c r="AX445" s="14" t="s">
        <v>72</v>
      </c>
      <c r="AY445" s="253" t="s">
        <v>186</v>
      </c>
    </row>
    <row r="446" s="14" customFormat="1">
      <c r="A446" s="14"/>
      <c r="B446" s="243"/>
      <c r="C446" s="244"/>
      <c r="D446" s="234" t="s">
        <v>196</v>
      </c>
      <c r="E446" s="245" t="s">
        <v>19</v>
      </c>
      <c r="F446" s="246" t="s">
        <v>2889</v>
      </c>
      <c r="G446" s="244"/>
      <c r="H446" s="247">
        <v>1.9299999999999999</v>
      </c>
      <c r="I446" s="248"/>
      <c r="J446" s="244"/>
      <c r="K446" s="244"/>
      <c r="L446" s="249"/>
      <c r="M446" s="250"/>
      <c r="N446" s="251"/>
      <c r="O446" s="251"/>
      <c r="P446" s="251"/>
      <c r="Q446" s="251"/>
      <c r="R446" s="251"/>
      <c r="S446" s="251"/>
      <c r="T446" s="252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3" t="s">
        <v>196</v>
      </c>
      <c r="AU446" s="253" t="s">
        <v>85</v>
      </c>
      <c r="AV446" s="14" t="s">
        <v>85</v>
      </c>
      <c r="AW446" s="14" t="s">
        <v>33</v>
      </c>
      <c r="AX446" s="14" t="s">
        <v>72</v>
      </c>
      <c r="AY446" s="253" t="s">
        <v>186</v>
      </c>
    </row>
    <row r="447" s="2" customFormat="1" ht="37.8" customHeight="1">
      <c r="A447" s="38"/>
      <c r="B447" s="39"/>
      <c r="C447" s="213" t="s">
        <v>604</v>
      </c>
      <c r="D447" s="213" t="s">
        <v>188</v>
      </c>
      <c r="E447" s="214" t="s">
        <v>3043</v>
      </c>
      <c r="F447" s="215" t="s">
        <v>3044</v>
      </c>
      <c r="G447" s="216" t="s">
        <v>256</v>
      </c>
      <c r="H447" s="217">
        <v>308.44799999999998</v>
      </c>
      <c r="I447" s="218"/>
      <c r="J447" s="219">
        <f>ROUND(I447*H447,2)</f>
        <v>0</v>
      </c>
      <c r="K447" s="220"/>
      <c r="L447" s="44"/>
      <c r="M447" s="221" t="s">
        <v>19</v>
      </c>
      <c r="N447" s="222" t="s">
        <v>44</v>
      </c>
      <c r="O447" s="84"/>
      <c r="P447" s="223">
        <f>O447*H447</f>
        <v>0</v>
      </c>
      <c r="Q447" s="223">
        <v>0.00010000000000000001</v>
      </c>
      <c r="R447" s="223">
        <f>Q447*H447</f>
        <v>0.030844799999999999</v>
      </c>
      <c r="S447" s="223">
        <v>0</v>
      </c>
      <c r="T447" s="224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25" t="s">
        <v>306</v>
      </c>
      <c r="AT447" s="225" t="s">
        <v>188</v>
      </c>
      <c r="AU447" s="225" t="s">
        <v>85</v>
      </c>
      <c r="AY447" s="17" t="s">
        <v>186</v>
      </c>
      <c r="BE447" s="226">
        <f>IF(N447="základní",J447,0)</f>
        <v>0</v>
      </c>
      <c r="BF447" s="226">
        <f>IF(N447="snížená",J447,0)</f>
        <v>0</v>
      </c>
      <c r="BG447" s="226">
        <f>IF(N447="zákl. přenesená",J447,0)</f>
        <v>0</v>
      </c>
      <c r="BH447" s="226">
        <f>IF(N447="sníž. přenesená",J447,0)</f>
        <v>0</v>
      </c>
      <c r="BI447" s="226">
        <f>IF(N447="nulová",J447,0)</f>
        <v>0</v>
      </c>
      <c r="BJ447" s="17" t="s">
        <v>85</v>
      </c>
      <c r="BK447" s="226">
        <f>ROUND(I447*H447,2)</f>
        <v>0</v>
      </c>
      <c r="BL447" s="17" t="s">
        <v>306</v>
      </c>
      <c r="BM447" s="225" t="s">
        <v>3045</v>
      </c>
    </row>
    <row r="448" s="2" customFormat="1">
      <c r="A448" s="38"/>
      <c r="B448" s="39"/>
      <c r="C448" s="40"/>
      <c r="D448" s="227" t="s">
        <v>194</v>
      </c>
      <c r="E448" s="40"/>
      <c r="F448" s="228" t="s">
        <v>3046</v>
      </c>
      <c r="G448" s="40"/>
      <c r="H448" s="40"/>
      <c r="I448" s="229"/>
      <c r="J448" s="40"/>
      <c r="K448" s="40"/>
      <c r="L448" s="44"/>
      <c r="M448" s="230"/>
      <c r="N448" s="231"/>
      <c r="O448" s="84"/>
      <c r="P448" s="84"/>
      <c r="Q448" s="84"/>
      <c r="R448" s="84"/>
      <c r="S448" s="84"/>
      <c r="T448" s="85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T448" s="17" t="s">
        <v>194</v>
      </c>
      <c r="AU448" s="17" t="s">
        <v>85</v>
      </c>
    </row>
    <row r="449" s="2" customFormat="1" ht="44.25" customHeight="1">
      <c r="A449" s="38"/>
      <c r="B449" s="39"/>
      <c r="C449" s="213" t="s">
        <v>609</v>
      </c>
      <c r="D449" s="213" t="s">
        <v>188</v>
      </c>
      <c r="E449" s="214" t="s">
        <v>3047</v>
      </c>
      <c r="F449" s="215" t="s">
        <v>3048</v>
      </c>
      <c r="G449" s="216" t="s">
        <v>566</v>
      </c>
      <c r="H449" s="217">
        <v>27.149999999999999</v>
      </c>
      <c r="I449" s="218"/>
      <c r="J449" s="219">
        <f>ROUND(I449*H449,2)</f>
        <v>0</v>
      </c>
      <c r="K449" s="220"/>
      <c r="L449" s="44"/>
      <c r="M449" s="221" t="s">
        <v>19</v>
      </c>
      <c r="N449" s="222" t="s">
        <v>44</v>
      </c>
      <c r="O449" s="84"/>
      <c r="P449" s="223">
        <f>O449*H449</f>
        <v>0</v>
      </c>
      <c r="Q449" s="223">
        <v>0.0043759999999999997</v>
      </c>
      <c r="R449" s="223">
        <f>Q449*H449</f>
        <v>0.11880839999999998</v>
      </c>
      <c r="S449" s="223">
        <v>0</v>
      </c>
      <c r="T449" s="224">
        <f>S449*H449</f>
        <v>0</v>
      </c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R449" s="225" t="s">
        <v>306</v>
      </c>
      <c r="AT449" s="225" t="s">
        <v>188</v>
      </c>
      <c r="AU449" s="225" t="s">
        <v>85</v>
      </c>
      <c r="AY449" s="17" t="s">
        <v>186</v>
      </c>
      <c r="BE449" s="226">
        <f>IF(N449="základní",J449,0)</f>
        <v>0</v>
      </c>
      <c r="BF449" s="226">
        <f>IF(N449="snížená",J449,0)</f>
        <v>0</v>
      </c>
      <c r="BG449" s="226">
        <f>IF(N449="zákl. přenesená",J449,0)</f>
        <v>0</v>
      </c>
      <c r="BH449" s="226">
        <f>IF(N449="sníž. přenesená",J449,0)</f>
        <v>0</v>
      </c>
      <c r="BI449" s="226">
        <f>IF(N449="nulová",J449,0)</f>
        <v>0</v>
      </c>
      <c r="BJ449" s="17" t="s">
        <v>85</v>
      </c>
      <c r="BK449" s="226">
        <f>ROUND(I449*H449,2)</f>
        <v>0</v>
      </c>
      <c r="BL449" s="17" t="s">
        <v>306</v>
      </c>
      <c r="BM449" s="225" t="s">
        <v>3049</v>
      </c>
    </row>
    <row r="450" s="2" customFormat="1">
      <c r="A450" s="38"/>
      <c r="B450" s="39"/>
      <c r="C450" s="40"/>
      <c r="D450" s="227" t="s">
        <v>194</v>
      </c>
      <c r="E450" s="40"/>
      <c r="F450" s="228" t="s">
        <v>3050</v>
      </c>
      <c r="G450" s="40"/>
      <c r="H450" s="40"/>
      <c r="I450" s="229"/>
      <c r="J450" s="40"/>
      <c r="K450" s="40"/>
      <c r="L450" s="44"/>
      <c r="M450" s="230"/>
      <c r="N450" s="231"/>
      <c r="O450" s="84"/>
      <c r="P450" s="84"/>
      <c r="Q450" s="84"/>
      <c r="R450" s="84"/>
      <c r="S450" s="84"/>
      <c r="T450" s="85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T450" s="17" t="s">
        <v>194</v>
      </c>
      <c r="AU450" s="17" t="s">
        <v>85</v>
      </c>
    </row>
    <row r="451" s="13" customFormat="1">
      <c r="A451" s="13"/>
      <c r="B451" s="232"/>
      <c r="C451" s="233"/>
      <c r="D451" s="234" t="s">
        <v>196</v>
      </c>
      <c r="E451" s="235" t="s">
        <v>19</v>
      </c>
      <c r="F451" s="236" t="s">
        <v>287</v>
      </c>
      <c r="G451" s="233"/>
      <c r="H451" s="235" t="s">
        <v>19</v>
      </c>
      <c r="I451" s="237"/>
      <c r="J451" s="233"/>
      <c r="K451" s="233"/>
      <c r="L451" s="238"/>
      <c r="M451" s="239"/>
      <c r="N451" s="240"/>
      <c r="O451" s="240"/>
      <c r="P451" s="240"/>
      <c r="Q451" s="240"/>
      <c r="R451" s="240"/>
      <c r="S451" s="240"/>
      <c r="T451" s="241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42" t="s">
        <v>196</v>
      </c>
      <c r="AU451" s="242" t="s">
        <v>85</v>
      </c>
      <c r="AV451" s="13" t="s">
        <v>79</v>
      </c>
      <c r="AW451" s="13" t="s">
        <v>33</v>
      </c>
      <c r="AX451" s="13" t="s">
        <v>72</v>
      </c>
      <c r="AY451" s="242" t="s">
        <v>186</v>
      </c>
    </row>
    <row r="452" s="13" customFormat="1">
      <c r="A452" s="13"/>
      <c r="B452" s="232"/>
      <c r="C452" s="233"/>
      <c r="D452" s="234" t="s">
        <v>196</v>
      </c>
      <c r="E452" s="235" t="s">
        <v>19</v>
      </c>
      <c r="F452" s="236" t="s">
        <v>2852</v>
      </c>
      <c r="G452" s="233"/>
      <c r="H452" s="235" t="s">
        <v>19</v>
      </c>
      <c r="I452" s="237"/>
      <c r="J452" s="233"/>
      <c r="K452" s="233"/>
      <c r="L452" s="238"/>
      <c r="M452" s="239"/>
      <c r="N452" s="240"/>
      <c r="O452" s="240"/>
      <c r="P452" s="240"/>
      <c r="Q452" s="240"/>
      <c r="R452" s="240"/>
      <c r="S452" s="240"/>
      <c r="T452" s="241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42" t="s">
        <v>196</v>
      </c>
      <c r="AU452" s="242" t="s">
        <v>85</v>
      </c>
      <c r="AV452" s="13" t="s">
        <v>79</v>
      </c>
      <c r="AW452" s="13" t="s">
        <v>33</v>
      </c>
      <c r="AX452" s="13" t="s">
        <v>72</v>
      </c>
      <c r="AY452" s="242" t="s">
        <v>186</v>
      </c>
    </row>
    <row r="453" s="14" customFormat="1">
      <c r="A453" s="14"/>
      <c r="B453" s="243"/>
      <c r="C453" s="244"/>
      <c r="D453" s="234" t="s">
        <v>196</v>
      </c>
      <c r="E453" s="245" t="s">
        <v>19</v>
      </c>
      <c r="F453" s="246" t="s">
        <v>3051</v>
      </c>
      <c r="G453" s="244"/>
      <c r="H453" s="247">
        <v>4.5999999999999996</v>
      </c>
      <c r="I453" s="248"/>
      <c r="J453" s="244"/>
      <c r="K453" s="244"/>
      <c r="L453" s="249"/>
      <c r="M453" s="250"/>
      <c r="N453" s="251"/>
      <c r="O453" s="251"/>
      <c r="P453" s="251"/>
      <c r="Q453" s="251"/>
      <c r="R453" s="251"/>
      <c r="S453" s="251"/>
      <c r="T453" s="252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53" t="s">
        <v>196</v>
      </c>
      <c r="AU453" s="253" t="s">
        <v>85</v>
      </c>
      <c r="AV453" s="14" t="s">
        <v>85</v>
      </c>
      <c r="AW453" s="14" t="s">
        <v>33</v>
      </c>
      <c r="AX453" s="14" t="s">
        <v>72</v>
      </c>
      <c r="AY453" s="253" t="s">
        <v>186</v>
      </c>
    </row>
    <row r="454" s="13" customFormat="1">
      <c r="A454" s="13"/>
      <c r="B454" s="232"/>
      <c r="C454" s="233"/>
      <c r="D454" s="234" t="s">
        <v>196</v>
      </c>
      <c r="E454" s="235" t="s">
        <v>19</v>
      </c>
      <c r="F454" s="236" t="s">
        <v>2857</v>
      </c>
      <c r="G454" s="233"/>
      <c r="H454" s="235" t="s">
        <v>19</v>
      </c>
      <c r="I454" s="237"/>
      <c r="J454" s="233"/>
      <c r="K454" s="233"/>
      <c r="L454" s="238"/>
      <c r="M454" s="239"/>
      <c r="N454" s="240"/>
      <c r="O454" s="240"/>
      <c r="P454" s="240"/>
      <c r="Q454" s="240"/>
      <c r="R454" s="240"/>
      <c r="S454" s="240"/>
      <c r="T454" s="241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2" t="s">
        <v>196</v>
      </c>
      <c r="AU454" s="242" t="s">
        <v>85</v>
      </c>
      <c r="AV454" s="13" t="s">
        <v>79</v>
      </c>
      <c r="AW454" s="13" t="s">
        <v>33</v>
      </c>
      <c r="AX454" s="13" t="s">
        <v>72</v>
      </c>
      <c r="AY454" s="242" t="s">
        <v>186</v>
      </c>
    </row>
    <row r="455" s="14" customFormat="1">
      <c r="A455" s="14"/>
      <c r="B455" s="243"/>
      <c r="C455" s="244"/>
      <c r="D455" s="234" t="s">
        <v>196</v>
      </c>
      <c r="E455" s="245" t="s">
        <v>19</v>
      </c>
      <c r="F455" s="246" t="s">
        <v>3052</v>
      </c>
      <c r="G455" s="244"/>
      <c r="H455" s="247">
        <v>10.1</v>
      </c>
      <c r="I455" s="248"/>
      <c r="J455" s="244"/>
      <c r="K455" s="244"/>
      <c r="L455" s="249"/>
      <c r="M455" s="250"/>
      <c r="N455" s="251"/>
      <c r="O455" s="251"/>
      <c r="P455" s="251"/>
      <c r="Q455" s="251"/>
      <c r="R455" s="251"/>
      <c r="S455" s="251"/>
      <c r="T455" s="252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3" t="s">
        <v>196</v>
      </c>
      <c r="AU455" s="253" t="s">
        <v>85</v>
      </c>
      <c r="AV455" s="14" t="s">
        <v>85</v>
      </c>
      <c r="AW455" s="14" t="s">
        <v>33</v>
      </c>
      <c r="AX455" s="14" t="s">
        <v>72</v>
      </c>
      <c r="AY455" s="253" t="s">
        <v>186</v>
      </c>
    </row>
    <row r="456" s="13" customFormat="1">
      <c r="A456" s="13"/>
      <c r="B456" s="232"/>
      <c r="C456" s="233"/>
      <c r="D456" s="234" t="s">
        <v>196</v>
      </c>
      <c r="E456" s="235" t="s">
        <v>19</v>
      </c>
      <c r="F456" s="236" t="s">
        <v>2864</v>
      </c>
      <c r="G456" s="233"/>
      <c r="H456" s="235" t="s">
        <v>19</v>
      </c>
      <c r="I456" s="237"/>
      <c r="J456" s="233"/>
      <c r="K456" s="233"/>
      <c r="L456" s="238"/>
      <c r="M456" s="239"/>
      <c r="N456" s="240"/>
      <c r="O456" s="240"/>
      <c r="P456" s="240"/>
      <c r="Q456" s="240"/>
      <c r="R456" s="240"/>
      <c r="S456" s="240"/>
      <c r="T456" s="241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42" t="s">
        <v>196</v>
      </c>
      <c r="AU456" s="242" t="s">
        <v>85</v>
      </c>
      <c r="AV456" s="13" t="s">
        <v>79</v>
      </c>
      <c r="AW456" s="13" t="s">
        <v>33</v>
      </c>
      <c r="AX456" s="13" t="s">
        <v>72</v>
      </c>
      <c r="AY456" s="242" t="s">
        <v>186</v>
      </c>
    </row>
    <row r="457" s="14" customFormat="1">
      <c r="A457" s="14"/>
      <c r="B457" s="243"/>
      <c r="C457" s="244"/>
      <c r="D457" s="234" t="s">
        <v>196</v>
      </c>
      <c r="E457" s="245" t="s">
        <v>19</v>
      </c>
      <c r="F457" s="246" t="s">
        <v>3053</v>
      </c>
      <c r="G457" s="244"/>
      <c r="H457" s="247">
        <v>12.449999999999999</v>
      </c>
      <c r="I457" s="248"/>
      <c r="J457" s="244"/>
      <c r="K457" s="244"/>
      <c r="L457" s="249"/>
      <c r="M457" s="250"/>
      <c r="N457" s="251"/>
      <c r="O457" s="251"/>
      <c r="P457" s="251"/>
      <c r="Q457" s="251"/>
      <c r="R457" s="251"/>
      <c r="S457" s="251"/>
      <c r="T457" s="252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53" t="s">
        <v>196</v>
      </c>
      <c r="AU457" s="253" t="s">
        <v>85</v>
      </c>
      <c r="AV457" s="14" t="s">
        <v>85</v>
      </c>
      <c r="AW457" s="14" t="s">
        <v>33</v>
      </c>
      <c r="AX457" s="14" t="s">
        <v>72</v>
      </c>
      <c r="AY457" s="253" t="s">
        <v>186</v>
      </c>
    </row>
    <row r="458" s="2" customFormat="1" ht="44.25" customHeight="1">
      <c r="A458" s="38"/>
      <c r="B458" s="39"/>
      <c r="C458" s="213" t="s">
        <v>614</v>
      </c>
      <c r="D458" s="213" t="s">
        <v>188</v>
      </c>
      <c r="E458" s="214" t="s">
        <v>3054</v>
      </c>
      <c r="F458" s="215" t="s">
        <v>3055</v>
      </c>
      <c r="G458" s="216" t="s">
        <v>256</v>
      </c>
      <c r="H458" s="217">
        <v>49.344999999999999</v>
      </c>
      <c r="I458" s="218"/>
      <c r="J458" s="219">
        <f>ROUND(I458*H458,2)</f>
        <v>0</v>
      </c>
      <c r="K458" s="220"/>
      <c r="L458" s="44"/>
      <c r="M458" s="221" t="s">
        <v>19</v>
      </c>
      <c r="N458" s="222" t="s">
        <v>44</v>
      </c>
      <c r="O458" s="84"/>
      <c r="P458" s="223">
        <f>O458*H458</f>
        <v>0</v>
      </c>
      <c r="Q458" s="223">
        <v>0</v>
      </c>
      <c r="R458" s="223">
        <f>Q458*H458</f>
        <v>0</v>
      </c>
      <c r="S458" s="223">
        <v>0</v>
      </c>
      <c r="T458" s="224">
        <f>S458*H458</f>
        <v>0</v>
      </c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R458" s="225" t="s">
        <v>306</v>
      </c>
      <c r="AT458" s="225" t="s">
        <v>188</v>
      </c>
      <c r="AU458" s="225" t="s">
        <v>85</v>
      </c>
      <c r="AY458" s="17" t="s">
        <v>186</v>
      </c>
      <c r="BE458" s="226">
        <f>IF(N458="základní",J458,0)</f>
        <v>0</v>
      </c>
      <c r="BF458" s="226">
        <f>IF(N458="snížená",J458,0)</f>
        <v>0</v>
      </c>
      <c r="BG458" s="226">
        <f>IF(N458="zákl. přenesená",J458,0)</f>
        <v>0</v>
      </c>
      <c r="BH458" s="226">
        <f>IF(N458="sníž. přenesená",J458,0)</f>
        <v>0</v>
      </c>
      <c r="BI458" s="226">
        <f>IF(N458="nulová",J458,0)</f>
        <v>0</v>
      </c>
      <c r="BJ458" s="17" t="s">
        <v>85</v>
      </c>
      <c r="BK458" s="226">
        <f>ROUND(I458*H458,2)</f>
        <v>0</v>
      </c>
      <c r="BL458" s="17" t="s">
        <v>306</v>
      </c>
      <c r="BM458" s="225" t="s">
        <v>3056</v>
      </c>
    </row>
    <row r="459" s="2" customFormat="1">
      <c r="A459" s="38"/>
      <c r="B459" s="39"/>
      <c r="C459" s="40"/>
      <c r="D459" s="227" t="s">
        <v>194</v>
      </c>
      <c r="E459" s="40"/>
      <c r="F459" s="228" t="s">
        <v>3057</v>
      </c>
      <c r="G459" s="40"/>
      <c r="H459" s="40"/>
      <c r="I459" s="229"/>
      <c r="J459" s="40"/>
      <c r="K459" s="40"/>
      <c r="L459" s="44"/>
      <c r="M459" s="230"/>
      <c r="N459" s="231"/>
      <c r="O459" s="84"/>
      <c r="P459" s="84"/>
      <c r="Q459" s="84"/>
      <c r="R459" s="84"/>
      <c r="S459" s="84"/>
      <c r="T459" s="85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T459" s="17" t="s">
        <v>194</v>
      </c>
      <c r="AU459" s="17" t="s">
        <v>85</v>
      </c>
    </row>
    <row r="460" s="13" customFormat="1">
      <c r="A460" s="13"/>
      <c r="B460" s="232"/>
      <c r="C460" s="233"/>
      <c r="D460" s="234" t="s">
        <v>196</v>
      </c>
      <c r="E460" s="235" t="s">
        <v>19</v>
      </c>
      <c r="F460" s="236" t="s">
        <v>287</v>
      </c>
      <c r="G460" s="233"/>
      <c r="H460" s="235" t="s">
        <v>19</v>
      </c>
      <c r="I460" s="237"/>
      <c r="J460" s="233"/>
      <c r="K460" s="233"/>
      <c r="L460" s="238"/>
      <c r="M460" s="239"/>
      <c r="N460" s="240"/>
      <c r="O460" s="240"/>
      <c r="P460" s="240"/>
      <c r="Q460" s="240"/>
      <c r="R460" s="240"/>
      <c r="S460" s="240"/>
      <c r="T460" s="241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42" t="s">
        <v>196</v>
      </c>
      <c r="AU460" s="242" t="s">
        <v>85</v>
      </c>
      <c r="AV460" s="13" t="s">
        <v>79</v>
      </c>
      <c r="AW460" s="13" t="s">
        <v>33</v>
      </c>
      <c r="AX460" s="13" t="s">
        <v>72</v>
      </c>
      <c r="AY460" s="242" t="s">
        <v>186</v>
      </c>
    </row>
    <row r="461" s="14" customFormat="1">
      <c r="A461" s="14"/>
      <c r="B461" s="243"/>
      <c r="C461" s="244"/>
      <c r="D461" s="234" t="s">
        <v>196</v>
      </c>
      <c r="E461" s="245" t="s">
        <v>19</v>
      </c>
      <c r="F461" s="246" t="s">
        <v>2855</v>
      </c>
      <c r="G461" s="244"/>
      <c r="H461" s="247">
        <v>1.49</v>
      </c>
      <c r="I461" s="248"/>
      <c r="J461" s="244"/>
      <c r="K461" s="244"/>
      <c r="L461" s="249"/>
      <c r="M461" s="250"/>
      <c r="N461" s="251"/>
      <c r="O461" s="251"/>
      <c r="P461" s="251"/>
      <c r="Q461" s="251"/>
      <c r="R461" s="251"/>
      <c r="S461" s="251"/>
      <c r="T461" s="252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3" t="s">
        <v>196</v>
      </c>
      <c r="AU461" s="253" t="s">
        <v>85</v>
      </c>
      <c r="AV461" s="14" t="s">
        <v>85</v>
      </c>
      <c r="AW461" s="14" t="s">
        <v>33</v>
      </c>
      <c r="AX461" s="14" t="s">
        <v>72</v>
      </c>
      <c r="AY461" s="253" t="s">
        <v>186</v>
      </c>
    </row>
    <row r="462" s="14" customFormat="1">
      <c r="A462" s="14"/>
      <c r="B462" s="243"/>
      <c r="C462" s="244"/>
      <c r="D462" s="234" t="s">
        <v>196</v>
      </c>
      <c r="E462" s="245" t="s">
        <v>19</v>
      </c>
      <c r="F462" s="246" t="s">
        <v>3033</v>
      </c>
      <c r="G462" s="244"/>
      <c r="H462" s="247">
        <v>7.4669999999999996</v>
      </c>
      <c r="I462" s="248"/>
      <c r="J462" s="244"/>
      <c r="K462" s="244"/>
      <c r="L462" s="249"/>
      <c r="M462" s="250"/>
      <c r="N462" s="251"/>
      <c r="O462" s="251"/>
      <c r="P462" s="251"/>
      <c r="Q462" s="251"/>
      <c r="R462" s="251"/>
      <c r="S462" s="251"/>
      <c r="T462" s="252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53" t="s">
        <v>196</v>
      </c>
      <c r="AU462" s="253" t="s">
        <v>85</v>
      </c>
      <c r="AV462" s="14" t="s">
        <v>85</v>
      </c>
      <c r="AW462" s="14" t="s">
        <v>33</v>
      </c>
      <c r="AX462" s="14" t="s">
        <v>72</v>
      </c>
      <c r="AY462" s="253" t="s">
        <v>186</v>
      </c>
    </row>
    <row r="463" s="14" customFormat="1">
      <c r="A463" s="14"/>
      <c r="B463" s="243"/>
      <c r="C463" s="244"/>
      <c r="D463" s="234" t="s">
        <v>196</v>
      </c>
      <c r="E463" s="245" t="s">
        <v>19</v>
      </c>
      <c r="F463" s="246" t="s">
        <v>2860</v>
      </c>
      <c r="G463" s="244"/>
      <c r="H463" s="247">
        <v>2.4500000000000002</v>
      </c>
      <c r="I463" s="248"/>
      <c r="J463" s="244"/>
      <c r="K463" s="244"/>
      <c r="L463" s="249"/>
      <c r="M463" s="250"/>
      <c r="N463" s="251"/>
      <c r="O463" s="251"/>
      <c r="P463" s="251"/>
      <c r="Q463" s="251"/>
      <c r="R463" s="251"/>
      <c r="S463" s="251"/>
      <c r="T463" s="252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53" t="s">
        <v>196</v>
      </c>
      <c r="AU463" s="253" t="s">
        <v>85</v>
      </c>
      <c r="AV463" s="14" t="s">
        <v>85</v>
      </c>
      <c r="AW463" s="14" t="s">
        <v>33</v>
      </c>
      <c r="AX463" s="14" t="s">
        <v>72</v>
      </c>
      <c r="AY463" s="253" t="s">
        <v>186</v>
      </c>
    </row>
    <row r="464" s="14" customFormat="1">
      <c r="A464" s="14"/>
      <c r="B464" s="243"/>
      <c r="C464" s="244"/>
      <c r="D464" s="234" t="s">
        <v>196</v>
      </c>
      <c r="E464" s="245" t="s">
        <v>19</v>
      </c>
      <c r="F464" s="246" t="s">
        <v>3034</v>
      </c>
      <c r="G464" s="244"/>
      <c r="H464" s="247">
        <v>1.47</v>
      </c>
      <c r="I464" s="248"/>
      <c r="J464" s="244"/>
      <c r="K464" s="244"/>
      <c r="L464" s="249"/>
      <c r="M464" s="250"/>
      <c r="N464" s="251"/>
      <c r="O464" s="251"/>
      <c r="P464" s="251"/>
      <c r="Q464" s="251"/>
      <c r="R464" s="251"/>
      <c r="S464" s="251"/>
      <c r="T464" s="252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53" t="s">
        <v>196</v>
      </c>
      <c r="AU464" s="253" t="s">
        <v>85</v>
      </c>
      <c r="AV464" s="14" t="s">
        <v>85</v>
      </c>
      <c r="AW464" s="14" t="s">
        <v>33</v>
      </c>
      <c r="AX464" s="14" t="s">
        <v>72</v>
      </c>
      <c r="AY464" s="253" t="s">
        <v>186</v>
      </c>
    </row>
    <row r="465" s="14" customFormat="1">
      <c r="A465" s="14"/>
      <c r="B465" s="243"/>
      <c r="C465" s="244"/>
      <c r="D465" s="234" t="s">
        <v>196</v>
      </c>
      <c r="E465" s="245" t="s">
        <v>19</v>
      </c>
      <c r="F465" s="246" t="s">
        <v>3035</v>
      </c>
      <c r="G465" s="244"/>
      <c r="H465" s="247">
        <v>1.48</v>
      </c>
      <c r="I465" s="248"/>
      <c r="J465" s="244"/>
      <c r="K465" s="244"/>
      <c r="L465" s="249"/>
      <c r="M465" s="250"/>
      <c r="N465" s="251"/>
      <c r="O465" s="251"/>
      <c r="P465" s="251"/>
      <c r="Q465" s="251"/>
      <c r="R465" s="251"/>
      <c r="S465" s="251"/>
      <c r="T465" s="252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53" t="s">
        <v>196</v>
      </c>
      <c r="AU465" s="253" t="s">
        <v>85</v>
      </c>
      <c r="AV465" s="14" t="s">
        <v>85</v>
      </c>
      <c r="AW465" s="14" t="s">
        <v>33</v>
      </c>
      <c r="AX465" s="14" t="s">
        <v>72</v>
      </c>
      <c r="AY465" s="253" t="s">
        <v>186</v>
      </c>
    </row>
    <row r="466" s="14" customFormat="1">
      <c r="A466" s="14"/>
      <c r="B466" s="243"/>
      <c r="C466" s="244"/>
      <c r="D466" s="234" t="s">
        <v>196</v>
      </c>
      <c r="E466" s="245" t="s">
        <v>19</v>
      </c>
      <c r="F466" s="246" t="s">
        <v>3036</v>
      </c>
      <c r="G466" s="244"/>
      <c r="H466" s="247">
        <v>1.03</v>
      </c>
      <c r="I466" s="248"/>
      <c r="J466" s="244"/>
      <c r="K466" s="244"/>
      <c r="L466" s="249"/>
      <c r="M466" s="250"/>
      <c r="N466" s="251"/>
      <c r="O466" s="251"/>
      <c r="P466" s="251"/>
      <c r="Q466" s="251"/>
      <c r="R466" s="251"/>
      <c r="S466" s="251"/>
      <c r="T466" s="252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3" t="s">
        <v>196</v>
      </c>
      <c r="AU466" s="253" t="s">
        <v>85</v>
      </c>
      <c r="AV466" s="14" t="s">
        <v>85</v>
      </c>
      <c r="AW466" s="14" t="s">
        <v>33</v>
      </c>
      <c r="AX466" s="14" t="s">
        <v>72</v>
      </c>
      <c r="AY466" s="253" t="s">
        <v>186</v>
      </c>
    </row>
    <row r="467" s="14" customFormat="1">
      <c r="A467" s="14"/>
      <c r="B467" s="243"/>
      <c r="C467" s="244"/>
      <c r="D467" s="234" t="s">
        <v>196</v>
      </c>
      <c r="E467" s="245" t="s">
        <v>19</v>
      </c>
      <c r="F467" s="246" t="s">
        <v>3037</v>
      </c>
      <c r="G467" s="244"/>
      <c r="H467" s="247">
        <v>1.19</v>
      </c>
      <c r="I467" s="248"/>
      <c r="J467" s="244"/>
      <c r="K467" s="244"/>
      <c r="L467" s="249"/>
      <c r="M467" s="250"/>
      <c r="N467" s="251"/>
      <c r="O467" s="251"/>
      <c r="P467" s="251"/>
      <c r="Q467" s="251"/>
      <c r="R467" s="251"/>
      <c r="S467" s="251"/>
      <c r="T467" s="252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3" t="s">
        <v>196</v>
      </c>
      <c r="AU467" s="253" t="s">
        <v>85</v>
      </c>
      <c r="AV467" s="14" t="s">
        <v>85</v>
      </c>
      <c r="AW467" s="14" t="s">
        <v>33</v>
      </c>
      <c r="AX467" s="14" t="s">
        <v>72</v>
      </c>
      <c r="AY467" s="253" t="s">
        <v>186</v>
      </c>
    </row>
    <row r="468" s="14" customFormat="1">
      <c r="A468" s="14"/>
      <c r="B468" s="243"/>
      <c r="C468" s="244"/>
      <c r="D468" s="234" t="s">
        <v>196</v>
      </c>
      <c r="E468" s="245" t="s">
        <v>19</v>
      </c>
      <c r="F468" s="246" t="s">
        <v>3038</v>
      </c>
      <c r="G468" s="244"/>
      <c r="H468" s="247">
        <v>1.48</v>
      </c>
      <c r="I468" s="248"/>
      <c r="J468" s="244"/>
      <c r="K468" s="244"/>
      <c r="L468" s="249"/>
      <c r="M468" s="250"/>
      <c r="N468" s="251"/>
      <c r="O468" s="251"/>
      <c r="P468" s="251"/>
      <c r="Q468" s="251"/>
      <c r="R468" s="251"/>
      <c r="S468" s="251"/>
      <c r="T468" s="252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53" t="s">
        <v>196</v>
      </c>
      <c r="AU468" s="253" t="s">
        <v>85</v>
      </c>
      <c r="AV468" s="14" t="s">
        <v>85</v>
      </c>
      <c r="AW468" s="14" t="s">
        <v>33</v>
      </c>
      <c r="AX468" s="14" t="s">
        <v>72</v>
      </c>
      <c r="AY468" s="253" t="s">
        <v>186</v>
      </c>
    </row>
    <row r="469" s="14" customFormat="1">
      <c r="A469" s="14"/>
      <c r="B469" s="243"/>
      <c r="C469" s="244"/>
      <c r="D469" s="234" t="s">
        <v>196</v>
      </c>
      <c r="E469" s="245" t="s">
        <v>19</v>
      </c>
      <c r="F469" s="246" t="s">
        <v>3039</v>
      </c>
      <c r="G469" s="244"/>
      <c r="H469" s="247">
        <v>19.66</v>
      </c>
      <c r="I469" s="248"/>
      <c r="J469" s="244"/>
      <c r="K469" s="244"/>
      <c r="L469" s="249"/>
      <c r="M469" s="250"/>
      <c r="N469" s="251"/>
      <c r="O469" s="251"/>
      <c r="P469" s="251"/>
      <c r="Q469" s="251"/>
      <c r="R469" s="251"/>
      <c r="S469" s="251"/>
      <c r="T469" s="252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53" t="s">
        <v>196</v>
      </c>
      <c r="AU469" s="253" t="s">
        <v>85</v>
      </c>
      <c r="AV469" s="14" t="s">
        <v>85</v>
      </c>
      <c r="AW469" s="14" t="s">
        <v>33</v>
      </c>
      <c r="AX469" s="14" t="s">
        <v>72</v>
      </c>
      <c r="AY469" s="253" t="s">
        <v>186</v>
      </c>
    </row>
    <row r="470" s="14" customFormat="1">
      <c r="A470" s="14"/>
      <c r="B470" s="243"/>
      <c r="C470" s="244"/>
      <c r="D470" s="234" t="s">
        <v>196</v>
      </c>
      <c r="E470" s="245" t="s">
        <v>19</v>
      </c>
      <c r="F470" s="246" t="s">
        <v>3040</v>
      </c>
      <c r="G470" s="244"/>
      <c r="H470" s="247">
        <v>2.0099999999999998</v>
      </c>
      <c r="I470" s="248"/>
      <c r="J470" s="244"/>
      <c r="K470" s="244"/>
      <c r="L470" s="249"/>
      <c r="M470" s="250"/>
      <c r="N470" s="251"/>
      <c r="O470" s="251"/>
      <c r="P470" s="251"/>
      <c r="Q470" s="251"/>
      <c r="R470" s="251"/>
      <c r="S470" s="251"/>
      <c r="T470" s="252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3" t="s">
        <v>196</v>
      </c>
      <c r="AU470" s="253" t="s">
        <v>85</v>
      </c>
      <c r="AV470" s="14" t="s">
        <v>85</v>
      </c>
      <c r="AW470" s="14" t="s">
        <v>33</v>
      </c>
      <c r="AX470" s="14" t="s">
        <v>72</v>
      </c>
      <c r="AY470" s="253" t="s">
        <v>186</v>
      </c>
    </row>
    <row r="471" s="14" customFormat="1">
      <c r="A471" s="14"/>
      <c r="B471" s="243"/>
      <c r="C471" s="244"/>
      <c r="D471" s="234" t="s">
        <v>196</v>
      </c>
      <c r="E471" s="245" t="s">
        <v>19</v>
      </c>
      <c r="F471" s="246" t="s">
        <v>3041</v>
      </c>
      <c r="G471" s="244"/>
      <c r="H471" s="247">
        <v>2.8999999999999999</v>
      </c>
      <c r="I471" s="248"/>
      <c r="J471" s="244"/>
      <c r="K471" s="244"/>
      <c r="L471" s="249"/>
      <c r="M471" s="250"/>
      <c r="N471" s="251"/>
      <c r="O471" s="251"/>
      <c r="P471" s="251"/>
      <c r="Q471" s="251"/>
      <c r="R471" s="251"/>
      <c r="S471" s="251"/>
      <c r="T471" s="252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3" t="s">
        <v>196</v>
      </c>
      <c r="AU471" s="253" t="s">
        <v>85</v>
      </c>
      <c r="AV471" s="14" t="s">
        <v>85</v>
      </c>
      <c r="AW471" s="14" t="s">
        <v>33</v>
      </c>
      <c r="AX471" s="14" t="s">
        <v>72</v>
      </c>
      <c r="AY471" s="253" t="s">
        <v>186</v>
      </c>
    </row>
    <row r="472" s="14" customFormat="1">
      <c r="A472" s="14"/>
      <c r="B472" s="243"/>
      <c r="C472" s="244"/>
      <c r="D472" s="234" t="s">
        <v>196</v>
      </c>
      <c r="E472" s="245" t="s">
        <v>19</v>
      </c>
      <c r="F472" s="246" t="s">
        <v>2882</v>
      </c>
      <c r="G472" s="244"/>
      <c r="H472" s="247">
        <v>3.0899999999999999</v>
      </c>
      <c r="I472" s="248"/>
      <c r="J472" s="244"/>
      <c r="K472" s="244"/>
      <c r="L472" s="249"/>
      <c r="M472" s="250"/>
      <c r="N472" s="251"/>
      <c r="O472" s="251"/>
      <c r="P472" s="251"/>
      <c r="Q472" s="251"/>
      <c r="R472" s="251"/>
      <c r="S472" s="251"/>
      <c r="T472" s="252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53" t="s">
        <v>196</v>
      </c>
      <c r="AU472" s="253" t="s">
        <v>85</v>
      </c>
      <c r="AV472" s="14" t="s">
        <v>85</v>
      </c>
      <c r="AW472" s="14" t="s">
        <v>33</v>
      </c>
      <c r="AX472" s="14" t="s">
        <v>72</v>
      </c>
      <c r="AY472" s="253" t="s">
        <v>186</v>
      </c>
    </row>
    <row r="473" s="14" customFormat="1">
      <c r="A473" s="14"/>
      <c r="B473" s="243"/>
      <c r="C473" s="244"/>
      <c r="D473" s="234" t="s">
        <v>196</v>
      </c>
      <c r="E473" s="245" t="s">
        <v>19</v>
      </c>
      <c r="F473" s="246" t="s">
        <v>3058</v>
      </c>
      <c r="G473" s="244"/>
      <c r="H473" s="247">
        <v>1.698</v>
      </c>
      <c r="I473" s="248"/>
      <c r="J473" s="244"/>
      <c r="K473" s="244"/>
      <c r="L473" s="249"/>
      <c r="M473" s="250"/>
      <c r="N473" s="251"/>
      <c r="O473" s="251"/>
      <c r="P473" s="251"/>
      <c r="Q473" s="251"/>
      <c r="R473" s="251"/>
      <c r="S473" s="251"/>
      <c r="T473" s="252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3" t="s">
        <v>196</v>
      </c>
      <c r="AU473" s="253" t="s">
        <v>85</v>
      </c>
      <c r="AV473" s="14" t="s">
        <v>85</v>
      </c>
      <c r="AW473" s="14" t="s">
        <v>33</v>
      </c>
      <c r="AX473" s="14" t="s">
        <v>72</v>
      </c>
      <c r="AY473" s="253" t="s">
        <v>186</v>
      </c>
    </row>
    <row r="474" s="14" customFormat="1">
      <c r="A474" s="14"/>
      <c r="B474" s="243"/>
      <c r="C474" s="244"/>
      <c r="D474" s="234" t="s">
        <v>196</v>
      </c>
      <c r="E474" s="245" t="s">
        <v>19</v>
      </c>
      <c r="F474" s="246" t="s">
        <v>2889</v>
      </c>
      <c r="G474" s="244"/>
      <c r="H474" s="247">
        <v>1.9299999999999999</v>
      </c>
      <c r="I474" s="248"/>
      <c r="J474" s="244"/>
      <c r="K474" s="244"/>
      <c r="L474" s="249"/>
      <c r="M474" s="250"/>
      <c r="N474" s="251"/>
      <c r="O474" s="251"/>
      <c r="P474" s="251"/>
      <c r="Q474" s="251"/>
      <c r="R474" s="251"/>
      <c r="S474" s="251"/>
      <c r="T474" s="252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3" t="s">
        <v>196</v>
      </c>
      <c r="AU474" s="253" t="s">
        <v>85</v>
      </c>
      <c r="AV474" s="14" t="s">
        <v>85</v>
      </c>
      <c r="AW474" s="14" t="s">
        <v>33</v>
      </c>
      <c r="AX474" s="14" t="s">
        <v>72</v>
      </c>
      <c r="AY474" s="253" t="s">
        <v>186</v>
      </c>
    </row>
    <row r="475" s="2" customFormat="1" ht="24.15" customHeight="1">
      <c r="A475" s="38"/>
      <c r="B475" s="39"/>
      <c r="C475" s="254" t="s">
        <v>619</v>
      </c>
      <c r="D475" s="254" t="s">
        <v>236</v>
      </c>
      <c r="E475" s="255" t="s">
        <v>3059</v>
      </c>
      <c r="F475" s="256" t="s">
        <v>3060</v>
      </c>
      <c r="G475" s="257" t="s">
        <v>256</v>
      </c>
      <c r="H475" s="258">
        <v>55.439</v>
      </c>
      <c r="I475" s="259"/>
      <c r="J475" s="260">
        <f>ROUND(I475*H475,2)</f>
        <v>0</v>
      </c>
      <c r="K475" s="261"/>
      <c r="L475" s="262"/>
      <c r="M475" s="263" t="s">
        <v>19</v>
      </c>
      <c r="N475" s="264" t="s">
        <v>44</v>
      </c>
      <c r="O475" s="84"/>
      <c r="P475" s="223">
        <f>O475*H475</f>
        <v>0</v>
      </c>
      <c r="Q475" s="223">
        <v>0.00013999999999999999</v>
      </c>
      <c r="R475" s="223">
        <f>Q475*H475</f>
        <v>0.0077614599999999995</v>
      </c>
      <c r="S475" s="223">
        <v>0</v>
      </c>
      <c r="T475" s="224">
        <f>S475*H475</f>
        <v>0</v>
      </c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R475" s="225" t="s">
        <v>406</v>
      </c>
      <c r="AT475" s="225" t="s">
        <v>236</v>
      </c>
      <c r="AU475" s="225" t="s">
        <v>85</v>
      </c>
      <c r="AY475" s="17" t="s">
        <v>186</v>
      </c>
      <c r="BE475" s="226">
        <f>IF(N475="základní",J475,0)</f>
        <v>0</v>
      </c>
      <c r="BF475" s="226">
        <f>IF(N475="snížená",J475,0)</f>
        <v>0</v>
      </c>
      <c r="BG475" s="226">
        <f>IF(N475="zákl. přenesená",J475,0)</f>
        <v>0</v>
      </c>
      <c r="BH475" s="226">
        <f>IF(N475="sníž. přenesená",J475,0)</f>
        <v>0</v>
      </c>
      <c r="BI475" s="226">
        <f>IF(N475="nulová",J475,0)</f>
        <v>0</v>
      </c>
      <c r="BJ475" s="17" t="s">
        <v>85</v>
      </c>
      <c r="BK475" s="226">
        <f>ROUND(I475*H475,2)</f>
        <v>0</v>
      </c>
      <c r="BL475" s="17" t="s">
        <v>306</v>
      </c>
      <c r="BM475" s="225" t="s">
        <v>3061</v>
      </c>
    </row>
    <row r="476" s="14" customFormat="1">
      <c r="A476" s="14"/>
      <c r="B476" s="243"/>
      <c r="C476" s="244"/>
      <c r="D476" s="234" t="s">
        <v>196</v>
      </c>
      <c r="E476" s="244"/>
      <c r="F476" s="246" t="s">
        <v>3062</v>
      </c>
      <c r="G476" s="244"/>
      <c r="H476" s="247">
        <v>55.439</v>
      </c>
      <c r="I476" s="248"/>
      <c r="J476" s="244"/>
      <c r="K476" s="244"/>
      <c r="L476" s="249"/>
      <c r="M476" s="250"/>
      <c r="N476" s="251"/>
      <c r="O476" s="251"/>
      <c r="P476" s="251"/>
      <c r="Q476" s="251"/>
      <c r="R476" s="251"/>
      <c r="S476" s="251"/>
      <c r="T476" s="252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3" t="s">
        <v>196</v>
      </c>
      <c r="AU476" s="253" t="s">
        <v>85</v>
      </c>
      <c r="AV476" s="14" t="s">
        <v>85</v>
      </c>
      <c r="AW476" s="14" t="s">
        <v>4</v>
      </c>
      <c r="AX476" s="14" t="s">
        <v>79</v>
      </c>
      <c r="AY476" s="253" t="s">
        <v>186</v>
      </c>
    </row>
    <row r="477" s="2" customFormat="1" ht="44.25" customHeight="1">
      <c r="A477" s="38"/>
      <c r="B477" s="39"/>
      <c r="C477" s="213" t="s">
        <v>624</v>
      </c>
      <c r="D477" s="213" t="s">
        <v>188</v>
      </c>
      <c r="E477" s="214" t="s">
        <v>3063</v>
      </c>
      <c r="F477" s="215" t="s">
        <v>3064</v>
      </c>
      <c r="G477" s="216" t="s">
        <v>256</v>
      </c>
      <c r="H477" s="217">
        <v>308.44799999999998</v>
      </c>
      <c r="I477" s="218"/>
      <c r="J477" s="219">
        <f>ROUND(I477*H477,2)</f>
        <v>0</v>
      </c>
      <c r="K477" s="220"/>
      <c r="L477" s="44"/>
      <c r="M477" s="221" t="s">
        <v>19</v>
      </c>
      <c r="N477" s="222" t="s">
        <v>44</v>
      </c>
      <c r="O477" s="84"/>
      <c r="P477" s="223">
        <f>O477*H477</f>
        <v>0</v>
      </c>
      <c r="Q477" s="223">
        <v>0</v>
      </c>
      <c r="R477" s="223">
        <f>Q477*H477</f>
        <v>0</v>
      </c>
      <c r="S477" s="223">
        <v>0</v>
      </c>
      <c r="T477" s="224">
        <f>S477*H477</f>
        <v>0</v>
      </c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R477" s="225" t="s">
        <v>306</v>
      </c>
      <c r="AT477" s="225" t="s">
        <v>188</v>
      </c>
      <c r="AU477" s="225" t="s">
        <v>85</v>
      </c>
      <c r="AY477" s="17" t="s">
        <v>186</v>
      </c>
      <c r="BE477" s="226">
        <f>IF(N477="základní",J477,0)</f>
        <v>0</v>
      </c>
      <c r="BF477" s="226">
        <f>IF(N477="snížená",J477,0)</f>
        <v>0</v>
      </c>
      <c r="BG477" s="226">
        <f>IF(N477="zákl. přenesená",J477,0)</f>
        <v>0</v>
      </c>
      <c r="BH477" s="226">
        <f>IF(N477="sníž. přenesená",J477,0)</f>
        <v>0</v>
      </c>
      <c r="BI477" s="226">
        <f>IF(N477="nulová",J477,0)</f>
        <v>0</v>
      </c>
      <c r="BJ477" s="17" t="s">
        <v>85</v>
      </c>
      <c r="BK477" s="226">
        <f>ROUND(I477*H477,2)</f>
        <v>0</v>
      </c>
      <c r="BL477" s="17" t="s">
        <v>306</v>
      </c>
      <c r="BM477" s="225" t="s">
        <v>3065</v>
      </c>
    </row>
    <row r="478" s="2" customFormat="1">
      <c r="A478" s="38"/>
      <c r="B478" s="39"/>
      <c r="C478" s="40"/>
      <c r="D478" s="227" t="s">
        <v>194</v>
      </c>
      <c r="E478" s="40"/>
      <c r="F478" s="228" t="s">
        <v>3066</v>
      </c>
      <c r="G478" s="40"/>
      <c r="H478" s="40"/>
      <c r="I478" s="229"/>
      <c r="J478" s="40"/>
      <c r="K478" s="40"/>
      <c r="L478" s="44"/>
      <c r="M478" s="230"/>
      <c r="N478" s="231"/>
      <c r="O478" s="84"/>
      <c r="P478" s="84"/>
      <c r="Q478" s="84"/>
      <c r="R478" s="84"/>
      <c r="S478" s="84"/>
      <c r="T478" s="85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T478" s="17" t="s">
        <v>194</v>
      </c>
      <c r="AU478" s="17" t="s">
        <v>85</v>
      </c>
    </row>
    <row r="479" s="13" customFormat="1">
      <c r="A479" s="13"/>
      <c r="B479" s="232"/>
      <c r="C479" s="233"/>
      <c r="D479" s="234" t="s">
        <v>196</v>
      </c>
      <c r="E479" s="235" t="s">
        <v>19</v>
      </c>
      <c r="F479" s="236" t="s">
        <v>287</v>
      </c>
      <c r="G479" s="233"/>
      <c r="H479" s="235" t="s">
        <v>19</v>
      </c>
      <c r="I479" s="237"/>
      <c r="J479" s="233"/>
      <c r="K479" s="233"/>
      <c r="L479" s="238"/>
      <c r="M479" s="239"/>
      <c r="N479" s="240"/>
      <c r="O479" s="240"/>
      <c r="P479" s="240"/>
      <c r="Q479" s="240"/>
      <c r="R479" s="240"/>
      <c r="S479" s="240"/>
      <c r="T479" s="241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42" t="s">
        <v>196</v>
      </c>
      <c r="AU479" s="242" t="s">
        <v>85</v>
      </c>
      <c r="AV479" s="13" t="s">
        <v>79</v>
      </c>
      <c r="AW479" s="13" t="s">
        <v>33</v>
      </c>
      <c r="AX479" s="13" t="s">
        <v>72</v>
      </c>
      <c r="AY479" s="242" t="s">
        <v>186</v>
      </c>
    </row>
    <row r="480" s="13" customFormat="1">
      <c r="A480" s="13"/>
      <c r="B480" s="232"/>
      <c r="C480" s="233"/>
      <c r="D480" s="234" t="s">
        <v>196</v>
      </c>
      <c r="E480" s="235" t="s">
        <v>19</v>
      </c>
      <c r="F480" s="236" t="s">
        <v>2852</v>
      </c>
      <c r="G480" s="233"/>
      <c r="H480" s="235" t="s">
        <v>19</v>
      </c>
      <c r="I480" s="237"/>
      <c r="J480" s="233"/>
      <c r="K480" s="233"/>
      <c r="L480" s="238"/>
      <c r="M480" s="239"/>
      <c r="N480" s="240"/>
      <c r="O480" s="240"/>
      <c r="P480" s="240"/>
      <c r="Q480" s="240"/>
      <c r="R480" s="240"/>
      <c r="S480" s="240"/>
      <c r="T480" s="241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42" t="s">
        <v>196</v>
      </c>
      <c r="AU480" s="242" t="s">
        <v>85</v>
      </c>
      <c r="AV480" s="13" t="s">
        <v>79</v>
      </c>
      <c r="AW480" s="13" t="s">
        <v>33</v>
      </c>
      <c r="AX480" s="13" t="s">
        <v>72</v>
      </c>
      <c r="AY480" s="242" t="s">
        <v>186</v>
      </c>
    </row>
    <row r="481" s="14" customFormat="1">
      <c r="A481" s="14"/>
      <c r="B481" s="243"/>
      <c r="C481" s="244"/>
      <c r="D481" s="234" t="s">
        <v>196</v>
      </c>
      <c r="E481" s="245" t="s">
        <v>19</v>
      </c>
      <c r="F481" s="246" t="s">
        <v>3007</v>
      </c>
      <c r="G481" s="244"/>
      <c r="H481" s="247">
        <v>24.300999999999998</v>
      </c>
      <c r="I481" s="248"/>
      <c r="J481" s="244"/>
      <c r="K481" s="244"/>
      <c r="L481" s="249"/>
      <c r="M481" s="250"/>
      <c r="N481" s="251"/>
      <c r="O481" s="251"/>
      <c r="P481" s="251"/>
      <c r="Q481" s="251"/>
      <c r="R481" s="251"/>
      <c r="S481" s="251"/>
      <c r="T481" s="252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53" t="s">
        <v>196</v>
      </c>
      <c r="AU481" s="253" t="s">
        <v>85</v>
      </c>
      <c r="AV481" s="14" t="s">
        <v>85</v>
      </c>
      <c r="AW481" s="14" t="s">
        <v>33</v>
      </c>
      <c r="AX481" s="14" t="s">
        <v>72</v>
      </c>
      <c r="AY481" s="253" t="s">
        <v>186</v>
      </c>
    </row>
    <row r="482" s="14" customFormat="1">
      <c r="A482" s="14"/>
      <c r="B482" s="243"/>
      <c r="C482" s="244"/>
      <c r="D482" s="234" t="s">
        <v>196</v>
      </c>
      <c r="E482" s="245" t="s">
        <v>19</v>
      </c>
      <c r="F482" s="246" t="s">
        <v>2855</v>
      </c>
      <c r="G482" s="244"/>
      <c r="H482" s="247">
        <v>1.49</v>
      </c>
      <c r="I482" s="248"/>
      <c r="J482" s="244"/>
      <c r="K482" s="244"/>
      <c r="L482" s="249"/>
      <c r="M482" s="250"/>
      <c r="N482" s="251"/>
      <c r="O482" s="251"/>
      <c r="P482" s="251"/>
      <c r="Q482" s="251"/>
      <c r="R482" s="251"/>
      <c r="S482" s="251"/>
      <c r="T482" s="252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53" t="s">
        <v>196</v>
      </c>
      <c r="AU482" s="253" t="s">
        <v>85</v>
      </c>
      <c r="AV482" s="14" t="s">
        <v>85</v>
      </c>
      <c r="AW482" s="14" t="s">
        <v>33</v>
      </c>
      <c r="AX482" s="14" t="s">
        <v>72</v>
      </c>
      <c r="AY482" s="253" t="s">
        <v>186</v>
      </c>
    </row>
    <row r="483" s="14" customFormat="1">
      <c r="A483" s="14"/>
      <c r="B483" s="243"/>
      <c r="C483" s="244"/>
      <c r="D483" s="234" t="s">
        <v>196</v>
      </c>
      <c r="E483" s="245" t="s">
        <v>19</v>
      </c>
      <c r="F483" s="246" t="s">
        <v>2856</v>
      </c>
      <c r="G483" s="244"/>
      <c r="H483" s="247">
        <v>1.4299999999999999</v>
      </c>
      <c r="I483" s="248"/>
      <c r="J483" s="244"/>
      <c r="K483" s="244"/>
      <c r="L483" s="249"/>
      <c r="M483" s="250"/>
      <c r="N483" s="251"/>
      <c r="O483" s="251"/>
      <c r="P483" s="251"/>
      <c r="Q483" s="251"/>
      <c r="R483" s="251"/>
      <c r="S483" s="251"/>
      <c r="T483" s="252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53" t="s">
        <v>196</v>
      </c>
      <c r="AU483" s="253" t="s">
        <v>85</v>
      </c>
      <c r="AV483" s="14" t="s">
        <v>85</v>
      </c>
      <c r="AW483" s="14" t="s">
        <v>33</v>
      </c>
      <c r="AX483" s="14" t="s">
        <v>72</v>
      </c>
      <c r="AY483" s="253" t="s">
        <v>186</v>
      </c>
    </row>
    <row r="484" s="13" customFormat="1">
      <c r="A484" s="13"/>
      <c r="B484" s="232"/>
      <c r="C484" s="233"/>
      <c r="D484" s="234" t="s">
        <v>196</v>
      </c>
      <c r="E484" s="235" t="s">
        <v>19</v>
      </c>
      <c r="F484" s="236" t="s">
        <v>2857</v>
      </c>
      <c r="G484" s="233"/>
      <c r="H484" s="235" t="s">
        <v>19</v>
      </c>
      <c r="I484" s="237"/>
      <c r="J484" s="233"/>
      <c r="K484" s="233"/>
      <c r="L484" s="238"/>
      <c r="M484" s="239"/>
      <c r="N484" s="240"/>
      <c r="O484" s="240"/>
      <c r="P484" s="240"/>
      <c r="Q484" s="240"/>
      <c r="R484" s="240"/>
      <c r="S484" s="240"/>
      <c r="T484" s="241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2" t="s">
        <v>196</v>
      </c>
      <c r="AU484" s="242" t="s">
        <v>85</v>
      </c>
      <c r="AV484" s="13" t="s">
        <v>79</v>
      </c>
      <c r="AW484" s="13" t="s">
        <v>33</v>
      </c>
      <c r="AX484" s="13" t="s">
        <v>72</v>
      </c>
      <c r="AY484" s="242" t="s">
        <v>186</v>
      </c>
    </row>
    <row r="485" s="14" customFormat="1">
      <c r="A485" s="14"/>
      <c r="B485" s="243"/>
      <c r="C485" s="244"/>
      <c r="D485" s="234" t="s">
        <v>196</v>
      </c>
      <c r="E485" s="245" t="s">
        <v>19</v>
      </c>
      <c r="F485" s="246" t="s">
        <v>3009</v>
      </c>
      <c r="G485" s="244"/>
      <c r="H485" s="247">
        <v>41.795000000000002</v>
      </c>
      <c r="I485" s="248"/>
      <c r="J485" s="244"/>
      <c r="K485" s="244"/>
      <c r="L485" s="249"/>
      <c r="M485" s="250"/>
      <c r="N485" s="251"/>
      <c r="O485" s="251"/>
      <c r="P485" s="251"/>
      <c r="Q485" s="251"/>
      <c r="R485" s="251"/>
      <c r="S485" s="251"/>
      <c r="T485" s="252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3" t="s">
        <v>196</v>
      </c>
      <c r="AU485" s="253" t="s">
        <v>85</v>
      </c>
      <c r="AV485" s="14" t="s">
        <v>85</v>
      </c>
      <c r="AW485" s="14" t="s">
        <v>33</v>
      </c>
      <c r="AX485" s="14" t="s">
        <v>72</v>
      </c>
      <c r="AY485" s="253" t="s">
        <v>186</v>
      </c>
    </row>
    <row r="486" s="14" customFormat="1">
      <c r="A486" s="14"/>
      <c r="B486" s="243"/>
      <c r="C486" s="244"/>
      <c r="D486" s="234" t="s">
        <v>196</v>
      </c>
      <c r="E486" s="245" t="s">
        <v>19</v>
      </c>
      <c r="F486" s="246" t="s">
        <v>3067</v>
      </c>
      <c r="G486" s="244"/>
      <c r="H486" s="247">
        <v>7.5069999999999997</v>
      </c>
      <c r="I486" s="248"/>
      <c r="J486" s="244"/>
      <c r="K486" s="244"/>
      <c r="L486" s="249"/>
      <c r="M486" s="250"/>
      <c r="N486" s="251"/>
      <c r="O486" s="251"/>
      <c r="P486" s="251"/>
      <c r="Q486" s="251"/>
      <c r="R486" s="251"/>
      <c r="S486" s="251"/>
      <c r="T486" s="252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3" t="s">
        <v>196</v>
      </c>
      <c r="AU486" s="253" t="s">
        <v>85</v>
      </c>
      <c r="AV486" s="14" t="s">
        <v>85</v>
      </c>
      <c r="AW486" s="14" t="s">
        <v>33</v>
      </c>
      <c r="AX486" s="14" t="s">
        <v>72</v>
      </c>
      <c r="AY486" s="253" t="s">
        <v>186</v>
      </c>
    </row>
    <row r="487" s="14" customFormat="1">
      <c r="A487" s="14"/>
      <c r="B487" s="243"/>
      <c r="C487" s="244"/>
      <c r="D487" s="234" t="s">
        <v>196</v>
      </c>
      <c r="E487" s="245" t="s">
        <v>19</v>
      </c>
      <c r="F487" s="246" t="s">
        <v>2859</v>
      </c>
      <c r="G487" s="244"/>
      <c r="H487" s="247">
        <v>1.3999999999999999</v>
      </c>
      <c r="I487" s="248"/>
      <c r="J487" s="244"/>
      <c r="K487" s="244"/>
      <c r="L487" s="249"/>
      <c r="M487" s="250"/>
      <c r="N487" s="251"/>
      <c r="O487" s="251"/>
      <c r="P487" s="251"/>
      <c r="Q487" s="251"/>
      <c r="R487" s="251"/>
      <c r="S487" s="251"/>
      <c r="T487" s="252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3" t="s">
        <v>196</v>
      </c>
      <c r="AU487" s="253" t="s">
        <v>85</v>
      </c>
      <c r="AV487" s="14" t="s">
        <v>85</v>
      </c>
      <c r="AW487" s="14" t="s">
        <v>33</v>
      </c>
      <c r="AX487" s="14" t="s">
        <v>72</v>
      </c>
      <c r="AY487" s="253" t="s">
        <v>186</v>
      </c>
    </row>
    <row r="488" s="14" customFormat="1">
      <c r="A488" s="14"/>
      <c r="B488" s="243"/>
      <c r="C488" s="244"/>
      <c r="D488" s="234" t="s">
        <v>196</v>
      </c>
      <c r="E488" s="245" t="s">
        <v>19</v>
      </c>
      <c r="F488" s="246" t="s">
        <v>2860</v>
      </c>
      <c r="G488" s="244"/>
      <c r="H488" s="247">
        <v>2.4500000000000002</v>
      </c>
      <c r="I488" s="248"/>
      <c r="J488" s="244"/>
      <c r="K488" s="244"/>
      <c r="L488" s="249"/>
      <c r="M488" s="250"/>
      <c r="N488" s="251"/>
      <c r="O488" s="251"/>
      <c r="P488" s="251"/>
      <c r="Q488" s="251"/>
      <c r="R488" s="251"/>
      <c r="S488" s="251"/>
      <c r="T488" s="252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3" t="s">
        <v>196</v>
      </c>
      <c r="AU488" s="253" t="s">
        <v>85</v>
      </c>
      <c r="AV488" s="14" t="s">
        <v>85</v>
      </c>
      <c r="AW488" s="14" t="s">
        <v>33</v>
      </c>
      <c r="AX488" s="14" t="s">
        <v>72</v>
      </c>
      <c r="AY488" s="253" t="s">
        <v>186</v>
      </c>
    </row>
    <row r="489" s="14" customFormat="1">
      <c r="A489" s="14"/>
      <c r="B489" s="243"/>
      <c r="C489" s="244"/>
      <c r="D489" s="234" t="s">
        <v>196</v>
      </c>
      <c r="E489" s="245" t="s">
        <v>19</v>
      </c>
      <c r="F489" s="246" t="s">
        <v>3034</v>
      </c>
      <c r="G489" s="244"/>
      <c r="H489" s="247">
        <v>1.47</v>
      </c>
      <c r="I489" s="248"/>
      <c r="J489" s="244"/>
      <c r="K489" s="244"/>
      <c r="L489" s="249"/>
      <c r="M489" s="250"/>
      <c r="N489" s="251"/>
      <c r="O489" s="251"/>
      <c r="P489" s="251"/>
      <c r="Q489" s="251"/>
      <c r="R489" s="251"/>
      <c r="S489" s="251"/>
      <c r="T489" s="252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3" t="s">
        <v>196</v>
      </c>
      <c r="AU489" s="253" t="s">
        <v>85</v>
      </c>
      <c r="AV489" s="14" t="s">
        <v>85</v>
      </c>
      <c r="AW489" s="14" t="s">
        <v>33</v>
      </c>
      <c r="AX489" s="14" t="s">
        <v>72</v>
      </c>
      <c r="AY489" s="253" t="s">
        <v>186</v>
      </c>
    </row>
    <row r="490" s="14" customFormat="1">
      <c r="A490" s="14"/>
      <c r="B490" s="243"/>
      <c r="C490" s="244"/>
      <c r="D490" s="234" t="s">
        <v>196</v>
      </c>
      <c r="E490" s="245" t="s">
        <v>19</v>
      </c>
      <c r="F490" s="246" t="s">
        <v>3035</v>
      </c>
      <c r="G490" s="244"/>
      <c r="H490" s="247">
        <v>1.48</v>
      </c>
      <c r="I490" s="248"/>
      <c r="J490" s="244"/>
      <c r="K490" s="244"/>
      <c r="L490" s="249"/>
      <c r="M490" s="250"/>
      <c r="N490" s="251"/>
      <c r="O490" s="251"/>
      <c r="P490" s="251"/>
      <c r="Q490" s="251"/>
      <c r="R490" s="251"/>
      <c r="S490" s="251"/>
      <c r="T490" s="252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3" t="s">
        <v>196</v>
      </c>
      <c r="AU490" s="253" t="s">
        <v>85</v>
      </c>
      <c r="AV490" s="14" t="s">
        <v>85</v>
      </c>
      <c r="AW490" s="14" t="s">
        <v>33</v>
      </c>
      <c r="AX490" s="14" t="s">
        <v>72</v>
      </c>
      <c r="AY490" s="253" t="s">
        <v>186</v>
      </c>
    </row>
    <row r="491" s="14" customFormat="1">
      <c r="A491" s="14"/>
      <c r="B491" s="243"/>
      <c r="C491" s="244"/>
      <c r="D491" s="234" t="s">
        <v>196</v>
      </c>
      <c r="E491" s="245" t="s">
        <v>19</v>
      </c>
      <c r="F491" s="246" t="s">
        <v>2872</v>
      </c>
      <c r="G491" s="244"/>
      <c r="H491" s="247">
        <v>7.0899999999999999</v>
      </c>
      <c r="I491" s="248"/>
      <c r="J491" s="244"/>
      <c r="K491" s="244"/>
      <c r="L491" s="249"/>
      <c r="M491" s="250"/>
      <c r="N491" s="251"/>
      <c r="O491" s="251"/>
      <c r="P491" s="251"/>
      <c r="Q491" s="251"/>
      <c r="R491" s="251"/>
      <c r="S491" s="251"/>
      <c r="T491" s="252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3" t="s">
        <v>196</v>
      </c>
      <c r="AU491" s="253" t="s">
        <v>85</v>
      </c>
      <c r="AV491" s="14" t="s">
        <v>85</v>
      </c>
      <c r="AW491" s="14" t="s">
        <v>33</v>
      </c>
      <c r="AX491" s="14" t="s">
        <v>72</v>
      </c>
      <c r="AY491" s="253" t="s">
        <v>186</v>
      </c>
    </row>
    <row r="492" s="14" customFormat="1">
      <c r="A492" s="14"/>
      <c r="B492" s="243"/>
      <c r="C492" s="244"/>
      <c r="D492" s="234" t="s">
        <v>196</v>
      </c>
      <c r="E492" s="245" t="s">
        <v>19</v>
      </c>
      <c r="F492" s="246" t="s">
        <v>3036</v>
      </c>
      <c r="G492" s="244"/>
      <c r="H492" s="247">
        <v>1.03</v>
      </c>
      <c r="I492" s="248"/>
      <c r="J492" s="244"/>
      <c r="K492" s="244"/>
      <c r="L492" s="249"/>
      <c r="M492" s="250"/>
      <c r="N492" s="251"/>
      <c r="O492" s="251"/>
      <c r="P492" s="251"/>
      <c r="Q492" s="251"/>
      <c r="R492" s="251"/>
      <c r="S492" s="251"/>
      <c r="T492" s="252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53" t="s">
        <v>196</v>
      </c>
      <c r="AU492" s="253" t="s">
        <v>85</v>
      </c>
      <c r="AV492" s="14" t="s">
        <v>85</v>
      </c>
      <c r="AW492" s="14" t="s">
        <v>33</v>
      </c>
      <c r="AX492" s="14" t="s">
        <v>72</v>
      </c>
      <c r="AY492" s="253" t="s">
        <v>186</v>
      </c>
    </row>
    <row r="493" s="14" customFormat="1">
      <c r="A493" s="14"/>
      <c r="B493" s="243"/>
      <c r="C493" s="244"/>
      <c r="D493" s="234" t="s">
        <v>196</v>
      </c>
      <c r="E493" s="245" t="s">
        <v>19</v>
      </c>
      <c r="F493" s="246" t="s">
        <v>3015</v>
      </c>
      <c r="G493" s="244"/>
      <c r="H493" s="247">
        <v>1.1499999999999999</v>
      </c>
      <c r="I493" s="248"/>
      <c r="J493" s="244"/>
      <c r="K493" s="244"/>
      <c r="L493" s="249"/>
      <c r="M493" s="250"/>
      <c r="N493" s="251"/>
      <c r="O493" s="251"/>
      <c r="P493" s="251"/>
      <c r="Q493" s="251"/>
      <c r="R493" s="251"/>
      <c r="S493" s="251"/>
      <c r="T493" s="252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3" t="s">
        <v>196</v>
      </c>
      <c r="AU493" s="253" t="s">
        <v>85</v>
      </c>
      <c r="AV493" s="14" t="s">
        <v>85</v>
      </c>
      <c r="AW493" s="14" t="s">
        <v>33</v>
      </c>
      <c r="AX493" s="14" t="s">
        <v>72</v>
      </c>
      <c r="AY493" s="253" t="s">
        <v>186</v>
      </c>
    </row>
    <row r="494" s="14" customFormat="1">
      <c r="A494" s="14"/>
      <c r="B494" s="243"/>
      <c r="C494" s="244"/>
      <c r="D494" s="234" t="s">
        <v>196</v>
      </c>
      <c r="E494" s="245" t="s">
        <v>19</v>
      </c>
      <c r="F494" s="246" t="s">
        <v>3016</v>
      </c>
      <c r="G494" s="244"/>
      <c r="H494" s="247">
        <v>1.1499999999999999</v>
      </c>
      <c r="I494" s="248"/>
      <c r="J494" s="244"/>
      <c r="K494" s="244"/>
      <c r="L494" s="249"/>
      <c r="M494" s="250"/>
      <c r="N494" s="251"/>
      <c r="O494" s="251"/>
      <c r="P494" s="251"/>
      <c r="Q494" s="251"/>
      <c r="R494" s="251"/>
      <c r="S494" s="251"/>
      <c r="T494" s="252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3" t="s">
        <v>196</v>
      </c>
      <c r="AU494" s="253" t="s">
        <v>85</v>
      </c>
      <c r="AV494" s="14" t="s">
        <v>85</v>
      </c>
      <c r="AW494" s="14" t="s">
        <v>33</v>
      </c>
      <c r="AX494" s="14" t="s">
        <v>72</v>
      </c>
      <c r="AY494" s="253" t="s">
        <v>186</v>
      </c>
    </row>
    <row r="495" s="14" customFormat="1">
      <c r="A495" s="14"/>
      <c r="B495" s="243"/>
      <c r="C495" s="244"/>
      <c r="D495" s="234" t="s">
        <v>196</v>
      </c>
      <c r="E495" s="245" t="s">
        <v>19</v>
      </c>
      <c r="F495" s="246" t="s">
        <v>3037</v>
      </c>
      <c r="G495" s="244"/>
      <c r="H495" s="247">
        <v>1.19</v>
      </c>
      <c r="I495" s="248"/>
      <c r="J495" s="244"/>
      <c r="K495" s="244"/>
      <c r="L495" s="249"/>
      <c r="M495" s="250"/>
      <c r="N495" s="251"/>
      <c r="O495" s="251"/>
      <c r="P495" s="251"/>
      <c r="Q495" s="251"/>
      <c r="R495" s="251"/>
      <c r="S495" s="251"/>
      <c r="T495" s="252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3" t="s">
        <v>196</v>
      </c>
      <c r="AU495" s="253" t="s">
        <v>85</v>
      </c>
      <c r="AV495" s="14" t="s">
        <v>85</v>
      </c>
      <c r="AW495" s="14" t="s">
        <v>33</v>
      </c>
      <c r="AX495" s="14" t="s">
        <v>72</v>
      </c>
      <c r="AY495" s="253" t="s">
        <v>186</v>
      </c>
    </row>
    <row r="496" s="14" customFormat="1">
      <c r="A496" s="14"/>
      <c r="B496" s="243"/>
      <c r="C496" s="244"/>
      <c r="D496" s="234" t="s">
        <v>196</v>
      </c>
      <c r="E496" s="245" t="s">
        <v>19</v>
      </c>
      <c r="F496" s="246" t="s">
        <v>3038</v>
      </c>
      <c r="G496" s="244"/>
      <c r="H496" s="247">
        <v>1.48</v>
      </c>
      <c r="I496" s="248"/>
      <c r="J496" s="244"/>
      <c r="K496" s="244"/>
      <c r="L496" s="249"/>
      <c r="M496" s="250"/>
      <c r="N496" s="251"/>
      <c r="O496" s="251"/>
      <c r="P496" s="251"/>
      <c r="Q496" s="251"/>
      <c r="R496" s="251"/>
      <c r="S496" s="251"/>
      <c r="T496" s="252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53" t="s">
        <v>196</v>
      </c>
      <c r="AU496" s="253" t="s">
        <v>85</v>
      </c>
      <c r="AV496" s="14" t="s">
        <v>85</v>
      </c>
      <c r="AW496" s="14" t="s">
        <v>33</v>
      </c>
      <c r="AX496" s="14" t="s">
        <v>72</v>
      </c>
      <c r="AY496" s="253" t="s">
        <v>186</v>
      </c>
    </row>
    <row r="497" s="14" customFormat="1">
      <c r="A497" s="14"/>
      <c r="B497" s="243"/>
      <c r="C497" s="244"/>
      <c r="D497" s="234" t="s">
        <v>196</v>
      </c>
      <c r="E497" s="245" t="s">
        <v>19</v>
      </c>
      <c r="F497" s="246" t="s">
        <v>2869</v>
      </c>
      <c r="G497" s="244"/>
      <c r="H497" s="247">
        <v>4.9199999999999999</v>
      </c>
      <c r="I497" s="248"/>
      <c r="J497" s="244"/>
      <c r="K497" s="244"/>
      <c r="L497" s="249"/>
      <c r="M497" s="250"/>
      <c r="N497" s="251"/>
      <c r="O497" s="251"/>
      <c r="P497" s="251"/>
      <c r="Q497" s="251"/>
      <c r="R497" s="251"/>
      <c r="S497" s="251"/>
      <c r="T497" s="252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3" t="s">
        <v>196</v>
      </c>
      <c r="AU497" s="253" t="s">
        <v>85</v>
      </c>
      <c r="AV497" s="14" t="s">
        <v>85</v>
      </c>
      <c r="AW497" s="14" t="s">
        <v>33</v>
      </c>
      <c r="AX497" s="14" t="s">
        <v>72</v>
      </c>
      <c r="AY497" s="253" t="s">
        <v>186</v>
      </c>
    </row>
    <row r="498" s="13" customFormat="1">
      <c r="A498" s="13"/>
      <c r="B498" s="232"/>
      <c r="C498" s="233"/>
      <c r="D498" s="234" t="s">
        <v>196</v>
      </c>
      <c r="E498" s="235" t="s">
        <v>19</v>
      </c>
      <c r="F498" s="236" t="s">
        <v>2864</v>
      </c>
      <c r="G498" s="233"/>
      <c r="H498" s="235" t="s">
        <v>19</v>
      </c>
      <c r="I498" s="237"/>
      <c r="J498" s="233"/>
      <c r="K498" s="233"/>
      <c r="L498" s="238"/>
      <c r="M498" s="239"/>
      <c r="N498" s="240"/>
      <c r="O498" s="240"/>
      <c r="P498" s="240"/>
      <c r="Q498" s="240"/>
      <c r="R498" s="240"/>
      <c r="S498" s="240"/>
      <c r="T498" s="241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2" t="s">
        <v>196</v>
      </c>
      <c r="AU498" s="242" t="s">
        <v>85</v>
      </c>
      <c r="AV498" s="13" t="s">
        <v>79</v>
      </c>
      <c r="AW498" s="13" t="s">
        <v>33</v>
      </c>
      <c r="AX498" s="13" t="s">
        <v>72</v>
      </c>
      <c r="AY498" s="242" t="s">
        <v>186</v>
      </c>
    </row>
    <row r="499" s="14" customFormat="1">
      <c r="A499" s="14"/>
      <c r="B499" s="243"/>
      <c r="C499" s="244"/>
      <c r="D499" s="234" t="s">
        <v>196</v>
      </c>
      <c r="E499" s="245" t="s">
        <v>19</v>
      </c>
      <c r="F499" s="246" t="s">
        <v>2865</v>
      </c>
      <c r="G499" s="244"/>
      <c r="H499" s="247">
        <v>13.859999999999999</v>
      </c>
      <c r="I499" s="248"/>
      <c r="J499" s="244"/>
      <c r="K499" s="244"/>
      <c r="L499" s="249"/>
      <c r="M499" s="250"/>
      <c r="N499" s="251"/>
      <c r="O499" s="251"/>
      <c r="P499" s="251"/>
      <c r="Q499" s="251"/>
      <c r="R499" s="251"/>
      <c r="S499" s="251"/>
      <c r="T499" s="252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3" t="s">
        <v>196</v>
      </c>
      <c r="AU499" s="253" t="s">
        <v>85</v>
      </c>
      <c r="AV499" s="14" t="s">
        <v>85</v>
      </c>
      <c r="AW499" s="14" t="s">
        <v>33</v>
      </c>
      <c r="AX499" s="14" t="s">
        <v>72</v>
      </c>
      <c r="AY499" s="253" t="s">
        <v>186</v>
      </c>
    </row>
    <row r="500" s="14" customFormat="1">
      <c r="A500" s="14"/>
      <c r="B500" s="243"/>
      <c r="C500" s="244"/>
      <c r="D500" s="234" t="s">
        <v>196</v>
      </c>
      <c r="E500" s="245" t="s">
        <v>19</v>
      </c>
      <c r="F500" s="246" t="s">
        <v>3068</v>
      </c>
      <c r="G500" s="244"/>
      <c r="H500" s="247">
        <v>2.754</v>
      </c>
      <c r="I500" s="248"/>
      <c r="J500" s="244"/>
      <c r="K500" s="244"/>
      <c r="L500" s="249"/>
      <c r="M500" s="250"/>
      <c r="N500" s="251"/>
      <c r="O500" s="251"/>
      <c r="P500" s="251"/>
      <c r="Q500" s="251"/>
      <c r="R500" s="251"/>
      <c r="S500" s="251"/>
      <c r="T500" s="252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53" t="s">
        <v>196</v>
      </c>
      <c r="AU500" s="253" t="s">
        <v>85</v>
      </c>
      <c r="AV500" s="14" t="s">
        <v>85</v>
      </c>
      <c r="AW500" s="14" t="s">
        <v>33</v>
      </c>
      <c r="AX500" s="14" t="s">
        <v>72</v>
      </c>
      <c r="AY500" s="253" t="s">
        <v>186</v>
      </c>
    </row>
    <row r="501" s="14" customFormat="1">
      <c r="A501" s="14"/>
      <c r="B501" s="243"/>
      <c r="C501" s="244"/>
      <c r="D501" s="234" t="s">
        <v>196</v>
      </c>
      <c r="E501" s="245" t="s">
        <v>19</v>
      </c>
      <c r="F501" s="246" t="s">
        <v>3020</v>
      </c>
      <c r="G501" s="244"/>
      <c r="H501" s="247">
        <v>2.4199999999999999</v>
      </c>
      <c r="I501" s="248"/>
      <c r="J501" s="244"/>
      <c r="K501" s="244"/>
      <c r="L501" s="249"/>
      <c r="M501" s="250"/>
      <c r="N501" s="251"/>
      <c r="O501" s="251"/>
      <c r="P501" s="251"/>
      <c r="Q501" s="251"/>
      <c r="R501" s="251"/>
      <c r="S501" s="251"/>
      <c r="T501" s="252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53" t="s">
        <v>196</v>
      </c>
      <c r="AU501" s="253" t="s">
        <v>85</v>
      </c>
      <c r="AV501" s="14" t="s">
        <v>85</v>
      </c>
      <c r="AW501" s="14" t="s">
        <v>33</v>
      </c>
      <c r="AX501" s="14" t="s">
        <v>72</v>
      </c>
      <c r="AY501" s="253" t="s">
        <v>186</v>
      </c>
    </row>
    <row r="502" s="14" customFormat="1">
      <c r="A502" s="14"/>
      <c r="B502" s="243"/>
      <c r="C502" s="244"/>
      <c r="D502" s="234" t="s">
        <v>196</v>
      </c>
      <c r="E502" s="245" t="s">
        <v>19</v>
      </c>
      <c r="F502" s="246" t="s">
        <v>3039</v>
      </c>
      <c r="G502" s="244"/>
      <c r="H502" s="247">
        <v>19.66</v>
      </c>
      <c r="I502" s="248"/>
      <c r="J502" s="244"/>
      <c r="K502" s="244"/>
      <c r="L502" s="249"/>
      <c r="M502" s="250"/>
      <c r="N502" s="251"/>
      <c r="O502" s="251"/>
      <c r="P502" s="251"/>
      <c r="Q502" s="251"/>
      <c r="R502" s="251"/>
      <c r="S502" s="251"/>
      <c r="T502" s="252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3" t="s">
        <v>196</v>
      </c>
      <c r="AU502" s="253" t="s">
        <v>85</v>
      </c>
      <c r="AV502" s="14" t="s">
        <v>85</v>
      </c>
      <c r="AW502" s="14" t="s">
        <v>33</v>
      </c>
      <c r="AX502" s="14" t="s">
        <v>72</v>
      </c>
      <c r="AY502" s="253" t="s">
        <v>186</v>
      </c>
    </row>
    <row r="503" s="14" customFormat="1">
      <c r="A503" s="14"/>
      <c r="B503" s="243"/>
      <c r="C503" s="244"/>
      <c r="D503" s="234" t="s">
        <v>196</v>
      </c>
      <c r="E503" s="245" t="s">
        <v>19</v>
      </c>
      <c r="F503" s="246" t="s">
        <v>3069</v>
      </c>
      <c r="G503" s="244"/>
      <c r="H503" s="247">
        <v>112.133</v>
      </c>
      <c r="I503" s="248"/>
      <c r="J503" s="244"/>
      <c r="K503" s="244"/>
      <c r="L503" s="249"/>
      <c r="M503" s="250"/>
      <c r="N503" s="251"/>
      <c r="O503" s="251"/>
      <c r="P503" s="251"/>
      <c r="Q503" s="251"/>
      <c r="R503" s="251"/>
      <c r="S503" s="251"/>
      <c r="T503" s="252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3" t="s">
        <v>196</v>
      </c>
      <c r="AU503" s="253" t="s">
        <v>85</v>
      </c>
      <c r="AV503" s="14" t="s">
        <v>85</v>
      </c>
      <c r="AW503" s="14" t="s">
        <v>33</v>
      </c>
      <c r="AX503" s="14" t="s">
        <v>72</v>
      </c>
      <c r="AY503" s="253" t="s">
        <v>186</v>
      </c>
    </row>
    <row r="504" s="14" customFormat="1">
      <c r="A504" s="14"/>
      <c r="B504" s="243"/>
      <c r="C504" s="244"/>
      <c r="D504" s="234" t="s">
        <v>196</v>
      </c>
      <c r="E504" s="245" t="s">
        <v>19</v>
      </c>
      <c r="F504" s="246" t="s">
        <v>2876</v>
      </c>
      <c r="G504" s="244"/>
      <c r="H504" s="247">
        <v>1.78</v>
      </c>
      <c r="I504" s="248"/>
      <c r="J504" s="244"/>
      <c r="K504" s="244"/>
      <c r="L504" s="249"/>
      <c r="M504" s="250"/>
      <c r="N504" s="251"/>
      <c r="O504" s="251"/>
      <c r="P504" s="251"/>
      <c r="Q504" s="251"/>
      <c r="R504" s="251"/>
      <c r="S504" s="251"/>
      <c r="T504" s="252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53" t="s">
        <v>196</v>
      </c>
      <c r="AU504" s="253" t="s">
        <v>85</v>
      </c>
      <c r="AV504" s="14" t="s">
        <v>85</v>
      </c>
      <c r="AW504" s="14" t="s">
        <v>33</v>
      </c>
      <c r="AX504" s="14" t="s">
        <v>72</v>
      </c>
      <c r="AY504" s="253" t="s">
        <v>186</v>
      </c>
    </row>
    <row r="505" s="14" customFormat="1">
      <c r="A505" s="14"/>
      <c r="B505" s="243"/>
      <c r="C505" s="244"/>
      <c r="D505" s="234" t="s">
        <v>196</v>
      </c>
      <c r="E505" s="245" t="s">
        <v>19</v>
      </c>
      <c r="F505" s="246" t="s">
        <v>3023</v>
      </c>
      <c r="G505" s="244"/>
      <c r="H505" s="247">
        <v>7.3600000000000003</v>
      </c>
      <c r="I505" s="248"/>
      <c r="J505" s="244"/>
      <c r="K505" s="244"/>
      <c r="L505" s="249"/>
      <c r="M505" s="250"/>
      <c r="N505" s="251"/>
      <c r="O505" s="251"/>
      <c r="P505" s="251"/>
      <c r="Q505" s="251"/>
      <c r="R505" s="251"/>
      <c r="S505" s="251"/>
      <c r="T505" s="252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3" t="s">
        <v>196</v>
      </c>
      <c r="AU505" s="253" t="s">
        <v>85</v>
      </c>
      <c r="AV505" s="14" t="s">
        <v>85</v>
      </c>
      <c r="AW505" s="14" t="s">
        <v>33</v>
      </c>
      <c r="AX505" s="14" t="s">
        <v>72</v>
      </c>
      <c r="AY505" s="253" t="s">
        <v>186</v>
      </c>
    </row>
    <row r="506" s="14" customFormat="1">
      <c r="A506" s="14"/>
      <c r="B506" s="243"/>
      <c r="C506" s="244"/>
      <c r="D506" s="234" t="s">
        <v>196</v>
      </c>
      <c r="E506" s="245" t="s">
        <v>19</v>
      </c>
      <c r="F506" s="246" t="s">
        <v>3040</v>
      </c>
      <c r="G506" s="244"/>
      <c r="H506" s="247">
        <v>2.0099999999999998</v>
      </c>
      <c r="I506" s="248"/>
      <c r="J506" s="244"/>
      <c r="K506" s="244"/>
      <c r="L506" s="249"/>
      <c r="M506" s="250"/>
      <c r="N506" s="251"/>
      <c r="O506" s="251"/>
      <c r="P506" s="251"/>
      <c r="Q506" s="251"/>
      <c r="R506" s="251"/>
      <c r="S506" s="251"/>
      <c r="T506" s="252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3" t="s">
        <v>196</v>
      </c>
      <c r="AU506" s="253" t="s">
        <v>85</v>
      </c>
      <c r="AV506" s="14" t="s">
        <v>85</v>
      </c>
      <c r="AW506" s="14" t="s">
        <v>33</v>
      </c>
      <c r="AX506" s="14" t="s">
        <v>72</v>
      </c>
      <c r="AY506" s="253" t="s">
        <v>186</v>
      </c>
    </row>
    <row r="507" s="14" customFormat="1">
      <c r="A507" s="14"/>
      <c r="B507" s="243"/>
      <c r="C507" s="244"/>
      <c r="D507" s="234" t="s">
        <v>196</v>
      </c>
      <c r="E507" s="245" t="s">
        <v>19</v>
      </c>
      <c r="F507" s="246" t="s">
        <v>2879</v>
      </c>
      <c r="G507" s="244"/>
      <c r="H507" s="247">
        <v>3.4300000000000002</v>
      </c>
      <c r="I507" s="248"/>
      <c r="J507" s="244"/>
      <c r="K507" s="244"/>
      <c r="L507" s="249"/>
      <c r="M507" s="250"/>
      <c r="N507" s="251"/>
      <c r="O507" s="251"/>
      <c r="P507" s="251"/>
      <c r="Q507" s="251"/>
      <c r="R507" s="251"/>
      <c r="S507" s="251"/>
      <c r="T507" s="252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3" t="s">
        <v>196</v>
      </c>
      <c r="AU507" s="253" t="s">
        <v>85</v>
      </c>
      <c r="AV507" s="14" t="s">
        <v>85</v>
      </c>
      <c r="AW507" s="14" t="s">
        <v>33</v>
      </c>
      <c r="AX507" s="14" t="s">
        <v>72</v>
      </c>
      <c r="AY507" s="253" t="s">
        <v>186</v>
      </c>
    </row>
    <row r="508" s="14" customFormat="1">
      <c r="A508" s="14"/>
      <c r="B508" s="243"/>
      <c r="C508" s="244"/>
      <c r="D508" s="234" t="s">
        <v>196</v>
      </c>
      <c r="E508" s="245" t="s">
        <v>19</v>
      </c>
      <c r="F508" s="246" t="s">
        <v>2880</v>
      </c>
      <c r="G508" s="244"/>
      <c r="H508" s="247">
        <v>0.93999999999999995</v>
      </c>
      <c r="I508" s="248"/>
      <c r="J508" s="244"/>
      <c r="K508" s="244"/>
      <c r="L508" s="249"/>
      <c r="M508" s="250"/>
      <c r="N508" s="251"/>
      <c r="O508" s="251"/>
      <c r="P508" s="251"/>
      <c r="Q508" s="251"/>
      <c r="R508" s="251"/>
      <c r="S508" s="251"/>
      <c r="T508" s="252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3" t="s">
        <v>196</v>
      </c>
      <c r="AU508" s="253" t="s">
        <v>85</v>
      </c>
      <c r="AV508" s="14" t="s">
        <v>85</v>
      </c>
      <c r="AW508" s="14" t="s">
        <v>33</v>
      </c>
      <c r="AX508" s="14" t="s">
        <v>72</v>
      </c>
      <c r="AY508" s="253" t="s">
        <v>186</v>
      </c>
    </row>
    <row r="509" s="14" customFormat="1">
      <c r="A509" s="14"/>
      <c r="B509" s="243"/>
      <c r="C509" s="244"/>
      <c r="D509" s="234" t="s">
        <v>196</v>
      </c>
      <c r="E509" s="245" t="s">
        <v>19</v>
      </c>
      <c r="F509" s="246" t="s">
        <v>2880</v>
      </c>
      <c r="G509" s="244"/>
      <c r="H509" s="247">
        <v>0.93999999999999995</v>
      </c>
      <c r="I509" s="248"/>
      <c r="J509" s="244"/>
      <c r="K509" s="244"/>
      <c r="L509" s="249"/>
      <c r="M509" s="250"/>
      <c r="N509" s="251"/>
      <c r="O509" s="251"/>
      <c r="P509" s="251"/>
      <c r="Q509" s="251"/>
      <c r="R509" s="251"/>
      <c r="S509" s="251"/>
      <c r="T509" s="252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3" t="s">
        <v>196</v>
      </c>
      <c r="AU509" s="253" t="s">
        <v>85</v>
      </c>
      <c r="AV509" s="14" t="s">
        <v>85</v>
      </c>
      <c r="AW509" s="14" t="s">
        <v>33</v>
      </c>
      <c r="AX509" s="14" t="s">
        <v>72</v>
      </c>
      <c r="AY509" s="253" t="s">
        <v>186</v>
      </c>
    </row>
    <row r="510" s="14" customFormat="1">
      <c r="A510" s="14"/>
      <c r="B510" s="243"/>
      <c r="C510" s="244"/>
      <c r="D510" s="234" t="s">
        <v>196</v>
      </c>
      <c r="E510" s="245" t="s">
        <v>19</v>
      </c>
      <c r="F510" s="246" t="s">
        <v>3041</v>
      </c>
      <c r="G510" s="244"/>
      <c r="H510" s="247">
        <v>2.8999999999999999</v>
      </c>
      <c r="I510" s="248"/>
      <c r="J510" s="244"/>
      <c r="K510" s="244"/>
      <c r="L510" s="249"/>
      <c r="M510" s="250"/>
      <c r="N510" s="251"/>
      <c r="O510" s="251"/>
      <c r="P510" s="251"/>
      <c r="Q510" s="251"/>
      <c r="R510" s="251"/>
      <c r="S510" s="251"/>
      <c r="T510" s="252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53" t="s">
        <v>196</v>
      </c>
      <c r="AU510" s="253" t="s">
        <v>85</v>
      </c>
      <c r="AV510" s="14" t="s">
        <v>85</v>
      </c>
      <c r="AW510" s="14" t="s">
        <v>33</v>
      </c>
      <c r="AX510" s="14" t="s">
        <v>72</v>
      </c>
      <c r="AY510" s="253" t="s">
        <v>186</v>
      </c>
    </row>
    <row r="511" s="14" customFormat="1">
      <c r="A511" s="14"/>
      <c r="B511" s="243"/>
      <c r="C511" s="244"/>
      <c r="D511" s="234" t="s">
        <v>196</v>
      </c>
      <c r="E511" s="245" t="s">
        <v>19</v>
      </c>
      <c r="F511" s="246" t="s">
        <v>2882</v>
      </c>
      <c r="G511" s="244"/>
      <c r="H511" s="247">
        <v>3.0899999999999999</v>
      </c>
      <c r="I511" s="248"/>
      <c r="J511" s="244"/>
      <c r="K511" s="244"/>
      <c r="L511" s="249"/>
      <c r="M511" s="250"/>
      <c r="N511" s="251"/>
      <c r="O511" s="251"/>
      <c r="P511" s="251"/>
      <c r="Q511" s="251"/>
      <c r="R511" s="251"/>
      <c r="S511" s="251"/>
      <c r="T511" s="252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53" t="s">
        <v>196</v>
      </c>
      <c r="AU511" s="253" t="s">
        <v>85</v>
      </c>
      <c r="AV511" s="14" t="s">
        <v>85</v>
      </c>
      <c r="AW511" s="14" t="s">
        <v>33</v>
      </c>
      <c r="AX511" s="14" t="s">
        <v>72</v>
      </c>
      <c r="AY511" s="253" t="s">
        <v>186</v>
      </c>
    </row>
    <row r="512" s="14" customFormat="1">
      <c r="A512" s="14"/>
      <c r="B512" s="243"/>
      <c r="C512" s="244"/>
      <c r="D512" s="234" t="s">
        <v>196</v>
      </c>
      <c r="E512" s="245" t="s">
        <v>19</v>
      </c>
      <c r="F512" s="246" t="s">
        <v>2883</v>
      </c>
      <c r="G512" s="244"/>
      <c r="H512" s="247">
        <v>1.24</v>
      </c>
      <c r="I512" s="248"/>
      <c r="J512" s="244"/>
      <c r="K512" s="244"/>
      <c r="L512" s="249"/>
      <c r="M512" s="250"/>
      <c r="N512" s="251"/>
      <c r="O512" s="251"/>
      <c r="P512" s="251"/>
      <c r="Q512" s="251"/>
      <c r="R512" s="251"/>
      <c r="S512" s="251"/>
      <c r="T512" s="252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53" t="s">
        <v>196</v>
      </c>
      <c r="AU512" s="253" t="s">
        <v>85</v>
      </c>
      <c r="AV512" s="14" t="s">
        <v>85</v>
      </c>
      <c r="AW512" s="14" t="s">
        <v>33</v>
      </c>
      <c r="AX512" s="14" t="s">
        <v>72</v>
      </c>
      <c r="AY512" s="253" t="s">
        <v>186</v>
      </c>
    </row>
    <row r="513" s="14" customFormat="1">
      <c r="A513" s="14"/>
      <c r="B513" s="243"/>
      <c r="C513" s="244"/>
      <c r="D513" s="234" t="s">
        <v>196</v>
      </c>
      <c r="E513" s="245" t="s">
        <v>19</v>
      </c>
      <c r="F513" s="246" t="s">
        <v>2883</v>
      </c>
      <c r="G513" s="244"/>
      <c r="H513" s="247">
        <v>1.24</v>
      </c>
      <c r="I513" s="248"/>
      <c r="J513" s="244"/>
      <c r="K513" s="244"/>
      <c r="L513" s="249"/>
      <c r="M513" s="250"/>
      <c r="N513" s="251"/>
      <c r="O513" s="251"/>
      <c r="P513" s="251"/>
      <c r="Q513" s="251"/>
      <c r="R513" s="251"/>
      <c r="S513" s="251"/>
      <c r="T513" s="252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3" t="s">
        <v>196</v>
      </c>
      <c r="AU513" s="253" t="s">
        <v>85</v>
      </c>
      <c r="AV513" s="14" t="s">
        <v>85</v>
      </c>
      <c r="AW513" s="14" t="s">
        <v>33</v>
      </c>
      <c r="AX513" s="14" t="s">
        <v>72</v>
      </c>
      <c r="AY513" s="253" t="s">
        <v>186</v>
      </c>
    </row>
    <row r="514" s="14" customFormat="1">
      <c r="A514" s="14"/>
      <c r="B514" s="243"/>
      <c r="C514" s="244"/>
      <c r="D514" s="234" t="s">
        <v>196</v>
      </c>
      <c r="E514" s="245" t="s">
        <v>19</v>
      </c>
      <c r="F514" s="246" t="s">
        <v>3058</v>
      </c>
      <c r="G514" s="244"/>
      <c r="H514" s="247">
        <v>1.698</v>
      </c>
      <c r="I514" s="248"/>
      <c r="J514" s="244"/>
      <c r="K514" s="244"/>
      <c r="L514" s="249"/>
      <c r="M514" s="250"/>
      <c r="N514" s="251"/>
      <c r="O514" s="251"/>
      <c r="P514" s="251"/>
      <c r="Q514" s="251"/>
      <c r="R514" s="251"/>
      <c r="S514" s="251"/>
      <c r="T514" s="252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53" t="s">
        <v>196</v>
      </c>
      <c r="AU514" s="253" t="s">
        <v>85</v>
      </c>
      <c r="AV514" s="14" t="s">
        <v>85</v>
      </c>
      <c r="AW514" s="14" t="s">
        <v>33</v>
      </c>
      <c r="AX514" s="14" t="s">
        <v>72</v>
      </c>
      <c r="AY514" s="253" t="s">
        <v>186</v>
      </c>
    </row>
    <row r="515" s="13" customFormat="1">
      <c r="A515" s="13"/>
      <c r="B515" s="232"/>
      <c r="C515" s="233"/>
      <c r="D515" s="234" t="s">
        <v>196</v>
      </c>
      <c r="E515" s="235" t="s">
        <v>19</v>
      </c>
      <c r="F515" s="236" t="s">
        <v>2885</v>
      </c>
      <c r="G515" s="233"/>
      <c r="H515" s="235" t="s">
        <v>19</v>
      </c>
      <c r="I515" s="237"/>
      <c r="J515" s="233"/>
      <c r="K515" s="233"/>
      <c r="L515" s="238"/>
      <c r="M515" s="239"/>
      <c r="N515" s="240"/>
      <c r="O515" s="240"/>
      <c r="P515" s="240"/>
      <c r="Q515" s="240"/>
      <c r="R515" s="240"/>
      <c r="S515" s="240"/>
      <c r="T515" s="241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2" t="s">
        <v>196</v>
      </c>
      <c r="AU515" s="242" t="s">
        <v>85</v>
      </c>
      <c r="AV515" s="13" t="s">
        <v>79</v>
      </c>
      <c r="AW515" s="13" t="s">
        <v>33</v>
      </c>
      <c r="AX515" s="13" t="s">
        <v>72</v>
      </c>
      <c r="AY515" s="242" t="s">
        <v>186</v>
      </c>
    </row>
    <row r="516" s="14" customFormat="1">
      <c r="A516" s="14"/>
      <c r="B516" s="243"/>
      <c r="C516" s="244"/>
      <c r="D516" s="234" t="s">
        <v>196</v>
      </c>
      <c r="E516" s="245" t="s">
        <v>19</v>
      </c>
      <c r="F516" s="246" t="s">
        <v>3028</v>
      </c>
      <c r="G516" s="244"/>
      <c r="H516" s="247">
        <v>18.030000000000001</v>
      </c>
      <c r="I516" s="248"/>
      <c r="J516" s="244"/>
      <c r="K516" s="244"/>
      <c r="L516" s="249"/>
      <c r="M516" s="250"/>
      <c r="N516" s="251"/>
      <c r="O516" s="251"/>
      <c r="P516" s="251"/>
      <c r="Q516" s="251"/>
      <c r="R516" s="251"/>
      <c r="S516" s="251"/>
      <c r="T516" s="252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3" t="s">
        <v>196</v>
      </c>
      <c r="AU516" s="253" t="s">
        <v>85</v>
      </c>
      <c r="AV516" s="14" t="s">
        <v>85</v>
      </c>
      <c r="AW516" s="14" t="s">
        <v>33</v>
      </c>
      <c r="AX516" s="14" t="s">
        <v>72</v>
      </c>
      <c r="AY516" s="253" t="s">
        <v>186</v>
      </c>
    </row>
    <row r="517" s="14" customFormat="1">
      <c r="A517" s="14"/>
      <c r="B517" s="243"/>
      <c r="C517" s="244"/>
      <c r="D517" s="234" t="s">
        <v>196</v>
      </c>
      <c r="E517" s="245" t="s">
        <v>19</v>
      </c>
      <c r="F517" s="246" t="s">
        <v>2887</v>
      </c>
      <c r="G517" s="244"/>
      <c r="H517" s="247">
        <v>8.3300000000000001</v>
      </c>
      <c r="I517" s="248"/>
      <c r="J517" s="244"/>
      <c r="K517" s="244"/>
      <c r="L517" s="249"/>
      <c r="M517" s="250"/>
      <c r="N517" s="251"/>
      <c r="O517" s="251"/>
      <c r="P517" s="251"/>
      <c r="Q517" s="251"/>
      <c r="R517" s="251"/>
      <c r="S517" s="251"/>
      <c r="T517" s="252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3" t="s">
        <v>196</v>
      </c>
      <c r="AU517" s="253" t="s">
        <v>85</v>
      </c>
      <c r="AV517" s="14" t="s">
        <v>85</v>
      </c>
      <c r="AW517" s="14" t="s">
        <v>33</v>
      </c>
      <c r="AX517" s="14" t="s">
        <v>72</v>
      </c>
      <c r="AY517" s="253" t="s">
        <v>186</v>
      </c>
    </row>
    <row r="518" s="14" customFormat="1">
      <c r="A518" s="14"/>
      <c r="B518" s="243"/>
      <c r="C518" s="244"/>
      <c r="D518" s="234" t="s">
        <v>196</v>
      </c>
      <c r="E518" s="245" t="s">
        <v>19</v>
      </c>
      <c r="F518" s="246" t="s">
        <v>2888</v>
      </c>
      <c r="G518" s="244"/>
      <c r="H518" s="247">
        <v>1.3700000000000001</v>
      </c>
      <c r="I518" s="248"/>
      <c r="J518" s="244"/>
      <c r="K518" s="244"/>
      <c r="L518" s="249"/>
      <c r="M518" s="250"/>
      <c r="N518" s="251"/>
      <c r="O518" s="251"/>
      <c r="P518" s="251"/>
      <c r="Q518" s="251"/>
      <c r="R518" s="251"/>
      <c r="S518" s="251"/>
      <c r="T518" s="252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3" t="s">
        <v>196</v>
      </c>
      <c r="AU518" s="253" t="s">
        <v>85</v>
      </c>
      <c r="AV518" s="14" t="s">
        <v>85</v>
      </c>
      <c r="AW518" s="14" t="s">
        <v>33</v>
      </c>
      <c r="AX518" s="14" t="s">
        <v>72</v>
      </c>
      <c r="AY518" s="253" t="s">
        <v>186</v>
      </c>
    </row>
    <row r="519" s="14" customFormat="1">
      <c r="A519" s="14"/>
      <c r="B519" s="243"/>
      <c r="C519" s="244"/>
      <c r="D519" s="234" t="s">
        <v>196</v>
      </c>
      <c r="E519" s="245" t="s">
        <v>19</v>
      </c>
      <c r="F519" s="246" t="s">
        <v>2889</v>
      </c>
      <c r="G519" s="244"/>
      <c r="H519" s="247">
        <v>1.9299999999999999</v>
      </c>
      <c r="I519" s="248"/>
      <c r="J519" s="244"/>
      <c r="K519" s="244"/>
      <c r="L519" s="249"/>
      <c r="M519" s="250"/>
      <c r="N519" s="251"/>
      <c r="O519" s="251"/>
      <c r="P519" s="251"/>
      <c r="Q519" s="251"/>
      <c r="R519" s="251"/>
      <c r="S519" s="251"/>
      <c r="T519" s="252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53" t="s">
        <v>196</v>
      </c>
      <c r="AU519" s="253" t="s">
        <v>85</v>
      </c>
      <c r="AV519" s="14" t="s">
        <v>85</v>
      </c>
      <c r="AW519" s="14" t="s">
        <v>33</v>
      </c>
      <c r="AX519" s="14" t="s">
        <v>72</v>
      </c>
      <c r="AY519" s="253" t="s">
        <v>186</v>
      </c>
    </row>
    <row r="520" s="2" customFormat="1" ht="24.15" customHeight="1">
      <c r="A520" s="38"/>
      <c r="B520" s="39"/>
      <c r="C520" s="254" t="s">
        <v>1646</v>
      </c>
      <c r="D520" s="254" t="s">
        <v>236</v>
      </c>
      <c r="E520" s="255" t="s">
        <v>3070</v>
      </c>
      <c r="F520" s="256" t="s">
        <v>3071</v>
      </c>
      <c r="G520" s="257" t="s">
        <v>256</v>
      </c>
      <c r="H520" s="258">
        <v>314.61700000000002</v>
      </c>
      <c r="I520" s="259"/>
      <c r="J520" s="260">
        <f>ROUND(I520*H520,2)</f>
        <v>0</v>
      </c>
      <c r="K520" s="261"/>
      <c r="L520" s="262"/>
      <c r="M520" s="263" t="s">
        <v>19</v>
      </c>
      <c r="N520" s="264" t="s">
        <v>44</v>
      </c>
      <c r="O520" s="84"/>
      <c r="P520" s="223">
        <f>O520*H520</f>
        <v>0</v>
      </c>
      <c r="Q520" s="223">
        <v>0.0054000000000000003</v>
      </c>
      <c r="R520" s="223">
        <f>Q520*H520</f>
        <v>1.6989318000000002</v>
      </c>
      <c r="S520" s="223">
        <v>0</v>
      </c>
      <c r="T520" s="224">
        <f>S520*H520</f>
        <v>0</v>
      </c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R520" s="225" t="s">
        <v>406</v>
      </c>
      <c r="AT520" s="225" t="s">
        <v>236</v>
      </c>
      <c r="AU520" s="225" t="s">
        <v>85</v>
      </c>
      <c r="AY520" s="17" t="s">
        <v>186</v>
      </c>
      <c r="BE520" s="226">
        <f>IF(N520="základní",J520,0)</f>
        <v>0</v>
      </c>
      <c r="BF520" s="226">
        <f>IF(N520="snížená",J520,0)</f>
        <v>0</v>
      </c>
      <c r="BG520" s="226">
        <f>IF(N520="zákl. přenesená",J520,0)</f>
        <v>0</v>
      </c>
      <c r="BH520" s="226">
        <f>IF(N520="sníž. přenesená",J520,0)</f>
        <v>0</v>
      </c>
      <c r="BI520" s="226">
        <f>IF(N520="nulová",J520,0)</f>
        <v>0</v>
      </c>
      <c r="BJ520" s="17" t="s">
        <v>85</v>
      </c>
      <c r="BK520" s="226">
        <f>ROUND(I520*H520,2)</f>
        <v>0</v>
      </c>
      <c r="BL520" s="17" t="s">
        <v>306</v>
      </c>
      <c r="BM520" s="225" t="s">
        <v>3072</v>
      </c>
    </row>
    <row r="521" s="14" customFormat="1">
      <c r="A521" s="14"/>
      <c r="B521" s="243"/>
      <c r="C521" s="244"/>
      <c r="D521" s="234" t="s">
        <v>196</v>
      </c>
      <c r="E521" s="244"/>
      <c r="F521" s="246" t="s">
        <v>3073</v>
      </c>
      <c r="G521" s="244"/>
      <c r="H521" s="247">
        <v>314.61700000000002</v>
      </c>
      <c r="I521" s="248"/>
      <c r="J521" s="244"/>
      <c r="K521" s="244"/>
      <c r="L521" s="249"/>
      <c r="M521" s="250"/>
      <c r="N521" s="251"/>
      <c r="O521" s="251"/>
      <c r="P521" s="251"/>
      <c r="Q521" s="251"/>
      <c r="R521" s="251"/>
      <c r="S521" s="251"/>
      <c r="T521" s="252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3" t="s">
        <v>196</v>
      </c>
      <c r="AU521" s="253" t="s">
        <v>85</v>
      </c>
      <c r="AV521" s="14" t="s">
        <v>85</v>
      </c>
      <c r="AW521" s="14" t="s">
        <v>4</v>
      </c>
      <c r="AX521" s="14" t="s">
        <v>79</v>
      </c>
      <c r="AY521" s="253" t="s">
        <v>186</v>
      </c>
    </row>
    <row r="522" s="2" customFormat="1" ht="24.15" customHeight="1">
      <c r="A522" s="38"/>
      <c r="B522" s="39"/>
      <c r="C522" s="213" t="s">
        <v>631</v>
      </c>
      <c r="D522" s="213" t="s">
        <v>188</v>
      </c>
      <c r="E522" s="214" t="s">
        <v>3074</v>
      </c>
      <c r="F522" s="215" t="s">
        <v>3075</v>
      </c>
      <c r="G522" s="216" t="s">
        <v>256</v>
      </c>
      <c r="H522" s="217">
        <v>34.350000000000001</v>
      </c>
      <c r="I522" s="218"/>
      <c r="J522" s="219">
        <f>ROUND(I522*H522,2)</f>
        <v>0</v>
      </c>
      <c r="K522" s="220"/>
      <c r="L522" s="44"/>
      <c r="M522" s="221" t="s">
        <v>19</v>
      </c>
      <c r="N522" s="222" t="s">
        <v>44</v>
      </c>
      <c r="O522" s="84"/>
      <c r="P522" s="223">
        <f>O522*H522</f>
        <v>0</v>
      </c>
      <c r="Q522" s="223">
        <v>0</v>
      </c>
      <c r="R522" s="223">
        <f>Q522*H522</f>
        <v>0</v>
      </c>
      <c r="S522" s="223">
        <v>0</v>
      </c>
      <c r="T522" s="224">
        <f>S522*H522</f>
        <v>0</v>
      </c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R522" s="225" t="s">
        <v>306</v>
      </c>
      <c r="AT522" s="225" t="s">
        <v>188</v>
      </c>
      <c r="AU522" s="225" t="s">
        <v>85</v>
      </c>
      <c r="AY522" s="17" t="s">
        <v>186</v>
      </c>
      <c r="BE522" s="226">
        <f>IF(N522="základní",J522,0)</f>
        <v>0</v>
      </c>
      <c r="BF522" s="226">
        <f>IF(N522="snížená",J522,0)</f>
        <v>0</v>
      </c>
      <c r="BG522" s="226">
        <f>IF(N522="zákl. přenesená",J522,0)</f>
        <v>0</v>
      </c>
      <c r="BH522" s="226">
        <f>IF(N522="sníž. přenesená",J522,0)</f>
        <v>0</v>
      </c>
      <c r="BI522" s="226">
        <f>IF(N522="nulová",J522,0)</f>
        <v>0</v>
      </c>
      <c r="BJ522" s="17" t="s">
        <v>85</v>
      </c>
      <c r="BK522" s="226">
        <f>ROUND(I522*H522,2)</f>
        <v>0</v>
      </c>
      <c r="BL522" s="17" t="s">
        <v>306</v>
      </c>
      <c r="BM522" s="225" t="s">
        <v>3076</v>
      </c>
    </row>
    <row r="523" s="2" customFormat="1">
      <c r="A523" s="38"/>
      <c r="B523" s="39"/>
      <c r="C523" s="40"/>
      <c r="D523" s="227" t="s">
        <v>194</v>
      </c>
      <c r="E523" s="40"/>
      <c r="F523" s="228" t="s">
        <v>3077</v>
      </c>
      <c r="G523" s="40"/>
      <c r="H523" s="40"/>
      <c r="I523" s="229"/>
      <c r="J523" s="40"/>
      <c r="K523" s="40"/>
      <c r="L523" s="44"/>
      <c r="M523" s="230"/>
      <c r="N523" s="231"/>
      <c r="O523" s="84"/>
      <c r="P523" s="84"/>
      <c r="Q523" s="84"/>
      <c r="R523" s="84"/>
      <c r="S523" s="84"/>
      <c r="T523" s="85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T523" s="17" t="s">
        <v>194</v>
      </c>
      <c r="AU523" s="17" t="s">
        <v>85</v>
      </c>
    </row>
    <row r="524" s="13" customFormat="1">
      <c r="A524" s="13"/>
      <c r="B524" s="232"/>
      <c r="C524" s="233"/>
      <c r="D524" s="234" t="s">
        <v>196</v>
      </c>
      <c r="E524" s="235" t="s">
        <v>19</v>
      </c>
      <c r="F524" s="236" t="s">
        <v>287</v>
      </c>
      <c r="G524" s="233"/>
      <c r="H524" s="235" t="s">
        <v>19</v>
      </c>
      <c r="I524" s="237"/>
      <c r="J524" s="233"/>
      <c r="K524" s="233"/>
      <c r="L524" s="238"/>
      <c r="M524" s="239"/>
      <c r="N524" s="240"/>
      <c r="O524" s="240"/>
      <c r="P524" s="240"/>
      <c r="Q524" s="240"/>
      <c r="R524" s="240"/>
      <c r="S524" s="240"/>
      <c r="T524" s="241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2" t="s">
        <v>196</v>
      </c>
      <c r="AU524" s="242" t="s">
        <v>85</v>
      </c>
      <c r="AV524" s="13" t="s">
        <v>79</v>
      </c>
      <c r="AW524" s="13" t="s">
        <v>33</v>
      </c>
      <c r="AX524" s="13" t="s">
        <v>72</v>
      </c>
      <c r="AY524" s="242" t="s">
        <v>186</v>
      </c>
    </row>
    <row r="525" s="13" customFormat="1">
      <c r="A525" s="13"/>
      <c r="B525" s="232"/>
      <c r="C525" s="233"/>
      <c r="D525" s="234" t="s">
        <v>196</v>
      </c>
      <c r="E525" s="235" t="s">
        <v>19</v>
      </c>
      <c r="F525" s="236" t="s">
        <v>2852</v>
      </c>
      <c r="G525" s="233"/>
      <c r="H525" s="235" t="s">
        <v>19</v>
      </c>
      <c r="I525" s="237"/>
      <c r="J525" s="233"/>
      <c r="K525" s="233"/>
      <c r="L525" s="238"/>
      <c r="M525" s="239"/>
      <c r="N525" s="240"/>
      <c r="O525" s="240"/>
      <c r="P525" s="240"/>
      <c r="Q525" s="240"/>
      <c r="R525" s="240"/>
      <c r="S525" s="240"/>
      <c r="T525" s="241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2" t="s">
        <v>196</v>
      </c>
      <c r="AU525" s="242" t="s">
        <v>85</v>
      </c>
      <c r="AV525" s="13" t="s">
        <v>79</v>
      </c>
      <c r="AW525" s="13" t="s">
        <v>33</v>
      </c>
      <c r="AX525" s="13" t="s">
        <v>72</v>
      </c>
      <c r="AY525" s="242" t="s">
        <v>186</v>
      </c>
    </row>
    <row r="526" s="13" customFormat="1">
      <c r="A526" s="13"/>
      <c r="B526" s="232"/>
      <c r="C526" s="233"/>
      <c r="D526" s="234" t="s">
        <v>196</v>
      </c>
      <c r="E526" s="235" t="s">
        <v>19</v>
      </c>
      <c r="F526" s="236" t="s">
        <v>3078</v>
      </c>
      <c r="G526" s="233"/>
      <c r="H526" s="235" t="s">
        <v>19</v>
      </c>
      <c r="I526" s="237"/>
      <c r="J526" s="233"/>
      <c r="K526" s="233"/>
      <c r="L526" s="238"/>
      <c r="M526" s="239"/>
      <c r="N526" s="240"/>
      <c r="O526" s="240"/>
      <c r="P526" s="240"/>
      <c r="Q526" s="240"/>
      <c r="R526" s="240"/>
      <c r="S526" s="240"/>
      <c r="T526" s="241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2" t="s">
        <v>196</v>
      </c>
      <c r="AU526" s="242" t="s">
        <v>85</v>
      </c>
      <c r="AV526" s="13" t="s">
        <v>79</v>
      </c>
      <c r="AW526" s="13" t="s">
        <v>33</v>
      </c>
      <c r="AX526" s="13" t="s">
        <v>72</v>
      </c>
      <c r="AY526" s="242" t="s">
        <v>186</v>
      </c>
    </row>
    <row r="527" s="13" customFormat="1">
      <c r="A527" s="13"/>
      <c r="B527" s="232"/>
      <c r="C527" s="233"/>
      <c r="D527" s="234" t="s">
        <v>196</v>
      </c>
      <c r="E527" s="235" t="s">
        <v>19</v>
      </c>
      <c r="F527" s="236" t="s">
        <v>3079</v>
      </c>
      <c r="G527" s="233"/>
      <c r="H527" s="235" t="s">
        <v>19</v>
      </c>
      <c r="I527" s="237"/>
      <c r="J527" s="233"/>
      <c r="K527" s="233"/>
      <c r="L527" s="238"/>
      <c r="M527" s="239"/>
      <c r="N527" s="240"/>
      <c r="O527" s="240"/>
      <c r="P527" s="240"/>
      <c r="Q527" s="240"/>
      <c r="R527" s="240"/>
      <c r="S527" s="240"/>
      <c r="T527" s="241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2" t="s">
        <v>196</v>
      </c>
      <c r="AU527" s="242" t="s">
        <v>85</v>
      </c>
      <c r="AV527" s="13" t="s">
        <v>79</v>
      </c>
      <c r="AW527" s="13" t="s">
        <v>33</v>
      </c>
      <c r="AX527" s="13" t="s">
        <v>72</v>
      </c>
      <c r="AY527" s="242" t="s">
        <v>186</v>
      </c>
    </row>
    <row r="528" s="14" customFormat="1">
      <c r="A528" s="14"/>
      <c r="B528" s="243"/>
      <c r="C528" s="244"/>
      <c r="D528" s="234" t="s">
        <v>196</v>
      </c>
      <c r="E528" s="245" t="s">
        <v>19</v>
      </c>
      <c r="F528" s="246" t="s">
        <v>2855</v>
      </c>
      <c r="G528" s="244"/>
      <c r="H528" s="247">
        <v>1.49</v>
      </c>
      <c r="I528" s="248"/>
      <c r="J528" s="244"/>
      <c r="K528" s="244"/>
      <c r="L528" s="249"/>
      <c r="M528" s="250"/>
      <c r="N528" s="251"/>
      <c r="O528" s="251"/>
      <c r="P528" s="251"/>
      <c r="Q528" s="251"/>
      <c r="R528" s="251"/>
      <c r="S528" s="251"/>
      <c r="T528" s="252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3" t="s">
        <v>196</v>
      </c>
      <c r="AU528" s="253" t="s">
        <v>85</v>
      </c>
      <c r="AV528" s="14" t="s">
        <v>85</v>
      </c>
      <c r="AW528" s="14" t="s">
        <v>33</v>
      </c>
      <c r="AX528" s="14" t="s">
        <v>72</v>
      </c>
      <c r="AY528" s="253" t="s">
        <v>186</v>
      </c>
    </row>
    <row r="529" s="14" customFormat="1">
      <c r="A529" s="14"/>
      <c r="B529" s="243"/>
      <c r="C529" s="244"/>
      <c r="D529" s="234" t="s">
        <v>196</v>
      </c>
      <c r="E529" s="245" t="s">
        <v>19</v>
      </c>
      <c r="F529" s="246" t="s">
        <v>2856</v>
      </c>
      <c r="G529" s="244"/>
      <c r="H529" s="247">
        <v>1.4299999999999999</v>
      </c>
      <c r="I529" s="248"/>
      <c r="J529" s="244"/>
      <c r="K529" s="244"/>
      <c r="L529" s="249"/>
      <c r="M529" s="250"/>
      <c r="N529" s="251"/>
      <c r="O529" s="251"/>
      <c r="P529" s="251"/>
      <c r="Q529" s="251"/>
      <c r="R529" s="251"/>
      <c r="S529" s="251"/>
      <c r="T529" s="252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3" t="s">
        <v>196</v>
      </c>
      <c r="AU529" s="253" t="s">
        <v>85</v>
      </c>
      <c r="AV529" s="14" t="s">
        <v>85</v>
      </c>
      <c r="AW529" s="14" t="s">
        <v>33</v>
      </c>
      <c r="AX529" s="14" t="s">
        <v>72</v>
      </c>
      <c r="AY529" s="253" t="s">
        <v>186</v>
      </c>
    </row>
    <row r="530" s="13" customFormat="1">
      <c r="A530" s="13"/>
      <c r="B530" s="232"/>
      <c r="C530" s="233"/>
      <c r="D530" s="234" t="s">
        <v>196</v>
      </c>
      <c r="E530" s="235" t="s">
        <v>19</v>
      </c>
      <c r="F530" s="236" t="s">
        <v>2857</v>
      </c>
      <c r="G530" s="233"/>
      <c r="H530" s="235" t="s">
        <v>19</v>
      </c>
      <c r="I530" s="237"/>
      <c r="J530" s="233"/>
      <c r="K530" s="233"/>
      <c r="L530" s="238"/>
      <c r="M530" s="239"/>
      <c r="N530" s="240"/>
      <c r="O530" s="240"/>
      <c r="P530" s="240"/>
      <c r="Q530" s="240"/>
      <c r="R530" s="240"/>
      <c r="S530" s="240"/>
      <c r="T530" s="241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2" t="s">
        <v>196</v>
      </c>
      <c r="AU530" s="242" t="s">
        <v>85</v>
      </c>
      <c r="AV530" s="13" t="s">
        <v>79</v>
      </c>
      <c r="AW530" s="13" t="s">
        <v>33</v>
      </c>
      <c r="AX530" s="13" t="s">
        <v>72</v>
      </c>
      <c r="AY530" s="242" t="s">
        <v>186</v>
      </c>
    </row>
    <row r="531" s="13" customFormat="1">
      <c r="A531" s="13"/>
      <c r="B531" s="232"/>
      <c r="C531" s="233"/>
      <c r="D531" s="234" t="s">
        <v>196</v>
      </c>
      <c r="E531" s="235" t="s">
        <v>19</v>
      </c>
      <c r="F531" s="236" t="s">
        <v>3080</v>
      </c>
      <c r="G531" s="233"/>
      <c r="H531" s="235" t="s">
        <v>19</v>
      </c>
      <c r="I531" s="237"/>
      <c r="J531" s="233"/>
      <c r="K531" s="233"/>
      <c r="L531" s="238"/>
      <c r="M531" s="239"/>
      <c r="N531" s="240"/>
      <c r="O531" s="240"/>
      <c r="P531" s="240"/>
      <c r="Q531" s="240"/>
      <c r="R531" s="240"/>
      <c r="S531" s="240"/>
      <c r="T531" s="241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2" t="s">
        <v>196</v>
      </c>
      <c r="AU531" s="242" t="s">
        <v>85</v>
      </c>
      <c r="AV531" s="13" t="s">
        <v>79</v>
      </c>
      <c r="AW531" s="13" t="s">
        <v>33</v>
      </c>
      <c r="AX531" s="13" t="s">
        <v>72</v>
      </c>
      <c r="AY531" s="242" t="s">
        <v>186</v>
      </c>
    </row>
    <row r="532" s="13" customFormat="1">
      <c r="A532" s="13"/>
      <c r="B532" s="232"/>
      <c r="C532" s="233"/>
      <c r="D532" s="234" t="s">
        <v>196</v>
      </c>
      <c r="E532" s="235" t="s">
        <v>19</v>
      </c>
      <c r="F532" s="236" t="s">
        <v>3010</v>
      </c>
      <c r="G532" s="233"/>
      <c r="H532" s="235" t="s">
        <v>19</v>
      </c>
      <c r="I532" s="237"/>
      <c r="J532" s="233"/>
      <c r="K532" s="233"/>
      <c r="L532" s="238"/>
      <c r="M532" s="239"/>
      <c r="N532" s="240"/>
      <c r="O532" s="240"/>
      <c r="P532" s="240"/>
      <c r="Q532" s="240"/>
      <c r="R532" s="240"/>
      <c r="S532" s="240"/>
      <c r="T532" s="241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2" t="s">
        <v>196</v>
      </c>
      <c r="AU532" s="242" t="s">
        <v>85</v>
      </c>
      <c r="AV532" s="13" t="s">
        <v>79</v>
      </c>
      <c r="AW532" s="13" t="s">
        <v>33</v>
      </c>
      <c r="AX532" s="13" t="s">
        <v>72</v>
      </c>
      <c r="AY532" s="242" t="s">
        <v>186</v>
      </c>
    </row>
    <row r="533" s="14" customFormat="1">
      <c r="A533" s="14"/>
      <c r="B533" s="243"/>
      <c r="C533" s="244"/>
      <c r="D533" s="234" t="s">
        <v>196</v>
      </c>
      <c r="E533" s="245" t="s">
        <v>19</v>
      </c>
      <c r="F533" s="246" t="s">
        <v>2859</v>
      </c>
      <c r="G533" s="244"/>
      <c r="H533" s="247">
        <v>1.3999999999999999</v>
      </c>
      <c r="I533" s="248"/>
      <c r="J533" s="244"/>
      <c r="K533" s="244"/>
      <c r="L533" s="249"/>
      <c r="M533" s="250"/>
      <c r="N533" s="251"/>
      <c r="O533" s="251"/>
      <c r="P533" s="251"/>
      <c r="Q533" s="251"/>
      <c r="R533" s="251"/>
      <c r="S533" s="251"/>
      <c r="T533" s="252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53" t="s">
        <v>196</v>
      </c>
      <c r="AU533" s="253" t="s">
        <v>85</v>
      </c>
      <c r="AV533" s="14" t="s">
        <v>85</v>
      </c>
      <c r="AW533" s="14" t="s">
        <v>33</v>
      </c>
      <c r="AX533" s="14" t="s">
        <v>72</v>
      </c>
      <c r="AY533" s="253" t="s">
        <v>186</v>
      </c>
    </row>
    <row r="534" s="14" customFormat="1">
      <c r="A534" s="14"/>
      <c r="B534" s="243"/>
      <c r="C534" s="244"/>
      <c r="D534" s="234" t="s">
        <v>196</v>
      </c>
      <c r="E534" s="245" t="s">
        <v>19</v>
      </c>
      <c r="F534" s="246" t="s">
        <v>2860</v>
      </c>
      <c r="G534" s="244"/>
      <c r="H534" s="247">
        <v>2.4500000000000002</v>
      </c>
      <c r="I534" s="248"/>
      <c r="J534" s="244"/>
      <c r="K534" s="244"/>
      <c r="L534" s="249"/>
      <c r="M534" s="250"/>
      <c r="N534" s="251"/>
      <c r="O534" s="251"/>
      <c r="P534" s="251"/>
      <c r="Q534" s="251"/>
      <c r="R534" s="251"/>
      <c r="S534" s="251"/>
      <c r="T534" s="252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3" t="s">
        <v>196</v>
      </c>
      <c r="AU534" s="253" t="s">
        <v>85</v>
      </c>
      <c r="AV534" s="14" t="s">
        <v>85</v>
      </c>
      <c r="AW534" s="14" t="s">
        <v>33</v>
      </c>
      <c r="AX534" s="14" t="s">
        <v>72</v>
      </c>
      <c r="AY534" s="253" t="s">
        <v>186</v>
      </c>
    </row>
    <row r="535" s="14" customFormat="1">
      <c r="A535" s="14"/>
      <c r="B535" s="243"/>
      <c r="C535" s="244"/>
      <c r="D535" s="234" t="s">
        <v>196</v>
      </c>
      <c r="E535" s="245" t="s">
        <v>19</v>
      </c>
      <c r="F535" s="246" t="s">
        <v>3034</v>
      </c>
      <c r="G535" s="244"/>
      <c r="H535" s="247">
        <v>1.47</v>
      </c>
      <c r="I535" s="248"/>
      <c r="J535" s="244"/>
      <c r="K535" s="244"/>
      <c r="L535" s="249"/>
      <c r="M535" s="250"/>
      <c r="N535" s="251"/>
      <c r="O535" s="251"/>
      <c r="P535" s="251"/>
      <c r="Q535" s="251"/>
      <c r="R535" s="251"/>
      <c r="S535" s="251"/>
      <c r="T535" s="252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3" t="s">
        <v>196</v>
      </c>
      <c r="AU535" s="253" t="s">
        <v>85</v>
      </c>
      <c r="AV535" s="14" t="s">
        <v>85</v>
      </c>
      <c r="AW535" s="14" t="s">
        <v>33</v>
      </c>
      <c r="AX535" s="14" t="s">
        <v>72</v>
      </c>
      <c r="AY535" s="253" t="s">
        <v>186</v>
      </c>
    </row>
    <row r="536" s="14" customFormat="1">
      <c r="A536" s="14"/>
      <c r="B536" s="243"/>
      <c r="C536" s="244"/>
      <c r="D536" s="234" t="s">
        <v>196</v>
      </c>
      <c r="E536" s="245" t="s">
        <v>19</v>
      </c>
      <c r="F536" s="246" t="s">
        <v>3035</v>
      </c>
      <c r="G536" s="244"/>
      <c r="H536" s="247">
        <v>1.48</v>
      </c>
      <c r="I536" s="248"/>
      <c r="J536" s="244"/>
      <c r="K536" s="244"/>
      <c r="L536" s="249"/>
      <c r="M536" s="250"/>
      <c r="N536" s="251"/>
      <c r="O536" s="251"/>
      <c r="P536" s="251"/>
      <c r="Q536" s="251"/>
      <c r="R536" s="251"/>
      <c r="S536" s="251"/>
      <c r="T536" s="252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3" t="s">
        <v>196</v>
      </c>
      <c r="AU536" s="253" t="s">
        <v>85</v>
      </c>
      <c r="AV536" s="14" t="s">
        <v>85</v>
      </c>
      <c r="AW536" s="14" t="s">
        <v>33</v>
      </c>
      <c r="AX536" s="14" t="s">
        <v>72</v>
      </c>
      <c r="AY536" s="253" t="s">
        <v>186</v>
      </c>
    </row>
    <row r="537" s="13" customFormat="1">
      <c r="A537" s="13"/>
      <c r="B537" s="232"/>
      <c r="C537" s="233"/>
      <c r="D537" s="234" t="s">
        <v>196</v>
      </c>
      <c r="E537" s="235" t="s">
        <v>19</v>
      </c>
      <c r="F537" s="236" t="s">
        <v>3081</v>
      </c>
      <c r="G537" s="233"/>
      <c r="H537" s="235" t="s">
        <v>19</v>
      </c>
      <c r="I537" s="237"/>
      <c r="J537" s="233"/>
      <c r="K537" s="233"/>
      <c r="L537" s="238"/>
      <c r="M537" s="239"/>
      <c r="N537" s="240"/>
      <c r="O537" s="240"/>
      <c r="P537" s="240"/>
      <c r="Q537" s="240"/>
      <c r="R537" s="240"/>
      <c r="S537" s="240"/>
      <c r="T537" s="241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2" t="s">
        <v>196</v>
      </c>
      <c r="AU537" s="242" t="s">
        <v>85</v>
      </c>
      <c r="AV537" s="13" t="s">
        <v>79</v>
      </c>
      <c r="AW537" s="13" t="s">
        <v>33</v>
      </c>
      <c r="AX537" s="13" t="s">
        <v>72</v>
      </c>
      <c r="AY537" s="242" t="s">
        <v>186</v>
      </c>
    </row>
    <row r="538" s="14" customFormat="1">
      <c r="A538" s="14"/>
      <c r="B538" s="243"/>
      <c r="C538" s="244"/>
      <c r="D538" s="234" t="s">
        <v>196</v>
      </c>
      <c r="E538" s="245" t="s">
        <v>19</v>
      </c>
      <c r="F538" s="246" t="s">
        <v>3036</v>
      </c>
      <c r="G538" s="244"/>
      <c r="H538" s="247">
        <v>1.03</v>
      </c>
      <c r="I538" s="248"/>
      <c r="J538" s="244"/>
      <c r="K538" s="244"/>
      <c r="L538" s="249"/>
      <c r="M538" s="250"/>
      <c r="N538" s="251"/>
      <c r="O538" s="251"/>
      <c r="P538" s="251"/>
      <c r="Q538" s="251"/>
      <c r="R538" s="251"/>
      <c r="S538" s="251"/>
      <c r="T538" s="252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3" t="s">
        <v>196</v>
      </c>
      <c r="AU538" s="253" t="s">
        <v>85</v>
      </c>
      <c r="AV538" s="14" t="s">
        <v>85</v>
      </c>
      <c r="AW538" s="14" t="s">
        <v>33</v>
      </c>
      <c r="AX538" s="14" t="s">
        <v>72</v>
      </c>
      <c r="AY538" s="253" t="s">
        <v>186</v>
      </c>
    </row>
    <row r="539" s="14" customFormat="1">
      <c r="A539" s="14"/>
      <c r="B539" s="243"/>
      <c r="C539" s="244"/>
      <c r="D539" s="234" t="s">
        <v>196</v>
      </c>
      <c r="E539" s="245" t="s">
        <v>19</v>
      </c>
      <c r="F539" s="246" t="s">
        <v>3015</v>
      </c>
      <c r="G539" s="244"/>
      <c r="H539" s="247">
        <v>1.1499999999999999</v>
      </c>
      <c r="I539" s="248"/>
      <c r="J539" s="244"/>
      <c r="K539" s="244"/>
      <c r="L539" s="249"/>
      <c r="M539" s="250"/>
      <c r="N539" s="251"/>
      <c r="O539" s="251"/>
      <c r="P539" s="251"/>
      <c r="Q539" s="251"/>
      <c r="R539" s="251"/>
      <c r="S539" s="251"/>
      <c r="T539" s="252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3" t="s">
        <v>196</v>
      </c>
      <c r="AU539" s="253" t="s">
        <v>85</v>
      </c>
      <c r="AV539" s="14" t="s">
        <v>85</v>
      </c>
      <c r="AW539" s="14" t="s">
        <v>33</v>
      </c>
      <c r="AX539" s="14" t="s">
        <v>72</v>
      </c>
      <c r="AY539" s="253" t="s">
        <v>186</v>
      </c>
    </row>
    <row r="540" s="14" customFormat="1">
      <c r="A540" s="14"/>
      <c r="B540" s="243"/>
      <c r="C540" s="244"/>
      <c r="D540" s="234" t="s">
        <v>196</v>
      </c>
      <c r="E540" s="245" t="s">
        <v>19</v>
      </c>
      <c r="F540" s="246" t="s">
        <v>3016</v>
      </c>
      <c r="G540" s="244"/>
      <c r="H540" s="247">
        <v>1.1499999999999999</v>
      </c>
      <c r="I540" s="248"/>
      <c r="J540" s="244"/>
      <c r="K540" s="244"/>
      <c r="L540" s="249"/>
      <c r="M540" s="250"/>
      <c r="N540" s="251"/>
      <c r="O540" s="251"/>
      <c r="P540" s="251"/>
      <c r="Q540" s="251"/>
      <c r="R540" s="251"/>
      <c r="S540" s="251"/>
      <c r="T540" s="252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3" t="s">
        <v>196</v>
      </c>
      <c r="AU540" s="253" t="s">
        <v>85</v>
      </c>
      <c r="AV540" s="14" t="s">
        <v>85</v>
      </c>
      <c r="AW540" s="14" t="s">
        <v>33</v>
      </c>
      <c r="AX540" s="14" t="s">
        <v>72</v>
      </c>
      <c r="AY540" s="253" t="s">
        <v>186</v>
      </c>
    </row>
    <row r="541" s="14" customFormat="1">
      <c r="A541" s="14"/>
      <c r="B541" s="243"/>
      <c r="C541" s="244"/>
      <c r="D541" s="234" t="s">
        <v>196</v>
      </c>
      <c r="E541" s="245" t="s">
        <v>19</v>
      </c>
      <c r="F541" s="246" t="s">
        <v>3037</v>
      </c>
      <c r="G541" s="244"/>
      <c r="H541" s="247">
        <v>1.19</v>
      </c>
      <c r="I541" s="248"/>
      <c r="J541" s="244"/>
      <c r="K541" s="244"/>
      <c r="L541" s="249"/>
      <c r="M541" s="250"/>
      <c r="N541" s="251"/>
      <c r="O541" s="251"/>
      <c r="P541" s="251"/>
      <c r="Q541" s="251"/>
      <c r="R541" s="251"/>
      <c r="S541" s="251"/>
      <c r="T541" s="252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3" t="s">
        <v>196</v>
      </c>
      <c r="AU541" s="253" t="s">
        <v>85</v>
      </c>
      <c r="AV541" s="14" t="s">
        <v>85</v>
      </c>
      <c r="AW541" s="14" t="s">
        <v>33</v>
      </c>
      <c r="AX541" s="14" t="s">
        <v>72</v>
      </c>
      <c r="AY541" s="253" t="s">
        <v>186</v>
      </c>
    </row>
    <row r="542" s="14" customFormat="1">
      <c r="A542" s="14"/>
      <c r="B542" s="243"/>
      <c r="C542" s="244"/>
      <c r="D542" s="234" t="s">
        <v>196</v>
      </c>
      <c r="E542" s="245" t="s">
        <v>19</v>
      </c>
      <c r="F542" s="246" t="s">
        <v>3038</v>
      </c>
      <c r="G542" s="244"/>
      <c r="H542" s="247">
        <v>1.48</v>
      </c>
      <c r="I542" s="248"/>
      <c r="J542" s="244"/>
      <c r="K542" s="244"/>
      <c r="L542" s="249"/>
      <c r="M542" s="250"/>
      <c r="N542" s="251"/>
      <c r="O542" s="251"/>
      <c r="P542" s="251"/>
      <c r="Q542" s="251"/>
      <c r="R542" s="251"/>
      <c r="S542" s="251"/>
      <c r="T542" s="252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53" t="s">
        <v>196</v>
      </c>
      <c r="AU542" s="253" t="s">
        <v>85</v>
      </c>
      <c r="AV542" s="14" t="s">
        <v>85</v>
      </c>
      <c r="AW542" s="14" t="s">
        <v>33</v>
      </c>
      <c r="AX542" s="14" t="s">
        <v>72</v>
      </c>
      <c r="AY542" s="253" t="s">
        <v>186</v>
      </c>
    </row>
    <row r="543" s="13" customFormat="1">
      <c r="A543" s="13"/>
      <c r="B543" s="232"/>
      <c r="C543" s="233"/>
      <c r="D543" s="234" t="s">
        <v>196</v>
      </c>
      <c r="E543" s="235" t="s">
        <v>19</v>
      </c>
      <c r="F543" s="236" t="s">
        <v>3082</v>
      </c>
      <c r="G543" s="233"/>
      <c r="H543" s="235" t="s">
        <v>19</v>
      </c>
      <c r="I543" s="237"/>
      <c r="J543" s="233"/>
      <c r="K543" s="233"/>
      <c r="L543" s="238"/>
      <c r="M543" s="239"/>
      <c r="N543" s="240"/>
      <c r="O543" s="240"/>
      <c r="P543" s="240"/>
      <c r="Q543" s="240"/>
      <c r="R543" s="240"/>
      <c r="S543" s="240"/>
      <c r="T543" s="241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2" t="s">
        <v>196</v>
      </c>
      <c r="AU543" s="242" t="s">
        <v>85</v>
      </c>
      <c r="AV543" s="13" t="s">
        <v>79</v>
      </c>
      <c r="AW543" s="13" t="s">
        <v>33</v>
      </c>
      <c r="AX543" s="13" t="s">
        <v>72</v>
      </c>
      <c r="AY543" s="242" t="s">
        <v>186</v>
      </c>
    </row>
    <row r="544" s="13" customFormat="1">
      <c r="A544" s="13"/>
      <c r="B544" s="232"/>
      <c r="C544" s="233"/>
      <c r="D544" s="234" t="s">
        <v>196</v>
      </c>
      <c r="E544" s="235" t="s">
        <v>19</v>
      </c>
      <c r="F544" s="236" t="s">
        <v>2864</v>
      </c>
      <c r="G544" s="233"/>
      <c r="H544" s="235" t="s">
        <v>19</v>
      </c>
      <c r="I544" s="237"/>
      <c r="J544" s="233"/>
      <c r="K544" s="233"/>
      <c r="L544" s="238"/>
      <c r="M544" s="239"/>
      <c r="N544" s="240"/>
      <c r="O544" s="240"/>
      <c r="P544" s="240"/>
      <c r="Q544" s="240"/>
      <c r="R544" s="240"/>
      <c r="S544" s="240"/>
      <c r="T544" s="241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2" t="s">
        <v>196</v>
      </c>
      <c r="AU544" s="242" t="s">
        <v>85</v>
      </c>
      <c r="AV544" s="13" t="s">
        <v>79</v>
      </c>
      <c r="AW544" s="13" t="s">
        <v>33</v>
      </c>
      <c r="AX544" s="13" t="s">
        <v>72</v>
      </c>
      <c r="AY544" s="242" t="s">
        <v>186</v>
      </c>
    </row>
    <row r="545" s="13" customFormat="1">
      <c r="A545" s="13"/>
      <c r="B545" s="232"/>
      <c r="C545" s="233"/>
      <c r="D545" s="234" t="s">
        <v>196</v>
      </c>
      <c r="E545" s="235" t="s">
        <v>19</v>
      </c>
      <c r="F545" s="236" t="s">
        <v>3083</v>
      </c>
      <c r="G545" s="233"/>
      <c r="H545" s="235" t="s">
        <v>19</v>
      </c>
      <c r="I545" s="237"/>
      <c r="J545" s="233"/>
      <c r="K545" s="233"/>
      <c r="L545" s="238"/>
      <c r="M545" s="239"/>
      <c r="N545" s="240"/>
      <c r="O545" s="240"/>
      <c r="P545" s="240"/>
      <c r="Q545" s="240"/>
      <c r="R545" s="240"/>
      <c r="S545" s="240"/>
      <c r="T545" s="241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2" t="s">
        <v>196</v>
      </c>
      <c r="AU545" s="242" t="s">
        <v>85</v>
      </c>
      <c r="AV545" s="13" t="s">
        <v>79</v>
      </c>
      <c r="AW545" s="13" t="s">
        <v>33</v>
      </c>
      <c r="AX545" s="13" t="s">
        <v>72</v>
      </c>
      <c r="AY545" s="242" t="s">
        <v>186</v>
      </c>
    </row>
    <row r="546" s="14" customFormat="1">
      <c r="A546" s="14"/>
      <c r="B546" s="243"/>
      <c r="C546" s="244"/>
      <c r="D546" s="234" t="s">
        <v>196</v>
      </c>
      <c r="E546" s="245" t="s">
        <v>19</v>
      </c>
      <c r="F546" s="246" t="s">
        <v>3020</v>
      </c>
      <c r="G546" s="244"/>
      <c r="H546" s="247">
        <v>2.4199999999999999</v>
      </c>
      <c r="I546" s="248"/>
      <c r="J546" s="244"/>
      <c r="K546" s="244"/>
      <c r="L546" s="249"/>
      <c r="M546" s="250"/>
      <c r="N546" s="251"/>
      <c r="O546" s="251"/>
      <c r="P546" s="251"/>
      <c r="Q546" s="251"/>
      <c r="R546" s="251"/>
      <c r="S546" s="251"/>
      <c r="T546" s="252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3" t="s">
        <v>196</v>
      </c>
      <c r="AU546" s="253" t="s">
        <v>85</v>
      </c>
      <c r="AV546" s="14" t="s">
        <v>85</v>
      </c>
      <c r="AW546" s="14" t="s">
        <v>33</v>
      </c>
      <c r="AX546" s="14" t="s">
        <v>72</v>
      </c>
      <c r="AY546" s="253" t="s">
        <v>186</v>
      </c>
    </row>
    <row r="547" s="13" customFormat="1">
      <c r="A547" s="13"/>
      <c r="B547" s="232"/>
      <c r="C547" s="233"/>
      <c r="D547" s="234" t="s">
        <v>196</v>
      </c>
      <c r="E547" s="235" t="s">
        <v>19</v>
      </c>
      <c r="F547" s="236" t="s">
        <v>3021</v>
      </c>
      <c r="G547" s="233"/>
      <c r="H547" s="235" t="s">
        <v>19</v>
      </c>
      <c r="I547" s="237"/>
      <c r="J547" s="233"/>
      <c r="K547" s="233"/>
      <c r="L547" s="238"/>
      <c r="M547" s="239"/>
      <c r="N547" s="240"/>
      <c r="O547" s="240"/>
      <c r="P547" s="240"/>
      <c r="Q547" s="240"/>
      <c r="R547" s="240"/>
      <c r="S547" s="240"/>
      <c r="T547" s="241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2" t="s">
        <v>196</v>
      </c>
      <c r="AU547" s="242" t="s">
        <v>85</v>
      </c>
      <c r="AV547" s="13" t="s">
        <v>79</v>
      </c>
      <c r="AW547" s="13" t="s">
        <v>33</v>
      </c>
      <c r="AX547" s="13" t="s">
        <v>72</v>
      </c>
      <c r="AY547" s="242" t="s">
        <v>186</v>
      </c>
    </row>
    <row r="548" s="13" customFormat="1">
      <c r="A548" s="13"/>
      <c r="B548" s="232"/>
      <c r="C548" s="233"/>
      <c r="D548" s="234" t="s">
        <v>196</v>
      </c>
      <c r="E548" s="235" t="s">
        <v>19</v>
      </c>
      <c r="F548" s="236" t="s">
        <v>3084</v>
      </c>
      <c r="G548" s="233"/>
      <c r="H548" s="235" t="s">
        <v>19</v>
      </c>
      <c r="I548" s="237"/>
      <c r="J548" s="233"/>
      <c r="K548" s="233"/>
      <c r="L548" s="238"/>
      <c r="M548" s="239"/>
      <c r="N548" s="240"/>
      <c r="O548" s="240"/>
      <c r="P548" s="240"/>
      <c r="Q548" s="240"/>
      <c r="R548" s="240"/>
      <c r="S548" s="240"/>
      <c r="T548" s="241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2" t="s">
        <v>196</v>
      </c>
      <c r="AU548" s="242" t="s">
        <v>85</v>
      </c>
      <c r="AV548" s="13" t="s">
        <v>79</v>
      </c>
      <c r="AW548" s="13" t="s">
        <v>33</v>
      </c>
      <c r="AX548" s="13" t="s">
        <v>72</v>
      </c>
      <c r="AY548" s="242" t="s">
        <v>186</v>
      </c>
    </row>
    <row r="549" s="14" customFormat="1">
      <c r="A549" s="14"/>
      <c r="B549" s="243"/>
      <c r="C549" s="244"/>
      <c r="D549" s="234" t="s">
        <v>196</v>
      </c>
      <c r="E549" s="245" t="s">
        <v>19</v>
      </c>
      <c r="F549" s="246" t="s">
        <v>2876</v>
      </c>
      <c r="G549" s="244"/>
      <c r="H549" s="247">
        <v>1.78</v>
      </c>
      <c r="I549" s="248"/>
      <c r="J549" s="244"/>
      <c r="K549" s="244"/>
      <c r="L549" s="249"/>
      <c r="M549" s="250"/>
      <c r="N549" s="251"/>
      <c r="O549" s="251"/>
      <c r="P549" s="251"/>
      <c r="Q549" s="251"/>
      <c r="R549" s="251"/>
      <c r="S549" s="251"/>
      <c r="T549" s="252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3" t="s">
        <v>196</v>
      </c>
      <c r="AU549" s="253" t="s">
        <v>85</v>
      </c>
      <c r="AV549" s="14" t="s">
        <v>85</v>
      </c>
      <c r="AW549" s="14" t="s">
        <v>33</v>
      </c>
      <c r="AX549" s="14" t="s">
        <v>72</v>
      </c>
      <c r="AY549" s="253" t="s">
        <v>186</v>
      </c>
    </row>
    <row r="550" s="13" customFormat="1">
      <c r="A550" s="13"/>
      <c r="B550" s="232"/>
      <c r="C550" s="233"/>
      <c r="D550" s="234" t="s">
        <v>196</v>
      </c>
      <c r="E550" s="235" t="s">
        <v>19</v>
      </c>
      <c r="F550" s="236" t="s">
        <v>3085</v>
      </c>
      <c r="G550" s="233"/>
      <c r="H550" s="235" t="s">
        <v>19</v>
      </c>
      <c r="I550" s="237"/>
      <c r="J550" s="233"/>
      <c r="K550" s="233"/>
      <c r="L550" s="238"/>
      <c r="M550" s="239"/>
      <c r="N550" s="240"/>
      <c r="O550" s="240"/>
      <c r="P550" s="240"/>
      <c r="Q550" s="240"/>
      <c r="R550" s="240"/>
      <c r="S550" s="240"/>
      <c r="T550" s="241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42" t="s">
        <v>196</v>
      </c>
      <c r="AU550" s="242" t="s">
        <v>85</v>
      </c>
      <c r="AV550" s="13" t="s">
        <v>79</v>
      </c>
      <c r="AW550" s="13" t="s">
        <v>33</v>
      </c>
      <c r="AX550" s="13" t="s">
        <v>72</v>
      </c>
      <c r="AY550" s="242" t="s">
        <v>186</v>
      </c>
    </row>
    <row r="551" s="14" customFormat="1">
      <c r="A551" s="14"/>
      <c r="B551" s="243"/>
      <c r="C551" s="244"/>
      <c r="D551" s="234" t="s">
        <v>196</v>
      </c>
      <c r="E551" s="245" t="s">
        <v>19</v>
      </c>
      <c r="F551" s="246" t="s">
        <v>3040</v>
      </c>
      <c r="G551" s="244"/>
      <c r="H551" s="247">
        <v>2.0099999999999998</v>
      </c>
      <c r="I551" s="248"/>
      <c r="J551" s="244"/>
      <c r="K551" s="244"/>
      <c r="L551" s="249"/>
      <c r="M551" s="250"/>
      <c r="N551" s="251"/>
      <c r="O551" s="251"/>
      <c r="P551" s="251"/>
      <c r="Q551" s="251"/>
      <c r="R551" s="251"/>
      <c r="S551" s="251"/>
      <c r="T551" s="252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53" t="s">
        <v>196</v>
      </c>
      <c r="AU551" s="253" t="s">
        <v>85</v>
      </c>
      <c r="AV551" s="14" t="s">
        <v>85</v>
      </c>
      <c r="AW551" s="14" t="s">
        <v>33</v>
      </c>
      <c r="AX551" s="14" t="s">
        <v>72</v>
      </c>
      <c r="AY551" s="253" t="s">
        <v>186</v>
      </c>
    </row>
    <row r="552" s="13" customFormat="1">
      <c r="A552" s="13"/>
      <c r="B552" s="232"/>
      <c r="C552" s="233"/>
      <c r="D552" s="234" t="s">
        <v>196</v>
      </c>
      <c r="E552" s="235" t="s">
        <v>19</v>
      </c>
      <c r="F552" s="236" t="s">
        <v>3086</v>
      </c>
      <c r="G552" s="233"/>
      <c r="H552" s="235" t="s">
        <v>19</v>
      </c>
      <c r="I552" s="237"/>
      <c r="J552" s="233"/>
      <c r="K552" s="233"/>
      <c r="L552" s="238"/>
      <c r="M552" s="239"/>
      <c r="N552" s="240"/>
      <c r="O552" s="240"/>
      <c r="P552" s="240"/>
      <c r="Q552" s="240"/>
      <c r="R552" s="240"/>
      <c r="S552" s="240"/>
      <c r="T552" s="241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42" t="s">
        <v>196</v>
      </c>
      <c r="AU552" s="242" t="s">
        <v>85</v>
      </c>
      <c r="AV552" s="13" t="s">
        <v>79</v>
      </c>
      <c r="AW552" s="13" t="s">
        <v>33</v>
      </c>
      <c r="AX552" s="13" t="s">
        <v>72</v>
      </c>
      <c r="AY552" s="242" t="s">
        <v>186</v>
      </c>
    </row>
    <row r="553" s="14" customFormat="1">
      <c r="A553" s="14"/>
      <c r="B553" s="243"/>
      <c r="C553" s="244"/>
      <c r="D553" s="234" t="s">
        <v>196</v>
      </c>
      <c r="E553" s="245" t="s">
        <v>19</v>
      </c>
      <c r="F553" s="246" t="s">
        <v>2880</v>
      </c>
      <c r="G553" s="244"/>
      <c r="H553" s="247">
        <v>0.93999999999999995</v>
      </c>
      <c r="I553" s="248"/>
      <c r="J553" s="244"/>
      <c r="K553" s="244"/>
      <c r="L553" s="249"/>
      <c r="M553" s="250"/>
      <c r="N553" s="251"/>
      <c r="O553" s="251"/>
      <c r="P553" s="251"/>
      <c r="Q553" s="251"/>
      <c r="R553" s="251"/>
      <c r="S553" s="251"/>
      <c r="T553" s="252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53" t="s">
        <v>196</v>
      </c>
      <c r="AU553" s="253" t="s">
        <v>85</v>
      </c>
      <c r="AV553" s="14" t="s">
        <v>85</v>
      </c>
      <c r="AW553" s="14" t="s">
        <v>33</v>
      </c>
      <c r="AX553" s="14" t="s">
        <v>72</v>
      </c>
      <c r="AY553" s="253" t="s">
        <v>186</v>
      </c>
    </row>
    <row r="554" s="14" customFormat="1">
      <c r="A554" s="14"/>
      <c r="B554" s="243"/>
      <c r="C554" s="244"/>
      <c r="D554" s="234" t="s">
        <v>196</v>
      </c>
      <c r="E554" s="245" t="s">
        <v>19</v>
      </c>
      <c r="F554" s="246" t="s">
        <v>2880</v>
      </c>
      <c r="G554" s="244"/>
      <c r="H554" s="247">
        <v>0.93999999999999995</v>
      </c>
      <c r="I554" s="248"/>
      <c r="J554" s="244"/>
      <c r="K554" s="244"/>
      <c r="L554" s="249"/>
      <c r="M554" s="250"/>
      <c r="N554" s="251"/>
      <c r="O554" s="251"/>
      <c r="P554" s="251"/>
      <c r="Q554" s="251"/>
      <c r="R554" s="251"/>
      <c r="S554" s="251"/>
      <c r="T554" s="252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3" t="s">
        <v>196</v>
      </c>
      <c r="AU554" s="253" t="s">
        <v>85</v>
      </c>
      <c r="AV554" s="14" t="s">
        <v>85</v>
      </c>
      <c r="AW554" s="14" t="s">
        <v>33</v>
      </c>
      <c r="AX554" s="14" t="s">
        <v>72</v>
      </c>
      <c r="AY554" s="253" t="s">
        <v>186</v>
      </c>
    </row>
    <row r="555" s="14" customFormat="1">
      <c r="A555" s="14"/>
      <c r="B555" s="243"/>
      <c r="C555" s="244"/>
      <c r="D555" s="234" t="s">
        <v>196</v>
      </c>
      <c r="E555" s="245" t="s">
        <v>19</v>
      </c>
      <c r="F555" s="246" t="s">
        <v>3041</v>
      </c>
      <c r="G555" s="244"/>
      <c r="H555" s="247">
        <v>2.8999999999999999</v>
      </c>
      <c r="I555" s="248"/>
      <c r="J555" s="244"/>
      <c r="K555" s="244"/>
      <c r="L555" s="249"/>
      <c r="M555" s="250"/>
      <c r="N555" s="251"/>
      <c r="O555" s="251"/>
      <c r="P555" s="251"/>
      <c r="Q555" s="251"/>
      <c r="R555" s="251"/>
      <c r="S555" s="251"/>
      <c r="T555" s="252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53" t="s">
        <v>196</v>
      </c>
      <c r="AU555" s="253" t="s">
        <v>85</v>
      </c>
      <c r="AV555" s="14" t="s">
        <v>85</v>
      </c>
      <c r="AW555" s="14" t="s">
        <v>33</v>
      </c>
      <c r="AX555" s="14" t="s">
        <v>72</v>
      </c>
      <c r="AY555" s="253" t="s">
        <v>186</v>
      </c>
    </row>
    <row r="556" s="13" customFormat="1">
      <c r="A556" s="13"/>
      <c r="B556" s="232"/>
      <c r="C556" s="233"/>
      <c r="D556" s="234" t="s">
        <v>196</v>
      </c>
      <c r="E556" s="235" t="s">
        <v>19</v>
      </c>
      <c r="F556" s="236" t="s">
        <v>3026</v>
      </c>
      <c r="G556" s="233"/>
      <c r="H556" s="235" t="s">
        <v>19</v>
      </c>
      <c r="I556" s="237"/>
      <c r="J556" s="233"/>
      <c r="K556" s="233"/>
      <c r="L556" s="238"/>
      <c r="M556" s="239"/>
      <c r="N556" s="240"/>
      <c r="O556" s="240"/>
      <c r="P556" s="240"/>
      <c r="Q556" s="240"/>
      <c r="R556" s="240"/>
      <c r="S556" s="240"/>
      <c r="T556" s="241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2" t="s">
        <v>196</v>
      </c>
      <c r="AU556" s="242" t="s">
        <v>85</v>
      </c>
      <c r="AV556" s="13" t="s">
        <v>79</v>
      </c>
      <c r="AW556" s="13" t="s">
        <v>33</v>
      </c>
      <c r="AX556" s="13" t="s">
        <v>72</v>
      </c>
      <c r="AY556" s="242" t="s">
        <v>186</v>
      </c>
    </row>
    <row r="557" s="14" customFormat="1">
      <c r="A557" s="14"/>
      <c r="B557" s="243"/>
      <c r="C557" s="244"/>
      <c r="D557" s="234" t="s">
        <v>196</v>
      </c>
      <c r="E557" s="245" t="s">
        <v>19</v>
      </c>
      <c r="F557" s="246" t="s">
        <v>2883</v>
      </c>
      <c r="G557" s="244"/>
      <c r="H557" s="247">
        <v>1.24</v>
      </c>
      <c r="I557" s="248"/>
      <c r="J557" s="244"/>
      <c r="K557" s="244"/>
      <c r="L557" s="249"/>
      <c r="M557" s="250"/>
      <c r="N557" s="251"/>
      <c r="O557" s="251"/>
      <c r="P557" s="251"/>
      <c r="Q557" s="251"/>
      <c r="R557" s="251"/>
      <c r="S557" s="251"/>
      <c r="T557" s="252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3" t="s">
        <v>196</v>
      </c>
      <c r="AU557" s="253" t="s">
        <v>85</v>
      </c>
      <c r="AV557" s="14" t="s">
        <v>85</v>
      </c>
      <c r="AW557" s="14" t="s">
        <v>33</v>
      </c>
      <c r="AX557" s="14" t="s">
        <v>72</v>
      </c>
      <c r="AY557" s="253" t="s">
        <v>186</v>
      </c>
    </row>
    <row r="558" s="14" customFormat="1">
      <c r="A558" s="14"/>
      <c r="B558" s="243"/>
      <c r="C558" s="244"/>
      <c r="D558" s="234" t="s">
        <v>196</v>
      </c>
      <c r="E558" s="245" t="s">
        <v>19</v>
      </c>
      <c r="F558" s="246" t="s">
        <v>2883</v>
      </c>
      <c r="G558" s="244"/>
      <c r="H558" s="247">
        <v>1.24</v>
      </c>
      <c r="I558" s="248"/>
      <c r="J558" s="244"/>
      <c r="K558" s="244"/>
      <c r="L558" s="249"/>
      <c r="M558" s="250"/>
      <c r="N558" s="251"/>
      <c r="O558" s="251"/>
      <c r="P558" s="251"/>
      <c r="Q558" s="251"/>
      <c r="R558" s="251"/>
      <c r="S558" s="251"/>
      <c r="T558" s="252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3" t="s">
        <v>196</v>
      </c>
      <c r="AU558" s="253" t="s">
        <v>85</v>
      </c>
      <c r="AV558" s="14" t="s">
        <v>85</v>
      </c>
      <c r="AW558" s="14" t="s">
        <v>33</v>
      </c>
      <c r="AX558" s="14" t="s">
        <v>72</v>
      </c>
      <c r="AY558" s="253" t="s">
        <v>186</v>
      </c>
    </row>
    <row r="559" s="14" customFormat="1">
      <c r="A559" s="14"/>
      <c r="B559" s="243"/>
      <c r="C559" s="244"/>
      <c r="D559" s="234" t="s">
        <v>196</v>
      </c>
      <c r="E559" s="245" t="s">
        <v>19</v>
      </c>
      <c r="F559" s="246" t="s">
        <v>3042</v>
      </c>
      <c r="G559" s="244"/>
      <c r="H559" s="247">
        <v>1.8600000000000001</v>
      </c>
      <c r="I559" s="248"/>
      <c r="J559" s="244"/>
      <c r="K559" s="244"/>
      <c r="L559" s="249"/>
      <c r="M559" s="250"/>
      <c r="N559" s="251"/>
      <c r="O559" s="251"/>
      <c r="P559" s="251"/>
      <c r="Q559" s="251"/>
      <c r="R559" s="251"/>
      <c r="S559" s="251"/>
      <c r="T559" s="252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3" t="s">
        <v>196</v>
      </c>
      <c r="AU559" s="253" t="s">
        <v>85</v>
      </c>
      <c r="AV559" s="14" t="s">
        <v>85</v>
      </c>
      <c r="AW559" s="14" t="s">
        <v>33</v>
      </c>
      <c r="AX559" s="14" t="s">
        <v>72</v>
      </c>
      <c r="AY559" s="253" t="s">
        <v>186</v>
      </c>
    </row>
    <row r="560" s="13" customFormat="1">
      <c r="A560" s="13"/>
      <c r="B560" s="232"/>
      <c r="C560" s="233"/>
      <c r="D560" s="234" t="s">
        <v>196</v>
      </c>
      <c r="E560" s="235" t="s">
        <v>19</v>
      </c>
      <c r="F560" s="236" t="s">
        <v>2885</v>
      </c>
      <c r="G560" s="233"/>
      <c r="H560" s="235" t="s">
        <v>19</v>
      </c>
      <c r="I560" s="237"/>
      <c r="J560" s="233"/>
      <c r="K560" s="233"/>
      <c r="L560" s="238"/>
      <c r="M560" s="239"/>
      <c r="N560" s="240"/>
      <c r="O560" s="240"/>
      <c r="P560" s="240"/>
      <c r="Q560" s="240"/>
      <c r="R560" s="240"/>
      <c r="S560" s="240"/>
      <c r="T560" s="241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42" t="s">
        <v>196</v>
      </c>
      <c r="AU560" s="242" t="s">
        <v>85</v>
      </c>
      <c r="AV560" s="13" t="s">
        <v>79</v>
      </c>
      <c r="AW560" s="13" t="s">
        <v>33</v>
      </c>
      <c r="AX560" s="13" t="s">
        <v>72</v>
      </c>
      <c r="AY560" s="242" t="s">
        <v>186</v>
      </c>
    </row>
    <row r="561" s="13" customFormat="1">
      <c r="A561" s="13"/>
      <c r="B561" s="232"/>
      <c r="C561" s="233"/>
      <c r="D561" s="234" t="s">
        <v>196</v>
      </c>
      <c r="E561" s="235" t="s">
        <v>19</v>
      </c>
      <c r="F561" s="236" t="s">
        <v>3087</v>
      </c>
      <c r="G561" s="233"/>
      <c r="H561" s="235" t="s">
        <v>19</v>
      </c>
      <c r="I561" s="237"/>
      <c r="J561" s="233"/>
      <c r="K561" s="233"/>
      <c r="L561" s="238"/>
      <c r="M561" s="239"/>
      <c r="N561" s="240"/>
      <c r="O561" s="240"/>
      <c r="P561" s="240"/>
      <c r="Q561" s="240"/>
      <c r="R561" s="240"/>
      <c r="S561" s="240"/>
      <c r="T561" s="241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42" t="s">
        <v>196</v>
      </c>
      <c r="AU561" s="242" t="s">
        <v>85</v>
      </c>
      <c r="AV561" s="13" t="s">
        <v>79</v>
      </c>
      <c r="AW561" s="13" t="s">
        <v>33</v>
      </c>
      <c r="AX561" s="13" t="s">
        <v>72</v>
      </c>
      <c r="AY561" s="242" t="s">
        <v>186</v>
      </c>
    </row>
    <row r="562" s="13" customFormat="1">
      <c r="A562" s="13"/>
      <c r="B562" s="232"/>
      <c r="C562" s="233"/>
      <c r="D562" s="234" t="s">
        <v>196</v>
      </c>
      <c r="E562" s="235" t="s">
        <v>19</v>
      </c>
      <c r="F562" s="236" t="s">
        <v>3088</v>
      </c>
      <c r="G562" s="233"/>
      <c r="H562" s="235" t="s">
        <v>19</v>
      </c>
      <c r="I562" s="237"/>
      <c r="J562" s="233"/>
      <c r="K562" s="233"/>
      <c r="L562" s="238"/>
      <c r="M562" s="239"/>
      <c r="N562" s="240"/>
      <c r="O562" s="240"/>
      <c r="P562" s="240"/>
      <c r="Q562" s="240"/>
      <c r="R562" s="240"/>
      <c r="S562" s="240"/>
      <c r="T562" s="241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2" t="s">
        <v>196</v>
      </c>
      <c r="AU562" s="242" t="s">
        <v>85</v>
      </c>
      <c r="AV562" s="13" t="s">
        <v>79</v>
      </c>
      <c r="AW562" s="13" t="s">
        <v>33</v>
      </c>
      <c r="AX562" s="13" t="s">
        <v>72</v>
      </c>
      <c r="AY562" s="242" t="s">
        <v>186</v>
      </c>
    </row>
    <row r="563" s="14" customFormat="1">
      <c r="A563" s="14"/>
      <c r="B563" s="243"/>
      <c r="C563" s="244"/>
      <c r="D563" s="234" t="s">
        <v>196</v>
      </c>
      <c r="E563" s="245" t="s">
        <v>19</v>
      </c>
      <c r="F563" s="246" t="s">
        <v>2888</v>
      </c>
      <c r="G563" s="244"/>
      <c r="H563" s="247">
        <v>1.3700000000000001</v>
      </c>
      <c r="I563" s="248"/>
      <c r="J563" s="244"/>
      <c r="K563" s="244"/>
      <c r="L563" s="249"/>
      <c r="M563" s="250"/>
      <c r="N563" s="251"/>
      <c r="O563" s="251"/>
      <c r="P563" s="251"/>
      <c r="Q563" s="251"/>
      <c r="R563" s="251"/>
      <c r="S563" s="251"/>
      <c r="T563" s="252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53" t="s">
        <v>196</v>
      </c>
      <c r="AU563" s="253" t="s">
        <v>85</v>
      </c>
      <c r="AV563" s="14" t="s">
        <v>85</v>
      </c>
      <c r="AW563" s="14" t="s">
        <v>33</v>
      </c>
      <c r="AX563" s="14" t="s">
        <v>72</v>
      </c>
      <c r="AY563" s="253" t="s">
        <v>186</v>
      </c>
    </row>
    <row r="564" s="14" customFormat="1">
      <c r="A564" s="14"/>
      <c r="B564" s="243"/>
      <c r="C564" s="244"/>
      <c r="D564" s="234" t="s">
        <v>196</v>
      </c>
      <c r="E564" s="245" t="s">
        <v>19</v>
      </c>
      <c r="F564" s="246" t="s">
        <v>2889</v>
      </c>
      <c r="G564" s="244"/>
      <c r="H564" s="247">
        <v>1.9299999999999999</v>
      </c>
      <c r="I564" s="248"/>
      <c r="J564" s="244"/>
      <c r="K564" s="244"/>
      <c r="L564" s="249"/>
      <c r="M564" s="250"/>
      <c r="N564" s="251"/>
      <c r="O564" s="251"/>
      <c r="P564" s="251"/>
      <c r="Q564" s="251"/>
      <c r="R564" s="251"/>
      <c r="S564" s="251"/>
      <c r="T564" s="252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3" t="s">
        <v>196</v>
      </c>
      <c r="AU564" s="253" t="s">
        <v>85</v>
      </c>
      <c r="AV564" s="14" t="s">
        <v>85</v>
      </c>
      <c r="AW564" s="14" t="s">
        <v>33</v>
      </c>
      <c r="AX564" s="14" t="s">
        <v>72</v>
      </c>
      <c r="AY564" s="253" t="s">
        <v>186</v>
      </c>
    </row>
    <row r="565" s="2" customFormat="1" ht="33" customHeight="1">
      <c r="A565" s="38"/>
      <c r="B565" s="39"/>
      <c r="C565" s="213" t="s">
        <v>636</v>
      </c>
      <c r="D565" s="213" t="s">
        <v>188</v>
      </c>
      <c r="E565" s="214" t="s">
        <v>3089</v>
      </c>
      <c r="F565" s="215" t="s">
        <v>3090</v>
      </c>
      <c r="G565" s="216" t="s">
        <v>256</v>
      </c>
      <c r="H565" s="217">
        <v>308.44799999999998</v>
      </c>
      <c r="I565" s="218"/>
      <c r="J565" s="219">
        <f>ROUND(I565*H565,2)</f>
        <v>0</v>
      </c>
      <c r="K565" s="220"/>
      <c r="L565" s="44"/>
      <c r="M565" s="221" t="s">
        <v>19</v>
      </c>
      <c r="N565" s="222" t="s">
        <v>44</v>
      </c>
      <c r="O565" s="84"/>
      <c r="P565" s="223">
        <f>O565*H565</f>
        <v>0</v>
      </c>
      <c r="Q565" s="223">
        <v>0.00069999999999999999</v>
      </c>
      <c r="R565" s="223">
        <f>Q565*H565</f>
        <v>0.21591359999999998</v>
      </c>
      <c r="S565" s="223">
        <v>0</v>
      </c>
      <c r="T565" s="224">
        <f>S565*H565</f>
        <v>0</v>
      </c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R565" s="225" t="s">
        <v>306</v>
      </c>
      <c r="AT565" s="225" t="s">
        <v>188</v>
      </c>
      <c r="AU565" s="225" t="s">
        <v>85</v>
      </c>
      <c r="AY565" s="17" t="s">
        <v>186</v>
      </c>
      <c r="BE565" s="226">
        <f>IF(N565="základní",J565,0)</f>
        <v>0</v>
      </c>
      <c r="BF565" s="226">
        <f>IF(N565="snížená",J565,0)</f>
        <v>0</v>
      </c>
      <c r="BG565" s="226">
        <f>IF(N565="zákl. přenesená",J565,0)</f>
        <v>0</v>
      </c>
      <c r="BH565" s="226">
        <f>IF(N565="sníž. přenesená",J565,0)</f>
        <v>0</v>
      </c>
      <c r="BI565" s="226">
        <f>IF(N565="nulová",J565,0)</f>
        <v>0</v>
      </c>
      <c r="BJ565" s="17" t="s">
        <v>85</v>
      </c>
      <c r="BK565" s="226">
        <f>ROUND(I565*H565,2)</f>
        <v>0</v>
      </c>
      <c r="BL565" s="17" t="s">
        <v>306</v>
      </c>
      <c r="BM565" s="225" t="s">
        <v>3091</v>
      </c>
    </row>
    <row r="566" s="2" customFormat="1">
      <c r="A566" s="38"/>
      <c r="B566" s="39"/>
      <c r="C566" s="40"/>
      <c r="D566" s="227" t="s">
        <v>194</v>
      </c>
      <c r="E566" s="40"/>
      <c r="F566" s="228" t="s">
        <v>3092</v>
      </c>
      <c r="G566" s="40"/>
      <c r="H566" s="40"/>
      <c r="I566" s="229"/>
      <c r="J566" s="40"/>
      <c r="K566" s="40"/>
      <c r="L566" s="44"/>
      <c r="M566" s="230"/>
      <c r="N566" s="231"/>
      <c r="O566" s="84"/>
      <c r="P566" s="84"/>
      <c r="Q566" s="84"/>
      <c r="R566" s="84"/>
      <c r="S566" s="84"/>
      <c r="T566" s="85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T566" s="17" t="s">
        <v>194</v>
      </c>
      <c r="AU566" s="17" t="s">
        <v>85</v>
      </c>
    </row>
    <row r="567" s="2" customFormat="1" ht="49.05" customHeight="1">
      <c r="A567" s="38"/>
      <c r="B567" s="39"/>
      <c r="C567" s="213" t="s">
        <v>641</v>
      </c>
      <c r="D567" s="213" t="s">
        <v>188</v>
      </c>
      <c r="E567" s="214" t="s">
        <v>3093</v>
      </c>
      <c r="F567" s="215" t="s">
        <v>3094</v>
      </c>
      <c r="G567" s="216" t="s">
        <v>256</v>
      </c>
      <c r="H567" s="217">
        <v>310.47000000000003</v>
      </c>
      <c r="I567" s="218"/>
      <c r="J567" s="219">
        <f>ROUND(I567*H567,2)</f>
        <v>0</v>
      </c>
      <c r="K567" s="220"/>
      <c r="L567" s="44"/>
      <c r="M567" s="221" t="s">
        <v>19</v>
      </c>
      <c r="N567" s="222" t="s">
        <v>44</v>
      </c>
      <c r="O567" s="84"/>
      <c r="P567" s="223">
        <f>O567*H567</f>
        <v>0</v>
      </c>
      <c r="Q567" s="223">
        <v>0</v>
      </c>
      <c r="R567" s="223">
        <f>Q567*H567</f>
        <v>0</v>
      </c>
      <c r="S567" s="223">
        <v>0.017250000000000001</v>
      </c>
      <c r="T567" s="224">
        <f>S567*H567</f>
        <v>5.3556075000000005</v>
      </c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R567" s="225" t="s">
        <v>192</v>
      </c>
      <c r="AT567" s="225" t="s">
        <v>188</v>
      </c>
      <c r="AU567" s="225" t="s">
        <v>85</v>
      </c>
      <c r="AY567" s="17" t="s">
        <v>186</v>
      </c>
      <c r="BE567" s="226">
        <f>IF(N567="základní",J567,0)</f>
        <v>0</v>
      </c>
      <c r="BF567" s="226">
        <f>IF(N567="snížená",J567,0)</f>
        <v>0</v>
      </c>
      <c r="BG567" s="226">
        <f>IF(N567="zákl. přenesená",J567,0)</f>
        <v>0</v>
      </c>
      <c r="BH567" s="226">
        <f>IF(N567="sníž. přenesená",J567,0)</f>
        <v>0</v>
      </c>
      <c r="BI567" s="226">
        <f>IF(N567="nulová",J567,0)</f>
        <v>0</v>
      </c>
      <c r="BJ567" s="17" t="s">
        <v>85</v>
      </c>
      <c r="BK567" s="226">
        <f>ROUND(I567*H567,2)</f>
        <v>0</v>
      </c>
      <c r="BL567" s="17" t="s">
        <v>192</v>
      </c>
      <c r="BM567" s="225" t="s">
        <v>3095</v>
      </c>
    </row>
    <row r="568" s="2" customFormat="1">
      <c r="A568" s="38"/>
      <c r="B568" s="39"/>
      <c r="C568" s="40"/>
      <c r="D568" s="227" t="s">
        <v>194</v>
      </c>
      <c r="E568" s="40"/>
      <c r="F568" s="228" t="s">
        <v>3096</v>
      </c>
      <c r="G568" s="40"/>
      <c r="H568" s="40"/>
      <c r="I568" s="229"/>
      <c r="J568" s="40"/>
      <c r="K568" s="40"/>
      <c r="L568" s="44"/>
      <c r="M568" s="230"/>
      <c r="N568" s="231"/>
      <c r="O568" s="84"/>
      <c r="P568" s="84"/>
      <c r="Q568" s="84"/>
      <c r="R568" s="84"/>
      <c r="S568" s="84"/>
      <c r="T568" s="85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T568" s="17" t="s">
        <v>194</v>
      </c>
      <c r="AU568" s="17" t="s">
        <v>85</v>
      </c>
    </row>
    <row r="569" s="13" customFormat="1">
      <c r="A569" s="13"/>
      <c r="B569" s="232"/>
      <c r="C569" s="233"/>
      <c r="D569" s="234" t="s">
        <v>196</v>
      </c>
      <c r="E569" s="235" t="s">
        <v>19</v>
      </c>
      <c r="F569" s="236" t="s">
        <v>287</v>
      </c>
      <c r="G569" s="233"/>
      <c r="H569" s="235" t="s">
        <v>19</v>
      </c>
      <c r="I569" s="237"/>
      <c r="J569" s="233"/>
      <c r="K569" s="233"/>
      <c r="L569" s="238"/>
      <c r="M569" s="239"/>
      <c r="N569" s="240"/>
      <c r="O569" s="240"/>
      <c r="P569" s="240"/>
      <c r="Q569" s="240"/>
      <c r="R569" s="240"/>
      <c r="S569" s="240"/>
      <c r="T569" s="241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2" t="s">
        <v>196</v>
      </c>
      <c r="AU569" s="242" t="s">
        <v>85</v>
      </c>
      <c r="AV569" s="13" t="s">
        <v>79</v>
      </c>
      <c r="AW569" s="13" t="s">
        <v>33</v>
      </c>
      <c r="AX569" s="13" t="s">
        <v>72</v>
      </c>
      <c r="AY569" s="242" t="s">
        <v>186</v>
      </c>
    </row>
    <row r="570" s="13" customFormat="1">
      <c r="A570" s="13"/>
      <c r="B570" s="232"/>
      <c r="C570" s="233"/>
      <c r="D570" s="234" t="s">
        <v>196</v>
      </c>
      <c r="E570" s="235" t="s">
        <v>19</v>
      </c>
      <c r="F570" s="236" t="s">
        <v>2852</v>
      </c>
      <c r="G570" s="233"/>
      <c r="H570" s="235" t="s">
        <v>19</v>
      </c>
      <c r="I570" s="237"/>
      <c r="J570" s="233"/>
      <c r="K570" s="233"/>
      <c r="L570" s="238"/>
      <c r="M570" s="239"/>
      <c r="N570" s="240"/>
      <c r="O570" s="240"/>
      <c r="P570" s="240"/>
      <c r="Q570" s="240"/>
      <c r="R570" s="240"/>
      <c r="S570" s="240"/>
      <c r="T570" s="241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42" t="s">
        <v>196</v>
      </c>
      <c r="AU570" s="242" t="s">
        <v>85</v>
      </c>
      <c r="AV570" s="13" t="s">
        <v>79</v>
      </c>
      <c r="AW570" s="13" t="s">
        <v>33</v>
      </c>
      <c r="AX570" s="13" t="s">
        <v>72</v>
      </c>
      <c r="AY570" s="242" t="s">
        <v>186</v>
      </c>
    </row>
    <row r="571" s="14" customFormat="1">
      <c r="A571" s="14"/>
      <c r="B571" s="243"/>
      <c r="C571" s="244"/>
      <c r="D571" s="234" t="s">
        <v>196</v>
      </c>
      <c r="E571" s="245" t="s">
        <v>19</v>
      </c>
      <c r="F571" s="246" t="s">
        <v>3097</v>
      </c>
      <c r="G571" s="244"/>
      <c r="H571" s="247">
        <v>23.02</v>
      </c>
      <c r="I571" s="248"/>
      <c r="J571" s="244"/>
      <c r="K571" s="244"/>
      <c r="L571" s="249"/>
      <c r="M571" s="250"/>
      <c r="N571" s="251"/>
      <c r="O571" s="251"/>
      <c r="P571" s="251"/>
      <c r="Q571" s="251"/>
      <c r="R571" s="251"/>
      <c r="S571" s="251"/>
      <c r="T571" s="252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53" t="s">
        <v>196</v>
      </c>
      <c r="AU571" s="253" t="s">
        <v>85</v>
      </c>
      <c r="AV571" s="14" t="s">
        <v>85</v>
      </c>
      <c r="AW571" s="14" t="s">
        <v>33</v>
      </c>
      <c r="AX571" s="14" t="s">
        <v>72</v>
      </c>
      <c r="AY571" s="253" t="s">
        <v>186</v>
      </c>
    </row>
    <row r="572" s="14" customFormat="1">
      <c r="A572" s="14"/>
      <c r="B572" s="243"/>
      <c r="C572" s="244"/>
      <c r="D572" s="234" t="s">
        <v>196</v>
      </c>
      <c r="E572" s="245" t="s">
        <v>19</v>
      </c>
      <c r="F572" s="246" t="s">
        <v>2854</v>
      </c>
      <c r="G572" s="244"/>
      <c r="H572" s="247">
        <v>4.5999999999999996</v>
      </c>
      <c r="I572" s="248"/>
      <c r="J572" s="244"/>
      <c r="K572" s="244"/>
      <c r="L572" s="249"/>
      <c r="M572" s="250"/>
      <c r="N572" s="251"/>
      <c r="O572" s="251"/>
      <c r="P572" s="251"/>
      <c r="Q572" s="251"/>
      <c r="R572" s="251"/>
      <c r="S572" s="251"/>
      <c r="T572" s="252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3" t="s">
        <v>196</v>
      </c>
      <c r="AU572" s="253" t="s">
        <v>85</v>
      </c>
      <c r="AV572" s="14" t="s">
        <v>85</v>
      </c>
      <c r="AW572" s="14" t="s">
        <v>33</v>
      </c>
      <c r="AX572" s="14" t="s">
        <v>72</v>
      </c>
      <c r="AY572" s="253" t="s">
        <v>186</v>
      </c>
    </row>
    <row r="573" s="14" customFormat="1">
      <c r="A573" s="14"/>
      <c r="B573" s="243"/>
      <c r="C573" s="244"/>
      <c r="D573" s="234" t="s">
        <v>196</v>
      </c>
      <c r="E573" s="245" t="s">
        <v>19</v>
      </c>
      <c r="F573" s="246" t="s">
        <v>2855</v>
      </c>
      <c r="G573" s="244"/>
      <c r="H573" s="247">
        <v>1.49</v>
      </c>
      <c r="I573" s="248"/>
      <c r="J573" s="244"/>
      <c r="K573" s="244"/>
      <c r="L573" s="249"/>
      <c r="M573" s="250"/>
      <c r="N573" s="251"/>
      <c r="O573" s="251"/>
      <c r="P573" s="251"/>
      <c r="Q573" s="251"/>
      <c r="R573" s="251"/>
      <c r="S573" s="251"/>
      <c r="T573" s="252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3" t="s">
        <v>196</v>
      </c>
      <c r="AU573" s="253" t="s">
        <v>85</v>
      </c>
      <c r="AV573" s="14" t="s">
        <v>85</v>
      </c>
      <c r="AW573" s="14" t="s">
        <v>33</v>
      </c>
      <c r="AX573" s="14" t="s">
        <v>72</v>
      </c>
      <c r="AY573" s="253" t="s">
        <v>186</v>
      </c>
    </row>
    <row r="574" s="14" customFormat="1">
      <c r="A574" s="14"/>
      <c r="B574" s="243"/>
      <c r="C574" s="244"/>
      <c r="D574" s="234" t="s">
        <v>196</v>
      </c>
      <c r="E574" s="245" t="s">
        <v>19</v>
      </c>
      <c r="F574" s="246" t="s">
        <v>2856</v>
      </c>
      <c r="G574" s="244"/>
      <c r="H574" s="247">
        <v>1.4299999999999999</v>
      </c>
      <c r="I574" s="248"/>
      <c r="J574" s="244"/>
      <c r="K574" s="244"/>
      <c r="L574" s="249"/>
      <c r="M574" s="250"/>
      <c r="N574" s="251"/>
      <c r="O574" s="251"/>
      <c r="P574" s="251"/>
      <c r="Q574" s="251"/>
      <c r="R574" s="251"/>
      <c r="S574" s="251"/>
      <c r="T574" s="252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3" t="s">
        <v>196</v>
      </c>
      <c r="AU574" s="253" t="s">
        <v>85</v>
      </c>
      <c r="AV574" s="14" t="s">
        <v>85</v>
      </c>
      <c r="AW574" s="14" t="s">
        <v>33</v>
      </c>
      <c r="AX574" s="14" t="s">
        <v>72</v>
      </c>
      <c r="AY574" s="253" t="s">
        <v>186</v>
      </c>
    </row>
    <row r="575" s="13" customFormat="1">
      <c r="A575" s="13"/>
      <c r="B575" s="232"/>
      <c r="C575" s="233"/>
      <c r="D575" s="234" t="s">
        <v>196</v>
      </c>
      <c r="E575" s="235" t="s">
        <v>19</v>
      </c>
      <c r="F575" s="236" t="s">
        <v>2857</v>
      </c>
      <c r="G575" s="233"/>
      <c r="H575" s="235" t="s">
        <v>19</v>
      </c>
      <c r="I575" s="237"/>
      <c r="J575" s="233"/>
      <c r="K575" s="233"/>
      <c r="L575" s="238"/>
      <c r="M575" s="239"/>
      <c r="N575" s="240"/>
      <c r="O575" s="240"/>
      <c r="P575" s="240"/>
      <c r="Q575" s="240"/>
      <c r="R575" s="240"/>
      <c r="S575" s="240"/>
      <c r="T575" s="241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42" t="s">
        <v>196</v>
      </c>
      <c r="AU575" s="242" t="s">
        <v>85</v>
      </c>
      <c r="AV575" s="13" t="s">
        <v>79</v>
      </c>
      <c r="AW575" s="13" t="s">
        <v>33</v>
      </c>
      <c r="AX575" s="13" t="s">
        <v>72</v>
      </c>
      <c r="AY575" s="242" t="s">
        <v>186</v>
      </c>
    </row>
    <row r="576" s="14" customFormat="1">
      <c r="A576" s="14"/>
      <c r="B576" s="243"/>
      <c r="C576" s="244"/>
      <c r="D576" s="234" t="s">
        <v>196</v>
      </c>
      <c r="E576" s="245" t="s">
        <v>19</v>
      </c>
      <c r="F576" s="246" t="s">
        <v>3098</v>
      </c>
      <c r="G576" s="244"/>
      <c r="H576" s="247">
        <v>39</v>
      </c>
      <c r="I576" s="248"/>
      <c r="J576" s="244"/>
      <c r="K576" s="244"/>
      <c r="L576" s="249"/>
      <c r="M576" s="250"/>
      <c r="N576" s="251"/>
      <c r="O576" s="251"/>
      <c r="P576" s="251"/>
      <c r="Q576" s="251"/>
      <c r="R576" s="251"/>
      <c r="S576" s="251"/>
      <c r="T576" s="252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3" t="s">
        <v>196</v>
      </c>
      <c r="AU576" s="253" t="s">
        <v>85</v>
      </c>
      <c r="AV576" s="14" t="s">
        <v>85</v>
      </c>
      <c r="AW576" s="14" t="s">
        <v>33</v>
      </c>
      <c r="AX576" s="14" t="s">
        <v>72</v>
      </c>
      <c r="AY576" s="253" t="s">
        <v>186</v>
      </c>
    </row>
    <row r="577" s="14" customFormat="1">
      <c r="A577" s="14"/>
      <c r="B577" s="243"/>
      <c r="C577" s="244"/>
      <c r="D577" s="234" t="s">
        <v>196</v>
      </c>
      <c r="E577" s="245" t="s">
        <v>19</v>
      </c>
      <c r="F577" s="246" t="s">
        <v>3099</v>
      </c>
      <c r="G577" s="244"/>
      <c r="H577" s="247">
        <v>7.5999999999999996</v>
      </c>
      <c r="I577" s="248"/>
      <c r="J577" s="244"/>
      <c r="K577" s="244"/>
      <c r="L577" s="249"/>
      <c r="M577" s="250"/>
      <c r="N577" s="251"/>
      <c r="O577" s="251"/>
      <c r="P577" s="251"/>
      <c r="Q577" s="251"/>
      <c r="R577" s="251"/>
      <c r="S577" s="251"/>
      <c r="T577" s="252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3" t="s">
        <v>196</v>
      </c>
      <c r="AU577" s="253" t="s">
        <v>85</v>
      </c>
      <c r="AV577" s="14" t="s">
        <v>85</v>
      </c>
      <c r="AW577" s="14" t="s">
        <v>33</v>
      </c>
      <c r="AX577" s="14" t="s">
        <v>72</v>
      </c>
      <c r="AY577" s="253" t="s">
        <v>186</v>
      </c>
    </row>
    <row r="578" s="14" customFormat="1">
      <c r="A578" s="14"/>
      <c r="B578" s="243"/>
      <c r="C578" s="244"/>
      <c r="D578" s="234" t="s">
        <v>196</v>
      </c>
      <c r="E578" s="245" t="s">
        <v>19</v>
      </c>
      <c r="F578" s="246" t="s">
        <v>2859</v>
      </c>
      <c r="G578" s="244"/>
      <c r="H578" s="247">
        <v>1.3999999999999999</v>
      </c>
      <c r="I578" s="248"/>
      <c r="J578" s="244"/>
      <c r="K578" s="244"/>
      <c r="L578" s="249"/>
      <c r="M578" s="250"/>
      <c r="N578" s="251"/>
      <c r="O578" s="251"/>
      <c r="P578" s="251"/>
      <c r="Q578" s="251"/>
      <c r="R578" s="251"/>
      <c r="S578" s="251"/>
      <c r="T578" s="252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3" t="s">
        <v>196</v>
      </c>
      <c r="AU578" s="253" t="s">
        <v>85</v>
      </c>
      <c r="AV578" s="14" t="s">
        <v>85</v>
      </c>
      <c r="AW578" s="14" t="s">
        <v>33</v>
      </c>
      <c r="AX578" s="14" t="s">
        <v>72</v>
      </c>
      <c r="AY578" s="253" t="s">
        <v>186</v>
      </c>
    </row>
    <row r="579" s="14" customFormat="1">
      <c r="A579" s="14"/>
      <c r="B579" s="243"/>
      <c r="C579" s="244"/>
      <c r="D579" s="234" t="s">
        <v>196</v>
      </c>
      <c r="E579" s="245" t="s">
        <v>19</v>
      </c>
      <c r="F579" s="246" t="s">
        <v>2860</v>
      </c>
      <c r="G579" s="244"/>
      <c r="H579" s="247">
        <v>2.4500000000000002</v>
      </c>
      <c r="I579" s="248"/>
      <c r="J579" s="244"/>
      <c r="K579" s="244"/>
      <c r="L579" s="249"/>
      <c r="M579" s="250"/>
      <c r="N579" s="251"/>
      <c r="O579" s="251"/>
      <c r="P579" s="251"/>
      <c r="Q579" s="251"/>
      <c r="R579" s="251"/>
      <c r="S579" s="251"/>
      <c r="T579" s="252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3" t="s">
        <v>196</v>
      </c>
      <c r="AU579" s="253" t="s">
        <v>85</v>
      </c>
      <c r="AV579" s="14" t="s">
        <v>85</v>
      </c>
      <c r="AW579" s="14" t="s">
        <v>33</v>
      </c>
      <c r="AX579" s="14" t="s">
        <v>72</v>
      </c>
      <c r="AY579" s="253" t="s">
        <v>186</v>
      </c>
    </row>
    <row r="580" s="14" customFormat="1">
      <c r="A580" s="14"/>
      <c r="B580" s="243"/>
      <c r="C580" s="244"/>
      <c r="D580" s="234" t="s">
        <v>196</v>
      </c>
      <c r="E580" s="245" t="s">
        <v>19</v>
      </c>
      <c r="F580" s="246" t="s">
        <v>3034</v>
      </c>
      <c r="G580" s="244"/>
      <c r="H580" s="247">
        <v>1.47</v>
      </c>
      <c r="I580" s="248"/>
      <c r="J580" s="244"/>
      <c r="K580" s="244"/>
      <c r="L580" s="249"/>
      <c r="M580" s="250"/>
      <c r="N580" s="251"/>
      <c r="O580" s="251"/>
      <c r="P580" s="251"/>
      <c r="Q580" s="251"/>
      <c r="R580" s="251"/>
      <c r="S580" s="251"/>
      <c r="T580" s="252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3" t="s">
        <v>196</v>
      </c>
      <c r="AU580" s="253" t="s">
        <v>85</v>
      </c>
      <c r="AV580" s="14" t="s">
        <v>85</v>
      </c>
      <c r="AW580" s="14" t="s">
        <v>33</v>
      </c>
      <c r="AX580" s="14" t="s">
        <v>72</v>
      </c>
      <c r="AY580" s="253" t="s">
        <v>186</v>
      </c>
    </row>
    <row r="581" s="14" customFormat="1">
      <c r="A581" s="14"/>
      <c r="B581" s="243"/>
      <c r="C581" s="244"/>
      <c r="D581" s="234" t="s">
        <v>196</v>
      </c>
      <c r="E581" s="245" t="s">
        <v>19</v>
      </c>
      <c r="F581" s="246" t="s">
        <v>3035</v>
      </c>
      <c r="G581" s="244"/>
      <c r="H581" s="247">
        <v>1.48</v>
      </c>
      <c r="I581" s="248"/>
      <c r="J581" s="244"/>
      <c r="K581" s="244"/>
      <c r="L581" s="249"/>
      <c r="M581" s="250"/>
      <c r="N581" s="251"/>
      <c r="O581" s="251"/>
      <c r="P581" s="251"/>
      <c r="Q581" s="251"/>
      <c r="R581" s="251"/>
      <c r="S581" s="251"/>
      <c r="T581" s="252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3" t="s">
        <v>196</v>
      </c>
      <c r="AU581" s="253" t="s">
        <v>85</v>
      </c>
      <c r="AV581" s="14" t="s">
        <v>85</v>
      </c>
      <c r="AW581" s="14" t="s">
        <v>33</v>
      </c>
      <c r="AX581" s="14" t="s">
        <v>72</v>
      </c>
      <c r="AY581" s="253" t="s">
        <v>186</v>
      </c>
    </row>
    <row r="582" s="14" customFormat="1">
      <c r="A582" s="14"/>
      <c r="B582" s="243"/>
      <c r="C582" s="244"/>
      <c r="D582" s="234" t="s">
        <v>196</v>
      </c>
      <c r="E582" s="245" t="s">
        <v>19</v>
      </c>
      <c r="F582" s="246" t="s">
        <v>2872</v>
      </c>
      <c r="G582" s="244"/>
      <c r="H582" s="247">
        <v>7.0899999999999999</v>
      </c>
      <c r="I582" s="248"/>
      <c r="J582" s="244"/>
      <c r="K582" s="244"/>
      <c r="L582" s="249"/>
      <c r="M582" s="250"/>
      <c r="N582" s="251"/>
      <c r="O582" s="251"/>
      <c r="P582" s="251"/>
      <c r="Q582" s="251"/>
      <c r="R582" s="251"/>
      <c r="S582" s="251"/>
      <c r="T582" s="252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3" t="s">
        <v>196</v>
      </c>
      <c r="AU582" s="253" t="s">
        <v>85</v>
      </c>
      <c r="AV582" s="14" t="s">
        <v>85</v>
      </c>
      <c r="AW582" s="14" t="s">
        <v>33</v>
      </c>
      <c r="AX582" s="14" t="s">
        <v>72</v>
      </c>
      <c r="AY582" s="253" t="s">
        <v>186</v>
      </c>
    </row>
    <row r="583" s="14" customFormat="1">
      <c r="A583" s="14"/>
      <c r="B583" s="243"/>
      <c r="C583" s="244"/>
      <c r="D583" s="234" t="s">
        <v>196</v>
      </c>
      <c r="E583" s="245" t="s">
        <v>19</v>
      </c>
      <c r="F583" s="246" t="s">
        <v>3036</v>
      </c>
      <c r="G583" s="244"/>
      <c r="H583" s="247">
        <v>1.03</v>
      </c>
      <c r="I583" s="248"/>
      <c r="J583" s="244"/>
      <c r="K583" s="244"/>
      <c r="L583" s="249"/>
      <c r="M583" s="250"/>
      <c r="N583" s="251"/>
      <c r="O583" s="251"/>
      <c r="P583" s="251"/>
      <c r="Q583" s="251"/>
      <c r="R583" s="251"/>
      <c r="S583" s="251"/>
      <c r="T583" s="252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53" t="s">
        <v>196</v>
      </c>
      <c r="AU583" s="253" t="s">
        <v>85</v>
      </c>
      <c r="AV583" s="14" t="s">
        <v>85</v>
      </c>
      <c r="AW583" s="14" t="s">
        <v>33</v>
      </c>
      <c r="AX583" s="14" t="s">
        <v>72</v>
      </c>
      <c r="AY583" s="253" t="s">
        <v>186</v>
      </c>
    </row>
    <row r="584" s="14" customFormat="1">
      <c r="A584" s="14"/>
      <c r="B584" s="243"/>
      <c r="C584" s="244"/>
      <c r="D584" s="234" t="s">
        <v>196</v>
      </c>
      <c r="E584" s="245" t="s">
        <v>19</v>
      </c>
      <c r="F584" s="246" t="s">
        <v>3015</v>
      </c>
      <c r="G584" s="244"/>
      <c r="H584" s="247">
        <v>1.1499999999999999</v>
      </c>
      <c r="I584" s="248"/>
      <c r="J584" s="244"/>
      <c r="K584" s="244"/>
      <c r="L584" s="249"/>
      <c r="M584" s="250"/>
      <c r="N584" s="251"/>
      <c r="O584" s="251"/>
      <c r="P584" s="251"/>
      <c r="Q584" s="251"/>
      <c r="R584" s="251"/>
      <c r="S584" s="251"/>
      <c r="T584" s="252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3" t="s">
        <v>196</v>
      </c>
      <c r="AU584" s="253" t="s">
        <v>85</v>
      </c>
      <c r="AV584" s="14" t="s">
        <v>85</v>
      </c>
      <c r="AW584" s="14" t="s">
        <v>33</v>
      </c>
      <c r="AX584" s="14" t="s">
        <v>72</v>
      </c>
      <c r="AY584" s="253" t="s">
        <v>186</v>
      </c>
    </row>
    <row r="585" s="14" customFormat="1">
      <c r="A585" s="14"/>
      <c r="B585" s="243"/>
      <c r="C585" s="244"/>
      <c r="D585" s="234" t="s">
        <v>196</v>
      </c>
      <c r="E585" s="245" t="s">
        <v>19</v>
      </c>
      <c r="F585" s="246" t="s">
        <v>3016</v>
      </c>
      <c r="G585" s="244"/>
      <c r="H585" s="247">
        <v>1.1499999999999999</v>
      </c>
      <c r="I585" s="248"/>
      <c r="J585" s="244"/>
      <c r="K585" s="244"/>
      <c r="L585" s="249"/>
      <c r="M585" s="250"/>
      <c r="N585" s="251"/>
      <c r="O585" s="251"/>
      <c r="P585" s="251"/>
      <c r="Q585" s="251"/>
      <c r="R585" s="251"/>
      <c r="S585" s="251"/>
      <c r="T585" s="252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53" t="s">
        <v>196</v>
      </c>
      <c r="AU585" s="253" t="s">
        <v>85</v>
      </c>
      <c r="AV585" s="14" t="s">
        <v>85</v>
      </c>
      <c r="AW585" s="14" t="s">
        <v>33</v>
      </c>
      <c r="AX585" s="14" t="s">
        <v>72</v>
      </c>
      <c r="AY585" s="253" t="s">
        <v>186</v>
      </c>
    </row>
    <row r="586" s="14" customFormat="1">
      <c r="A586" s="14"/>
      <c r="B586" s="243"/>
      <c r="C586" s="244"/>
      <c r="D586" s="234" t="s">
        <v>196</v>
      </c>
      <c r="E586" s="245" t="s">
        <v>19</v>
      </c>
      <c r="F586" s="246" t="s">
        <v>3037</v>
      </c>
      <c r="G586" s="244"/>
      <c r="H586" s="247">
        <v>1.19</v>
      </c>
      <c r="I586" s="248"/>
      <c r="J586" s="244"/>
      <c r="K586" s="244"/>
      <c r="L586" s="249"/>
      <c r="M586" s="250"/>
      <c r="N586" s="251"/>
      <c r="O586" s="251"/>
      <c r="P586" s="251"/>
      <c r="Q586" s="251"/>
      <c r="R586" s="251"/>
      <c r="S586" s="251"/>
      <c r="T586" s="252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53" t="s">
        <v>196</v>
      </c>
      <c r="AU586" s="253" t="s">
        <v>85</v>
      </c>
      <c r="AV586" s="14" t="s">
        <v>85</v>
      </c>
      <c r="AW586" s="14" t="s">
        <v>33</v>
      </c>
      <c r="AX586" s="14" t="s">
        <v>72</v>
      </c>
      <c r="AY586" s="253" t="s">
        <v>186</v>
      </c>
    </row>
    <row r="587" s="14" customFormat="1">
      <c r="A587" s="14"/>
      <c r="B587" s="243"/>
      <c r="C587" s="244"/>
      <c r="D587" s="234" t="s">
        <v>196</v>
      </c>
      <c r="E587" s="245" t="s">
        <v>19</v>
      </c>
      <c r="F587" s="246" t="s">
        <v>3038</v>
      </c>
      <c r="G587" s="244"/>
      <c r="H587" s="247">
        <v>1.48</v>
      </c>
      <c r="I587" s="248"/>
      <c r="J587" s="244"/>
      <c r="K587" s="244"/>
      <c r="L587" s="249"/>
      <c r="M587" s="250"/>
      <c r="N587" s="251"/>
      <c r="O587" s="251"/>
      <c r="P587" s="251"/>
      <c r="Q587" s="251"/>
      <c r="R587" s="251"/>
      <c r="S587" s="251"/>
      <c r="T587" s="252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3" t="s">
        <v>196</v>
      </c>
      <c r="AU587" s="253" t="s">
        <v>85</v>
      </c>
      <c r="AV587" s="14" t="s">
        <v>85</v>
      </c>
      <c r="AW587" s="14" t="s">
        <v>33</v>
      </c>
      <c r="AX587" s="14" t="s">
        <v>72</v>
      </c>
      <c r="AY587" s="253" t="s">
        <v>186</v>
      </c>
    </row>
    <row r="588" s="14" customFormat="1">
      <c r="A588" s="14"/>
      <c r="B588" s="243"/>
      <c r="C588" s="244"/>
      <c r="D588" s="234" t="s">
        <v>196</v>
      </c>
      <c r="E588" s="245" t="s">
        <v>19</v>
      </c>
      <c r="F588" s="246" t="s">
        <v>2869</v>
      </c>
      <c r="G588" s="244"/>
      <c r="H588" s="247">
        <v>4.9199999999999999</v>
      </c>
      <c r="I588" s="248"/>
      <c r="J588" s="244"/>
      <c r="K588" s="244"/>
      <c r="L588" s="249"/>
      <c r="M588" s="250"/>
      <c r="N588" s="251"/>
      <c r="O588" s="251"/>
      <c r="P588" s="251"/>
      <c r="Q588" s="251"/>
      <c r="R588" s="251"/>
      <c r="S588" s="251"/>
      <c r="T588" s="252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53" t="s">
        <v>196</v>
      </c>
      <c r="AU588" s="253" t="s">
        <v>85</v>
      </c>
      <c r="AV588" s="14" t="s">
        <v>85</v>
      </c>
      <c r="AW588" s="14" t="s">
        <v>33</v>
      </c>
      <c r="AX588" s="14" t="s">
        <v>72</v>
      </c>
      <c r="AY588" s="253" t="s">
        <v>186</v>
      </c>
    </row>
    <row r="589" s="13" customFormat="1">
      <c r="A589" s="13"/>
      <c r="B589" s="232"/>
      <c r="C589" s="233"/>
      <c r="D589" s="234" t="s">
        <v>196</v>
      </c>
      <c r="E589" s="235" t="s">
        <v>19</v>
      </c>
      <c r="F589" s="236" t="s">
        <v>2864</v>
      </c>
      <c r="G589" s="233"/>
      <c r="H589" s="235" t="s">
        <v>19</v>
      </c>
      <c r="I589" s="237"/>
      <c r="J589" s="233"/>
      <c r="K589" s="233"/>
      <c r="L589" s="238"/>
      <c r="M589" s="239"/>
      <c r="N589" s="240"/>
      <c r="O589" s="240"/>
      <c r="P589" s="240"/>
      <c r="Q589" s="240"/>
      <c r="R589" s="240"/>
      <c r="S589" s="240"/>
      <c r="T589" s="241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2" t="s">
        <v>196</v>
      </c>
      <c r="AU589" s="242" t="s">
        <v>85</v>
      </c>
      <c r="AV589" s="13" t="s">
        <v>79</v>
      </c>
      <c r="AW589" s="13" t="s">
        <v>33</v>
      </c>
      <c r="AX589" s="13" t="s">
        <v>72</v>
      </c>
      <c r="AY589" s="242" t="s">
        <v>186</v>
      </c>
    </row>
    <row r="590" s="14" customFormat="1">
      <c r="A590" s="14"/>
      <c r="B590" s="243"/>
      <c r="C590" s="244"/>
      <c r="D590" s="234" t="s">
        <v>196</v>
      </c>
      <c r="E590" s="245" t="s">
        <v>19</v>
      </c>
      <c r="F590" s="246" t="s">
        <v>2865</v>
      </c>
      <c r="G590" s="244"/>
      <c r="H590" s="247">
        <v>13.859999999999999</v>
      </c>
      <c r="I590" s="248"/>
      <c r="J590" s="244"/>
      <c r="K590" s="244"/>
      <c r="L590" s="249"/>
      <c r="M590" s="250"/>
      <c r="N590" s="251"/>
      <c r="O590" s="251"/>
      <c r="P590" s="251"/>
      <c r="Q590" s="251"/>
      <c r="R590" s="251"/>
      <c r="S590" s="251"/>
      <c r="T590" s="252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3" t="s">
        <v>196</v>
      </c>
      <c r="AU590" s="253" t="s">
        <v>85</v>
      </c>
      <c r="AV590" s="14" t="s">
        <v>85</v>
      </c>
      <c r="AW590" s="14" t="s">
        <v>33</v>
      </c>
      <c r="AX590" s="14" t="s">
        <v>72</v>
      </c>
      <c r="AY590" s="253" t="s">
        <v>186</v>
      </c>
    </row>
    <row r="591" s="14" customFormat="1">
      <c r="A591" s="14"/>
      <c r="B591" s="243"/>
      <c r="C591" s="244"/>
      <c r="D591" s="234" t="s">
        <v>196</v>
      </c>
      <c r="E591" s="245" t="s">
        <v>19</v>
      </c>
      <c r="F591" s="246" t="s">
        <v>3100</v>
      </c>
      <c r="G591" s="244"/>
      <c r="H591" s="247">
        <v>3.25</v>
      </c>
      <c r="I591" s="248"/>
      <c r="J591" s="244"/>
      <c r="K591" s="244"/>
      <c r="L591" s="249"/>
      <c r="M591" s="250"/>
      <c r="N591" s="251"/>
      <c r="O591" s="251"/>
      <c r="P591" s="251"/>
      <c r="Q591" s="251"/>
      <c r="R591" s="251"/>
      <c r="S591" s="251"/>
      <c r="T591" s="252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3" t="s">
        <v>196</v>
      </c>
      <c r="AU591" s="253" t="s">
        <v>85</v>
      </c>
      <c r="AV591" s="14" t="s">
        <v>85</v>
      </c>
      <c r="AW591" s="14" t="s">
        <v>33</v>
      </c>
      <c r="AX591" s="14" t="s">
        <v>72</v>
      </c>
      <c r="AY591" s="253" t="s">
        <v>186</v>
      </c>
    </row>
    <row r="592" s="14" customFormat="1">
      <c r="A592" s="14"/>
      <c r="B592" s="243"/>
      <c r="C592" s="244"/>
      <c r="D592" s="234" t="s">
        <v>196</v>
      </c>
      <c r="E592" s="245" t="s">
        <v>19</v>
      </c>
      <c r="F592" s="246" t="s">
        <v>3020</v>
      </c>
      <c r="G592" s="244"/>
      <c r="H592" s="247">
        <v>2.4199999999999999</v>
      </c>
      <c r="I592" s="248"/>
      <c r="J592" s="244"/>
      <c r="K592" s="244"/>
      <c r="L592" s="249"/>
      <c r="M592" s="250"/>
      <c r="N592" s="251"/>
      <c r="O592" s="251"/>
      <c r="P592" s="251"/>
      <c r="Q592" s="251"/>
      <c r="R592" s="251"/>
      <c r="S592" s="251"/>
      <c r="T592" s="252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3" t="s">
        <v>196</v>
      </c>
      <c r="AU592" s="253" t="s">
        <v>85</v>
      </c>
      <c r="AV592" s="14" t="s">
        <v>85</v>
      </c>
      <c r="AW592" s="14" t="s">
        <v>33</v>
      </c>
      <c r="AX592" s="14" t="s">
        <v>72</v>
      </c>
      <c r="AY592" s="253" t="s">
        <v>186</v>
      </c>
    </row>
    <row r="593" s="14" customFormat="1">
      <c r="A593" s="14"/>
      <c r="B593" s="243"/>
      <c r="C593" s="244"/>
      <c r="D593" s="234" t="s">
        <v>196</v>
      </c>
      <c r="E593" s="245" t="s">
        <v>19</v>
      </c>
      <c r="F593" s="246" t="s">
        <v>3101</v>
      </c>
      <c r="G593" s="244"/>
      <c r="H593" s="247">
        <v>20.149999999999999</v>
      </c>
      <c r="I593" s="248"/>
      <c r="J593" s="244"/>
      <c r="K593" s="244"/>
      <c r="L593" s="249"/>
      <c r="M593" s="250"/>
      <c r="N593" s="251"/>
      <c r="O593" s="251"/>
      <c r="P593" s="251"/>
      <c r="Q593" s="251"/>
      <c r="R593" s="251"/>
      <c r="S593" s="251"/>
      <c r="T593" s="252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3" t="s">
        <v>196</v>
      </c>
      <c r="AU593" s="253" t="s">
        <v>85</v>
      </c>
      <c r="AV593" s="14" t="s">
        <v>85</v>
      </c>
      <c r="AW593" s="14" t="s">
        <v>33</v>
      </c>
      <c r="AX593" s="14" t="s">
        <v>72</v>
      </c>
      <c r="AY593" s="253" t="s">
        <v>186</v>
      </c>
    </row>
    <row r="594" s="14" customFormat="1">
      <c r="A594" s="14"/>
      <c r="B594" s="243"/>
      <c r="C594" s="244"/>
      <c r="D594" s="234" t="s">
        <v>196</v>
      </c>
      <c r="E594" s="245" t="s">
        <v>19</v>
      </c>
      <c r="F594" s="246" t="s">
        <v>3102</v>
      </c>
      <c r="G594" s="244"/>
      <c r="H594" s="247">
        <v>112.39</v>
      </c>
      <c r="I594" s="248"/>
      <c r="J594" s="244"/>
      <c r="K594" s="244"/>
      <c r="L594" s="249"/>
      <c r="M594" s="250"/>
      <c r="N594" s="251"/>
      <c r="O594" s="251"/>
      <c r="P594" s="251"/>
      <c r="Q594" s="251"/>
      <c r="R594" s="251"/>
      <c r="S594" s="251"/>
      <c r="T594" s="252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3" t="s">
        <v>196</v>
      </c>
      <c r="AU594" s="253" t="s">
        <v>85</v>
      </c>
      <c r="AV594" s="14" t="s">
        <v>85</v>
      </c>
      <c r="AW594" s="14" t="s">
        <v>33</v>
      </c>
      <c r="AX594" s="14" t="s">
        <v>72</v>
      </c>
      <c r="AY594" s="253" t="s">
        <v>186</v>
      </c>
    </row>
    <row r="595" s="14" customFormat="1">
      <c r="A595" s="14"/>
      <c r="B595" s="243"/>
      <c r="C595" s="244"/>
      <c r="D595" s="234" t="s">
        <v>196</v>
      </c>
      <c r="E595" s="245" t="s">
        <v>19</v>
      </c>
      <c r="F595" s="246" t="s">
        <v>2876</v>
      </c>
      <c r="G595" s="244"/>
      <c r="H595" s="247">
        <v>1.78</v>
      </c>
      <c r="I595" s="248"/>
      <c r="J595" s="244"/>
      <c r="K595" s="244"/>
      <c r="L595" s="249"/>
      <c r="M595" s="250"/>
      <c r="N595" s="251"/>
      <c r="O595" s="251"/>
      <c r="P595" s="251"/>
      <c r="Q595" s="251"/>
      <c r="R595" s="251"/>
      <c r="S595" s="251"/>
      <c r="T595" s="252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3" t="s">
        <v>196</v>
      </c>
      <c r="AU595" s="253" t="s">
        <v>85</v>
      </c>
      <c r="AV595" s="14" t="s">
        <v>85</v>
      </c>
      <c r="AW595" s="14" t="s">
        <v>33</v>
      </c>
      <c r="AX595" s="14" t="s">
        <v>72</v>
      </c>
      <c r="AY595" s="253" t="s">
        <v>186</v>
      </c>
    </row>
    <row r="596" s="14" customFormat="1">
      <c r="A596" s="14"/>
      <c r="B596" s="243"/>
      <c r="C596" s="244"/>
      <c r="D596" s="234" t="s">
        <v>196</v>
      </c>
      <c r="E596" s="245" t="s">
        <v>19</v>
      </c>
      <c r="F596" s="246" t="s">
        <v>3023</v>
      </c>
      <c r="G596" s="244"/>
      <c r="H596" s="247">
        <v>7.3600000000000003</v>
      </c>
      <c r="I596" s="248"/>
      <c r="J596" s="244"/>
      <c r="K596" s="244"/>
      <c r="L596" s="249"/>
      <c r="M596" s="250"/>
      <c r="N596" s="251"/>
      <c r="O596" s="251"/>
      <c r="P596" s="251"/>
      <c r="Q596" s="251"/>
      <c r="R596" s="251"/>
      <c r="S596" s="251"/>
      <c r="T596" s="252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3" t="s">
        <v>196</v>
      </c>
      <c r="AU596" s="253" t="s">
        <v>85</v>
      </c>
      <c r="AV596" s="14" t="s">
        <v>85</v>
      </c>
      <c r="AW596" s="14" t="s">
        <v>33</v>
      </c>
      <c r="AX596" s="14" t="s">
        <v>72</v>
      </c>
      <c r="AY596" s="253" t="s">
        <v>186</v>
      </c>
    </row>
    <row r="597" s="14" customFormat="1">
      <c r="A597" s="14"/>
      <c r="B597" s="243"/>
      <c r="C597" s="244"/>
      <c r="D597" s="234" t="s">
        <v>196</v>
      </c>
      <c r="E597" s="245" t="s">
        <v>19</v>
      </c>
      <c r="F597" s="246" t="s">
        <v>3040</v>
      </c>
      <c r="G597" s="244"/>
      <c r="H597" s="247">
        <v>2.0099999999999998</v>
      </c>
      <c r="I597" s="248"/>
      <c r="J597" s="244"/>
      <c r="K597" s="244"/>
      <c r="L597" s="249"/>
      <c r="M597" s="250"/>
      <c r="N597" s="251"/>
      <c r="O597" s="251"/>
      <c r="P597" s="251"/>
      <c r="Q597" s="251"/>
      <c r="R597" s="251"/>
      <c r="S597" s="251"/>
      <c r="T597" s="252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3" t="s">
        <v>196</v>
      </c>
      <c r="AU597" s="253" t="s">
        <v>85</v>
      </c>
      <c r="AV597" s="14" t="s">
        <v>85</v>
      </c>
      <c r="AW597" s="14" t="s">
        <v>33</v>
      </c>
      <c r="AX597" s="14" t="s">
        <v>72</v>
      </c>
      <c r="AY597" s="253" t="s">
        <v>186</v>
      </c>
    </row>
    <row r="598" s="14" customFormat="1">
      <c r="A598" s="14"/>
      <c r="B598" s="243"/>
      <c r="C598" s="244"/>
      <c r="D598" s="234" t="s">
        <v>196</v>
      </c>
      <c r="E598" s="245" t="s">
        <v>19</v>
      </c>
      <c r="F598" s="246" t="s">
        <v>2879</v>
      </c>
      <c r="G598" s="244"/>
      <c r="H598" s="247">
        <v>3.4300000000000002</v>
      </c>
      <c r="I598" s="248"/>
      <c r="J598" s="244"/>
      <c r="K598" s="244"/>
      <c r="L598" s="249"/>
      <c r="M598" s="250"/>
      <c r="N598" s="251"/>
      <c r="O598" s="251"/>
      <c r="P598" s="251"/>
      <c r="Q598" s="251"/>
      <c r="R598" s="251"/>
      <c r="S598" s="251"/>
      <c r="T598" s="252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3" t="s">
        <v>196</v>
      </c>
      <c r="AU598" s="253" t="s">
        <v>85</v>
      </c>
      <c r="AV598" s="14" t="s">
        <v>85</v>
      </c>
      <c r="AW598" s="14" t="s">
        <v>33</v>
      </c>
      <c r="AX598" s="14" t="s">
        <v>72</v>
      </c>
      <c r="AY598" s="253" t="s">
        <v>186</v>
      </c>
    </row>
    <row r="599" s="14" customFormat="1">
      <c r="A599" s="14"/>
      <c r="B599" s="243"/>
      <c r="C599" s="244"/>
      <c r="D599" s="234" t="s">
        <v>196</v>
      </c>
      <c r="E599" s="245" t="s">
        <v>19</v>
      </c>
      <c r="F599" s="246" t="s">
        <v>2880</v>
      </c>
      <c r="G599" s="244"/>
      <c r="H599" s="247">
        <v>0.93999999999999995</v>
      </c>
      <c r="I599" s="248"/>
      <c r="J599" s="244"/>
      <c r="K599" s="244"/>
      <c r="L599" s="249"/>
      <c r="M599" s="250"/>
      <c r="N599" s="251"/>
      <c r="O599" s="251"/>
      <c r="P599" s="251"/>
      <c r="Q599" s="251"/>
      <c r="R599" s="251"/>
      <c r="S599" s="251"/>
      <c r="T599" s="252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3" t="s">
        <v>196</v>
      </c>
      <c r="AU599" s="253" t="s">
        <v>85</v>
      </c>
      <c r="AV599" s="14" t="s">
        <v>85</v>
      </c>
      <c r="AW599" s="14" t="s">
        <v>33</v>
      </c>
      <c r="AX599" s="14" t="s">
        <v>72</v>
      </c>
      <c r="AY599" s="253" t="s">
        <v>186</v>
      </c>
    </row>
    <row r="600" s="14" customFormat="1">
      <c r="A600" s="14"/>
      <c r="B600" s="243"/>
      <c r="C600" s="244"/>
      <c r="D600" s="234" t="s">
        <v>196</v>
      </c>
      <c r="E600" s="245" t="s">
        <v>19</v>
      </c>
      <c r="F600" s="246" t="s">
        <v>2880</v>
      </c>
      <c r="G600" s="244"/>
      <c r="H600" s="247">
        <v>0.93999999999999995</v>
      </c>
      <c r="I600" s="248"/>
      <c r="J600" s="244"/>
      <c r="K600" s="244"/>
      <c r="L600" s="249"/>
      <c r="M600" s="250"/>
      <c r="N600" s="251"/>
      <c r="O600" s="251"/>
      <c r="P600" s="251"/>
      <c r="Q600" s="251"/>
      <c r="R600" s="251"/>
      <c r="S600" s="251"/>
      <c r="T600" s="252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3" t="s">
        <v>196</v>
      </c>
      <c r="AU600" s="253" t="s">
        <v>85</v>
      </c>
      <c r="AV600" s="14" t="s">
        <v>85</v>
      </c>
      <c r="AW600" s="14" t="s">
        <v>33</v>
      </c>
      <c r="AX600" s="14" t="s">
        <v>72</v>
      </c>
      <c r="AY600" s="253" t="s">
        <v>186</v>
      </c>
    </row>
    <row r="601" s="14" customFormat="1">
      <c r="A601" s="14"/>
      <c r="B601" s="243"/>
      <c r="C601" s="244"/>
      <c r="D601" s="234" t="s">
        <v>196</v>
      </c>
      <c r="E601" s="245" t="s">
        <v>19</v>
      </c>
      <c r="F601" s="246" t="s">
        <v>3041</v>
      </c>
      <c r="G601" s="244"/>
      <c r="H601" s="247">
        <v>2.8999999999999999</v>
      </c>
      <c r="I601" s="248"/>
      <c r="J601" s="244"/>
      <c r="K601" s="244"/>
      <c r="L601" s="249"/>
      <c r="M601" s="250"/>
      <c r="N601" s="251"/>
      <c r="O601" s="251"/>
      <c r="P601" s="251"/>
      <c r="Q601" s="251"/>
      <c r="R601" s="251"/>
      <c r="S601" s="251"/>
      <c r="T601" s="252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3" t="s">
        <v>196</v>
      </c>
      <c r="AU601" s="253" t="s">
        <v>85</v>
      </c>
      <c r="AV601" s="14" t="s">
        <v>85</v>
      </c>
      <c r="AW601" s="14" t="s">
        <v>33</v>
      </c>
      <c r="AX601" s="14" t="s">
        <v>72</v>
      </c>
      <c r="AY601" s="253" t="s">
        <v>186</v>
      </c>
    </row>
    <row r="602" s="14" customFormat="1">
      <c r="A602" s="14"/>
      <c r="B602" s="243"/>
      <c r="C602" s="244"/>
      <c r="D602" s="234" t="s">
        <v>196</v>
      </c>
      <c r="E602" s="245" t="s">
        <v>19</v>
      </c>
      <c r="F602" s="246" t="s">
        <v>2882</v>
      </c>
      <c r="G602" s="244"/>
      <c r="H602" s="247">
        <v>3.0899999999999999</v>
      </c>
      <c r="I602" s="248"/>
      <c r="J602" s="244"/>
      <c r="K602" s="244"/>
      <c r="L602" s="249"/>
      <c r="M602" s="250"/>
      <c r="N602" s="251"/>
      <c r="O602" s="251"/>
      <c r="P602" s="251"/>
      <c r="Q602" s="251"/>
      <c r="R602" s="251"/>
      <c r="S602" s="251"/>
      <c r="T602" s="252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3" t="s">
        <v>196</v>
      </c>
      <c r="AU602" s="253" t="s">
        <v>85</v>
      </c>
      <c r="AV602" s="14" t="s">
        <v>85</v>
      </c>
      <c r="AW602" s="14" t="s">
        <v>33</v>
      </c>
      <c r="AX602" s="14" t="s">
        <v>72</v>
      </c>
      <c r="AY602" s="253" t="s">
        <v>186</v>
      </c>
    </row>
    <row r="603" s="14" customFormat="1">
      <c r="A603" s="14"/>
      <c r="B603" s="243"/>
      <c r="C603" s="244"/>
      <c r="D603" s="234" t="s">
        <v>196</v>
      </c>
      <c r="E603" s="245" t="s">
        <v>19</v>
      </c>
      <c r="F603" s="246" t="s">
        <v>2883</v>
      </c>
      <c r="G603" s="244"/>
      <c r="H603" s="247">
        <v>1.24</v>
      </c>
      <c r="I603" s="248"/>
      <c r="J603" s="244"/>
      <c r="K603" s="244"/>
      <c r="L603" s="249"/>
      <c r="M603" s="250"/>
      <c r="N603" s="251"/>
      <c r="O603" s="251"/>
      <c r="P603" s="251"/>
      <c r="Q603" s="251"/>
      <c r="R603" s="251"/>
      <c r="S603" s="251"/>
      <c r="T603" s="252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3" t="s">
        <v>196</v>
      </c>
      <c r="AU603" s="253" t="s">
        <v>85</v>
      </c>
      <c r="AV603" s="14" t="s">
        <v>85</v>
      </c>
      <c r="AW603" s="14" t="s">
        <v>33</v>
      </c>
      <c r="AX603" s="14" t="s">
        <v>72</v>
      </c>
      <c r="AY603" s="253" t="s">
        <v>186</v>
      </c>
    </row>
    <row r="604" s="14" customFormat="1">
      <c r="A604" s="14"/>
      <c r="B604" s="243"/>
      <c r="C604" s="244"/>
      <c r="D604" s="234" t="s">
        <v>196</v>
      </c>
      <c r="E604" s="245" t="s">
        <v>19</v>
      </c>
      <c r="F604" s="246" t="s">
        <v>2883</v>
      </c>
      <c r="G604" s="244"/>
      <c r="H604" s="247">
        <v>1.24</v>
      </c>
      <c r="I604" s="248"/>
      <c r="J604" s="244"/>
      <c r="K604" s="244"/>
      <c r="L604" s="249"/>
      <c r="M604" s="250"/>
      <c r="N604" s="251"/>
      <c r="O604" s="251"/>
      <c r="P604" s="251"/>
      <c r="Q604" s="251"/>
      <c r="R604" s="251"/>
      <c r="S604" s="251"/>
      <c r="T604" s="252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3" t="s">
        <v>196</v>
      </c>
      <c r="AU604" s="253" t="s">
        <v>85</v>
      </c>
      <c r="AV604" s="14" t="s">
        <v>85</v>
      </c>
      <c r="AW604" s="14" t="s">
        <v>33</v>
      </c>
      <c r="AX604" s="14" t="s">
        <v>72</v>
      </c>
      <c r="AY604" s="253" t="s">
        <v>186</v>
      </c>
    </row>
    <row r="605" s="14" customFormat="1">
      <c r="A605" s="14"/>
      <c r="B605" s="243"/>
      <c r="C605" s="244"/>
      <c r="D605" s="234" t="s">
        <v>196</v>
      </c>
      <c r="E605" s="245" t="s">
        <v>19</v>
      </c>
      <c r="F605" s="246" t="s">
        <v>3042</v>
      </c>
      <c r="G605" s="244"/>
      <c r="H605" s="247">
        <v>1.8600000000000001</v>
      </c>
      <c r="I605" s="248"/>
      <c r="J605" s="244"/>
      <c r="K605" s="244"/>
      <c r="L605" s="249"/>
      <c r="M605" s="250"/>
      <c r="N605" s="251"/>
      <c r="O605" s="251"/>
      <c r="P605" s="251"/>
      <c r="Q605" s="251"/>
      <c r="R605" s="251"/>
      <c r="S605" s="251"/>
      <c r="T605" s="252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3" t="s">
        <v>196</v>
      </c>
      <c r="AU605" s="253" t="s">
        <v>85</v>
      </c>
      <c r="AV605" s="14" t="s">
        <v>85</v>
      </c>
      <c r="AW605" s="14" t="s">
        <v>33</v>
      </c>
      <c r="AX605" s="14" t="s">
        <v>72</v>
      </c>
      <c r="AY605" s="253" t="s">
        <v>186</v>
      </c>
    </row>
    <row r="606" s="13" customFormat="1">
      <c r="A606" s="13"/>
      <c r="B606" s="232"/>
      <c r="C606" s="233"/>
      <c r="D606" s="234" t="s">
        <v>196</v>
      </c>
      <c r="E606" s="235" t="s">
        <v>19</v>
      </c>
      <c r="F606" s="236" t="s">
        <v>2885</v>
      </c>
      <c r="G606" s="233"/>
      <c r="H606" s="235" t="s">
        <v>19</v>
      </c>
      <c r="I606" s="237"/>
      <c r="J606" s="233"/>
      <c r="K606" s="233"/>
      <c r="L606" s="238"/>
      <c r="M606" s="239"/>
      <c r="N606" s="240"/>
      <c r="O606" s="240"/>
      <c r="P606" s="240"/>
      <c r="Q606" s="240"/>
      <c r="R606" s="240"/>
      <c r="S606" s="240"/>
      <c r="T606" s="241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42" t="s">
        <v>196</v>
      </c>
      <c r="AU606" s="242" t="s">
        <v>85</v>
      </c>
      <c r="AV606" s="13" t="s">
        <v>79</v>
      </c>
      <c r="AW606" s="13" t="s">
        <v>33</v>
      </c>
      <c r="AX606" s="13" t="s">
        <v>72</v>
      </c>
      <c r="AY606" s="242" t="s">
        <v>186</v>
      </c>
    </row>
    <row r="607" s="14" customFormat="1">
      <c r="A607" s="14"/>
      <c r="B607" s="243"/>
      <c r="C607" s="244"/>
      <c r="D607" s="234" t="s">
        <v>196</v>
      </c>
      <c r="E607" s="245" t="s">
        <v>19</v>
      </c>
      <c r="F607" s="246" t="s">
        <v>3028</v>
      </c>
      <c r="G607" s="244"/>
      <c r="H607" s="247">
        <v>18.030000000000001</v>
      </c>
      <c r="I607" s="248"/>
      <c r="J607" s="244"/>
      <c r="K607" s="244"/>
      <c r="L607" s="249"/>
      <c r="M607" s="250"/>
      <c r="N607" s="251"/>
      <c r="O607" s="251"/>
      <c r="P607" s="251"/>
      <c r="Q607" s="251"/>
      <c r="R607" s="251"/>
      <c r="S607" s="251"/>
      <c r="T607" s="252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3" t="s">
        <v>196</v>
      </c>
      <c r="AU607" s="253" t="s">
        <v>85</v>
      </c>
      <c r="AV607" s="14" t="s">
        <v>85</v>
      </c>
      <c r="AW607" s="14" t="s">
        <v>33</v>
      </c>
      <c r="AX607" s="14" t="s">
        <v>72</v>
      </c>
      <c r="AY607" s="253" t="s">
        <v>186</v>
      </c>
    </row>
    <row r="608" s="14" customFormat="1">
      <c r="A608" s="14"/>
      <c r="B608" s="243"/>
      <c r="C608" s="244"/>
      <c r="D608" s="234" t="s">
        <v>196</v>
      </c>
      <c r="E608" s="245" t="s">
        <v>19</v>
      </c>
      <c r="F608" s="246" t="s">
        <v>2887</v>
      </c>
      <c r="G608" s="244"/>
      <c r="H608" s="247">
        <v>8.3300000000000001</v>
      </c>
      <c r="I608" s="248"/>
      <c r="J608" s="244"/>
      <c r="K608" s="244"/>
      <c r="L608" s="249"/>
      <c r="M608" s="250"/>
      <c r="N608" s="251"/>
      <c r="O608" s="251"/>
      <c r="P608" s="251"/>
      <c r="Q608" s="251"/>
      <c r="R608" s="251"/>
      <c r="S608" s="251"/>
      <c r="T608" s="252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3" t="s">
        <v>196</v>
      </c>
      <c r="AU608" s="253" t="s">
        <v>85</v>
      </c>
      <c r="AV608" s="14" t="s">
        <v>85</v>
      </c>
      <c r="AW608" s="14" t="s">
        <v>33</v>
      </c>
      <c r="AX608" s="14" t="s">
        <v>72</v>
      </c>
      <c r="AY608" s="253" t="s">
        <v>186</v>
      </c>
    </row>
    <row r="609" s="14" customFormat="1">
      <c r="A609" s="14"/>
      <c r="B609" s="243"/>
      <c r="C609" s="244"/>
      <c r="D609" s="234" t="s">
        <v>196</v>
      </c>
      <c r="E609" s="245" t="s">
        <v>19</v>
      </c>
      <c r="F609" s="246" t="s">
        <v>2888</v>
      </c>
      <c r="G609" s="244"/>
      <c r="H609" s="247">
        <v>1.3700000000000001</v>
      </c>
      <c r="I609" s="248"/>
      <c r="J609" s="244"/>
      <c r="K609" s="244"/>
      <c r="L609" s="249"/>
      <c r="M609" s="250"/>
      <c r="N609" s="251"/>
      <c r="O609" s="251"/>
      <c r="P609" s="251"/>
      <c r="Q609" s="251"/>
      <c r="R609" s="251"/>
      <c r="S609" s="251"/>
      <c r="T609" s="252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3" t="s">
        <v>196</v>
      </c>
      <c r="AU609" s="253" t="s">
        <v>85</v>
      </c>
      <c r="AV609" s="14" t="s">
        <v>85</v>
      </c>
      <c r="AW609" s="14" t="s">
        <v>33</v>
      </c>
      <c r="AX609" s="14" t="s">
        <v>72</v>
      </c>
      <c r="AY609" s="253" t="s">
        <v>186</v>
      </c>
    </row>
    <row r="610" s="14" customFormat="1">
      <c r="A610" s="14"/>
      <c r="B610" s="243"/>
      <c r="C610" s="244"/>
      <c r="D610" s="234" t="s">
        <v>196</v>
      </c>
      <c r="E610" s="245" t="s">
        <v>19</v>
      </c>
      <c r="F610" s="246" t="s">
        <v>2889</v>
      </c>
      <c r="G610" s="244"/>
      <c r="H610" s="247">
        <v>1.9299999999999999</v>
      </c>
      <c r="I610" s="248"/>
      <c r="J610" s="244"/>
      <c r="K610" s="244"/>
      <c r="L610" s="249"/>
      <c r="M610" s="250"/>
      <c r="N610" s="251"/>
      <c r="O610" s="251"/>
      <c r="P610" s="251"/>
      <c r="Q610" s="251"/>
      <c r="R610" s="251"/>
      <c r="S610" s="251"/>
      <c r="T610" s="252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3" t="s">
        <v>196</v>
      </c>
      <c r="AU610" s="253" t="s">
        <v>85</v>
      </c>
      <c r="AV610" s="14" t="s">
        <v>85</v>
      </c>
      <c r="AW610" s="14" t="s">
        <v>33</v>
      </c>
      <c r="AX610" s="14" t="s">
        <v>72</v>
      </c>
      <c r="AY610" s="253" t="s">
        <v>186</v>
      </c>
    </row>
    <row r="611" s="2" customFormat="1" ht="44.25" customHeight="1">
      <c r="A611" s="38"/>
      <c r="B611" s="39"/>
      <c r="C611" s="213" t="s">
        <v>647</v>
      </c>
      <c r="D611" s="213" t="s">
        <v>188</v>
      </c>
      <c r="E611" s="214" t="s">
        <v>3103</v>
      </c>
      <c r="F611" s="215" t="s">
        <v>3104</v>
      </c>
      <c r="G611" s="216" t="s">
        <v>566</v>
      </c>
      <c r="H611" s="217">
        <v>19.760000000000002</v>
      </c>
      <c r="I611" s="218"/>
      <c r="J611" s="219">
        <f>ROUND(I611*H611,2)</f>
        <v>0</v>
      </c>
      <c r="K611" s="220"/>
      <c r="L611" s="44"/>
      <c r="M611" s="221" t="s">
        <v>19</v>
      </c>
      <c r="N611" s="222" t="s">
        <v>44</v>
      </c>
      <c r="O611" s="84"/>
      <c r="P611" s="223">
        <f>O611*H611</f>
        <v>0</v>
      </c>
      <c r="Q611" s="223">
        <v>0.0107142</v>
      </c>
      <c r="R611" s="223">
        <f>Q611*H611</f>
        <v>0.21171259200000003</v>
      </c>
      <c r="S611" s="223">
        <v>0</v>
      </c>
      <c r="T611" s="224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25" t="s">
        <v>306</v>
      </c>
      <c r="AT611" s="225" t="s">
        <v>188</v>
      </c>
      <c r="AU611" s="225" t="s">
        <v>85</v>
      </c>
      <c r="AY611" s="17" t="s">
        <v>186</v>
      </c>
      <c r="BE611" s="226">
        <f>IF(N611="základní",J611,0)</f>
        <v>0</v>
      </c>
      <c r="BF611" s="226">
        <f>IF(N611="snížená",J611,0)</f>
        <v>0</v>
      </c>
      <c r="BG611" s="226">
        <f>IF(N611="zákl. přenesená",J611,0)</f>
        <v>0</v>
      </c>
      <c r="BH611" s="226">
        <f>IF(N611="sníž. přenesená",J611,0)</f>
        <v>0</v>
      </c>
      <c r="BI611" s="226">
        <f>IF(N611="nulová",J611,0)</f>
        <v>0</v>
      </c>
      <c r="BJ611" s="17" t="s">
        <v>85</v>
      </c>
      <c r="BK611" s="226">
        <f>ROUND(I611*H611,2)</f>
        <v>0</v>
      </c>
      <c r="BL611" s="17" t="s">
        <v>306</v>
      </c>
      <c r="BM611" s="225" t="s">
        <v>3105</v>
      </c>
    </row>
    <row r="612" s="13" customFormat="1">
      <c r="A612" s="13"/>
      <c r="B612" s="232"/>
      <c r="C612" s="233"/>
      <c r="D612" s="234" t="s">
        <v>196</v>
      </c>
      <c r="E612" s="235" t="s">
        <v>19</v>
      </c>
      <c r="F612" s="236" t="s">
        <v>287</v>
      </c>
      <c r="G612" s="233"/>
      <c r="H612" s="235" t="s">
        <v>19</v>
      </c>
      <c r="I612" s="237"/>
      <c r="J612" s="233"/>
      <c r="K612" s="233"/>
      <c r="L612" s="238"/>
      <c r="M612" s="239"/>
      <c r="N612" s="240"/>
      <c r="O612" s="240"/>
      <c r="P612" s="240"/>
      <c r="Q612" s="240"/>
      <c r="R612" s="240"/>
      <c r="S612" s="240"/>
      <c r="T612" s="241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42" t="s">
        <v>196</v>
      </c>
      <c r="AU612" s="242" t="s">
        <v>85</v>
      </c>
      <c r="AV612" s="13" t="s">
        <v>79</v>
      </c>
      <c r="AW612" s="13" t="s">
        <v>33</v>
      </c>
      <c r="AX612" s="13" t="s">
        <v>72</v>
      </c>
      <c r="AY612" s="242" t="s">
        <v>186</v>
      </c>
    </row>
    <row r="613" s="14" customFormat="1">
      <c r="A613" s="14"/>
      <c r="B613" s="243"/>
      <c r="C613" s="244"/>
      <c r="D613" s="234" t="s">
        <v>196</v>
      </c>
      <c r="E613" s="245" t="s">
        <v>19</v>
      </c>
      <c r="F613" s="246" t="s">
        <v>2806</v>
      </c>
      <c r="G613" s="244"/>
      <c r="H613" s="247">
        <v>19.760000000000002</v>
      </c>
      <c r="I613" s="248"/>
      <c r="J613" s="244"/>
      <c r="K613" s="244"/>
      <c r="L613" s="249"/>
      <c r="M613" s="250"/>
      <c r="N613" s="251"/>
      <c r="O613" s="251"/>
      <c r="P613" s="251"/>
      <c r="Q613" s="251"/>
      <c r="R613" s="251"/>
      <c r="S613" s="251"/>
      <c r="T613" s="252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53" t="s">
        <v>196</v>
      </c>
      <c r="AU613" s="253" t="s">
        <v>85</v>
      </c>
      <c r="AV613" s="14" t="s">
        <v>85</v>
      </c>
      <c r="AW613" s="14" t="s">
        <v>33</v>
      </c>
      <c r="AX613" s="14" t="s">
        <v>72</v>
      </c>
      <c r="AY613" s="253" t="s">
        <v>186</v>
      </c>
    </row>
    <row r="614" s="2" customFormat="1" ht="44.25" customHeight="1">
      <c r="A614" s="38"/>
      <c r="B614" s="39"/>
      <c r="C614" s="213" t="s">
        <v>653</v>
      </c>
      <c r="D614" s="213" t="s">
        <v>188</v>
      </c>
      <c r="E614" s="214" t="s">
        <v>825</v>
      </c>
      <c r="F614" s="215" t="s">
        <v>826</v>
      </c>
      <c r="G614" s="216" t="s">
        <v>566</v>
      </c>
      <c r="H614" s="217">
        <v>40.597000000000001</v>
      </c>
      <c r="I614" s="218"/>
      <c r="J614" s="219">
        <f>ROUND(I614*H614,2)</f>
        <v>0</v>
      </c>
      <c r="K614" s="220"/>
      <c r="L614" s="44"/>
      <c r="M614" s="221" t="s">
        <v>19</v>
      </c>
      <c r="N614" s="222" t="s">
        <v>44</v>
      </c>
      <c r="O614" s="84"/>
      <c r="P614" s="223">
        <f>O614*H614</f>
        <v>0</v>
      </c>
      <c r="Q614" s="223">
        <v>0.016755800000000001</v>
      </c>
      <c r="R614" s="223">
        <f>Q614*H614</f>
        <v>0.68023521260000008</v>
      </c>
      <c r="S614" s="223">
        <v>0</v>
      </c>
      <c r="T614" s="224">
        <f>S614*H614</f>
        <v>0</v>
      </c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R614" s="225" t="s">
        <v>306</v>
      </c>
      <c r="AT614" s="225" t="s">
        <v>188</v>
      </c>
      <c r="AU614" s="225" t="s">
        <v>85</v>
      </c>
      <c r="AY614" s="17" t="s">
        <v>186</v>
      </c>
      <c r="BE614" s="226">
        <f>IF(N614="základní",J614,0)</f>
        <v>0</v>
      </c>
      <c r="BF614" s="226">
        <f>IF(N614="snížená",J614,0)</f>
        <v>0</v>
      </c>
      <c r="BG614" s="226">
        <f>IF(N614="zákl. přenesená",J614,0)</f>
        <v>0</v>
      </c>
      <c r="BH614" s="226">
        <f>IF(N614="sníž. přenesená",J614,0)</f>
        <v>0</v>
      </c>
      <c r="BI614" s="226">
        <f>IF(N614="nulová",J614,0)</f>
        <v>0</v>
      </c>
      <c r="BJ614" s="17" t="s">
        <v>85</v>
      </c>
      <c r="BK614" s="226">
        <f>ROUND(I614*H614,2)</f>
        <v>0</v>
      </c>
      <c r="BL614" s="17" t="s">
        <v>306</v>
      </c>
      <c r="BM614" s="225" t="s">
        <v>3106</v>
      </c>
    </row>
    <row r="615" s="13" customFormat="1">
      <c r="A615" s="13"/>
      <c r="B615" s="232"/>
      <c r="C615" s="233"/>
      <c r="D615" s="234" t="s">
        <v>196</v>
      </c>
      <c r="E615" s="235" t="s">
        <v>19</v>
      </c>
      <c r="F615" s="236" t="s">
        <v>199</v>
      </c>
      <c r="G615" s="233"/>
      <c r="H615" s="235" t="s">
        <v>19</v>
      </c>
      <c r="I615" s="237"/>
      <c r="J615" s="233"/>
      <c r="K615" s="233"/>
      <c r="L615" s="238"/>
      <c r="M615" s="239"/>
      <c r="N615" s="240"/>
      <c r="O615" s="240"/>
      <c r="P615" s="240"/>
      <c r="Q615" s="240"/>
      <c r="R615" s="240"/>
      <c r="S615" s="240"/>
      <c r="T615" s="241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42" t="s">
        <v>196</v>
      </c>
      <c r="AU615" s="242" t="s">
        <v>85</v>
      </c>
      <c r="AV615" s="13" t="s">
        <v>79</v>
      </c>
      <c r="AW615" s="13" t="s">
        <v>33</v>
      </c>
      <c r="AX615" s="13" t="s">
        <v>72</v>
      </c>
      <c r="AY615" s="242" t="s">
        <v>186</v>
      </c>
    </row>
    <row r="616" s="14" customFormat="1">
      <c r="A616" s="14"/>
      <c r="B616" s="243"/>
      <c r="C616" s="244"/>
      <c r="D616" s="234" t="s">
        <v>196</v>
      </c>
      <c r="E616" s="245" t="s">
        <v>19</v>
      </c>
      <c r="F616" s="246" t="s">
        <v>3107</v>
      </c>
      <c r="G616" s="244"/>
      <c r="H616" s="247">
        <v>1.5540000000000001</v>
      </c>
      <c r="I616" s="248"/>
      <c r="J616" s="244"/>
      <c r="K616" s="244"/>
      <c r="L616" s="249"/>
      <c r="M616" s="250"/>
      <c r="N616" s="251"/>
      <c r="O616" s="251"/>
      <c r="P616" s="251"/>
      <c r="Q616" s="251"/>
      <c r="R616" s="251"/>
      <c r="S616" s="251"/>
      <c r="T616" s="252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53" t="s">
        <v>196</v>
      </c>
      <c r="AU616" s="253" t="s">
        <v>85</v>
      </c>
      <c r="AV616" s="14" t="s">
        <v>85</v>
      </c>
      <c r="AW616" s="14" t="s">
        <v>33</v>
      </c>
      <c r="AX616" s="14" t="s">
        <v>72</v>
      </c>
      <c r="AY616" s="253" t="s">
        <v>186</v>
      </c>
    </row>
    <row r="617" s="14" customFormat="1">
      <c r="A617" s="14"/>
      <c r="B617" s="243"/>
      <c r="C617" s="244"/>
      <c r="D617" s="234" t="s">
        <v>196</v>
      </c>
      <c r="E617" s="245" t="s">
        <v>19</v>
      </c>
      <c r="F617" s="246" t="s">
        <v>3108</v>
      </c>
      <c r="G617" s="244"/>
      <c r="H617" s="247">
        <v>1.575</v>
      </c>
      <c r="I617" s="248"/>
      <c r="J617" s="244"/>
      <c r="K617" s="244"/>
      <c r="L617" s="249"/>
      <c r="M617" s="250"/>
      <c r="N617" s="251"/>
      <c r="O617" s="251"/>
      <c r="P617" s="251"/>
      <c r="Q617" s="251"/>
      <c r="R617" s="251"/>
      <c r="S617" s="251"/>
      <c r="T617" s="252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53" t="s">
        <v>196</v>
      </c>
      <c r="AU617" s="253" t="s">
        <v>85</v>
      </c>
      <c r="AV617" s="14" t="s">
        <v>85</v>
      </c>
      <c r="AW617" s="14" t="s">
        <v>33</v>
      </c>
      <c r="AX617" s="14" t="s">
        <v>72</v>
      </c>
      <c r="AY617" s="253" t="s">
        <v>186</v>
      </c>
    </row>
    <row r="618" s="14" customFormat="1">
      <c r="A618" s="14"/>
      <c r="B618" s="243"/>
      <c r="C618" s="244"/>
      <c r="D618" s="234" t="s">
        <v>196</v>
      </c>
      <c r="E618" s="245" t="s">
        <v>19</v>
      </c>
      <c r="F618" s="246" t="s">
        <v>3109</v>
      </c>
      <c r="G618" s="244"/>
      <c r="H618" s="247">
        <v>1.4390000000000001</v>
      </c>
      <c r="I618" s="248"/>
      <c r="J618" s="244"/>
      <c r="K618" s="244"/>
      <c r="L618" s="249"/>
      <c r="M618" s="250"/>
      <c r="N618" s="251"/>
      <c r="O618" s="251"/>
      <c r="P618" s="251"/>
      <c r="Q618" s="251"/>
      <c r="R618" s="251"/>
      <c r="S618" s="251"/>
      <c r="T618" s="252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53" t="s">
        <v>196</v>
      </c>
      <c r="AU618" s="253" t="s">
        <v>85</v>
      </c>
      <c r="AV618" s="14" t="s">
        <v>85</v>
      </c>
      <c r="AW618" s="14" t="s">
        <v>33</v>
      </c>
      <c r="AX618" s="14" t="s">
        <v>72</v>
      </c>
      <c r="AY618" s="253" t="s">
        <v>186</v>
      </c>
    </row>
    <row r="619" s="14" customFormat="1">
      <c r="A619" s="14"/>
      <c r="B619" s="243"/>
      <c r="C619" s="244"/>
      <c r="D619" s="234" t="s">
        <v>196</v>
      </c>
      <c r="E619" s="245" t="s">
        <v>19</v>
      </c>
      <c r="F619" s="246" t="s">
        <v>3110</v>
      </c>
      <c r="G619" s="244"/>
      <c r="H619" s="247">
        <v>1.47</v>
      </c>
      <c r="I619" s="248"/>
      <c r="J619" s="244"/>
      <c r="K619" s="244"/>
      <c r="L619" s="249"/>
      <c r="M619" s="250"/>
      <c r="N619" s="251"/>
      <c r="O619" s="251"/>
      <c r="P619" s="251"/>
      <c r="Q619" s="251"/>
      <c r="R619" s="251"/>
      <c r="S619" s="251"/>
      <c r="T619" s="252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3" t="s">
        <v>196</v>
      </c>
      <c r="AU619" s="253" t="s">
        <v>85</v>
      </c>
      <c r="AV619" s="14" t="s">
        <v>85</v>
      </c>
      <c r="AW619" s="14" t="s">
        <v>33</v>
      </c>
      <c r="AX619" s="14" t="s">
        <v>72</v>
      </c>
      <c r="AY619" s="253" t="s">
        <v>186</v>
      </c>
    </row>
    <row r="620" s="14" customFormat="1">
      <c r="A620" s="14"/>
      <c r="B620" s="243"/>
      <c r="C620" s="244"/>
      <c r="D620" s="234" t="s">
        <v>196</v>
      </c>
      <c r="E620" s="245" t="s">
        <v>19</v>
      </c>
      <c r="F620" s="246" t="s">
        <v>3109</v>
      </c>
      <c r="G620" s="244"/>
      <c r="H620" s="247">
        <v>1.4390000000000001</v>
      </c>
      <c r="I620" s="248"/>
      <c r="J620" s="244"/>
      <c r="K620" s="244"/>
      <c r="L620" s="249"/>
      <c r="M620" s="250"/>
      <c r="N620" s="251"/>
      <c r="O620" s="251"/>
      <c r="P620" s="251"/>
      <c r="Q620" s="251"/>
      <c r="R620" s="251"/>
      <c r="S620" s="251"/>
      <c r="T620" s="252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3" t="s">
        <v>196</v>
      </c>
      <c r="AU620" s="253" t="s">
        <v>85</v>
      </c>
      <c r="AV620" s="14" t="s">
        <v>85</v>
      </c>
      <c r="AW620" s="14" t="s">
        <v>33</v>
      </c>
      <c r="AX620" s="14" t="s">
        <v>72</v>
      </c>
      <c r="AY620" s="253" t="s">
        <v>186</v>
      </c>
    </row>
    <row r="621" s="14" customFormat="1">
      <c r="A621" s="14"/>
      <c r="B621" s="243"/>
      <c r="C621" s="244"/>
      <c r="D621" s="234" t="s">
        <v>196</v>
      </c>
      <c r="E621" s="245" t="s">
        <v>19</v>
      </c>
      <c r="F621" s="246" t="s">
        <v>3110</v>
      </c>
      <c r="G621" s="244"/>
      <c r="H621" s="247">
        <v>1.47</v>
      </c>
      <c r="I621" s="248"/>
      <c r="J621" s="244"/>
      <c r="K621" s="244"/>
      <c r="L621" s="249"/>
      <c r="M621" s="250"/>
      <c r="N621" s="251"/>
      <c r="O621" s="251"/>
      <c r="P621" s="251"/>
      <c r="Q621" s="251"/>
      <c r="R621" s="251"/>
      <c r="S621" s="251"/>
      <c r="T621" s="252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3" t="s">
        <v>196</v>
      </c>
      <c r="AU621" s="253" t="s">
        <v>85</v>
      </c>
      <c r="AV621" s="14" t="s">
        <v>85</v>
      </c>
      <c r="AW621" s="14" t="s">
        <v>33</v>
      </c>
      <c r="AX621" s="14" t="s">
        <v>72</v>
      </c>
      <c r="AY621" s="253" t="s">
        <v>186</v>
      </c>
    </row>
    <row r="622" s="14" customFormat="1">
      <c r="A622" s="14"/>
      <c r="B622" s="243"/>
      <c r="C622" s="244"/>
      <c r="D622" s="234" t="s">
        <v>196</v>
      </c>
      <c r="E622" s="245" t="s">
        <v>19</v>
      </c>
      <c r="F622" s="246" t="s">
        <v>3111</v>
      </c>
      <c r="G622" s="244"/>
      <c r="H622" s="247">
        <v>1.5329999999999999</v>
      </c>
      <c r="I622" s="248"/>
      <c r="J622" s="244"/>
      <c r="K622" s="244"/>
      <c r="L622" s="249"/>
      <c r="M622" s="250"/>
      <c r="N622" s="251"/>
      <c r="O622" s="251"/>
      <c r="P622" s="251"/>
      <c r="Q622" s="251"/>
      <c r="R622" s="251"/>
      <c r="S622" s="251"/>
      <c r="T622" s="252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3" t="s">
        <v>196</v>
      </c>
      <c r="AU622" s="253" t="s">
        <v>85</v>
      </c>
      <c r="AV622" s="14" t="s">
        <v>85</v>
      </c>
      <c r="AW622" s="14" t="s">
        <v>33</v>
      </c>
      <c r="AX622" s="14" t="s">
        <v>72</v>
      </c>
      <c r="AY622" s="253" t="s">
        <v>186</v>
      </c>
    </row>
    <row r="623" s="14" customFormat="1">
      <c r="A623" s="14"/>
      <c r="B623" s="243"/>
      <c r="C623" s="244"/>
      <c r="D623" s="234" t="s">
        <v>196</v>
      </c>
      <c r="E623" s="245" t="s">
        <v>19</v>
      </c>
      <c r="F623" s="246" t="s">
        <v>3112</v>
      </c>
      <c r="G623" s="244"/>
      <c r="H623" s="247">
        <v>1.617</v>
      </c>
      <c r="I623" s="248"/>
      <c r="J623" s="244"/>
      <c r="K623" s="244"/>
      <c r="L623" s="249"/>
      <c r="M623" s="250"/>
      <c r="N623" s="251"/>
      <c r="O623" s="251"/>
      <c r="P623" s="251"/>
      <c r="Q623" s="251"/>
      <c r="R623" s="251"/>
      <c r="S623" s="251"/>
      <c r="T623" s="252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3" t="s">
        <v>196</v>
      </c>
      <c r="AU623" s="253" t="s">
        <v>85</v>
      </c>
      <c r="AV623" s="14" t="s">
        <v>85</v>
      </c>
      <c r="AW623" s="14" t="s">
        <v>33</v>
      </c>
      <c r="AX623" s="14" t="s">
        <v>72</v>
      </c>
      <c r="AY623" s="253" t="s">
        <v>186</v>
      </c>
    </row>
    <row r="624" s="14" customFormat="1">
      <c r="A624" s="14"/>
      <c r="B624" s="243"/>
      <c r="C624" s="244"/>
      <c r="D624" s="234" t="s">
        <v>196</v>
      </c>
      <c r="E624" s="245" t="s">
        <v>19</v>
      </c>
      <c r="F624" s="246" t="s">
        <v>3113</v>
      </c>
      <c r="G624" s="244"/>
      <c r="H624" s="247">
        <v>1.607</v>
      </c>
      <c r="I624" s="248"/>
      <c r="J624" s="244"/>
      <c r="K624" s="244"/>
      <c r="L624" s="249"/>
      <c r="M624" s="250"/>
      <c r="N624" s="251"/>
      <c r="O624" s="251"/>
      <c r="P624" s="251"/>
      <c r="Q624" s="251"/>
      <c r="R624" s="251"/>
      <c r="S624" s="251"/>
      <c r="T624" s="252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3" t="s">
        <v>196</v>
      </c>
      <c r="AU624" s="253" t="s">
        <v>85</v>
      </c>
      <c r="AV624" s="14" t="s">
        <v>85</v>
      </c>
      <c r="AW624" s="14" t="s">
        <v>33</v>
      </c>
      <c r="AX624" s="14" t="s">
        <v>72</v>
      </c>
      <c r="AY624" s="253" t="s">
        <v>186</v>
      </c>
    </row>
    <row r="625" s="14" customFormat="1">
      <c r="A625" s="14"/>
      <c r="B625" s="243"/>
      <c r="C625" s="244"/>
      <c r="D625" s="234" t="s">
        <v>196</v>
      </c>
      <c r="E625" s="245" t="s">
        <v>19</v>
      </c>
      <c r="F625" s="246" t="s">
        <v>3114</v>
      </c>
      <c r="G625" s="244"/>
      <c r="H625" s="247">
        <v>1.544</v>
      </c>
      <c r="I625" s="248"/>
      <c r="J625" s="244"/>
      <c r="K625" s="244"/>
      <c r="L625" s="249"/>
      <c r="M625" s="250"/>
      <c r="N625" s="251"/>
      <c r="O625" s="251"/>
      <c r="P625" s="251"/>
      <c r="Q625" s="251"/>
      <c r="R625" s="251"/>
      <c r="S625" s="251"/>
      <c r="T625" s="252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3" t="s">
        <v>196</v>
      </c>
      <c r="AU625" s="253" t="s">
        <v>85</v>
      </c>
      <c r="AV625" s="14" t="s">
        <v>85</v>
      </c>
      <c r="AW625" s="14" t="s">
        <v>33</v>
      </c>
      <c r="AX625" s="14" t="s">
        <v>72</v>
      </c>
      <c r="AY625" s="253" t="s">
        <v>186</v>
      </c>
    </row>
    <row r="626" s="14" customFormat="1">
      <c r="A626" s="14"/>
      <c r="B626" s="243"/>
      <c r="C626" s="244"/>
      <c r="D626" s="234" t="s">
        <v>196</v>
      </c>
      <c r="E626" s="245" t="s">
        <v>19</v>
      </c>
      <c r="F626" s="246" t="s">
        <v>3115</v>
      </c>
      <c r="G626" s="244"/>
      <c r="H626" s="247">
        <v>1.4279999999999999</v>
      </c>
      <c r="I626" s="248"/>
      <c r="J626" s="244"/>
      <c r="K626" s="244"/>
      <c r="L626" s="249"/>
      <c r="M626" s="250"/>
      <c r="N626" s="251"/>
      <c r="O626" s="251"/>
      <c r="P626" s="251"/>
      <c r="Q626" s="251"/>
      <c r="R626" s="251"/>
      <c r="S626" s="251"/>
      <c r="T626" s="252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3" t="s">
        <v>196</v>
      </c>
      <c r="AU626" s="253" t="s">
        <v>85</v>
      </c>
      <c r="AV626" s="14" t="s">
        <v>85</v>
      </c>
      <c r="AW626" s="14" t="s">
        <v>33</v>
      </c>
      <c r="AX626" s="14" t="s">
        <v>72</v>
      </c>
      <c r="AY626" s="253" t="s">
        <v>186</v>
      </c>
    </row>
    <row r="627" s="14" customFormat="1">
      <c r="A627" s="14"/>
      <c r="B627" s="243"/>
      <c r="C627" s="244"/>
      <c r="D627" s="234" t="s">
        <v>196</v>
      </c>
      <c r="E627" s="245" t="s">
        <v>19</v>
      </c>
      <c r="F627" s="246" t="s">
        <v>3110</v>
      </c>
      <c r="G627" s="244"/>
      <c r="H627" s="247">
        <v>1.47</v>
      </c>
      <c r="I627" s="248"/>
      <c r="J627" s="244"/>
      <c r="K627" s="244"/>
      <c r="L627" s="249"/>
      <c r="M627" s="250"/>
      <c r="N627" s="251"/>
      <c r="O627" s="251"/>
      <c r="P627" s="251"/>
      <c r="Q627" s="251"/>
      <c r="R627" s="251"/>
      <c r="S627" s="251"/>
      <c r="T627" s="252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53" t="s">
        <v>196</v>
      </c>
      <c r="AU627" s="253" t="s">
        <v>85</v>
      </c>
      <c r="AV627" s="14" t="s">
        <v>85</v>
      </c>
      <c r="AW627" s="14" t="s">
        <v>33</v>
      </c>
      <c r="AX627" s="14" t="s">
        <v>72</v>
      </c>
      <c r="AY627" s="253" t="s">
        <v>186</v>
      </c>
    </row>
    <row r="628" s="14" customFormat="1">
      <c r="A628" s="14"/>
      <c r="B628" s="243"/>
      <c r="C628" s="244"/>
      <c r="D628" s="234" t="s">
        <v>196</v>
      </c>
      <c r="E628" s="245" t="s">
        <v>19</v>
      </c>
      <c r="F628" s="246" t="s">
        <v>3116</v>
      </c>
      <c r="G628" s="244"/>
      <c r="H628" s="247">
        <v>1.4490000000000001</v>
      </c>
      <c r="I628" s="248"/>
      <c r="J628" s="244"/>
      <c r="K628" s="244"/>
      <c r="L628" s="249"/>
      <c r="M628" s="250"/>
      <c r="N628" s="251"/>
      <c r="O628" s="251"/>
      <c r="P628" s="251"/>
      <c r="Q628" s="251"/>
      <c r="R628" s="251"/>
      <c r="S628" s="251"/>
      <c r="T628" s="252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3" t="s">
        <v>196</v>
      </c>
      <c r="AU628" s="253" t="s">
        <v>85</v>
      </c>
      <c r="AV628" s="14" t="s">
        <v>85</v>
      </c>
      <c r="AW628" s="14" t="s">
        <v>33</v>
      </c>
      <c r="AX628" s="14" t="s">
        <v>72</v>
      </c>
      <c r="AY628" s="253" t="s">
        <v>186</v>
      </c>
    </row>
    <row r="629" s="14" customFormat="1">
      <c r="A629" s="14"/>
      <c r="B629" s="243"/>
      <c r="C629" s="244"/>
      <c r="D629" s="234" t="s">
        <v>196</v>
      </c>
      <c r="E629" s="245" t="s">
        <v>19</v>
      </c>
      <c r="F629" s="246" t="s">
        <v>3117</v>
      </c>
      <c r="G629" s="244"/>
      <c r="H629" s="247">
        <v>1.1659999999999999</v>
      </c>
      <c r="I629" s="248"/>
      <c r="J629" s="244"/>
      <c r="K629" s="244"/>
      <c r="L629" s="249"/>
      <c r="M629" s="250"/>
      <c r="N629" s="251"/>
      <c r="O629" s="251"/>
      <c r="P629" s="251"/>
      <c r="Q629" s="251"/>
      <c r="R629" s="251"/>
      <c r="S629" s="251"/>
      <c r="T629" s="252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3" t="s">
        <v>196</v>
      </c>
      <c r="AU629" s="253" t="s">
        <v>85</v>
      </c>
      <c r="AV629" s="14" t="s">
        <v>85</v>
      </c>
      <c r="AW629" s="14" t="s">
        <v>33</v>
      </c>
      <c r="AX629" s="14" t="s">
        <v>72</v>
      </c>
      <c r="AY629" s="253" t="s">
        <v>186</v>
      </c>
    </row>
    <row r="630" s="14" customFormat="1">
      <c r="A630" s="14"/>
      <c r="B630" s="243"/>
      <c r="C630" s="244"/>
      <c r="D630" s="234" t="s">
        <v>196</v>
      </c>
      <c r="E630" s="245" t="s">
        <v>19</v>
      </c>
      <c r="F630" s="246" t="s">
        <v>3118</v>
      </c>
      <c r="G630" s="244"/>
      <c r="H630" s="247">
        <v>1.7849999999999999</v>
      </c>
      <c r="I630" s="248"/>
      <c r="J630" s="244"/>
      <c r="K630" s="244"/>
      <c r="L630" s="249"/>
      <c r="M630" s="250"/>
      <c r="N630" s="251"/>
      <c r="O630" s="251"/>
      <c r="P630" s="251"/>
      <c r="Q630" s="251"/>
      <c r="R630" s="251"/>
      <c r="S630" s="251"/>
      <c r="T630" s="252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3" t="s">
        <v>196</v>
      </c>
      <c r="AU630" s="253" t="s">
        <v>85</v>
      </c>
      <c r="AV630" s="14" t="s">
        <v>85</v>
      </c>
      <c r="AW630" s="14" t="s">
        <v>33</v>
      </c>
      <c r="AX630" s="14" t="s">
        <v>72</v>
      </c>
      <c r="AY630" s="253" t="s">
        <v>186</v>
      </c>
    </row>
    <row r="631" s="14" customFormat="1">
      <c r="A631" s="14"/>
      <c r="B631" s="243"/>
      <c r="C631" s="244"/>
      <c r="D631" s="234" t="s">
        <v>196</v>
      </c>
      <c r="E631" s="245" t="s">
        <v>19</v>
      </c>
      <c r="F631" s="246" t="s">
        <v>3119</v>
      </c>
      <c r="G631" s="244"/>
      <c r="H631" s="247">
        <v>1.4179999999999999</v>
      </c>
      <c r="I631" s="248"/>
      <c r="J631" s="244"/>
      <c r="K631" s="244"/>
      <c r="L631" s="249"/>
      <c r="M631" s="250"/>
      <c r="N631" s="251"/>
      <c r="O631" s="251"/>
      <c r="P631" s="251"/>
      <c r="Q631" s="251"/>
      <c r="R631" s="251"/>
      <c r="S631" s="251"/>
      <c r="T631" s="252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3" t="s">
        <v>196</v>
      </c>
      <c r="AU631" s="253" t="s">
        <v>85</v>
      </c>
      <c r="AV631" s="14" t="s">
        <v>85</v>
      </c>
      <c r="AW631" s="14" t="s">
        <v>33</v>
      </c>
      <c r="AX631" s="14" t="s">
        <v>72</v>
      </c>
      <c r="AY631" s="253" t="s">
        <v>186</v>
      </c>
    </row>
    <row r="632" s="14" customFormat="1">
      <c r="A632" s="14"/>
      <c r="B632" s="243"/>
      <c r="C632" s="244"/>
      <c r="D632" s="234" t="s">
        <v>196</v>
      </c>
      <c r="E632" s="245" t="s">
        <v>19</v>
      </c>
      <c r="F632" s="246" t="s">
        <v>3120</v>
      </c>
      <c r="G632" s="244"/>
      <c r="H632" s="247">
        <v>1.155</v>
      </c>
      <c r="I632" s="248"/>
      <c r="J632" s="244"/>
      <c r="K632" s="244"/>
      <c r="L632" s="249"/>
      <c r="M632" s="250"/>
      <c r="N632" s="251"/>
      <c r="O632" s="251"/>
      <c r="P632" s="251"/>
      <c r="Q632" s="251"/>
      <c r="R632" s="251"/>
      <c r="S632" s="251"/>
      <c r="T632" s="252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53" t="s">
        <v>196</v>
      </c>
      <c r="AU632" s="253" t="s">
        <v>85</v>
      </c>
      <c r="AV632" s="14" t="s">
        <v>85</v>
      </c>
      <c r="AW632" s="14" t="s">
        <v>33</v>
      </c>
      <c r="AX632" s="14" t="s">
        <v>72</v>
      </c>
      <c r="AY632" s="253" t="s">
        <v>186</v>
      </c>
    </row>
    <row r="633" s="14" customFormat="1">
      <c r="A633" s="14"/>
      <c r="B633" s="243"/>
      <c r="C633" s="244"/>
      <c r="D633" s="234" t="s">
        <v>196</v>
      </c>
      <c r="E633" s="245" t="s">
        <v>19</v>
      </c>
      <c r="F633" s="246" t="s">
        <v>3113</v>
      </c>
      <c r="G633" s="244"/>
      <c r="H633" s="247">
        <v>1.607</v>
      </c>
      <c r="I633" s="248"/>
      <c r="J633" s="244"/>
      <c r="K633" s="244"/>
      <c r="L633" s="249"/>
      <c r="M633" s="250"/>
      <c r="N633" s="251"/>
      <c r="O633" s="251"/>
      <c r="P633" s="251"/>
      <c r="Q633" s="251"/>
      <c r="R633" s="251"/>
      <c r="S633" s="251"/>
      <c r="T633" s="252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3" t="s">
        <v>196</v>
      </c>
      <c r="AU633" s="253" t="s">
        <v>85</v>
      </c>
      <c r="AV633" s="14" t="s">
        <v>85</v>
      </c>
      <c r="AW633" s="14" t="s">
        <v>33</v>
      </c>
      <c r="AX633" s="14" t="s">
        <v>72</v>
      </c>
      <c r="AY633" s="253" t="s">
        <v>186</v>
      </c>
    </row>
    <row r="634" s="14" customFormat="1">
      <c r="A634" s="14"/>
      <c r="B634" s="243"/>
      <c r="C634" s="244"/>
      <c r="D634" s="234" t="s">
        <v>196</v>
      </c>
      <c r="E634" s="245" t="s">
        <v>19</v>
      </c>
      <c r="F634" s="246" t="s">
        <v>3121</v>
      </c>
      <c r="G634" s="244"/>
      <c r="H634" s="247">
        <v>1.145</v>
      </c>
      <c r="I634" s="248"/>
      <c r="J634" s="244"/>
      <c r="K634" s="244"/>
      <c r="L634" s="249"/>
      <c r="M634" s="250"/>
      <c r="N634" s="251"/>
      <c r="O634" s="251"/>
      <c r="P634" s="251"/>
      <c r="Q634" s="251"/>
      <c r="R634" s="251"/>
      <c r="S634" s="251"/>
      <c r="T634" s="252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3" t="s">
        <v>196</v>
      </c>
      <c r="AU634" s="253" t="s">
        <v>85</v>
      </c>
      <c r="AV634" s="14" t="s">
        <v>85</v>
      </c>
      <c r="AW634" s="14" t="s">
        <v>33</v>
      </c>
      <c r="AX634" s="14" t="s">
        <v>72</v>
      </c>
      <c r="AY634" s="253" t="s">
        <v>186</v>
      </c>
    </row>
    <row r="635" s="14" customFormat="1">
      <c r="A635" s="14"/>
      <c r="B635" s="243"/>
      <c r="C635" s="244"/>
      <c r="D635" s="234" t="s">
        <v>196</v>
      </c>
      <c r="E635" s="245" t="s">
        <v>19</v>
      </c>
      <c r="F635" s="246" t="s">
        <v>3122</v>
      </c>
      <c r="G635" s="244"/>
      <c r="H635" s="247">
        <v>2.625</v>
      </c>
      <c r="I635" s="248"/>
      <c r="J635" s="244"/>
      <c r="K635" s="244"/>
      <c r="L635" s="249"/>
      <c r="M635" s="250"/>
      <c r="N635" s="251"/>
      <c r="O635" s="251"/>
      <c r="P635" s="251"/>
      <c r="Q635" s="251"/>
      <c r="R635" s="251"/>
      <c r="S635" s="251"/>
      <c r="T635" s="252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53" t="s">
        <v>196</v>
      </c>
      <c r="AU635" s="253" t="s">
        <v>85</v>
      </c>
      <c r="AV635" s="14" t="s">
        <v>85</v>
      </c>
      <c r="AW635" s="14" t="s">
        <v>33</v>
      </c>
      <c r="AX635" s="14" t="s">
        <v>72</v>
      </c>
      <c r="AY635" s="253" t="s">
        <v>186</v>
      </c>
    </row>
    <row r="636" s="14" customFormat="1">
      <c r="A636" s="14"/>
      <c r="B636" s="243"/>
      <c r="C636" s="244"/>
      <c r="D636" s="234" t="s">
        <v>196</v>
      </c>
      <c r="E636" s="245" t="s">
        <v>19</v>
      </c>
      <c r="F636" s="246" t="s">
        <v>3123</v>
      </c>
      <c r="G636" s="244"/>
      <c r="H636" s="247">
        <v>2.919</v>
      </c>
      <c r="I636" s="248"/>
      <c r="J636" s="244"/>
      <c r="K636" s="244"/>
      <c r="L636" s="249"/>
      <c r="M636" s="250"/>
      <c r="N636" s="251"/>
      <c r="O636" s="251"/>
      <c r="P636" s="251"/>
      <c r="Q636" s="251"/>
      <c r="R636" s="251"/>
      <c r="S636" s="251"/>
      <c r="T636" s="252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3" t="s">
        <v>196</v>
      </c>
      <c r="AU636" s="253" t="s">
        <v>85</v>
      </c>
      <c r="AV636" s="14" t="s">
        <v>85</v>
      </c>
      <c r="AW636" s="14" t="s">
        <v>33</v>
      </c>
      <c r="AX636" s="14" t="s">
        <v>72</v>
      </c>
      <c r="AY636" s="253" t="s">
        <v>186</v>
      </c>
    </row>
    <row r="637" s="14" customFormat="1">
      <c r="A637" s="14"/>
      <c r="B637" s="243"/>
      <c r="C637" s="244"/>
      <c r="D637" s="234" t="s">
        <v>196</v>
      </c>
      <c r="E637" s="245" t="s">
        <v>19</v>
      </c>
      <c r="F637" s="246" t="s">
        <v>3124</v>
      </c>
      <c r="G637" s="244"/>
      <c r="H637" s="247">
        <v>3.2759999999999998</v>
      </c>
      <c r="I637" s="248"/>
      <c r="J637" s="244"/>
      <c r="K637" s="244"/>
      <c r="L637" s="249"/>
      <c r="M637" s="250"/>
      <c r="N637" s="251"/>
      <c r="O637" s="251"/>
      <c r="P637" s="251"/>
      <c r="Q637" s="251"/>
      <c r="R637" s="251"/>
      <c r="S637" s="251"/>
      <c r="T637" s="252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53" t="s">
        <v>196</v>
      </c>
      <c r="AU637" s="253" t="s">
        <v>85</v>
      </c>
      <c r="AV637" s="14" t="s">
        <v>85</v>
      </c>
      <c r="AW637" s="14" t="s">
        <v>33</v>
      </c>
      <c r="AX637" s="14" t="s">
        <v>72</v>
      </c>
      <c r="AY637" s="253" t="s">
        <v>186</v>
      </c>
    </row>
    <row r="638" s="14" customFormat="1">
      <c r="A638" s="14"/>
      <c r="B638" s="243"/>
      <c r="C638" s="244"/>
      <c r="D638" s="234" t="s">
        <v>196</v>
      </c>
      <c r="E638" s="245" t="s">
        <v>19</v>
      </c>
      <c r="F638" s="246" t="s">
        <v>3125</v>
      </c>
      <c r="G638" s="244"/>
      <c r="H638" s="247">
        <v>3.9060000000000001</v>
      </c>
      <c r="I638" s="248"/>
      <c r="J638" s="244"/>
      <c r="K638" s="244"/>
      <c r="L638" s="249"/>
      <c r="M638" s="250"/>
      <c r="N638" s="251"/>
      <c r="O638" s="251"/>
      <c r="P638" s="251"/>
      <c r="Q638" s="251"/>
      <c r="R638" s="251"/>
      <c r="S638" s="251"/>
      <c r="T638" s="252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3" t="s">
        <v>196</v>
      </c>
      <c r="AU638" s="253" t="s">
        <v>85</v>
      </c>
      <c r="AV638" s="14" t="s">
        <v>85</v>
      </c>
      <c r="AW638" s="14" t="s">
        <v>33</v>
      </c>
      <c r="AX638" s="14" t="s">
        <v>72</v>
      </c>
      <c r="AY638" s="253" t="s">
        <v>186</v>
      </c>
    </row>
    <row r="639" s="2" customFormat="1" ht="37.8" customHeight="1">
      <c r="A639" s="38"/>
      <c r="B639" s="39"/>
      <c r="C639" s="213" t="s">
        <v>658</v>
      </c>
      <c r="D639" s="213" t="s">
        <v>188</v>
      </c>
      <c r="E639" s="214" t="s">
        <v>3126</v>
      </c>
      <c r="F639" s="215" t="s">
        <v>3127</v>
      </c>
      <c r="G639" s="216" t="s">
        <v>283</v>
      </c>
      <c r="H639" s="217">
        <v>9</v>
      </c>
      <c r="I639" s="218"/>
      <c r="J639" s="219">
        <f>ROUND(I639*H639,2)</f>
        <v>0</v>
      </c>
      <c r="K639" s="220"/>
      <c r="L639" s="44"/>
      <c r="M639" s="221" t="s">
        <v>19</v>
      </c>
      <c r="N639" s="222" t="s">
        <v>44</v>
      </c>
      <c r="O639" s="84"/>
      <c r="P639" s="223">
        <f>O639*H639</f>
        <v>0</v>
      </c>
      <c r="Q639" s="223">
        <v>2.5999999999999998E-05</v>
      </c>
      <c r="R639" s="223">
        <f>Q639*H639</f>
        <v>0.000234</v>
      </c>
      <c r="S639" s="223">
        <v>0</v>
      </c>
      <c r="T639" s="224">
        <f>S639*H639</f>
        <v>0</v>
      </c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R639" s="225" t="s">
        <v>306</v>
      </c>
      <c r="AT639" s="225" t="s">
        <v>188</v>
      </c>
      <c r="AU639" s="225" t="s">
        <v>85</v>
      </c>
      <c r="AY639" s="17" t="s">
        <v>186</v>
      </c>
      <c r="BE639" s="226">
        <f>IF(N639="základní",J639,0)</f>
        <v>0</v>
      </c>
      <c r="BF639" s="226">
        <f>IF(N639="snížená",J639,0)</f>
        <v>0</v>
      </c>
      <c r="BG639" s="226">
        <f>IF(N639="zákl. přenesená",J639,0)</f>
        <v>0</v>
      </c>
      <c r="BH639" s="226">
        <f>IF(N639="sníž. přenesená",J639,0)</f>
        <v>0</v>
      </c>
      <c r="BI639" s="226">
        <f>IF(N639="nulová",J639,0)</f>
        <v>0</v>
      </c>
      <c r="BJ639" s="17" t="s">
        <v>85</v>
      </c>
      <c r="BK639" s="226">
        <f>ROUND(I639*H639,2)</f>
        <v>0</v>
      </c>
      <c r="BL639" s="17" t="s">
        <v>306</v>
      </c>
      <c r="BM639" s="225" t="s">
        <v>3128</v>
      </c>
    </row>
    <row r="640" s="2" customFormat="1">
      <c r="A640" s="38"/>
      <c r="B640" s="39"/>
      <c r="C640" s="40"/>
      <c r="D640" s="227" t="s">
        <v>194</v>
      </c>
      <c r="E640" s="40"/>
      <c r="F640" s="228" t="s">
        <v>3129</v>
      </c>
      <c r="G640" s="40"/>
      <c r="H640" s="40"/>
      <c r="I640" s="229"/>
      <c r="J640" s="40"/>
      <c r="K640" s="40"/>
      <c r="L640" s="44"/>
      <c r="M640" s="230"/>
      <c r="N640" s="231"/>
      <c r="O640" s="84"/>
      <c r="P640" s="84"/>
      <c r="Q640" s="84"/>
      <c r="R640" s="84"/>
      <c r="S640" s="84"/>
      <c r="T640" s="85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T640" s="17" t="s">
        <v>194</v>
      </c>
      <c r="AU640" s="17" t="s">
        <v>85</v>
      </c>
    </row>
    <row r="641" s="2" customFormat="1" ht="24.15" customHeight="1">
      <c r="A641" s="38"/>
      <c r="B641" s="39"/>
      <c r="C641" s="254" t="s">
        <v>663</v>
      </c>
      <c r="D641" s="254" t="s">
        <v>236</v>
      </c>
      <c r="E641" s="255" t="s">
        <v>3130</v>
      </c>
      <c r="F641" s="256" t="s">
        <v>3131</v>
      </c>
      <c r="G641" s="257" t="s">
        <v>283</v>
      </c>
      <c r="H641" s="258">
        <v>9</v>
      </c>
      <c r="I641" s="259"/>
      <c r="J641" s="260">
        <f>ROUND(I641*H641,2)</f>
        <v>0</v>
      </c>
      <c r="K641" s="261"/>
      <c r="L641" s="262"/>
      <c r="M641" s="263" t="s">
        <v>19</v>
      </c>
      <c r="N641" s="264" t="s">
        <v>44</v>
      </c>
      <c r="O641" s="84"/>
      <c r="P641" s="223">
        <f>O641*H641</f>
        <v>0</v>
      </c>
      <c r="Q641" s="223">
        <v>0.00089999999999999998</v>
      </c>
      <c r="R641" s="223">
        <f>Q641*H641</f>
        <v>0.0080999999999999996</v>
      </c>
      <c r="S641" s="223">
        <v>0</v>
      </c>
      <c r="T641" s="224">
        <f>S641*H641</f>
        <v>0</v>
      </c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R641" s="225" t="s">
        <v>406</v>
      </c>
      <c r="AT641" s="225" t="s">
        <v>236</v>
      </c>
      <c r="AU641" s="225" t="s">
        <v>85</v>
      </c>
      <c r="AY641" s="17" t="s">
        <v>186</v>
      </c>
      <c r="BE641" s="226">
        <f>IF(N641="základní",J641,0)</f>
        <v>0</v>
      </c>
      <c r="BF641" s="226">
        <f>IF(N641="snížená",J641,0)</f>
        <v>0</v>
      </c>
      <c r="BG641" s="226">
        <f>IF(N641="zákl. přenesená",J641,0)</f>
        <v>0</v>
      </c>
      <c r="BH641" s="226">
        <f>IF(N641="sníž. přenesená",J641,0)</f>
        <v>0</v>
      </c>
      <c r="BI641" s="226">
        <f>IF(N641="nulová",J641,0)</f>
        <v>0</v>
      </c>
      <c r="BJ641" s="17" t="s">
        <v>85</v>
      </c>
      <c r="BK641" s="226">
        <f>ROUND(I641*H641,2)</f>
        <v>0</v>
      </c>
      <c r="BL641" s="17" t="s">
        <v>306</v>
      </c>
      <c r="BM641" s="225" t="s">
        <v>3132</v>
      </c>
    </row>
    <row r="642" s="2" customFormat="1" ht="37.8" customHeight="1">
      <c r="A642" s="38"/>
      <c r="B642" s="39"/>
      <c r="C642" s="213" t="s">
        <v>668</v>
      </c>
      <c r="D642" s="213" t="s">
        <v>188</v>
      </c>
      <c r="E642" s="214" t="s">
        <v>3133</v>
      </c>
      <c r="F642" s="215" t="s">
        <v>3134</v>
      </c>
      <c r="G642" s="216" t="s">
        <v>283</v>
      </c>
      <c r="H642" s="217">
        <v>4</v>
      </c>
      <c r="I642" s="218"/>
      <c r="J642" s="219">
        <f>ROUND(I642*H642,2)</f>
        <v>0</v>
      </c>
      <c r="K642" s="220"/>
      <c r="L642" s="44"/>
      <c r="M642" s="221" t="s">
        <v>19</v>
      </c>
      <c r="N642" s="222" t="s">
        <v>44</v>
      </c>
      <c r="O642" s="84"/>
      <c r="P642" s="223">
        <f>O642*H642</f>
        <v>0</v>
      </c>
      <c r="Q642" s="223">
        <v>2.5999999999999998E-05</v>
      </c>
      <c r="R642" s="223">
        <f>Q642*H642</f>
        <v>0.00010399999999999999</v>
      </c>
      <c r="S642" s="223">
        <v>0</v>
      </c>
      <c r="T642" s="224">
        <f>S642*H642</f>
        <v>0</v>
      </c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R642" s="225" t="s">
        <v>306</v>
      </c>
      <c r="AT642" s="225" t="s">
        <v>188</v>
      </c>
      <c r="AU642" s="225" t="s">
        <v>85</v>
      </c>
      <c r="AY642" s="17" t="s">
        <v>186</v>
      </c>
      <c r="BE642" s="226">
        <f>IF(N642="základní",J642,0)</f>
        <v>0</v>
      </c>
      <c r="BF642" s="226">
        <f>IF(N642="snížená",J642,0)</f>
        <v>0</v>
      </c>
      <c r="BG642" s="226">
        <f>IF(N642="zákl. přenesená",J642,0)</f>
        <v>0</v>
      </c>
      <c r="BH642" s="226">
        <f>IF(N642="sníž. přenesená",J642,0)</f>
        <v>0</v>
      </c>
      <c r="BI642" s="226">
        <f>IF(N642="nulová",J642,0)</f>
        <v>0</v>
      </c>
      <c r="BJ642" s="17" t="s">
        <v>85</v>
      </c>
      <c r="BK642" s="226">
        <f>ROUND(I642*H642,2)</f>
        <v>0</v>
      </c>
      <c r="BL642" s="17" t="s">
        <v>306</v>
      </c>
      <c r="BM642" s="225" t="s">
        <v>3135</v>
      </c>
    </row>
    <row r="643" s="2" customFormat="1">
      <c r="A643" s="38"/>
      <c r="B643" s="39"/>
      <c r="C643" s="40"/>
      <c r="D643" s="227" t="s">
        <v>194</v>
      </c>
      <c r="E643" s="40"/>
      <c r="F643" s="228" t="s">
        <v>3136</v>
      </c>
      <c r="G643" s="40"/>
      <c r="H643" s="40"/>
      <c r="I643" s="229"/>
      <c r="J643" s="40"/>
      <c r="K643" s="40"/>
      <c r="L643" s="44"/>
      <c r="M643" s="230"/>
      <c r="N643" s="231"/>
      <c r="O643" s="84"/>
      <c r="P643" s="84"/>
      <c r="Q643" s="84"/>
      <c r="R643" s="84"/>
      <c r="S643" s="84"/>
      <c r="T643" s="85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T643" s="17" t="s">
        <v>194</v>
      </c>
      <c r="AU643" s="17" t="s">
        <v>85</v>
      </c>
    </row>
    <row r="644" s="2" customFormat="1" ht="24.15" customHeight="1">
      <c r="A644" s="38"/>
      <c r="B644" s="39"/>
      <c r="C644" s="254" t="s">
        <v>674</v>
      </c>
      <c r="D644" s="254" t="s">
        <v>236</v>
      </c>
      <c r="E644" s="255" t="s">
        <v>3137</v>
      </c>
      <c r="F644" s="256" t="s">
        <v>3138</v>
      </c>
      <c r="G644" s="257" t="s">
        <v>283</v>
      </c>
      <c r="H644" s="258">
        <v>4</v>
      </c>
      <c r="I644" s="259"/>
      <c r="J644" s="260">
        <f>ROUND(I644*H644,2)</f>
        <v>0</v>
      </c>
      <c r="K644" s="261"/>
      <c r="L644" s="262"/>
      <c r="M644" s="263" t="s">
        <v>19</v>
      </c>
      <c r="N644" s="264" t="s">
        <v>44</v>
      </c>
      <c r="O644" s="84"/>
      <c r="P644" s="223">
        <f>O644*H644</f>
        <v>0</v>
      </c>
      <c r="Q644" s="223">
        <v>0.0014</v>
      </c>
      <c r="R644" s="223">
        <f>Q644*H644</f>
        <v>0.0055999999999999999</v>
      </c>
      <c r="S644" s="223">
        <v>0</v>
      </c>
      <c r="T644" s="224">
        <f>S644*H644</f>
        <v>0</v>
      </c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R644" s="225" t="s">
        <v>406</v>
      </c>
      <c r="AT644" s="225" t="s">
        <v>236</v>
      </c>
      <c r="AU644" s="225" t="s">
        <v>85</v>
      </c>
      <c r="AY644" s="17" t="s">
        <v>186</v>
      </c>
      <c r="BE644" s="226">
        <f>IF(N644="základní",J644,0)</f>
        <v>0</v>
      </c>
      <c r="BF644" s="226">
        <f>IF(N644="snížená",J644,0)</f>
        <v>0</v>
      </c>
      <c r="BG644" s="226">
        <f>IF(N644="zákl. přenesená",J644,0)</f>
        <v>0</v>
      </c>
      <c r="BH644" s="226">
        <f>IF(N644="sníž. přenesená",J644,0)</f>
        <v>0</v>
      </c>
      <c r="BI644" s="226">
        <f>IF(N644="nulová",J644,0)</f>
        <v>0</v>
      </c>
      <c r="BJ644" s="17" t="s">
        <v>85</v>
      </c>
      <c r="BK644" s="226">
        <f>ROUND(I644*H644,2)</f>
        <v>0</v>
      </c>
      <c r="BL644" s="17" t="s">
        <v>306</v>
      </c>
      <c r="BM644" s="225" t="s">
        <v>3139</v>
      </c>
    </row>
    <row r="645" s="2" customFormat="1" ht="37.8" customHeight="1">
      <c r="A645" s="38"/>
      <c r="B645" s="39"/>
      <c r="C645" s="213" t="s">
        <v>683</v>
      </c>
      <c r="D645" s="213" t="s">
        <v>188</v>
      </c>
      <c r="E645" s="214" t="s">
        <v>3140</v>
      </c>
      <c r="F645" s="215" t="s">
        <v>3141</v>
      </c>
      <c r="G645" s="216" t="s">
        <v>283</v>
      </c>
      <c r="H645" s="217">
        <v>7</v>
      </c>
      <c r="I645" s="218"/>
      <c r="J645" s="219">
        <f>ROUND(I645*H645,2)</f>
        <v>0</v>
      </c>
      <c r="K645" s="220"/>
      <c r="L645" s="44"/>
      <c r="M645" s="221" t="s">
        <v>19</v>
      </c>
      <c r="N645" s="222" t="s">
        <v>44</v>
      </c>
      <c r="O645" s="84"/>
      <c r="P645" s="223">
        <f>O645*H645</f>
        <v>0</v>
      </c>
      <c r="Q645" s="223">
        <v>2.5999999999999998E-05</v>
      </c>
      <c r="R645" s="223">
        <f>Q645*H645</f>
        <v>0.00018199999999999998</v>
      </c>
      <c r="S645" s="223">
        <v>0</v>
      </c>
      <c r="T645" s="224">
        <f>S645*H645</f>
        <v>0</v>
      </c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R645" s="225" t="s">
        <v>306</v>
      </c>
      <c r="AT645" s="225" t="s">
        <v>188</v>
      </c>
      <c r="AU645" s="225" t="s">
        <v>85</v>
      </c>
      <c r="AY645" s="17" t="s">
        <v>186</v>
      </c>
      <c r="BE645" s="226">
        <f>IF(N645="základní",J645,0)</f>
        <v>0</v>
      </c>
      <c r="BF645" s="226">
        <f>IF(N645="snížená",J645,0)</f>
        <v>0</v>
      </c>
      <c r="BG645" s="226">
        <f>IF(N645="zákl. přenesená",J645,0)</f>
        <v>0</v>
      </c>
      <c r="BH645" s="226">
        <f>IF(N645="sníž. přenesená",J645,0)</f>
        <v>0</v>
      </c>
      <c r="BI645" s="226">
        <f>IF(N645="nulová",J645,0)</f>
        <v>0</v>
      </c>
      <c r="BJ645" s="17" t="s">
        <v>85</v>
      </c>
      <c r="BK645" s="226">
        <f>ROUND(I645*H645,2)</f>
        <v>0</v>
      </c>
      <c r="BL645" s="17" t="s">
        <v>306</v>
      </c>
      <c r="BM645" s="225" t="s">
        <v>3142</v>
      </c>
    </row>
    <row r="646" s="2" customFormat="1">
      <c r="A646" s="38"/>
      <c r="B646" s="39"/>
      <c r="C646" s="40"/>
      <c r="D646" s="227" t="s">
        <v>194</v>
      </c>
      <c r="E646" s="40"/>
      <c r="F646" s="228" t="s">
        <v>3143</v>
      </c>
      <c r="G646" s="40"/>
      <c r="H646" s="40"/>
      <c r="I646" s="229"/>
      <c r="J646" s="40"/>
      <c r="K646" s="40"/>
      <c r="L646" s="44"/>
      <c r="M646" s="230"/>
      <c r="N646" s="231"/>
      <c r="O646" s="84"/>
      <c r="P646" s="84"/>
      <c r="Q646" s="84"/>
      <c r="R646" s="84"/>
      <c r="S646" s="84"/>
      <c r="T646" s="85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T646" s="17" t="s">
        <v>194</v>
      </c>
      <c r="AU646" s="17" t="s">
        <v>85</v>
      </c>
    </row>
    <row r="647" s="2" customFormat="1" ht="24.15" customHeight="1">
      <c r="A647" s="38"/>
      <c r="B647" s="39"/>
      <c r="C647" s="254" t="s">
        <v>689</v>
      </c>
      <c r="D647" s="254" t="s">
        <v>236</v>
      </c>
      <c r="E647" s="255" t="s">
        <v>3137</v>
      </c>
      <c r="F647" s="256" t="s">
        <v>3138</v>
      </c>
      <c r="G647" s="257" t="s">
        <v>283</v>
      </c>
      <c r="H647" s="258">
        <v>7</v>
      </c>
      <c r="I647" s="259"/>
      <c r="J647" s="260">
        <f>ROUND(I647*H647,2)</f>
        <v>0</v>
      </c>
      <c r="K647" s="261"/>
      <c r="L647" s="262"/>
      <c r="M647" s="263" t="s">
        <v>19</v>
      </c>
      <c r="N647" s="264" t="s">
        <v>44</v>
      </c>
      <c r="O647" s="84"/>
      <c r="P647" s="223">
        <f>O647*H647</f>
        <v>0</v>
      </c>
      <c r="Q647" s="223">
        <v>0.0014</v>
      </c>
      <c r="R647" s="223">
        <f>Q647*H647</f>
        <v>0.0097999999999999997</v>
      </c>
      <c r="S647" s="223">
        <v>0</v>
      </c>
      <c r="T647" s="224">
        <f>S647*H647</f>
        <v>0</v>
      </c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R647" s="225" t="s">
        <v>406</v>
      </c>
      <c r="AT647" s="225" t="s">
        <v>236</v>
      </c>
      <c r="AU647" s="225" t="s">
        <v>85</v>
      </c>
      <c r="AY647" s="17" t="s">
        <v>186</v>
      </c>
      <c r="BE647" s="226">
        <f>IF(N647="základní",J647,0)</f>
        <v>0</v>
      </c>
      <c r="BF647" s="226">
        <f>IF(N647="snížená",J647,0)</f>
        <v>0</v>
      </c>
      <c r="BG647" s="226">
        <f>IF(N647="zákl. přenesená",J647,0)</f>
        <v>0</v>
      </c>
      <c r="BH647" s="226">
        <f>IF(N647="sníž. přenesená",J647,0)</f>
        <v>0</v>
      </c>
      <c r="BI647" s="226">
        <f>IF(N647="nulová",J647,0)</f>
        <v>0</v>
      </c>
      <c r="BJ647" s="17" t="s">
        <v>85</v>
      </c>
      <c r="BK647" s="226">
        <f>ROUND(I647*H647,2)</f>
        <v>0</v>
      </c>
      <c r="BL647" s="17" t="s">
        <v>306</v>
      </c>
      <c r="BM647" s="225" t="s">
        <v>3144</v>
      </c>
    </row>
    <row r="648" s="2" customFormat="1" ht="37.8" customHeight="1">
      <c r="A648" s="38"/>
      <c r="B648" s="39"/>
      <c r="C648" s="213" t="s">
        <v>694</v>
      </c>
      <c r="D648" s="213" t="s">
        <v>188</v>
      </c>
      <c r="E648" s="214" t="s">
        <v>3145</v>
      </c>
      <c r="F648" s="215" t="s">
        <v>3146</v>
      </c>
      <c r="G648" s="216" t="s">
        <v>283</v>
      </c>
      <c r="H648" s="217">
        <v>7</v>
      </c>
      <c r="I648" s="218"/>
      <c r="J648" s="219">
        <f>ROUND(I648*H648,2)</f>
        <v>0</v>
      </c>
      <c r="K648" s="220"/>
      <c r="L648" s="44"/>
      <c r="M648" s="221" t="s">
        <v>19</v>
      </c>
      <c r="N648" s="222" t="s">
        <v>44</v>
      </c>
      <c r="O648" s="84"/>
      <c r="P648" s="223">
        <f>O648*H648</f>
        <v>0</v>
      </c>
      <c r="Q648" s="223">
        <v>3.1999999999999999E-05</v>
      </c>
      <c r="R648" s="223">
        <f>Q648*H648</f>
        <v>0.000224</v>
      </c>
      <c r="S648" s="223">
        <v>0</v>
      </c>
      <c r="T648" s="224">
        <f>S648*H648</f>
        <v>0</v>
      </c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R648" s="225" t="s">
        <v>306</v>
      </c>
      <c r="AT648" s="225" t="s">
        <v>188</v>
      </c>
      <c r="AU648" s="225" t="s">
        <v>85</v>
      </c>
      <c r="AY648" s="17" t="s">
        <v>186</v>
      </c>
      <c r="BE648" s="226">
        <f>IF(N648="základní",J648,0)</f>
        <v>0</v>
      </c>
      <c r="BF648" s="226">
        <f>IF(N648="snížená",J648,0)</f>
        <v>0</v>
      </c>
      <c r="BG648" s="226">
        <f>IF(N648="zákl. přenesená",J648,0)</f>
        <v>0</v>
      </c>
      <c r="BH648" s="226">
        <f>IF(N648="sníž. přenesená",J648,0)</f>
        <v>0</v>
      </c>
      <c r="BI648" s="226">
        <f>IF(N648="nulová",J648,0)</f>
        <v>0</v>
      </c>
      <c r="BJ648" s="17" t="s">
        <v>85</v>
      </c>
      <c r="BK648" s="226">
        <f>ROUND(I648*H648,2)</f>
        <v>0</v>
      </c>
      <c r="BL648" s="17" t="s">
        <v>306</v>
      </c>
      <c r="BM648" s="225" t="s">
        <v>3147</v>
      </c>
    </row>
    <row r="649" s="2" customFormat="1">
      <c r="A649" s="38"/>
      <c r="B649" s="39"/>
      <c r="C649" s="40"/>
      <c r="D649" s="227" t="s">
        <v>194</v>
      </c>
      <c r="E649" s="40"/>
      <c r="F649" s="228" t="s">
        <v>3148</v>
      </c>
      <c r="G649" s="40"/>
      <c r="H649" s="40"/>
      <c r="I649" s="229"/>
      <c r="J649" s="40"/>
      <c r="K649" s="40"/>
      <c r="L649" s="44"/>
      <c r="M649" s="230"/>
      <c r="N649" s="231"/>
      <c r="O649" s="84"/>
      <c r="P649" s="84"/>
      <c r="Q649" s="84"/>
      <c r="R649" s="84"/>
      <c r="S649" s="84"/>
      <c r="T649" s="85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T649" s="17" t="s">
        <v>194</v>
      </c>
      <c r="AU649" s="17" t="s">
        <v>85</v>
      </c>
    </row>
    <row r="650" s="2" customFormat="1" ht="24.15" customHeight="1">
      <c r="A650" s="38"/>
      <c r="B650" s="39"/>
      <c r="C650" s="254" t="s">
        <v>699</v>
      </c>
      <c r="D650" s="254" t="s">
        <v>236</v>
      </c>
      <c r="E650" s="255" t="s">
        <v>3149</v>
      </c>
      <c r="F650" s="256" t="s">
        <v>3150</v>
      </c>
      <c r="G650" s="257" t="s">
        <v>283</v>
      </c>
      <c r="H650" s="258">
        <v>7</v>
      </c>
      <c r="I650" s="259"/>
      <c r="J650" s="260">
        <f>ROUND(I650*H650,2)</f>
        <v>0</v>
      </c>
      <c r="K650" s="261"/>
      <c r="L650" s="262"/>
      <c r="M650" s="263" t="s">
        <v>19</v>
      </c>
      <c r="N650" s="264" t="s">
        <v>44</v>
      </c>
      <c r="O650" s="84"/>
      <c r="P650" s="223">
        <f>O650*H650</f>
        <v>0</v>
      </c>
      <c r="Q650" s="223">
        <v>0.002</v>
      </c>
      <c r="R650" s="223">
        <f>Q650*H650</f>
        <v>0.014</v>
      </c>
      <c r="S650" s="223">
        <v>0</v>
      </c>
      <c r="T650" s="224">
        <f>S650*H650</f>
        <v>0</v>
      </c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R650" s="225" t="s">
        <v>406</v>
      </c>
      <c r="AT650" s="225" t="s">
        <v>236</v>
      </c>
      <c r="AU650" s="225" t="s">
        <v>85</v>
      </c>
      <c r="AY650" s="17" t="s">
        <v>186</v>
      </c>
      <c r="BE650" s="226">
        <f>IF(N650="základní",J650,0)</f>
        <v>0</v>
      </c>
      <c r="BF650" s="226">
        <f>IF(N650="snížená",J650,0)</f>
        <v>0</v>
      </c>
      <c r="BG650" s="226">
        <f>IF(N650="zákl. přenesená",J650,0)</f>
        <v>0</v>
      </c>
      <c r="BH650" s="226">
        <f>IF(N650="sníž. přenesená",J650,0)</f>
        <v>0</v>
      </c>
      <c r="BI650" s="226">
        <f>IF(N650="nulová",J650,0)</f>
        <v>0</v>
      </c>
      <c r="BJ650" s="17" t="s">
        <v>85</v>
      </c>
      <c r="BK650" s="226">
        <f>ROUND(I650*H650,2)</f>
        <v>0</v>
      </c>
      <c r="BL650" s="17" t="s">
        <v>306</v>
      </c>
      <c r="BM650" s="225" t="s">
        <v>3151</v>
      </c>
    </row>
    <row r="651" s="2" customFormat="1" ht="16.5" customHeight="1">
      <c r="A651" s="38"/>
      <c r="B651" s="39"/>
      <c r="C651" s="213" t="s">
        <v>704</v>
      </c>
      <c r="D651" s="213" t="s">
        <v>188</v>
      </c>
      <c r="E651" s="214" t="s">
        <v>3152</v>
      </c>
      <c r="F651" s="215" t="s">
        <v>3153</v>
      </c>
      <c r="G651" s="216" t="s">
        <v>283</v>
      </c>
      <c r="H651" s="217">
        <v>19</v>
      </c>
      <c r="I651" s="218"/>
      <c r="J651" s="219">
        <f>ROUND(I651*H651,2)</f>
        <v>0</v>
      </c>
      <c r="K651" s="220"/>
      <c r="L651" s="44"/>
      <c r="M651" s="221" t="s">
        <v>19</v>
      </c>
      <c r="N651" s="222" t="s">
        <v>44</v>
      </c>
      <c r="O651" s="84"/>
      <c r="P651" s="223">
        <f>O651*H651</f>
        <v>0</v>
      </c>
      <c r="Q651" s="223">
        <v>0.00118235</v>
      </c>
      <c r="R651" s="223">
        <f>Q651*H651</f>
        <v>0.022464649999999999</v>
      </c>
      <c r="S651" s="223">
        <v>0</v>
      </c>
      <c r="T651" s="224">
        <f>S651*H651</f>
        <v>0</v>
      </c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R651" s="225" t="s">
        <v>306</v>
      </c>
      <c r="AT651" s="225" t="s">
        <v>188</v>
      </c>
      <c r="AU651" s="225" t="s">
        <v>85</v>
      </c>
      <c r="AY651" s="17" t="s">
        <v>186</v>
      </c>
      <c r="BE651" s="226">
        <f>IF(N651="základní",J651,0)</f>
        <v>0</v>
      </c>
      <c r="BF651" s="226">
        <f>IF(N651="snížená",J651,0)</f>
        <v>0</v>
      </c>
      <c r="BG651" s="226">
        <f>IF(N651="zákl. přenesená",J651,0)</f>
        <v>0</v>
      </c>
      <c r="BH651" s="226">
        <f>IF(N651="sníž. přenesená",J651,0)</f>
        <v>0</v>
      </c>
      <c r="BI651" s="226">
        <f>IF(N651="nulová",J651,0)</f>
        <v>0</v>
      </c>
      <c r="BJ651" s="17" t="s">
        <v>85</v>
      </c>
      <c r="BK651" s="226">
        <f>ROUND(I651*H651,2)</f>
        <v>0</v>
      </c>
      <c r="BL651" s="17" t="s">
        <v>306</v>
      </c>
      <c r="BM651" s="225" t="s">
        <v>3154</v>
      </c>
    </row>
    <row r="652" s="13" customFormat="1">
      <c r="A652" s="13"/>
      <c r="B652" s="232"/>
      <c r="C652" s="233"/>
      <c r="D652" s="234" t="s">
        <v>196</v>
      </c>
      <c r="E652" s="235" t="s">
        <v>19</v>
      </c>
      <c r="F652" s="236" t="s">
        <v>287</v>
      </c>
      <c r="G652" s="233"/>
      <c r="H652" s="235" t="s">
        <v>19</v>
      </c>
      <c r="I652" s="237"/>
      <c r="J652" s="233"/>
      <c r="K652" s="233"/>
      <c r="L652" s="238"/>
      <c r="M652" s="239"/>
      <c r="N652" s="240"/>
      <c r="O652" s="240"/>
      <c r="P652" s="240"/>
      <c r="Q652" s="240"/>
      <c r="R652" s="240"/>
      <c r="S652" s="240"/>
      <c r="T652" s="241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42" t="s">
        <v>196</v>
      </c>
      <c r="AU652" s="242" t="s">
        <v>85</v>
      </c>
      <c r="AV652" s="13" t="s">
        <v>79</v>
      </c>
      <c r="AW652" s="13" t="s">
        <v>33</v>
      </c>
      <c r="AX652" s="13" t="s">
        <v>72</v>
      </c>
      <c r="AY652" s="242" t="s">
        <v>186</v>
      </c>
    </row>
    <row r="653" s="14" customFormat="1">
      <c r="A653" s="14"/>
      <c r="B653" s="243"/>
      <c r="C653" s="244"/>
      <c r="D653" s="234" t="s">
        <v>196</v>
      </c>
      <c r="E653" s="245" t="s">
        <v>19</v>
      </c>
      <c r="F653" s="246" t="s">
        <v>3155</v>
      </c>
      <c r="G653" s="244"/>
      <c r="H653" s="247">
        <v>19</v>
      </c>
      <c r="I653" s="248"/>
      <c r="J653" s="244"/>
      <c r="K653" s="244"/>
      <c r="L653" s="249"/>
      <c r="M653" s="250"/>
      <c r="N653" s="251"/>
      <c r="O653" s="251"/>
      <c r="P653" s="251"/>
      <c r="Q653" s="251"/>
      <c r="R653" s="251"/>
      <c r="S653" s="251"/>
      <c r="T653" s="252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53" t="s">
        <v>196</v>
      </c>
      <c r="AU653" s="253" t="s">
        <v>85</v>
      </c>
      <c r="AV653" s="14" t="s">
        <v>85</v>
      </c>
      <c r="AW653" s="14" t="s">
        <v>33</v>
      </c>
      <c r="AX653" s="14" t="s">
        <v>72</v>
      </c>
      <c r="AY653" s="253" t="s">
        <v>186</v>
      </c>
    </row>
    <row r="654" s="2" customFormat="1" ht="66.75" customHeight="1">
      <c r="A654" s="38"/>
      <c r="B654" s="39"/>
      <c r="C654" s="213" t="s">
        <v>709</v>
      </c>
      <c r="D654" s="213" t="s">
        <v>188</v>
      </c>
      <c r="E654" s="214" t="s">
        <v>3156</v>
      </c>
      <c r="F654" s="215" t="s">
        <v>3157</v>
      </c>
      <c r="G654" s="216" t="s">
        <v>230</v>
      </c>
      <c r="H654" s="217">
        <v>8.5790000000000006</v>
      </c>
      <c r="I654" s="218"/>
      <c r="J654" s="219">
        <f>ROUND(I654*H654,2)</f>
        <v>0</v>
      </c>
      <c r="K654" s="220"/>
      <c r="L654" s="44"/>
      <c r="M654" s="221" t="s">
        <v>19</v>
      </c>
      <c r="N654" s="222" t="s">
        <v>44</v>
      </c>
      <c r="O654" s="84"/>
      <c r="P654" s="223">
        <f>O654*H654</f>
        <v>0</v>
      </c>
      <c r="Q654" s="223">
        <v>0</v>
      </c>
      <c r="R654" s="223">
        <f>Q654*H654</f>
        <v>0</v>
      </c>
      <c r="S654" s="223">
        <v>0</v>
      </c>
      <c r="T654" s="224">
        <f>S654*H654</f>
        <v>0</v>
      </c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R654" s="225" t="s">
        <v>306</v>
      </c>
      <c r="AT654" s="225" t="s">
        <v>188</v>
      </c>
      <c r="AU654" s="225" t="s">
        <v>85</v>
      </c>
      <c r="AY654" s="17" t="s">
        <v>186</v>
      </c>
      <c r="BE654" s="226">
        <f>IF(N654="základní",J654,0)</f>
        <v>0</v>
      </c>
      <c r="BF654" s="226">
        <f>IF(N654="snížená",J654,0)</f>
        <v>0</v>
      </c>
      <c r="BG654" s="226">
        <f>IF(N654="zákl. přenesená",J654,0)</f>
        <v>0</v>
      </c>
      <c r="BH654" s="226">
        <f>IF(N654="sníž. přenesená",J654,0)</f>
        <v>0</v>
      </c>
      <c r="BI654" s="226">
        <f>IF(N654="nulová",J654,0)</f>
        <v>0</v>
      </c>
      <c r="BJ654" s="17" t="s">
        <v>85</v>
      </c>
      <c r="BK654" s="226">
        <f>ROUND(I654*H654,2)</f>
        <v>0</v>
      </c>
      <c r="BL654" s="17" t="s">
        <v>306</v>
      </c>
      <c r="BM654" s="225" t="s">
        <v>3158</v>
      </c>
    </row>
    <row r="655" s="2" customFormat="1">
      <c r="A655" s="38"/>
      <c r="B655" s="39"/>
      <c r="C655" s="40"/>
      <c r="D655" s="227" t="s">
        <v>194</v>
      </c>
      <c r="E655" s="40"/>
      <c r="F655" s="228" t="s">
        <v>3159</v>
      </c>
      <c r="G655" s="40"/>
      <c r="H655" s="40"/>
      <c r="I655" s="229"/>
      <c r="J655" s="40"/>
      <c r="K655" s="40"/>
      <c r="L655" s="44"/>
      <c r="M655" s="230"/>
      <c r="N655" s="231"/>
      <c r="O655" s="84"/>
      <c r="P655" s="84"/>
      <c r="Q655" s="84"/>
      <c r="R655" s="84"/>
      <c r="S655" s="84"/>
      <c r="T655" s="85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T655" s="17" t="s">
        <v>194</v>
      </c>
      <c r="AU655" s="17" t="s">
        <v>85</v>
      </c>
    </row>
    <row r="656" s="2" customFormat="1" ht="62.7" customHeight="1">
      <c r="A656" s="38"/>
      <c r="B656" s="39"/>
      <c r="C656" s="213" t="s">
        <v>713</v>
      </c>
      <c r="D656" s="213" t="s">
        <v>188</v>
      </c>
      <c r="E656" s="214" t="s">
        <v>847</v>
      </c>
      <c r="F656" s="215" t="s">
        <v>848</v>
      </c>
      <c r="G656" s="216" t="s">
        <v>230</v>
      </c>
      <c r="H656" s="217">
        <v>8.5790000000000006</v>
      </c>
      <c r="I656" s="218"/>
      <c r="J656" s="219">
        <f>ROUND(I656*H656,2)</f>
        <v>0</v>
      </c>
      <c r="K656" s="220"/>
      <c r="L656" s="44"/>
      <c r="M656" s="221" t="s">
        <v>19</v>
      </c>
      <c r="N656" s="222" t="s">
        <v>44</v>
      </c>
      <c r="O656" s="84"/>
      <c r="P656" s="223">
        <f>O656*H656</f>
        <v>0</v>
      </c>
      <c r="Q656" s="223">
        <v>0</v>
      </c>
      <c r="R656" s="223">
        <f>Q656*H656</f>
        <v>0</v>
      </c>
      <c r="S656" s="223">
        <v>0</v>
      </c>
      <c r="T656" s="224">
        <f>S656*H656</f>
        <v>0</v>
      </c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R656" s="225" t="s">
        <v>306</v>
      </c>
      <c r="AT656" s="225" t="s">
        <v>188</v>
      </c>
      <c r="AU656" s="225" t="s">
        <v>85</v>
      </c>
      <c r="AY656" s="17" t="s">
        <v>186</v>
      </c>
      <c r="BE656" s="226">
        <f>IF(N656="základní",J656,0)</f>
        <v>0</v>
      </c>
      <c r="BF656" s="226">
        <f>IF(N656="snížená",J656,0)</f>
        <v>0</v>
      </c>
      <c r="BG656" s="226">
        <f>IF(N656="zákl. přenesená",J656,0)</f>
        <v>0</v>
      </c>
      <c r="BH656" s="226">
        <f>IF(N656="sníž. přenesená",J656,0)</f>
        <v>0</v>
      </c>
      <c r="BI656" s="226">
        <f>IF(N656="nulová",J656,0)</f>
        <v>0</v>
      </c>
      <c r="BJ656" s="17" t="s">
        <v>85</v>
      </c>
      <c r="BK656" s="226">
        <f>ROUND(I656*H656,2)</f>
        <v>0</v>
      </c>
      <c r="BL656" s="17" t="s">
        <v>306</v>
      </c>
      <c r="BM656" s="225" t="s">
        <v>3160</v>
      </c>
    </row>
    <row r="657" s="2" customFormat="1">
      <c r="A657" s="38"/>
      <c r="B657" s="39"/>
      <c r="C657" s="40"/>
      <c r="D657" s="227" t="s">
        <v>194</v>
      </c>
      <c r="E657" s="40"/>
      <c r="F657" s="228" t="s">
        <v>850</v>
      </c>
      <c r="G657" s="40"/>
      <c r="H657" s="40"/>
      <c r="I657" s="229"/>
      <c r="J657" s="40"/>
      <c r="K657" s="40"/>
      <c r="L657" s="44"/>
      <c r="M657" s="230"/>
      <c r="N657" s="231"/>
      <c r="O657" s="84"/>
      <c r="P657" s="84"/>
      <c r="Q657" s="84"/>
      <c r="R657" s="84"/>
      <c r="S657" s="84"/>
      <c r="T657" s="85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T657" s="17" t="s">
        <v>194</v>
      </c>
      <c r="AU657" s="17" t="s">
        <v>85</v>
      </c>
    </row>
    <row r="658" s="12" customFormat="1" ht="22.8" customHeight="1">
      <c r="A658" s="12"/>
      <c r="B658" s="197"/>
      <c r="C658" s="198"/>
      <c r="D658" s="199" t="s">
        <v>71</v>
      </c>
      <c r="E658" s="211" t="s">
        <v>879</v>
      </c>
      <c r="F658" s="211" t="s">
        <v>880</v>
      </c>
      <c r="G658" s="198"/>
      <c r="H658" s="198"/>
      <c r="I658" s="201"/>
      <c r="J658" s="212">
        <f>BK658</f>
        <v>0</v>
      </c>
      <c r="K658" s="198"/>
      <c r="L658" s="203"/>
      <c r="M658" s="204"/>
      <c r="N658" s="205"/>
      <c r="O658" s="205"/>
      <c r="P658" s="206">
        <f>SUM(P659:P682)</f>
        <v>0</v>
      </c>
      <c r="Q658" s="205"/>
      <c r="R658" s="206">
        <f>SUM(R659:R682)</f>
        <v>0.020782200000000001</v>
      </c>
      <c r="S658" s="205"/>
      <c r="T658" s="207">
        <f>SUM(T659:T682)</f>
        <v>0.024</v>
      </c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R658" s="208" t="s">
        <v>85</v>
      </c>
      <c r="AT658" s="209" t="s">
        <v>71</v>
      </c>
      <c r="AU658" s="209" t="s">
        <v>79</v>
      </c>
      <c r="AY658" s="208" t="s">
        <v>186</v>
      </c>
      <c r="BK658" s="210">
        <f>SUM(BK659:BK682)</f>
        <v>0</v>
      </c>
    </row>
    <row r="659" s="2" customFormat="1" ht="24.15" customHeight="1">
      <c r="A659" s="38"/>
      <c r="B659" s="39"/>
      <c r="C659" s="213" t="s">
        <v>719</v>
      </c>
      <c r="D659" s="213" t="s">
        <v>188</v>
      </c>
      <c r="E659" s="214" t="s">
        <v>3161</v>
      </c>
      <c r="F659" s="215" t="s">
        <v>3162</v>
      </c>
      <c r="G659" s="216" t="s">
        <v>256</v>
      </c>
      <c r="H659" s="217">
        <v>2.5579999999999998</v>
      </c>
      <c r="I659" s="218"/>
      <c r="J659" s="219">
        <f>ROUND(I659*H659,2)</f>
        <v>0</v>
      </c>
      <c r="K659" s="220"/>
      <c r="L659" s="44"/>
      <c r="M659" s="221" t="s">
        <v>19</v>
      </c>
      <c r="N659" s="222" t="s">
        <v>44</v>
      </c>
      <c r="O659" s="84"/>
      <c r="P659" s="223">
        <f>O659*H659</f>
        <v>0</v>
      </c>
      <c r="Q659" s="223">
        <v>0</v>
      </c>
      <c r="R659" s="223">
        <f>Q659*H659</f>
        <v>0</v>
      </c>
      <c r="S659" s="223">
        <v>0</v>
      </c>
      <c r="T659" s="224">
        <f>S659*H659</f>
        <v>0</v>
      </c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R659" s="225" t="s">
        <v>306</v>
      </c>
      <c r="AT659" s="225" t="s">
        <v>188</v>
      </c>
      <c r="AU659" s="225" t="s">
        <v>85</v>
      </c>
      <c r="AY659" s="17" t="s">
        <v>186</v>
      </c>
      <c r="BE659" s="226">
        <f>IF(N659="základní",J659,0)</f>
        <v>0</v>
      </c>
      <c r="BF659" s="226">
        <f>IF(N659="snížená",J659,0)</f>
        <v>0</v>
      </c>
      <c r="BG659" s="226">
        <f>IF(N659="zákl. přenesená",J659,0)</f>
        <v>0</v>
      </c>
      <c r="BH659" s="226">
        <f>IF(N659="sníž. přenesená",J659,0)</f>
        <v>0</v>
      </c>
      <c r="BI659" s="226">
        <f>IF(N659="nulová",J659,0)</f>
        <v>0</v>
      </c>
      <c r="BJ659" s="17" t="s">
        <v>85</v>
      </c>
      <c r="BK659" s="226">
        <f>ROUND(I659*H659,2)</f>
        <v>0</v>
      </c>
      <c r="BL659" s="17" t="s">
        <v>306</v>
      </c>
      <c r="BM659" s="225" t="s">
        <v>3163</v>
      </c>
    </row>
    <row r="660" s="2" customFormat="1">
      <c r="A660" s="38"/>
      <c r="B660" s="39"/>
      <c r="C660" s="40"/>
      <c r="D660" s="227" t="s">
        <v>194</v>
      </c>
      <c r="E660" s="40"/>
      <c r="F660" s="228" t="s">
        <v>3164</v>
      </c>
      <c r="G660" s="40"/>
      <c r="H660" s="40"/>
      <c r="I660" s="229"/>
      <c r="J660" s="40"/>
      <c r="K660" s="40"/>
      <c r="L660" s="44"/>
      <c r="M660" s="230"/>
      <c r="N660" s="231"/>
      <c r="O660" s="84"/>
      <c r="P660" s="84"/>
      <c r="Q660" s="84"/>
      <c r="R660" s="84"/>
      <c r="S660" s="84"/>
      <c r="T660" s="85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T660" s="17" t="s">
        <v>194</v>
      </c>
      <c r="AU660" s="17" t="s">
        <v>85</v>
      </c>
    </row>
    <row r="661" s="2" customFormat="1" ht="16.5" customHeight="1">
      <c r="A661" s="38"/>
      <c r="B661" s="39"/>
      <c r="C661" s="254" t="s">
        <v>724</v>
      </c>
      <c r="D661" s="254" t="s">
        <v>236</v>
      </c>
      <c r="E661" s="255" t="s">
        <v>3165</v>
      </c>
      <c r="F661" s="256" t="s">
        <v>3166</v>
      </c>
      <c r="G661" s="257" t="s">
        <v>256</v>
      </c>
      <c r="H661" s="258">
        <v>2.8140000000000001</v>
      </c>
      <c r="I661" s="259"/>
      <c r="J661" s="260">
        <f>ROUND(I661*H661,2)</f>
        <v>0</v>
      </c>
      <c r="K661" s="261"/>
      <c r="L661" s="262"/>
      <c r="M661" s="263" t="s">
        <v>19</v>
      </c>
      <c r="N661" s="264" t="s">
        <v>44</v>
      </c>
      <c r="O661" s="84"/>
      <c r="P661" s="223">
        <f>O661*H661</f>
        <v>0</v>
      </c>
      <c r="Q661" s="223">
        <v>0.0073000000000000001</v>
      </c>
      <c r="R661" s="223">
        <f>Q661*H661</f>
        <v>0.0205422</v>
      </c>
      <c r="S661" s="223">
        <v>0</v>
      </c>
      <c r="T661" s="224">
        <f>S661*H661</f>
        <v>0</v>
      </c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R661" s="225" t="s">
        <v>406</v>
      </c>
      <c r="AT661" s="225" t="s">
        <v>236</v>
      </c>
      <c r="AU661" s="225" t="s">
        <v>85</v>
      </c>
      <c r="AY661" s="17" t="s">
        <v>186</v>
      </c>
      <c r="BE661" s="226">
        <f>IF(N661="základní",J661,0)</f>
        <v>0</v>
      </c>
      <c r="BF661" s="226">
        <f>IF(N661="snížená",J661,0)</f>
        <v>0</v>
      </c>
      <c r="BG661" s="226">
        <f>IF(N661="zákl. přenesená",J661,0)</f>
        <v>0</v>
      </c>
      <c r="BH661" s="226">
        <f>IF(N661="sníž. přenesená",J661,0)</f>
        <v>0</v>
      </c>
      <c r="BI661" s="226">
        <f>IF(N661="nulová",J661,0)</f>
        <v>0</v>
      </c>
      <c r="BJ661" s="17" t="s">
        <v>85</v>
      </c>
      <c r="BK661" s="226">
        <f>ROUND(I661*H661,2)</f>
        <v>0</v>
      </c>
      <c r="BL661" s="17" t="s">
        <v>306</v>
      </c>
      <c r="BM661" s="225" t="s">
        <v>3167</v>
      </c>
    </row>
    <row r="662" s="2" customFormat="1">
      <c r="A662" s="38"/>
      <c r="B662" s="39"/>
      <c r="C662" s="40"/>
      <c r="D662" s="234" t="s">
        <v>1472</v>
      </c>
      <c r="E662" s="40"/>
      <c r="F662" s="272" t="s">
        <v>3168</v>
      </c>
      <c r="G662" s="40"/>
      <c r="H662" s="40"/>
      <c r="I662" s="229"/>
      <c r="J662" s="40"/>
      <c r="K662" s="40"/>
      <c r="L662" s="44"/>
      <c r="M662" s="230"/>
      <c r="N662" s="231"/>
      <c r="O662" s="84"/>
      <c r="P662" s="84"/>
      <c r="Q662" s="84"/>
      <c r="R662" s="84"/>
      <c r="S662" s="84"/>
      <c r="T662" s="85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T662" s="17" t="s">
        <v>1472</v>
      </c>
      <c r="AU662" s="17" t="s">
        <v>85</v>
      </c>
    </row>
    <row r="663" s="13" customFormat="1">
      <c r="A663" s="13"/>
      <c r="B663" s="232"/>
      <c r="C663" s="233"/>
      <c r="D663" s="234" t="s">
        <v>196</v>
      </c>
      <c r="E663" s="235" t="s">
        <v>19</v>
      </c>
      <c r="F663" s="236" t="s">
        <v>287</v>
      </c>
      <c r="G663" s="233"/>
      <c r="H663" s="235" t="s">
        <v>19</v>
      </c>
      <c r="I663" s="237"/>
      <c r="J663" s="233"/>
      <c r="K663" s="233"/>
      <c r="L663" s="238"/>
      <c r="M663" s="239"/>
      <c r="N663" s="240"/>
      <c r="O663" s="240"/>
      <c r="P663" s="240"/>
      <c r="Q663" s="240"/>
      <c r="R663" s="240"/>
      <c r="S663" s="240"/>
      <c r="T663" s="241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42" t="s">
        <v>196</v>
      </c>
      <c r="AU663" s="242" t="s">
        <v>85</v>
      </c>
      <c r="AV663" s="13" t="s">
        <v>79</v>
      </c>
      <c r="AW663" s="13" t="s">
        <v>33</v>
      </c>
      <c r="AX663" s="13" t="s">
        <v>72</v>
      </c>
      <c r="AY663" s="242" t="s">
        <v>186</v>
      </c>
    </row>
    <row r="664" s="14" customFormat="1">
      <c r="A664" s="14"/>
      <c r="B664" s="243"/>
      <c r="C664" s="244"/>
      <c r="D664" s="234" t="s">
        <v>196</v>
      </c>
      <c r="E664" s="245" t="s">
        <v>19</v>
      </c>
      <c r="F664" s="246" t="s">
        <v>3169</v>
      </c>
      <c r="G664" s="244"/>
      <c r="H664" s="247">
        <v>2.5579999999999998</v>
      </c>
      <c r="I664" s="248"/>
      <c r="J664" s="244"/>
      <c r="K664" s="244"/>
      <c r="L664" s="249"/>
      <c r="M664" s="250"/>
      <c r="N664" s="251"/>
      <c r="O664" s="251"/>
      <c r="P664" s="251"/>
      <c r="Q664" s="251"/>
      <c r="R664" s="251"/>
      <c r="S664" s="251"/>
      <c r="T664" s="252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53" t="s">
        <v>196</v>
      </c>
      <c r="AU664" s="253" t="s">
        <v>85</v>
      </c>
      <c r="AV664" s="14" t="s">
        <v>85</v>
      </c>
      <c r="AW664" s="14" t="s">
        <v>33</v>
      </c>
      <c r="AX664" s="14" t="s">
        <v>72</v>
      </c>
      <c r="AY664" s="253" t="s">
        <v>186</v>
      </c>
    </row>
    <row r="665" s="14" customFormat="1">
      <c r="A665" s="14"/>
      <c r="B665" s="243"/>
      <c r="C665" s="244"/>
      <c r="D665" s="234" t="s">
        <v>196</v>
      </c>
      <c r="E665" s="244"/>
      <c r="F665" s="246" t="s">
        <v>3170</v>
      </c>
      <c r="G665" s="244"/>
      <c r="H665" s="247">
        <v>2.8140000000000001</v>
      </c>
      <c r="I665" s="248"/>
      <c r="J665" s="244"/>
      <c r="K665" s="244"/>
      <c r="L665" s="249"/>
      <c r="M665" s="250"/>
      <c r="N665" s="251"/>
      <c r="O665" s="251"/>
      <c r="P665" s="251"/>
      <c r="Q665" s="251"/>
      <c r="R665" s="251"/>
      <c r="S665" s="251"/>
      <c r="T665" s="252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53" t="s">
        <v>196</v>
      </c>
      <c r="AU665" s="253" t="s">
        <v>85</v>
      </c>
      <c r="AV665" s="14" t="s">
        <v>85</v>
      </c>
      <c r="AW665" s="14" t="s">
        <v>4</v>
      </c>
      <c r="AX665" s="14" t="s">
        <v>79</v>
      </c>
      <c r="AY665" s="253" t="s">
        <v>186</v>
      </c>
    </row>
    <row r="666" s="2" customFormat="1" ht="37.8" customHeight="1">
      <c r="A666" s="38"/>
      <c r="B666" s="39"/>
      <c r="C666" s="213" t="s">
        <v>729</v>
      </c>
      <c r="D666" s="213" t="s">
        <v>188</v>
      </c>
      <c r="E666" s="214" t="s">
        <v>3171</v>
      </c>
      <c r="F666" s="215" t="s">
        <v>3172</v>
      </c>
      <c r="G666" s="216" t="s">
        <v>283</v>
      </c>
      <c r="H666" s="217">
        <v>1</v>
      </c>
      <c r="I666" s="218"/>
      <c r="J666" s="219">
        <f>ROUND(I666*H666,2)</f>
        <v>0</v>
      </c>
      <c r="K666" s="220"/>
      <c r="L666" s="44"/>
      <c r="M666" s="221" t="s">
        <v>19</v>
      </c>
      <c r="N666" s="222" t="s">
        <v>44</v>
      </c>
      <c r="O666" s="84"/>
      <c r="P666" s="223">
        <f>O666*H666</f>
        <v>0</v>
      </c>
      <c r="Q666" s="223">
        <v>0</v>
      </c>
      <c r="R666" s="223">
        <f>Q666*H666</f>
        <v>0</v>
      </c>
      <c r="S666" s="223">
        <v>0</v>
      </c>
      <c r="T666" s="224">
        <f>S666*H666</f>
        <v>0</v>
      </c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R666" s="225" t="s">
        <v>306</v>
      </c>
      <c r="AT666" s="225" t="s">
        <v>188</v>
      </c>
      <c r="AU666" s="225" t="s">
        <v>85</v>
      </c>
      <c r="AY666" s="17" t="s">
        <v>186</v>
      </c>
      <c r="BE666" s="226">
        <f>IF(N666="základní",J666,0)</f>
        <v>0</v>
      </c>
      <c r="BF666" s="226">
        <f>IF(N666="snížená",J666,0)</f>
        <v>0</v>
      </c>
      <c r="BG666" s="226">
        <f>IF(N666="zákl. přenesená",J666,0)</f>
        <v>0</v>
      </c>
      <c r="BH666" s="226">
        <f>IF(N666="sníž. přenesená",J666,0)</f>
        <v>0</v>
      </c>
      <c r="BI666" s="226">
        <f>IF(N666="nulová",J666,0)</f>
        <v>0</v>
      </c>
      <c r="BJ666" s="17" t="s">
        <v>85</v>
      </c>
      <c r="BK666" s="226">
        <f>ROUND(I666*H666,2)</f>
        <v>0</v>
      </c>
      <c r="BL666" s="17" t="s">
        <v>306</v>
      </c>
      <c r="BM666" s="225" t="s">
        <v>3173</v>
      </c>
    </row>
    <row r="667" s="2" customFormat="1">
      <c r="A667" s="38"/>
      <c r="B667" s="39"/>
      <c r="C667" s="40"/>
      <c r="D667" s="227" t="s">
        <v>194</v>
      </c>
      <c r="E667" s="40"/>
      <c r="F667" s="228" t="s">
        <v>3174</v>
      </c>
      <c r="G667" s="40"/>
      <c r="H667" s="40"/>
      <c r="I667" s="229"/>
      <c r="J667" s="40"/>
      <c r="K667" s="40"/>
      <c r="L667" s="44"/>
      <c r="M667" s="230"/>
      <c r="N667" s="231"/>
      <c r="O667" s="84"/>
      <c r="P667" s="84"/>
      <c r="Q667" s="84"/>
      <c r="R667" s="84"/>
      <c r="S667" s="84"/>
      <c r="T667" s="85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T667" s="17" t="s">
        <v>194</v>
      </c>
      <c r="AU667" s="17" t="s">
        <v>85</v>
      </c>
    </row>
    <row r="668" s="13" customFormat="1">
      <c r="A668" s="13"/>
      <c r="B668" s="232"/>
      <c r="C668" s="233"/>
      <c r="D668" s="234" t="s">
        <v>196</v>
      </c>
      <c r="E668" s="235" t="s">
        <v>19</v>
      </c>
      <c r="F668" s="236" t="s">
        <v>287</v>
      </c>
      <c r="G668" s="233"/>
      <c r="H668" s="235" t="s">
        <v>19</v>
      </c>
      <c r="I668" s="237"/>
      <c r="J668" s="233"/>
      <c r="K668" s="233"/>
      <c r="L668" s="238"/>
      <c r="M668" s="239"/>
      <c r="N668" s="240"/>
      <c r="O668" s="240"/>
      <c r="P668" s="240"/>
      <c r="Q668" s="240"/>
      <c r="R668" s="240"/>
      <c r="S668" s="240"/>
      <c r="T668" s="241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42" t="s">
        <v>196</v>
      </c>
      <c r="AU668" s="242" t="s">
        <v>85</v>
      </c>
      <c r="AV668" s="13" t="s">
        <v>79</v>
      </c>
      <c r="AW668" s="13" t="s">
        <v>33</v>
      </c>
      <c r="AX668" s="13" t="s">
        <v>72</v>
      </c>
      <c r="AY668" s="242" t="s">
        <v>186</v>
      </c>
    </row>
    <row r="669" s="14" customFormat="1">
      <c r="A669" s="14"/>
      <c r="B669" s="243"/>
      <c r="C669" s="244"/>
      <c r="D669" s="234" t="s">
        <v>196</v>
      </c>
      <c r="E669" s="245" t="s">
        <v>19</v>
      </c>
      <c r="F669" s="246" t="s">
        <v>3175</v>
      </c>
      <c r="G669" s="244"/>
      <c r="H669" s="247">
        <v>1</v>
      </c>
      <c r="I669" s="248"/>
      <c r="J669" s="244"/>
      <c r="K669" s="244"/>
      <c r="L669" s="249"/>
      <c r="M669" s="250"/>
      <c r="N669" s="251"/>
      <c r="O669" s="251"/>
      <c r="P669" s="251"/>
      <c r="Q669" s="251"/>
      <c r="R669" s="251"/>
      <c r="S669" s="251"/>
      <c r="T669" s="252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3" t="s">
        <v>196</v>
      </c>
      <c r="AU669" s="253" t="s">
        <v>85</v>
      </c>
      <c r="AV669" s="14" t="s">
        <v>85</v>
      </c>
      <c r="AW669" s="14" t="s">
        <v>33</v>
      </c>
      <c r="AX669" s="14" t="s">
        <v>72</v>
      </c>
      <c r="AY669" s="253" t="s">
        <v>186</v>
      </c>
    </row>
    <row r="670" s="2" customFormat="1" ht="24.15" customHeight="1">
      <c r="A670" s="38"/>
      <c r="B670" s="39"/>
      <c r="C670" s="213" t="s">
        <v>734</v>
      </c>
      <c r="D670" s="213" t="s">
        <v>188</v>
      </c>
      <c r="E670" s="214" t="s">
        <v>3176</v>
      </c>
      <c r="F670" s="215" t="s">
        <v>3177</v>
      </c>
      <c r="G670" s="216" t="s">
        <v>283</v>
      </c>
      <c r="H670" s="217">
        <v>1</v>
      </c>
      <c r="I670" s="218"/>
      <c r="J670" s="219">
        <f>ROUND(I670*H670,2)</f>
        <v>0</v>
      </c>
      <c r="K670" s="220"/>
      <c r="L670" s="44"/>
      <c r="M670" s="221" t="s">
        <v>19</v>
      </c>
      <c r="N670" s="222" t="s">
        <v>44</v>
      </c>
      <c r="O670" s="84"/>
      <c r="P670" s="223">
        <f>O670*H670</f>
        <v>0</v>
      </c>
      <c r="Q670" s="223">
        <v>0</v>
      </c>
      <c r="R670" s="223">
        <f>Q670*H670</f>
        <v>0</v>
      </c>
      <c r="S670" s="223">
        <v>0</v>
      </c>
      <c r="T670" s="224">
        <f>S670*H670</f>
        <v>0</v>
      </c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R670" s="225" t="s">
        <v>306</v>
      </c>
      <c r="AT670" s="225" t="s">
        <v>188</v>
      </c>
      <c r="AU670" s="225" t="s">
        <v>85</v>
      </c>
      <c r="AY670" s="17" t="s">
        <v>186</v>
      </c>
      <c r="BE670" s="226">
        <f>IF(N670="základní",J670,0)</f>
        <v>0</v>
      </c>
      <c r="BF670" s="226">
        <f>IF(N670="snížená",J670,0)</f>
        <v>0</v>
      </c>
      <c r="BG670" s="226">
        <f>IF(N670="zákl. přenesená",J670,0)</f>
        <v>0</v>
      </c>
      <c r="BH670" s="226">
        <f>IF(N670="sníž. přenesená",J670,0)</f>
        <v>0</v>
      </c>
      <c r="BI670" s="226">
        <f>IF(N670="nulová",J670,0)</f>
        <v>0</v>
      </c>
      <c r="BJ670" s="17" t="s">
        <v>85</v>
      </c>
      <c r="BK670" s="226">
        <f>ROUND(I670*H670,2)</f>
        <v>0</v>
      </c>
      <c r="BL670" s="17" t="s">
        <v>306</v>
      </c>
      <c r="BM670" s="225" t="s">
        <v>3178</v>
      </c>
    </row>
    <row r="671" s="2" customFormat="1">
      <c r="A671" s="38"/>
      <c r="B671" s="39"/>
      <c r="C671" s="40"/>
      <c r="D671" s="227" t="s">
        <v>194</v>
      </c>
      <c r="E671" s="40"/>
      <c r="F671" s="228" t="s">
        <v>3179</v>
      </c>
      <c r="G671" s="40"/>
      <c r="H671" s="40"/>
      <c r="I671" s="229"/>
      <c r="J671" s="40"/>
      <c r="K671" s="40"/>
      <c r="L671" s="44"/>
      <c r="M671" s="230"/>
      <c r="N671" s="231"/>
      <c r="O671" s="84"/>
      <c r="P671" s="84"/>
      <c r="Q671" s="84"/>
      <c r="R671" s="84"/>
      <c r="S671" s="84"/>
      <c r="T671" s="85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T671" s="17" t="s">
        <v>194</v>
      </c>
      <c r="AU671" s="17" t="s">
        <v>85</v>
      </c>
    </row>
    <row r="672" s="14" customFormat="1">
      <c r="A672" s="14"/>
      <c r="B672" s="243"/>
      <c r="C672" s="244"/>
      <c r="D672" s="234" t="s">
        <v>196</v>
      </c>
      <c r="E672" s="245" t="s">
        <v>19</v>
      </c>
      <c r="F672" s="246" t="s">
        <v>3180</v>
      </c>
      <c r="G672" s="244"/>
      <c r="H672" s="247">
        <v>1</v>
      </c>
      <c r="I672" s="248"/>
      <c r="J672" s="244"/>
      <c r="K672" s="244"/>
      <c r="L672" s="249"/>
      <c r="M672" s="250"/>
      <c r="N672" s="251"/>
      <c r="O672" s="251"/>
      <c r="P672" s="251"/>
      <c r="Q672" s="251"/>
      <c r="R672" s="251"/>
      <c r="S672" s="251"/>
      <c r="T672" s="252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53" t="s">
        <v>196</v>
      </c>
      <c r="AU672" s="253" t="s">
        <v>85</v>
      </c>
      <c r="AV672" s="14" t="s">
        <v>85</v>
      </c>
      <c r="AW672" s="14" t="s">
        <v>33</v>
      </c>
      <c r="AX672" s="14" t="s">
        <v>72</v>
      </c>
      <c r="AY672" s="253" t="s">
        <v>186</v>
      </c>
    </row>
    <row r="673" s="2" customFormat="1" ht="21.75" customHeight="1">
      <c r="A673" s="38"/>
      <c r="B673" s="39"/>
      <c r="C673" s="254" t="s">
        <v>741</v>
      </c>
      <c r="D673" s="254" t="s">
        <v>236</v>
      </c>
      <c r="E673" s="255" t="s">
        <v>3181</v>
      </c>
      <c r="F673" s="256" t="s">
        <v>3182</v>
      </c>
      <c r="G673" s="257" t="s">
        <v>283</v>
      </c>
      <c r="H673" s="258">
        <v>2</v>
      </c>
      <c r="I673" s="259"/>
      <c r="J673" s="260">
        <f>ROUND(I673*H673,2)</f>
        <v>0</v>
      </c>
      <c r="K673" s="261"/>
      <c r="L673" s="262"/>
      <c r="M673" s="263" t="s">
        <v>19</v>
      </c>
      <c r="N673" s="264" t="s">
        <v>44</v>
      </c>
      <c r="O673" s="84"/>
      <c r="P673" s="223">
        <f>O673*H673</f>
        <v>0</v>
      </c>
      <c r="Q673" s="223">
        <v>0.00012</v>
      </c>
      <c r="R673" s="223">
        <f>Q673*H673</f>
        <v>0.00024000000000000001</v>
      </c>
      <c r="S673" s="223">
        <v>0</v>
      </c>
      <c r="T673" s="224">
        <f>S673*H673</f>
        <v>0</v>
      </c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R673" s="225" t="s">
        <v>406</v>
      </c>
      <c r="AT673" s="225" t="s">
        <v>236</v>
      </c>
      <c r="AU673" s="225" t="s">
        <v>85</v>
      </c>
      <c r="AY673" s="17" t="s">
        <v>186</v>
      </c>
      <c r="BE673" s="226">
        <f>IF(N673="základní",J673,0)</f>
        <v>0</v>
      </c>
      <c r="BF673" s="226">
        <f>IF(N673="snížená",J673,0)</f>
        <v>0</v>
      </c>
      <c r="BG673" s="226">
        <f>IF(N673="zákl. přenesená",J673,0)</f>
        <v>0</v>
      </c>
      <c r="BH673" s="226">
        <f>IF(N673="sníž. přenesená",J673,0)</f>
        <v>0</v>
      </c>
      <c r="BI673" s="226">
        <f>IF(N673="nulová",J673,0)</f>
        <v>0</v>
      </c>
      <c r="BJ673" s="17" t="s">
        <v>85</v>
      </c>
      <c r="BK673" s="226">
        <f>ROUND(I673*H673,2)</f>
        <v>0</v>
      </c>
      <c r="BL673" s="17" t="s">
        <v>306</v>
      </c>
      <c r="BM673" s="225" t="s">
        <v>3183</v>
      </c>
    </row>
    <row r="674" s="14" customFormat="1">
      <c r="A674" s="14"/>
      <c r="B674" s="243"/>
      <c r="C674" s="244"/>
      <c r="D674" s="234" t="s">
        <v>196</v>
      </c>
      <c r="E674" s="244"/>
      <c r="F674" s="246" t="s">
        <v>3184</v>
      </c>
      <c r="G674" s="244"/>
      <c r="H674" s="247">
        <v>2</v>
      </c>
      <c r="I674" s="248"/>
      <c r="J674" s="244"/>
      <c r="K674" s="244"/>
      <c r="L674" s="249"/>
      <c r="M674" s="250"/>
      <c r="N674" s="251"/>
      <c r="O674" s="251"/>
      <c r="P674" s="251"/>
      <c r="Q674" s="251"/>
      <c r="R674" s="251"/>
      <c r="S674" s="251"/>
      <c r="T674" s="252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53" t="s">
        <v>196</v>
      </c>
      <c r="AU674" s="253" t="s">
        <v>85</v>
      </c>
      <c r="AV674" s="14" t="s">
        <v>85</v>
      </c>
      <c r="AW674" s="14" t="s">
        <v>4</v>
      </c>
      <c r="AX674" s="14" t="s">
        <v>79</v>
      </c>
      <c r="AY674" s="253" t="s">
        <v>186</v>
      </c>
    </row>
    <row r="675" s="2" customFormat="1" ht="24.15" customHeight="1">
      <c r="A675" s="38"/>
      <c r="B675" s="39"/>
      <c r="C675" s="213" t="s">
        <v>746</v>
      </c>
      <c r="D675" s="213" t="s">
        <v>188</v>
      </c>
      <c r="E675" s="214" t="s">
        <v>3185</v>
      </c>
      <c r="F675" s="215" t="s">
        <v>3186</v>
      </c>
      <c r="G675" s="216" t="s">
        <v>283</v>
      </c>
      <c r="H675" s="217">
        <v>1</v>
      </c>
      <c r="I675" s="218"/>
      <c r="J675" s="219">
        <f>ROUND(I675*H675,2)</f>
        <v>0</v>
      </c>
      <c r="K675" s="220"/>
      <c r="L675" s="44"/>
      <c r="M675" s="221" t="s">
        <v>19</v>
      </c>
      <c r="N675" s="222" t="s">
        <v>44</v>
      </c>
      <c r="O675" s="84"/>
      <c r="P675" s="223">
        <f>O675*H675</f>
        <v>0</v>
      </c>
      <c r="Q675" s="223">
        <v>0</v>
      </c>
      <c r="R675" s="223">
        <f>Q675*H675</f>
        <v>0</v>
      </c>
      <c r="S675" s="223">
        <v>0.024</v>
      </c>
      <c r="T675" s="224">
        <f>S675*H675</f>
        <v>0.024</v>
      </c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R675" s="225" t="s">
        <v>306</v>
      </c>
      <c r="AT675" s="225" t="s">
        <v>188</v>
      </c>
      <c r="AU675" s="225" t="s">
        <v>85</v>
      </c>
      <c r="AY675" s="17" t="s">
        <v>186</v>
      </c>
      <c r="BE675" s="226">
        <f>IF(N675="základní",J675,0)</f>
        <v>0</v>
      </c>
      <c r="BF675" s="226">
        <f>IF(N675="snížená",J675,0)</f>
        <v>0</v>
      </c>
      <c r="BG675" s="226">
        <f>IF(N675="zákl. přenesená",J675,0)</f>
        <v>0</v>
      </c>
      <c r="BH675" s="226">
        <f>IF(N675="sníž. přenesená",J675,0)</f>
        <v>0</v>
      </c>
      <c r="BI675" s="226">
        <f>IF(N675="nulová",J675,0)</f>
        <v>0</v>
      </c>
      <c r="BJ675" s="17" t="s">
        <v>85</v>
      </c>
      <c r="BK675" s="226">
        <f>ROUND(I675*H675,2)</f>
        <v>0</v>
      </c>
      <c r="BL675" s="17" t="s">
        <v>306</v>
      </c>
      <c r="BM675" s="225" t="s">
        <v>3187</v>
      </c>
    </row>
    <row r="676" s="2" customFormat="1">
      <c r="A676" s="38"/>
      <c r="B676" s="39"/>
      <c r="C676" s="40"/>
      <c r="D676" s="227" t="s">
        <v>194</v>
      </c>
      <c r="E676" s="40"/>
      <c r="F676" s="228" t="s">
        <v>3188</v>
      </c>
      <c r="G676" s="40"/>
      <c r="H676" s="40"/>
      <c r="I676" s="229"/>
      <c r="J676" s="40"/>
      <c r="K676" s="40"/>
      <c r="L676" s="44"/>
      <c r="M676" s="230"/>
      <c r="N676" s="231"/>
      <c r="O676" s="84"/>
      <c r="P676" s="84"/>
      <c r="Q676" s="84"/>
      <c r="R676" s="84"/>
      <c r="S676" s="84"/>
      <c r="T676" s="85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T676" s="17" t="s">
        <v>194</v>
      </c>
      <c r="AU676" s="17" t="s">
        <v>85</v>
      </c>
    </row>
    <row r="677" s="13" customFormat="1">
      <c r="A677" s="13"/>
      <c r="B677" s="232"/>
      <c r="C677" s="233"/>
      <c r="D677" s="234" t="s">
        <v>196</v>
      </c>
      <c r="E677" s="235" t="s">
        <v>19</v>
      </c>
      <c r="F677" s="236" t="s">
        <v>287</v>
      </c>
      <c r="G677" s="233"/>
      <c r="H677" s="235" t="s">
        <v>19</v>
      </c>
      <c r="I677" s="237"/>
      <c r="J677" s="233"/>
      <c r="K677" s="233"/>
      <c r="L677" s="238"/>
      <c r="M677" s="239"/>
      <c r="N677" s="240"/>
      <c r="O677" s="240"/>
      <c r="P677" s="240"/>
      <c r="Q677" s="240"/>
      <c r="R677" s="240"/>
      <c r="S677" s="240"/>
      <c r="T677" s="241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42" t="s">
        <v>196</v>
      </c>
      <c r="AU677" s="242" t="s">
        <v>85</v>
      </c>
      <c r="AV677" s="13" t="s">
        <v>79</v>
      </c>
      <c r="AW677" s="13" t="s">
        <v>33</v>
      </c>
      <c r="AX677" s="13" t="s">
        <v>72</v>
      </c>
      <c r="AY677" s="242" t="s">
        <v>186</v>
      </c>
    </row>
    <row r="678" s="14" customFormat="1">
      <c r="A678" s="14"/>
      <c r="B678" s="243"/>
      <c r="C678" s="244"/>
      <c r="D678" s="234" t="s">
        <v>196</v>
      </c>
      <c r="E678" s="245" t="s">
        <v>19</v>
      </c>
      <c r="F678" s="246" t="s">
        <v>2726</v>
      </c>
      <c r="G678" s="244"/>
      <c r="H678" s="247">
        <v>1</v>
      </c>
      <c r="I678" s="248"/>
      <c r="J678" s="244"/>
      <c r="K678" s="244"/>
      <c r="L678" s="249"/>
      <c r="M678" s="250"/>
      <c r="N678" s="251"/>
      <c r="O678" s="251"/>
      <c r="P678" s="251"/>
      <c r="Q678" s="251"/>
      <c r="R678" s="251"/>
      <c r="S678" s="251"/>
      <c r="T678" s="252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3" t="s">
        <v>196</v>
      </c>
      <c r="AU678" s="253" t="s">
        <v>85</v>
      </c>
      <c r="AV678" s="14" t="s">
        <v>85</v>
      </c>
      <c r="AW678" s="14" t="s">
        <v>33</v>
      </c>
      <c r="AX678" s="14" t="s">
        <v>72</v>
      </c>
      <c r="AY678" s="253" t="s">
        <v>186</v>
      </c>
    </row>
    <row r="679" s="2" customFormat="1" ht="49.05" customHeight="1">
      <c r="A679" s="38"/>
      <c r="B679" s="39"/>
      <c r="C679" s="213" t="s">
        <v>751</v>
      </c>
      <c r="D679" s="213" t="s">
        <v>188</v>
      </c>
      <c r="E679" s="214" t="s">
        <v>3189</v>
      </c>
      <c r="F679" s="215" t="s">
        <v>3190</v>
      </c>
      <c r="G679" s="216" t="s">
        <v>230</v>
      </c>
      <c r="H679" s="217">
        <v>0.017000000000000001</v>
      </c>
      <c r="I679" s="218"/>
      <c r="J679" s="219">
        <f>ROUND(I679*H679,2)</f>
        <v>0</v>
      </c>
      <c r="K679" s="220"/>
      <c r="L679" s="44"/>
      <c r="M679" s="221" t="s">
        <v>19</v>
      </c>
      <c r="N679" s="222" t="s">
        <v>44</v>
      </c>
      <c r="O679" s="84"/>
      <c r="P679" s="223">
        <f>O679*H679</f>
        <v>0</v>
      </c>
      <c r="Q679" s="223">
        <v>0</v>
      </c>
      <c r="R679" s="223">
        <f>Q679*H679</f>
        <v>0</v>
      </c>
      <c r="S679" s="223">
        <v>0</v>
      </c>
      <c r="T679" s="224">
        <f>S679*H679</f>
        <v>0</v>
      </c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R679" s="225" t="s">
        <v>306</v>
      </c>
      <c r="AT679" s="225" t="s">
        <v>188</v>
      </c>
      <c r="AU679" s="225" t="s">
        <v>85</v>
      </c>
      <c r="AY679" s="17" t="s">
        <v>186</v>
      </c>
      <c r="BE679" s="226">
        <f>IF(N679="základní",J679,0)</f>
        <v>0</v>
      </c>
      <c r="BF679" s="226">
        <f>IF(N679="snížená",J679,0)</f>
        <v>0</v>
      </c>
      <c r="BG679" s="226">
        <f>IF(N679="zákl. přenesená",J679,0)</f>
        <v>0</v>
      </c>
      <c r="BH679" s="226">
        <f>IF(N679="sníž. přenesená",J679,0)</f>
        <v>0</v>
      </c>
      <c r="BI679" s="226">
        <f>IF(N679="nulová",J679,0)</f>
        <v>0</v>
      </c>
      <c r="BJ679" s="17" t="s">
        <v>85</v>
      </c>
      <c r="BK679" s="226">
        <f>ROUND(I679*H679,2)</f>
        <v>0</v>
      </c>
      <c r="BL679" s="17" t="s">
        <v>306</v>
      </c>
      <c r="BM679" s="225" t="s">
        <v>3191</v>
      </c>
    </row>
    <row r="680" s="2" customFormat="1">
      <c r="A680" s="38"/>
      <c r="B680" s="39"/>
      <c r="C680" s="40"/>
      <c r="D680" s="227" t="s">
        <v>194</v>
      </c>
      <c r="E680" s="40"/>
      <c r="F680" s="228" t="s">
        <v>3192</v>
      </c>
      <c r="G680" s="40"/>
      <c r="H680" s="40"/>
      <c r="I680" s="229"/>
      <c r="J680" s="40"/>
      <c r="K680" s="40"/>
      <c r="L680" s="44"/>
      <c r="M680" s="230"/>
      <c r="N680" s="231"/>
      <c r="O680" s="84"/>
      <c r="P680" s="84"/>
      <c r="Q680" s="84"/>
      <c r="R680" s="84"/>
      <c r="S680" s="84"/>
      <c r="T680" s="85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T680" s="17" t="s">
        <v>194</v>
      </c>
      <c r="AU680" s="17" t="s">
        <v>85</v>
      </c>
    </row>
    <row r="681" s="2" customFormat="1" ht="49.05" customHeight="1">
      <c r="A681" s="38"/>
      <c r="B681" s="39"/>
      <c r="C681" s="213" t="s">
        <v>756</v>
      </c>
      <c r="D681" s="213" t="s">
        <v>188</v>
      </c>
      <c r="E681" s="214" t="s">
        <v>919</v>
      </c>
      <c r="F681" s="215" t="s">
        <v>920</v>
      </c>
      <c r="G681" s="216" t="s">
        <v>230</v>
      </c>
      <c r="H681" s="217">
        <v>0.017000000000000001</v>
      </c>
      <c r="I681" s="218"/>
      <c r="J681" s="219">
        <f>ROUND(I681*H681,2)</f>
        <v>0</v>
      </c>
      <c r="K681" s="220"/>
      <c r="L681" s="44"/>
      <c r="M681" s="221" t="s">
        <v>19</v>
      </c>
      <c r="N681" s="222" t="s">
        <v>44</v>
      </c>
      <c r="O681" s="84"/>
      <c r="P681" s="223">
        <f>O681*H681</f>
        <v>0</v>
      </c>
      <c r="Q681" s="223">
        <v>0</v>
      </c>
      <c r="R681" s="223">
        <f>Q681*H681</f>
        <v>0</v>
      </c>
      <c r="S681" s="223">
        <v>0</v>
      </c>
      <c r="T681" s="224">
        <f>S681*H681</f>
        <v>0</v>
      </c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R681" s="225" t="s">
        <v>306</v>
      </c>
      <c r="AT681" s="225" t="s">
        <v>188</v>
      </c>
      <c r="AU681" s="225" t="s">
        <v>85</v>
      </c>
      <c r="AY681" s="17" t="s">
        <v>186</v>
      </c>
      <c r="BE681" s="226">
        <f>IF(N681="základní",J681,0)</f>
        <v>0</v>
      </c>
      <c r="BF681" s="226">
        <f>IF(N681="snížená",J681,0)</f>
        <v>0</v>
      </c>
      <c r="BG681" s="226">
        <f>IF(N681="zákl. přenesená",J681,0)</f>
        <v>0</v>
      </c>
      <c r="BH681" s="226">
        <f>IF(N681="sníž. přenesená",J681,0)</f>
        <v>0</v>
      </c>
      <c r="BI681" s="226">
        <f>IF(N681="nulová",J681,0)</f>
        <v>0</v>
      </c>
      <c r="BJ681" s="17" t="s">
        <v>85</v>
      </c>
      <c r="BK681" s="226">
        <f>ROUND(I681*H681,2)</f>
        <v>0</v>
      </c>
      <c r="BL681" s="17" t="s">
        <v>306</v>
      </c>
      <c r="BM681" s="225" t="s">
        <v>3193</v>
      </c>
    </row>
    <row r="682" s="2" customFormat="1">
      <c r="A682" s="38"/>
      <c r="B682" s="39"/>
      <c r="C682" s="40"/>
      <c r="D682" s="227" t="s">
        <v>194</v>
      </c>
      <c r="E682" s="40"/>
      <c r="F682" s="228" t="s">
        <v>922</v>
      </c>
      <c r="G682" s="40"/>
      <c r="H682" s="40"/>
      <c r="I682" s="229"/>
      <c r="J682" s="40"/>
      <c r="K682" s="40"/>
      <c r="L682" s="44"/>
      <c r="M682" s="230"/>
      <c r="N682" s="231"/>
      <c r="O682" s="84"/>
      <c r="P682" s="84"/>
      <c r="Q682" s="84"/>
      <c r="R682" s="84"/>
      <c r="S682" s="84"/>
      <c r="T682" s="85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T682" s="17" t="s">
        <v>194</v>
      </c>
      <c r="AU682" s="17" t="s">
        <v>85</v>
      </c>
    </row>
    <row r="683" s="12" customFormat="1" ht="22.8" customHeight="1">
      <c r="A683" s="12"/>
      <c r="B683" s="197"/>
      <c r="C683" s="198"/>
      <c r="D683" s="199" t="s">
        <v>71</v>
      </c>
      <c r="E683" s="211" t="s">
        <v>923</v>
      </c>
      <c r="F683" s="211" t="s">
        <v>924</v>
      </c>
      <c r="G683" s="198"/>
      <c r="H683" s="198"/>
      <c r="I683" s="201"/>
      <c r="J683" s="212">
        <f>BK683</f>
        <v>0</v>
      </c>
      <c r="K683" s="198"/>
      <c r="L683" s="203"/>
      <c r="M683" s="204"/>
      <c r="N683" s="205"/>
      <c r="O683" s="205"/>
      <c r="P683" s="206">
        <f>SUM(P684:P776)</f>
        <v>0</v>
      </c>
      <c r="Q683" s="205"/>
      <c r="R683" s="206">
        <f>SUM(R684:R776)</f>
        <v>0.70693834424999991</v>
      </c>
      <c r="S683" s="205"/>
      <c r="T683" s="207">
        <f>SUM(T684:T776)</f>
        <v>0</v>
      </c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R683" s="208" t="s">
        <v>85</v>
      </c>
      <c r="AT683" s="209" t="s">
        <v>71</v>
      </c>
      <c r="AU683" s="209" t="s">
        <v>79</v>
      </c>
      <c r="AY683" s="208" t="s">
        <v>186</v>
      </c>
      <c r="BK683" s="210">
        <f>SUM(BK684:BK776)</f>
        <v>0</v>
      </c>
    </row>
    <row r="684" s="2" customFormat="1" ht="24.15" customHeight="1">
      <c r="A684" s="38"/>
      <c r="B684" s="39"/>
      <c r="C684" s="213" t="s">
        <v>761</v>
      </c>
      <c r="D684" s="213" t="s">
        <v>188</v>
      </c>
      <c r="E684" s="214" t="s">
        <v>3194</v>
      </c>
      <c r="F684" s="215" t="s">
        <v>3195</v>
      </c>
      <c r="G684" s="216" t="s">
        <v>566</v>
      </c>
      <c r="H684" s="217">
        <v>27.100000000000001</v>
      </c>
      <c r="I684" s="218"/>
      <c r="J684" s="219">
        <f>ROUND(I684*H684,2)</f>
        <v>0</v>
      </c>
      <c r="K684" s="220"/>
      <c r="L684" s="44"/>
      <c r="M684" s="221" t="s">
        <v>19</v>
      </c>
      <c r="N684" s="222" t="s">
        <v>44</v>
      </c>
      <c r="O684" s="84"/>
      <c r="P684" s="223">
        <f>O684*H684</f>
        <v>0</v>
      </c>
      <c r="Q684" s="223">
        <v>8.3999999999999992E-06</v>
      </c>
      <c r="R684" s="223">
        <f>Q684*H684</f>
        <v>0.00022763999999999998</v>
      </c>
      <c r="S684" s="223">
        <v>0</v>
      </c>
      <c r="T684" s="224">
        <f>S684*H684</f>
        <v>0</v>
      </c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R684" s="225" t="s">
        <v>306</v>
      </c>
      <c r="AT684" s="225" t="s">
        <v>188</v>
      </c>
      <c r="AU684" s="225" t="s">
        <v>85</v>
      </c>
      <c r="AY684" s="17" t="s">
        <v>186</v>
      </c>
      <c r="BE684" s="226">
        <f>IF(N684="základní",J684,0)</f>
        <v>0</v>
      </c>
      <c r="BF684" s="226">
        <f>IF(N684="snížená",J684,0)</f>
        <v>0</v>
      </c>
      <c r="BG684" s="226">
        <f>IF(N684="zákl. přenesená",J684,0)</f>
        <v>0</v>
      </c>
      <c r="BH684" s="226">
        <f>IF(N684="sníž. přenesená",J684,0)</f>
        <v>0</v>
      </c>
      <c r="BI684" s="226">
        <f>IF(N684="nulová",J684,0)</f>
        <v>0</v>
      </c>
      <c r="BJ684" s="17" t="s">
        <v>85</v>
      </c>
      <c r="BK684" s="226">
        <f>ROUND(I684*H684,2)</f>
        <v>0</v>
      </c>
      <c r="BL684" s="17" t="s">
        <v>306</v>
      </c>
      <c r="BM684" s="225" t="s">
        <v>3196</v>
      </c>
    </row>
    <row r="685" s="2" customFormat="1">
      <c r="A685" s="38"/>
      <c r="B685" s="39"/>
      <c r="C685" s="40"/>
      <c r="D685" s="227" t="s">
        <v>194</v>
      </c>
      <c r="E685" s="40"/>
      <c r="F685" s="228" t="s">
        <v>3197</v>
      </c>
      <c r="G685" s="40"/>
      <c r="H685" s="40"/>
      <c r="I685" s="229"/>
      <c r="J685" s="40"/>
      <c r="K685" s="40"/>
      <c r="L685" s="44"/>
      <c r="M685" s="230"/>
      <c r="N685" s="231"/>
      <c r="O685" s="84"/>
      <c r="P685" s="84"/>
      <c r="Q685" s="84"/>
      <c r="R685" s="84"/>
      <c r="S685" s="84"/>
      <c r="T685" s="85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T685" s="17" t="s">
        <v>194</v>
      </c>
      <c r="AU685" s="17" t="s">
        <v>85</v>
      </c>
    </row>
    <row r="686" s="13" customFormat="1">
      <c r="A686" s="13"/>
      <c r="B686" s="232"/>
      <c r="C686" s="233"/>
      <c r="D686" s="234" t="s">
        <v>196</v>
      </c>
      <c r="E686" s="235" t="s">
        <v>19</v>
      </c>
      <c r="F686" s="236" t="s">
        <v>287</v>
      </c>
      <c r="G686" s="233"/>
      <c r="H686" s="235" t="s">
        <v>19</v>
      </c>
      <c r="I686" s="237"/>
      <c r="J686" s="233"/>
      <c r="K686" s="233"/>
      <c r="L686" s="238"/>
      <c r="M686" s="239"/>
      <c r="N686" s="240"/>
      <c r="O686" s="240"/>
      <c r="P686" s="240"/>
      <c r="Q686" s="240"/>
      <c r="R686" s="240"/>
      <c r="S686" s="240"/>
      <c r="T686" s="241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2" t="s">
        <v>196</v>
      </c>
      <c r="AU686" s="242" t="s">
        <v>85</v>
      </c>
      <c r="AV686" s="13" t="s">
        <v>79</v>
      </c>
      <c r="AW686" s="13" t="s">
        <v>33</v>
      </c>
      <c r="AX686" s="13" t="s">
        <v>72</v>
      </c>
      <c r="AY686" s="242" t="s">
        <v>186</v>
      </c>
    </row>
    <row r="687" s="14" customFormat="1">
      <c r="A687" s="14"/>
      <c r="B687" s="243"/>
      <c r="C687" s="244"/>
      <c r="D687" s="234" t="s">
        <v>196</v>
      </c>
      <c r="E687" s="245" t="s">
        <v>19</v>
      </c>
      <c r="F687" s="246" t="s">
        <v>3198</v>
      </c>
      <c r="G687" s="244"/>
      <c r="H687" s="247">
        <v>27.100000000000001</v>
      </c>
      <c r="I687" s="248"/>
      <c r="J687" s="244"/>
      <c r="K687" s="244"/>
      <c r="L687" s="249"/>
      <c r="M687" s="250"/>
      <c r="N687" s="251"/>
      <c r="O687" s="251"/>
      <c r="P687" s="251"/>
      <c r="Q687" s="251"/>
      <c r="R687" s="251"/>
      <c r="S687" s="251"/>
      <c r="T687" s="252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3" t="s">
        <v>196</v>
      </c>
      <c r="AU687" s="253" t="s">
        <v>85</v>
      </c>
      <c r="AV687" s="14" t="s">
        <v>85</v>
      </c>
      <c r="AW687" s="14" t="s">
        <v>33</v>
      </c>
      <c r="AX687" s="14" t="s">
        <v>72</v>
      </c>
      <c r="AY687" s="253" t="s">
        <v>186</v>
      </c>
    </row>
    <row r="688" s="2" customFormat="1" ht="24.15" customHeight="1">
      <c r="A688" s="38"/>
      <c r="B688" s="39"/>
      <c r="C688" s="213" t="s">
        <v>768</v>
      </c>
      <c r="D688" s="213" t="s">
        <v>188</v>
      </c>
      <c r="E688" s="214" t="s">
        <v>1380</v>
      </c>
      <c r="F688" s="215" t="s">
        <v>1381</v>
      </c>
      <c r="G688" s="216" t="s">
        <v>968</v>
      </c>
      <c r="H688" s="217">
        <v>53.991999999999997</v>
      </c>
      <c r="I688" s="218"/>
      <c r="J688" s="219">
        <f>ROUND(I688*H688,2)</f>
        <v>0</v>
      </c>
      <c r="K688" s="220"/>
      <c r="L688" s="44"/>
      <c r="M688" s="221" t="s">
        <v>19</v>
      </c>
      <c r="N688" s="222" t="s">
        <v>44</v>
      </c>
      <c r="O688" s="84"/>
      <c r="P688" s="223">
        <f>O688*H688</f>
        <v>0</v>
      </c>
      <c r="Q688" s="223">
        <v>6.7487499999999994E-05</v>
      </c>
      <c r="R688" s="223">
        <f>Q688*H688</f>
        <v>0.0036437850999999997</v>
      </c>
      <c r="S688" s="223">
        <v>0</v>
      </c>
      <c r="T688" s="224">
        <f>S688*H688</f>
        <v>0</v>
      </c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R688" s="225" t="s">
        <v>306</v>
      </c>
      <c r="AT688" s="225" t="s">
        <v>188</v>
      </c>
      <c r="AU688" s="225" t="s">
        <v>85</v>
      </c>
      <c r="AY688" s="17" t="s">
        <v>186</v>
      </c>
      <c r="BE688" s="226">
        <f>IF(N688="základní",J688,0)</f>
        <v>0</v>
      </c>
      <c r="BF688" s="226">
        <f>IF(N688="snížená",J688,0)</f>
        <v>0</v>
      </c>
      <c r="BG688" s="226">
        <f>IF(N688="zákl. přenesená",J688,0)</f>
        <v>0</v>
      </c>
      <c r="BH688" s="226">
        <f>IF(N688="sníž. přenesená",J688,0)</f>
        <v>0</v>
      </c>
      <c r="BI688" s="226">
        <f>IF(N688="nulová",J688,0)</f>
        <v>0</v>
      </c>
      <c r="BJ688" s="17" t="s">
        <v>85</v>
      </c>
      <c r="BK688" s="226">
        <f>ROUND(I688*H688,2)</f>
        <v>0</v>
      </c>
      <c r="BL688" s="17" t="s">
        <v>306</v>
      </c>
      <c r="BM688" s="225" t="s">
        <v>3199</v>
      </c>
    </row>
    <row r="689" s="2" customFormat="1">
      <c r="A689" s="38"/>
      <c r="B689" s="39"/>
      <c r="C689" s="40"/>
      <c r="D689" s="227" t="s">
        <v>194</v>
      </c>
      <c r="E689" s="40"/>
      <c r="F689" s="228" t="s">
        <v>1383</v>
      </c>
      <c r="G689" s="40"/>
      <c r="H689" s="40"/>
      <c r="I689" s="229"/>
      <c r="J689" s="40"/>
      <c r="K689" s="40"/>
      <c r="L689" s="44"/>
      <c r="M689" s="230"/>
      <c r="N689" s="231"/>
      <c r="O689" s="84"/>
      <c r="P689" s="84"/>
      <c r="Q689" s="84"/>
      <c r="R689" s="84"/>
      <c r="S689" s="84"/>
      <c r="T689" s="85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T689" s="17" t="s">
        <v>194</v>
      </c>
      <c r="AU689" s="17" t="s">
        <v>85</v>
      </c>
    </row>
    <row r="690" s="13" customFormat="1">
      <c r="A690" s="13"/>
      <c r="B690" s="232"/>
      <c r="C690" s="233"/>
      <c r="D690" s="234" t="s">
        <v>196</v>
      </c>
      <c r="E690" s="235" t="s">
        <v>19</v>
      </c>
      <c r="F690" s="236" t="s">
        <v>287</v>
      </c>
      <c r="G690" s="233"/>
      <c r="H690" s="235" t="s">
        <v>19</v>
      </c>
      <c r="I690" s="237"/>
      <c r="J690" s="233"/>
      <c r="K690" s="233"/>
      <c r="L690" s="238"/>
      <c r="M690" s="239"/>
      <c r="N690" s="240"/>
      <c r="O690" s="240"/>
      <c r="P690" s="240"/>
      <c r="Q690" s="240"/>
      <c r="R690" s="240"/>
      <c r="S690" s="240"/>
      <c r="T690" s="241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42" t="s">
        <v>196</v>
      </c>
      <c r="AU690" s="242" t="s">
        <v>85</v>
      </c>
      <c r="AV690" s="13" t="s">
        <v>79</v>
      </c>
      <c r="AW690" s="13" t="s">
        <v>33</v>
      </c>
      <c r="AX690" s="13" t="s">
        <v>72</v>
      </c>
      <c r="AY690" s="242" t="s">
        <v>186</v>
      </c>
    </row>
    <row r="691" s="14" customFormat="1">
      <c r="A691" s="14"/>
      <c r="B691" s="243"/>
      <c r="C691" s="244"/>
      <c r="D691" s="234" t="s">
        <v>196</v>
      </c>
      <c r="E691" s="245" t="s">
        <v>19</v>
      </c>
      <c r="F691" s="246" t="s">
        <v>3200</v>
      </c>
      <c r="G691" s="244"/>
      <c r="H691" s="247">
        <v>10.1</v>
      </c>
      <c r="I691" s="248"/>
      <c r="J691" s="244"/>
      <c r="K691" s="244"/>
      <c r="L691" s="249"/>
      <c r="M691" s="250"/>
      <c r="N691" s="251"/>
      <c r="O691" s="251"/>
      <c r="P691" s="251"/>
      <c r="Q691" s="251"/>
      <c r="R691" s="251"/>
      <c r="S691" s="251"/>
      <c r="T691" s="252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53" t="s">
        <v>196</v>
      </c>
      <c r="AU691" s="253" t="s">
        <v>85</v>
      </c>
      <c r="AV691" s="14" t="s">
        <v>85</v>
      </c>
      <c r="AW691" s="14" t="s">
        <v>33</v>
      </c>
      <c r="AX691" s="14" t="s">
        <v>72</v>
      </c>
      <c r="AY691" s="253" t="s">
        <v>186</v>
      </c>
    </row>
    <row r="692" s="14" customFormat="1">
      <c r="A692" s="14"/>
      <c r="B692" s="243"/>
      <c r="C692" s="244"/>
      <c r="D692" s="234" t="s">
        <v>196</v>
      </c>
      <c r="E692" s="245" t="s">
        <v>19</v>
      </c>
      <c r="F692" s="246" t="s">
        <v>3201</v>
      </c>
      <c r="G692" s="244"/>
      <c r="H692" s="247">
        <v>17.100000000000001</v>
      </c>
      <c r="I692" s="248"/>
      <c r="J692" s="244"/>
      <c r="K692" s="244"/>
      <c r="L692" s="249"/>
      <c r="M692" s="250"/>
      <c r="N692" s="251"/>
      <c r="O692" s="251"/>
      <c r="P692" s="251"/>
      <c r="Q692" s="251"/>
      <c r="R692" s="251"/>
      <c r="S692" s="251"/>
      <c r="T692" s="252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53" t="s">
        <v>196</v>
      </c>
      <c r="AU692" s="253" t="s">
        <v>85</v>
      </c>
      <c r="AV692" s="14" t="s">
        <v>85</v>
      </c>
      <c r="AW692" s="14" t="s">
        <v>33</v>
      </c>
      <c r="AX692" s="14" t="s">
        <v>72</v>
      </c>
      <c r="AY692" s="253" t="s">
        <v>186</v>
      </c>
    </row>
    <row r="693" s="13" customFormat="1">
      <c r="A693" s="13"/>
      <c r="B693" s="232"/>
      <c r="C693" s="233"/>
      <c r="D693" s="234" t="s">
        <v>196</v>
      </c>
      <c r="E693" s="235" t="s">
        <v>19</v>
      </c>
      <c r="F693" s="236" t="s">
        <v>3202</v>
      </c>
      <c r="G693" s="233"/>
      <c r="H693" s="235" t="s">
        <v>19</v>
      </c>
      <c r="I693" s="237"/>
      <c r="J693" s="233"/>
      <c r="K693" s="233"/>
      <c r="L693" s="238"/>
      <c r="M693" s="239"/>
      <c r="N693" s="240"/>
      <c r="O693" s="240"/>
      <c r="P693" s="240"/>
      <c r="Q693" s="240"/>
      <c r="R693" s="240"/>
      <c r="S693" s="240"/>
      <c r="T693" s="241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2" t="s">
        <v>196</v>
      </c>
      <c r="AU693" s="242" t="s">
        <v>85</v>
      </c>
      <c r="AV693" s="13" t="s">
        <v>79</v>
      </c>
      <c r="AW693" s="13" t="s">
        <v>33</v>
      </c>
      <c r="AX693" s="13" t="s">
        <v>72</v>
      </c>
      <c r="AY693" s="242" t="s">
        <v>186</v>
      </c>
    </row>
    <row r="694" s="14" customFormat="1">
      <c r="A694" s="14"/>
      <c r="B694" s="243"/>
      <c r="C694" s="244"/>
      <c r="D694" s="234" t="s">
        <v>196</v>
      </c>
      <c r="E694" s="245" t="s">
        <v>19</v>
      </c>
      <c r="F694" s="246" t="s">
        <v>3203</v>
      </c>
      <c r="G694" s="244"/>
      <c r="H694" s="247">
        <v>26.792000000000002</v>
      </c>
      <c r="I694" s="248"/>
      <c r="J694" s="244"/>
      <c r="K694" s="244"/>
      <c r="L694" s="249"/>
      <c r="M694" s="250"/>
      <c r="N694" s="251"/>
      <c r="O694" s="251"/>
      <c r="P694" s="251"/>
      <c r="Q694" s="251"/>
      <c r="R694" s="251"/>
      <c r="S694" s="251"/>
      <c r="T694" s="252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3" t="s">
        <v>196</v>
      </c>
      <c r="AU694" s="253" t="s">
        <v>85</v>
      </c>
      <c r="AV694" s="14" t="s">
        <v>85</v>
      </c>
      <c r="AW694" s="14" t="s">
        <v>33</v>
      </c>
      <c r="AX694" s="14" t="s">
        <v>72</v>
      </c>
      <c r="AY694" s="253" t="s">
        <v>186</v>
      </c>
    </row>
    <row r="695" s="2" customFormat="1" ht="24.15" customHeight="1">
      <c r="A695" s="38"/>
      <c r="B695" s="39"/>
      <c r="C695" s="254" t="s">
        <v>798</v>
      </c>
      <c r="D695" s="254" t="s">
        <v>236</v>
      </c>
      <c r="E695" s="255" t="s">
        <v>3204</v>
      </c>
      <c r="F695" s="256" t="s">
        <v>3205</v>
      </c>
      <c r="G695" s="257" t="s">
        <v>230</v>
      </c>
      <c r="H695" s="258">
        <v>0.010999999999999999</v>
      </c>
      <c r="I695" s="259"/>
      <c r="J695" s="260">
        <f>ROUND(I695*H695,2)</f>
        <v>0</v>
      </c>
      <c r="K695" s="261"/>
      <c r="L695" s="262"/>
      <c r="M695" s="263" t="s">
        <v>19</v>
      </c>
      <c r="N695" s="264" t="s">
        <v>44</v>
      </c>
      <c r="O695" s="84"/>
      <c r="P695" s="223">
        <f>O695*H695</f>
        <v>0</v>
      </c>
      <c r="Q695" s="223">
        <v>1</v>
      </c>
      <c r="R695" s="223">
        <f>Q695*H695</f>
        <v>0.010999999999999999</v>
      </c>
      <c r="S695" s="223">
        <v>0</v>
      </c>
      <c r="T695" s="224">
        <f>S695*H695</f>
        <v>0</v>
      </c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R695" s="225" t="s">
        <v>406</v>
      </c>
      <c r="AT695" s="225" t="s">
        <v>236</v>
      </c>
      <c r="AU695" s="225" t="s">
        <v>85</v>
      </c>
      <c r="AY695" s="17" t="s">
        <v>186</v>
      </c>
      <c r="BE695" s="226">
        <f>IF(N695="základní",J695,0)</f>
        <v>0</v>
      </c>
      <c r="BF695" s="226">
        <f>IF(N695="snížená",J695,0)</f>
        <v>0</v>
      </c>
      <c r="BG695" s="226">
        <f>IF(N695="zákl. přenesená",J695,0)</f>
        <v>0</v>
      </c>
      <c r="BH695" s="226">
        <f>IF(N695="sníž. přenesená",J695,0)</f>
        <v>0</v>
      </c>
      <c r="BI695" s="226">
        <f>IF(N695="nulová",J695,0)</f>
        <v>0</v>
      </c>
      <c r="BJ695" s="17" t="s">
        <v>85</v>
      </c>
      <c r="BK695" s="226">
        <f>ROUND(I695*H695,2)</f>
        <v>0</v>
      </c>
      <c r="BL695" s="17" t="s">
        <v>306</v>
      </c>
      <c r="BM695" s="225" t="s">
        <v>3206</v>
      </c>
    </row>
    <row r="696" s="13" customFormat="1">
      <c r="A696" s="13"/>
      <c r="B696" s="232"/>
      <c r="C696" s="233"/>
      <c r="D696" s="234" t="s">
        <v>196</v>
      </c>
      <c r="E696" s="235" t="s">
        <v>19</v>
      </c>
      <c r="F696" s="236" t="s">
        <v>287</v>
      </c>
      <c r="G696" s="233"/>
      <c r="H696" s="235" t="s">
        <v>19</v>
      </c>
      <c r="I696" s="237"/>
      <c r="J696" s="233"/>
      <c r="K696" s="233"/>
      <c r="L696" s="238"/>
      <c r="M696" s="239"/>
      <c r="N696" s="240"/>
      <c r="O696" s="240"/>
      <c r="P696" s="240"/>
      <c r="Q696" s="240"/>
      <c r="R696" s="240"/>
      <c r="S696" s="240"/>
      <c r="T696" s="241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42" t="s">
        <v>196</v>
      </c>
      <c r="AU696" s="242" t="s">
        <v>85</v>
      </c>
      <c r="AV696" s="13" t="s">
        <v>79</v>
      </c>
      <c r="AW696" s="13" t="s">
        <v>33</v>
      </c>
      <c r="AX696" s="13" t="s">
        <v>72</v>
      </c>
      <c r="AY696" s="242" t="s">
        <v>186</v>
      </c>
    </row>
    <row r="697" s="14" customFormat="1">
      <c r="A697" s="14"/>
      <c r="B697" s="243"/>
      <c r="C697" s="244"/>
      <c r="D697" s="234" t="s">
        <v>196</v>
      </c>
      <c r="E697" s="245" t="s">
        <v>19</v>
      </c>
      <c r="F697" s="246" t="s">
        <v>3207</v>
      </c>
      <c r="G697" s="244"/>
      <c r="H697" s="247">
        <v>0.010999999999999999</v>
      </c>
      <c r="I697" s="248"/>
      <c r="J697" s="244"/>
      <c r="K697" s="244"/>
      <c r="L697" s="249"/>
      <c r="M697" s="250"/>
      <c r="N697" s="251"/>
      <c r="O697" s="251"/>
      <c r="P697" s="251"/>
      <c r="Q697" s="251"/>
      <c r="R697" s="251"/>
      <c r="S697" s="251"/>
      <c r="T697" s="252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53" t="s">
        <v>196</v>
      </c>
      <c r="AU697" s="253" t="s">
        <v>85</v>
      </c>
      <c r="AV697" s="14" t="s">
        <v>85</v>
      </c>
      <c r="AW697" s="14" t="s">
        <v>33</v>
      </c>
      <c r="AX697" s="14" t="s">
        <v>72</v>
      </c>
      <c r="AY697" s="253" t="s">
        <v>186</v>
      </c>
    </row>
    <row r="698" s="2" customFormat="1" ht="24.15" customHeight="1">
      <c r="A698" s="38"/>
      <c r="B698" s="39"/>
      <c r="C698" s="254" t="s">
        <v>806</v>
      </c>
      <c r="D698" s="254" t="s">
        <v>236</v>
      </c>
      <c r="E698" s="255" t="s">
        <v>3208</v>
      </c>
      <c r="F698" s="256" t="s">
        <v>3209</v>
      </c>
      <c r="G698" s="257" t="s">
        <v>230</v>
      </c>
      <c r="H698" s="258">
        <v>0.019</v>
      </c>
      <c r="I698" s="259"/>
      <c r="J698" s="260">
        <f>ROUND(I698*H698,2)</f>
        <v>0</v>
      </c>
      <c r="K698" s="261"/>
      <c r="L698" s="262"/>
      <c r="M698" s="263" t="s">
        <v>19</v>
      </c>
      <c r="N698" s="264" t="s">
        <v>44</v>
      </c>
      <c r="O698" s="84"/>
      <c r="P698" s="223">
        <f>O698*H698</f>
        <v>0</v>
      </c>
      <c r="Q698" s="223">
        <v>1</v>
      </c>
      <c r="R698" s="223">
        <f>Q698*H698</f>
        <v>0.019</v>
      </c>
      <c r="S698" s="223">
        <v>0</v>
      </c>
      <c r="T698" s="224">
        <f>S698*H698</f>
        <v>0</v>
      </c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R698" s="225" t="s">
        <v>406</v>
      </c>
      <c r="AT698" s="225" t="s">
        <v>236</v>
      </c>
      <c r="AU698" s="225" t="s">
        <v>85</v>
      </c>
      <c r="AY698" s="17" t="s">
        <v>186</v>
      </c>
      <c r="BE698" s="226">
        <f>IF(N698="základní",J698,0)</f>
        <v>0</v>
      </c>
      <c r="BF698" s="226">
        <f>IF(N698="snížená",J698,0)</f>
        <v>0</v>
      </c>
      <c r="BG698" s="226">
        <f>IF(N698="zákl. přenesená",J698,0)</f>
        <v>0</v>
      </c>
      <c r="BH698" s="226">
        <f>IF(N698="sníž. přenesená",J698,0)</f>
        <v>0</v>
      </c>
      <c r="BI698" s="226">
        <f>IF(N698="nulová",J698,0)</f>
        <v>0</v>
      </c>
      <c r="BJ698" s="17" t="s">
        <v>85</v>
      </c>
      <c r="BK698" s="226">
        <f>ROUND(I698*H698,2)</f>
        <v>0</v>
      </c>
      <c r="BL698" s="17" t="s">
        <v>306</v>
      </c>
      <c r="BM698" s="225" t="s">
        <v>3210</v>
      </c>
    </row>
    <row r="699" s="13" customFormat="1">
      <c r="A699" s="13"/>
      <c r="B699" s="232"/>
      <c r="C699" s="233"/>
      <c r="D699" s="234" t="s">
        <v>196</v>
      </c>
      <c r="E699" s="235" t="s">
        <v>19</v>
      </c>
      <c r="F699" s="236" t="s">
        <v>287</v>
      </c>
      <c r="G699" s="233"/>
      <c r="H699" s="235" t="s">
        <v>19</v>
      </c>
      <c r="I699" s="237"/>
      <c r="J699" s="233"/>
      <c r="K699" s="233"/>
      <c r="L699" s="238"/>
      <c r="M699" s="239"/>
      <c r="N699" s="240"/>
      <c r="O699" s="240"/>
      <c r="P699" s="240"/>
      <c r="Q699" s="240"/>
      <c r="R699" s="240"/>
      <c r="S699" s="240"/>
      <c r="T699" s="241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42" t="s">
        <v>196</v>
      </c>
      <c r="AU699" s="242" t="s">
        <v>85</v>
      </c>
      <c r="AV699" s="13" t="s">
        <v>79</v>
      </c>
      <c r="AW699" s="13" t="s">
        <v>33</v>
      </c>
      <c r="AX699" s="13" t="s">
        <v>72</v>
      </c>
      <c r="AY699" s="242" t="s">
        <v>186</v>
      </c>
    </row>
    <row r="700" s="14" customFormat="1">
      <c r="A700" s="14"/>
      <c r="B700" s="243"/>
      <c r="C700" s="244"/>
      <c r="D700" s="234" t="s">
        <v>196</v>
      </c>
      <c r="E700" s="245" t="s">
        <v>19</v>
      </c>
      <c r="F700" s="246" t="s">
        <v>3211</v>
      </c>
      <c r="G700" s="244"/>
      <c r="H700" s="247">
        <v>0.019</v>
      </c>
      <c r="I700" s="248"/>
      <c r="J700" s="244"/>
      <c r="K700" s="244"/>
      <c r="L700" s="249"/>
      <c r="M700" s="250"/>
      <c r="N700" s="251"/>
      <c r="O700" s="251"/>
      <c r="P700" s="251"/>
      <c r="Q700" s="251"/>
      <c r="R700" s="251"/>
      <c r="S700" s="251"/>
      <c r="T700" s="252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53" t="s">
        <v>196</v>
      </c>
      <c r="AU700" s="253" t="s">
        <v>85</v>
      </c>
      <c r="AV700" s="14" t="s">
        <v>85</v>
      </c>
      <c r="AW700" s="14" t="s">
        <v>33</v>
      </c>
      <c r="AX700" s="14" t="s">
        <v>72</v>
      </c>
      <c r="AY700" s="253" t="s">
        <v>186</v>
      </c>
    </row>
    <row r="701" s="2" customFormat="1" ht="16.5" customHeight="1">
      <c r="A701" s="38"/>
      <c r="B701" s="39"/>
      <c r="C701" s="254" t="s">
        <v>813</v>
      </c>
      <c r="D701" s="254" t="s">
        <v>236</v>
      </c>
      <c r="E701" s="255" t="s">
        <v>3212</v>
      </c>
      <c r="F701" s="256" t="s">
        <v>3213</v>
      </c>
      <c r="G701" s="257" t="s">
        <v>230</v>
      </c>
      <c r="H701" s="258">
        <v>0.029000000000000001</v>
      </c>
      <c r="I701" s="259"/>
      <c r="J701" s="260">
        <f>ROUND(I701*H701,2)</f>
        <v>0</v>
      </c>
      <c r="K701" s="261"/>
      <c r="L701" s="262"/>
      <c r="M701" s="263" t="s">
        <v>19</v>
      </c>
      <c r="N701" s="264" t="s">
        <v>44</v>
      </c>
      <c r="O701" s="84"/>
      <c r="P701" s="223">
        <f>O701*H701</f>
        <v>0</v>
      </c>
      <c r="Q701" s="223">
        <v>1</v>
      </c>
      <c r="R701" s="223">
        <f>Q701*H701</f>
        <v>0.029000000000000001</v>
      </c>
      <c r="S701" s="223">
        <v>0</v>
      </c>
      <c r="T701" s="224">
        <f>S701*H701</f>
        <v>0</v>
      </c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R701" s="225" t="s">
        <v>406</v>
      </c>
      <c r="AT701" s="225" t="s">
        <v>236</v>
      </c>
      <c r="AU701" s="225" t="s">
        <v>85</v>
      </c>
      <c r="AY701" s="17" t="s">
        <v>186</v>
      </c>
      <c r="BE701" s="226">
        <f>IF(N701="základní",J701,0)</f>
        <v>0</v>
      </c>
      <c r="BF701" s="226">
        <f>IF(N701="snížená",J701,0)</f>
        <v>0</v>
      </c>
      <c r="BG701" s="226">
        <f>IF(N701="zákl. přenesená",J701,0)</f>
        <v>0</v>
      </c>
      <c r="BH701" s="226">
        <f>IF(N701="sníž. přenesená",J701,0)</f>
        <v>0</v>
      </c>
      <c r="BI701" s="226">
        <f>IF(N701="nulová",J701,0)</f>
        <v>0</v>
      </c>
      <c r="BJ701" s="17" t="s">
        <v>85</v>
      </c>
      <c r="BK701" s="226">
        <f>ROUND(I701*H701,2)</f>
        <v>0</v>
      </c>
      <c r="BL701" s="17" t="s">
        <v>306</v>
      </c>
      <c r="BM701" s="225" t="s">
        <v>3214</v>
      </c>
    </row>
    <row r="702" s="2" customFormat="1">
      <c r="A702" s="38"/>
      <c r="B702" s="39"/>
      <c r="C702" s="40"/>
      <c r="D702" s="234" t="s">
        <v>1472</v>
      </c>
      <c r="E702" s="40"/>
      <c r="F702" s="272" t="s">
        <v>3215</v>
      </c>
      <c r="G702" s="40"/>
      <c r="H702" s="40"/>
      <c r="I702" s="229"/>
      <c r="J702" s="40"/>
      <c r="K702" s="40"/>
      <c r="L702" s="44"/>
      <c r="M702" s="230"/>
      <c r="N702" s="231"/>
      <c r="O702" s="84"/>
      <c r="P702" s="84"/>
      <c r="Q702" s="84"/>
      <c r="R702" s="84"/>
      <c r="S702" s="84"/>
      <c r="T702" s="85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T702" s="17" t="s">
        <v>1472</v>
      </c>
      <c r="AU702" s="17" t="s">
        <v>85</v>
      </c>
    </row>
    <row r="703" s="13" customFormat="1">
      <c r="A703" s="13"/>
      <c r="B703" s="232"/>
      <c r="C703" s="233"/>
      <c r="D703" s="234" t="s">
        <v>196</v>
      </c>
      <c r="E703" s="235" t="s">
        <v>19</v>
      </c>
      <c r="F703" s="236" t="s">
        <v>287</v>
      </c>
      <c r="G703" s="233"/>
      <c r="H703" s="235" t="s">
        <v>19</v>
      </c>
      <c r="I703" s="237"/>
      <c r="J703" s="233"/>
      <c r="K703" s="233"/>
      <c r="L703" s="238"/>
      <c r="M703" s="239"/>
      <c r="N703" s="240"/>
      <c r="O703" s="240"/>
      <c r="P703" s="240"/>
      <c r="Q703" s="240"/>
      <c r="R703" s="240"/>
      <c r="S703" s="240"/>
      <c r="T703" s="241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42" t="s">
        <v>196</v>
      </c>
      <c r="AU703" s="242" t="s">
        <v>85</v>
      </c>
      <c r="AV703" s="13" t="s">
        <v>79</v>
      </c>
      <c r="AW703" s="13" t="s">
        <v>33</v>
      </c>
      <c r="AX703" s="13" t="s">
        <v>72</v>
      </c>
      <c r="AY703" s="242" t="s">
        <v>186</v>
      </c>
    </row>
    <row r="704" s="13" customFormat="1">
      <c r="A704" s="13"/>
      <c r="B704" s="232"/>
      <c r="C704" s="233"/>
      <c r="D704" s="234" t="s">
        <v>196</v>
      </c>
      <c r="E704" s="235" t="s">
        <v>19</v>
      </c>
      <c r="F704" s="236" t="s">
        <v>3202</v>
      </c>
      <c r="G704" s="233"/>
      <c r="H704" s="235" t="s">
        <v>19</v>
      </c>
      <c r="I704" s="237"/>
      <c r="J704" s="233"/>
      <c r="K704" s="233"/>
      <c r="L704" s="238"/>
      <c r="M704" s="239"/>
      <c r="N704" s="240"/>
      <c r="O704" s="240"/>
      <c r="P704" s="240"/>
      <c r="Q704" s="240"/>
      <c r="R704" s="240"/>
      <c r="S704" s="240"/>
      <c r="T704" s="241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42" t="s">
        <v>196</v>
      </c>
      <c r="AU704" s="242" t="s">
        <v>85</v>
      </c>
      <c r="AV704" s="13" t="s">
        <v>79</v>
      </c>
      <c r="AW704" s="13" t="s">
        <v>33</v>
      </c>
      <c r="AX704" s="13" t="s">
        <v>72</v>
      </c>
      <c r="AY704" s="242" t="s">
        <v>186</v>
      </c>
    </row>
    <row r="705" s="13" customFormat="1">
      <c r="A705" s="13"/>
      <c r="B705" s="232"/>
      <c r="C705" s="233"/>
      <c r="D705" s="234" t="s">
        <v>196</v>
      </c>
      <c r="E705" s="235" t="s">
        <v>19</v>
      </c>
      <c r="F705" s="236" t="s">
        <v>3216</v>
      </c>
      <c r="G705" s="233"/>
      <c r="H705" s="235" t="s">
        <v>19</v>
      </c>
      <c r="I705" s="237"/>
      <c r="J705" s="233"/>
      <c r="K705" s="233"/>
      <c r="L705" s="238"/>
      <c r="M705" s="239"/>
      <c r="N705" s="240"/>
      <c r="O705" s="240"/>
      <c r="P705" s="240"/>
      <c r="Q705" s="240"/>
      <c r="R705" s="240"/>
      <c r="S705" s="240"/>
      <c r="T705" s="241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42" t="s">
        <v>196</v>
      </c>
      <c r="AU705" s="242" t="s">
        <v>85</v>
      </c>
      <c r="AV705" s="13" t="s">
        <v>79</v>
      </c>
      <c r="AW705" s="13" t="s">
        <v>33</v>
      </c>
      <c r="AX705" s="13" t="s">
        <v>72</v>
      </c>
      <c r="AY705" s="242" t="s">
        <v>186</v>
      </c>
    </row>
    <row r="706" s="14" customFormat="1">
      <c r="A706" s="14"/>
      <c r="B706" s="243"/>
      <c r="C706" s="244"/>
      <c r="D706" s="234" t="s">
        <v>196</v>
      </c>
      <c r="E706" s="245" t="s">
        <v>19</v>
      </c>
      <c r="F706" s="246" t="s">
        <v>3217</v>
      </c>
      <c r="G706" s="244"/>
      <c r="H706" s="247">
        <v>0.029000000000000001</v>
      </c>
      <c r="I706" s="248"/>
      <c r="J706" s="244"/>
      <c r="K706" s="244"/>
      <c r="L706" s="249"/>
      <c r="M706" s="250"/>
      <c r="N706" s="251"/>
      <c r="O706" s="251"/>
      <c r="P706" s="251"/>
      <c r="Q706" s="251"/>
      <c r="R706" s="251"/>
      <c r="S706" s="251"/>
      <c r="T706" s="252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3" t="s">
        <v>196</v>
      </c>
      <c r="AU706" s="253" t="s">
        <v>85</v>
      </c>
      <c r="AV706" s="14" t="s">
        <v>85</v>
      </c>
      <c r="AW706" s="14" t="s">
        <v>33</v>
      </c>
      <c r="AX706" s="14" t="s">
        <v>72</v>
      </c>
      <c r="AY706" s="253" t="s">
        <v>186</v>
      </c>
    </row>
    <row r="707" s="2" customFormat="1" ht="24.15" customHeight="1">
      <c r="A707" s="38"/>
      <c r="B707" s="39"/>
      <c r="C707" s="213" t="s">
        <v>819</v>
      </c>
      <c r="D707" s="213" t="s">
        <v>188</v>
      </c>
      <c r="E707" s="214" t="s">
        <v>966</v>
      </c>
      <c r="F707" s="215" t="s">
        <v>967</v>
      </c>
      <c r="G707" s="216" t="s">
        <v>968</v>
      </c>
      <c r="H707" s="217">
        <v>361.41300000000001</v>
      </c>
      <c r="I707" s="218"/>
      <c r="J707" s="219">
        <f>ROUND(I707*H707,2)</f>
        <v>0</v>
      </c>
      <c r="K707" s="220"/>
      <c r="L707" s="44"/>
      <c r="M707" s="221" t="s">
        <v>19</v>
      </c>
      <c r="N707" s="222" t="s">
        <v>44</v>
      </c>
      <c r="O707" s="84"/>
      <c r="P707" s="223">
        <f>O707*H707</f>
        <v>0</v>
      </c>
      <c r="Q707" s="223">
        <v>5.8275E-05</v>
      </c>
      <c r="R707" s="223">
        <f>Q707*H707</f>
        <v>0.021061342574999999</v>
      </c>
      <c r="S707" s="223">
        <v>0</v>
      </c>
      <c r="T707" s="224">
        <f>S707*H707</f>
        <v>0</v>
      </c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R707" s="225" t="s">
        <v>306</v>
      </c>
      <c r="AT707" s="225" t="s">
        <v>188</v>
      </c>
      <c r="AU707" s="225" t="s">
        <v>85</v>
      </c>
      <c r="AY707" s="17" t="s">
        <v>186</v>
      </c>
      <c r="BE707" s="226">
        <f>IF(N707="základní",J707,0)</f>
        <v>0</v>
      </c>
      <c r="BF707" s="226">
        <f>IF(N707="snížená",J707,0)</f>
        <v>0</v>
      </c>
      <c r="BG707" s="226">
        <f>IF(N707="zákl. přenesená",J707,0)</f>
        <v>0</v>
      </c>
      <c r="BH707" s="226">
        <f>IF(N707="sníž. přenesená",J707,0)</f>
        <v>0</v>
      </c>
      <c r="BI707" s="226">
        <f>IF(N707="nulová",J707,0)</f>
        <v>0</v>
      </c>
      <c r="BJ707" s="17" t="s">
        <v>85</v>
      </c>
      <c r="BK707" s="226">
        <f>ROUND(I707*H707,2)</f>
        <v>0</v>
      </c>
      <c r="BL707" s="17" t="s">
        <v>306</v>
      </c>
      <c r="BM707" s="225" t="s">
        <v>3218</v>
      </c>
    </row>
    <row r="708" s="2" customFormat="1">
      <c r="A708" s="38"/>
      <c r="B708" s="39"/>
      <c r="C708" s="40"/>
      <c r="D708" s="227" t="s">
        <v>194</v>
      </c>
      <c r="E708" s="40"/>
      <c r="F708" s="228" t="s">
        <v>970</v>
      </c>
      <c r="G708" s="40"/>
      <c r="H708" s="40"/>
      <c r="I708" s="229"/>
      <c r="J708" s="40"/>
      <c r="K708" s="40"/>
      <c r="L708" s="44"/>
      <c r="M708" s="230"/>
      <c r="N708" s="231"/>
      <c r="O708" s="84"/>
      <c r="P708" s="84"/>
      <c r="Q708" s="84"/>
      <c r="R708" s="84"/>
      <c r="S708" s="84"/>
      <c r="T708" s="85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T708" s="17" t="s">
        <v>194</v>
      </c>
      <c r="AU708" s="17" t="s">
        <v>85</v>
      </c>
    </row>
    <row r="709" s="13" customFormat="1">
      <c r="A709" s="13"/>
      <c r="B709" s="232"/>
      <c r="C709" s="233"/>
      <c r="D709" s="234" t="s">
        <v>196</v>
      </c>
      <c r="E709" s="235" t="s">
        <v>19</v>
      </c>
      <c r="F709" s="236" t="s">
        <v>199</v>
      </c>
      <c r="G709" s="233"/>
      <c r="H709" s="235" t="s">
        <v>19</v>
      </c>
      <c r="I709" s="237"/>
      <c r="J709" s="233"/>
      <c r="K709" s="233"/>
      <c r="L709" s="238"/>
      <c r="M709" s="239"/>
      <c r="N709" s="240"/>
      <c r="O709" s="240"/>
      <c r="P709" s="240"/>
      <c r="Q709" s="240"/>
      <c r="R709" s="240"/>
      <c r="S709" s="240"/>
      <c r="T709" s="241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42" t="s">
        <v>196</v>
      </c>
      <c r="AU709" s="242" t="s">
        <v>85</v>
      </c>
      <c r="AV709" s="13" t="s">
        <v>79</v>
      </c>
      <c r="AW709" s="13" t="s">
        <v>33</v>
      </c>
      <c r="AX709" s="13" t="s">
        <v>72</v>
      </c>
      <c r="AY709" s="242" t="s">
        <v>186</v>
      </c>
    </row>
    <row r="710" s="14" customFormat="1">
      <c r="A710" s="14"/>
      <c r="B710" s="243"/>
      <c r="C710" s="244"/>
      <c r="D710" s="234" t="s">
        <v>196</v>
      </c>
      <c r="E710" s="245" t="s">
        <v>19</v>
      </c>
      <c r="F710" s="246" t="s">
        <v>3219</v>
      </c>
      <c r="G710" s="244"/>
      <c r="H710" s="247">
        <v>16.428000000000001</v>
      </c>
      <c r="I710" s="248"/>
      <c r="J710" s="244"/>
      <c r="K710" s="244"/>
      <c r="L710" s="249"/>
      <c r="M710" s="250"/>
      <c r="N710" s="251"/>
      <c r="O710" s="251"/>
      <c r="P710" s="251"/>
      <c r="Q710" s="251"/>
      <c r="R710" s="251"/>
      <c r="S710" s="251"/>
      <c r="T710" s="252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53" t="s">
        <v>196</v>
      </c>
      <c r="AU710" s="253" t="s">
        <v>85</v>
      </c>
      <c r="AV710" s="14" t="s">
        <v>85</v>
      </c>
      <c r="AW710" s="14" t="s">
        <v>33</v>
      </c>
      <c r="AX710" s="14" t="s">
        <v>72</v>
      </c>
      <c r="AY710" s="253" t="s">
        <v>186</v>
      </c>
    </row>
    <row r="711" s="14" customFormat="1">
      <c r="A711" s="14"/>
      <c r="B711" s="243"/>
      <c r="C711" s="244"/>
      <c r="D711" s="234" t="s">
        <v>196</v>
      </c>
      <c r="E711" s="245" t="s">
        <v>19</v>
      </c>
      <c r="F711" s="246" t="s">
        <v>3220</v>
      </c>
      <c r="G711" s="244"/>
      <c r="H711" s="247">
        <v>16.649999999999999</v>
      </c>
      <c r="I711" s="248"/>
      <c r="J711" s="244"/>
      <c r="K711" s="244"/>
      <c r="L711" s="249"/>
      <c r="M711" s="250"/>
      <c r="N711" s="251"/>
      <c r="O711" s="251"/>
      <c r="P711" s="251"/>
      <c r="Q711" s="251"/>
      <c r="R711" s="251"/>
      <c r="S711" s="251"/>
      <c r="T711" s="252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3" t="s">
        <v>196</v>
      </c>
      <c r="AU711" s="253" t="s">
        <v>85</v>
      </c>
      <c r="AV711" s="14" t="s">
        <v>85</v>
      </c>
      <c r="AW711" s="14" t="s">
        <v>33</v>
      </c>
      <c r="AX711" s="14" t="s">
        <v>72</v>
      </c>
      <c r="AY711" s="253" t="s">
        <v>186</v>
      </c>
    </row>
    <row r="712" s="14" customFormat="1">
      <c r="A712" s="14"/>
      <c r="B712" s="243"/>
      <c r="C712" s="244"/>
      <c r="D712" s="234" t="s">
        <v>196</v>
      </c>
      <c r="E712" s="245" t="s">
        <v>19</v>
      </c>
      <c r="F712" s="246" t="s">
        <v>3221</v>
      </c>
      <c r="G712" s="244"/>
      <c r="H712" s="247">
        <v>15.207000000000001</v>
      </c>
      <c r="I712" s="248"/>
      <c r="J712" s="244"/>
      <c r="K712" s="244"/>
      <c r="L712" s="249"/>
      <c r="M712" s="250"/>
      <c r="N712" s="251"/>
      <c r="O712" s="251"/>
      <c r="P712" s="251"/>
      <c r="Q712" s="251"/>
      <c r="R712" s="251"/>
      <c r="S712" s="251"/>
      <c r="T712" s="252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53" t="s">
        <v>196</v>
      </c>
      <c r="AU712" s="253" t="s">
        <v>85</v>
      </c>
      <c r="AV712" s="14" t="s">
        <v>85</v>
      </c>
      <c r="AW712" s="14" t="s">
        <v>33</v>
      </c>
      <c r="AX712" s="14" t="s">
        <v>72</v>
      </c>
      <c r="AY712" s="253" t="s">
        <v>186</v>
      </c>
    </row>
    <row r="713" s="14" customFormat="1">
      <c r="A713" s="14"/>
      <c r="B713" s="243"/>
      <c r="C713" s="244"/>
      <c r="D713" s="234" t="s">
        <v>196</v>
      </c>
      <c r="E713" s="245" t="s">
        <v>19</v>
      </c>
      <c r="F713" s="246" t="s">
        <v>3222</v>
      </c>
      <c r="G713" s="244"/>
      <c r="H713" s="247">
        <v>15.539999999999999</v>
      </c>
      <c r="I713" s="248"/>
      <c r="J713" s="244"/>
      <c r="K713" s="244"/>
      <c r="L713" s="249"/>
      <c r="M713" s="250"/>
      <c r="N713" s="251"/>
      <c r="O713" s="251"/>
      <c r="P713" s="251"/>
      <c r="Q713" s="251"/>
      <c r="R713" s="251"/>
      <c r="S713" s="251"/>
      <c r="T713" s="252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53" t="s">
        <v>196</v>
      </c>
      <c r="AU713" s="253" t="s">
        <v>85</v>
      </c>
      <c r="AV713" s="14" t="s">
        <v>85</v>
      </c>
      <c r="AW713" s="14" t="s">
        <v>33</v>
      </c>
      <c r="AX713" s="14" t="s">
        <v>72</v>
      </c>
      <c r="AY713" s="253" t="s">
        <v>186</v>
      </c>
    </row>
    <row r="714" s="14" customFormat="1">
      <c r="A714" s="14"/>
      <c r="B714" s="243"/>
      <c r="C714" s="244"/>
      <c r="D714" s="234" t="s">
        <v>196</v>
      </c>
      <c r="E714" s="245" t="s">
        <v>19</v>
      </c>
      <c r="F714" s="246" t="s">
        <v>3221</v>
      </c>
      <c r="G714" s="244"/>
      <c r="H714" s="247">
        <v>15.207000000000001</v>
      </c>
      <c r="I714" s="248"/>
      <c r="J714" s="244"/>
      <c r="K714" s="244"/>
      <c r="L714" s="249"/>
      <c r="M714" s="250"/>
      <c r="N714" s="251"/>
      <c r="O714" s="251"/>
      <c r="P714" s="251"/>
      <c r="Q714" s="251"/>
      <c r="R714" s="251"/>
      <c r="S714" s="251"/>
      <c r="T714" s="252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53" t="s">
        <v>196</v>
      </c>
      <c r="AU714" s="253" t="s">
        <v>85</v>
      </c>
      <c r="AV714" s="14" t="s">
        <v>85</v>
      </c>
      <c r="AW714" s="14" t="s">
        <v>33</v>
      </c>
      <c r="AX714" s="14" t="s">
        <v>72</v>
      </c>
      <c r="AY714" s="253" t="s">
        <v>186</v>
      </c>
    </row>
    <row r="715" s="14" customFormat="1">
      <c r="A715" s="14"/>
      <c r="B715" s="243"/>
      <c r="C715" s="244"/>
      <c r="D715" s="234" t="s">
        <v>196</v>
      </c>
      <c r="E715" s="245" t="s">
        <v>19</v>
      </c>
      <c r="F715" s="246" t="s">
        <v>3222</v>
      </c>
      <c r="G715" s="244"/>
      <c r="H715" s="247">
        <v>15.539999999999999</v>
      </c>
      <c r="I715" s="248"/>
      <c r="J715" s="244"/>
      <c r="K715" s="244"/>
      <c r="L715" s="249"/>
      <c r="M715" s="250"/>
      <c r="N715" s="251"/>
      <c r="O715" s="251"/>
      <c r="P715" s="251"/>
      <c r="Q715" s="251"/>
      <c r="R715" s="251"/>
      <c r="S715" s="251"/>
      <c r="T715" s="252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53" t="s">
        <v>196</v>
      </c>
      <c r="AU715" s="253" t="s">
        <v>85</v>
      </c>
      <c r="AV715" s="14" t="s">
        <v>85</v>
      </c>
      <c r="AW715" s="14" t="s">
        <v>33</v>
      </c>
      <c r="AX715" s="14" t="s">
        <v>72</v>
      </c>
      <c r="AY715" s="253" t="s">
        <v>186</v>
      </c>
    </row>
    <row r="716" s="14" customFormat="1">
      <c r="A716" s="14"/>
      <c r="B716" s="243"/>
      <c r="C716" s="244"/>
      <c r="D716" s="234" t="s">
        <v>196</v>
      </c>
      <c r="E716" s="245" t="s">
        <v>19</v>
      </c>
      <c r="F716" s="246" t="s">
        <v>3223</v>
      </c>
      <c r="G716" s="244"/>
      <c r="H716" s="247">
        <v>16.206</v>
      </c>
      <c r="I716" s="248"/>
      <c r="J716" s="244"/>
      <c r="K716" s="244"/>
      <c r="L716" s="249"/>
      <c r="M716" s="250"/>
      <c r="N716" s="251"/>
      <c r="O716" s="251"/>
      <c r="P716" s="251"/>
      <c r="Q716" s="251"/>
      <c r="R716" s="251"/>
      <c r="S716" s="251"/>
      <c r="T716" s="252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3" t="s">
        <v>196</v>
      </c>
      <c r="AU716" s="253" t="s">
        <v>85</v>
      </c>
      <c r="AV716" s="14" t="s">
        <v>85</v>
      </c>
      <c r="AW716" s="14" t="s">
        <v>33</v>
      </c>
      <c r="AX716" s="14" t="s">
        <v>72</v>
      </c>
      <c r="AY716" s="253" t="s">
        <v>186</v>
      </c>
    </row>
    <row r="717" s="14" customFormat="1">
      <c r="A717" s="14"/>
      <c r="B717" s="243"/>
      <c r="C717" s="244"/>
      <c r="D717" s="234" t="s">
        <v>196</v>
      </c>
      <c r="E717" s="245" t="s">
        <v>19</v>
      </c>
      <c r="F717" s="246" t="s">
        <v>3224</v>
      </c>
      <c r="G717" s="244"/>
      <c r="H717" s="247">
        <v>17.094000000000001</v>
      </c>
      <c r="I717" s="248"/>
      <c r="J717" s="244"/>
      <c r="K717" s="244"/>
      <c r="L717" s="249"/>
      <c r="M717" s="250"/>
      <c r="N717" s="251"/>
      <c r="O717" s="251"/>
      <c r="P717" s="251"/>
      <c r="Q717" s="251"/>
      <c r="R717" s="251"/>
      <c r="S717" s="251"/>
      <c r="T717" s="252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53" t="s">
        <v>196</v>
      </c>
      <c r="AU717" s="253" t="s">
        <v>85</v>
      </c>
      <c r="AV717" s="14" t="s">
        <v>85</v>
      </c>
      <c r="AW717" s="14" t="s">
        <v>33</v>
      </c>
      <c r="AX717" s="14" t="s">
        <v>72</v>
      </c>
      <c r="AY717" s="253" t="s">
        <v>186</v>
      </c>
    </row>
    <row r="718" s="14" customFormat="1">
      <c r="A718" s="14"/>
      <c r="B718" s="243"/>
      <c r="C718" s="244"/>
      <c r="D718" s="234" t="s">
        <v>196</v>
      </c>
      <c r="E718" s="245" t="s">
        <v>19</v>
      </c>
      <c r="F718" s="246" t="s">
        <v>3225</v>
      </c>
      <c r="G718" s="244"/>
      <c r="H718" s="247">
        <v>16.983000000000001</v>
      </c>
      <c r="I718" s="248"/>
      <c r="J718" s="244"/>
      <c r="K718" s="244"/>
      <c r="L718" s="249"/>
      <c r="M718" s="250"/>
      <c r="N718" s="251"/>
      <c r="O718" s="251"/>
      <c r="P718" s="251"/>
      <c r="Q718" s="251"/>
      <c r="R718" s="251"/>
      <c r="S718" s="251"/>
      <c r="T718" s="252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53" t="s">
        <v>196</v>
      </c>
      <c r="AU718" s="253" t="s">
        <v>85</v>
      </c>
      <c r="AV718" s="14" t="s">
        <v>85</v>
      </c>
      <c r="AW718" s="14" t="s">
        <v>33</v>
      </c>
      <c r="AX718" s="14" t="s">
        <v>72</v>
      </c>
      <c r="AY718" s="253" t="s">
        <v>186</v>
      </c>
    </row>
    <row r="719" s="14" customFormat="1">
      <c r="A719" s="14"/>
      <c r="B719" s="243"/>
      <c r="C719" s="244"/>
      <c r="D719" s="234" t="s">
        <v>196</v>
      </c>
      <c r="E719" s="245" t="s">
        <v>19</v>
      </c>
      <c r="F719" s="246" t="s">
        <v>3226</v>
      </c>
      <c r="G719" s="244"/>
      <c r="H719" s="247">
        <v>16.317</v>
      </c>
      <c r="I719" s="248"/>
      <c r="J719" s="244"/>
      <c r="K719" s="244"/>
      <c r="L719" s="249"/>
      <c r="M719" s="250"/>
      <c r="N719" s="251"/>
      <c r="O719" s="251"/>
      <c r="P719" s="251"/>
      <c r="Q719" s="251"/>
      <c r="R719" s="251"/>
      <c r="S719" s="251"/>
      <c r="T719" s="252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53" t="s">
        <v>196</v>
      </c>
      <c r="AU719" s="253" t="s">
        <v>85</v>
      </c>
      <c r="AV719" s="14" t="s">
        <v>85</v>
      </c>
      <c r="AW719" s="14" t="s">
        <v>33</v>
      </c>
      <c r="AX719" s="14" t="s">
        <v>72</v>
      </c>
      <c r="AY719" s="253" t="s">
        <v>186</v>
      </c>
    </row>
    <row r="720" s="14" customFormat="1">
      <c r="A720" s="14"/>
      <c r="B720" s="243"/>
      <c r="C720" s="244"/>
      <c r="D720" s="234" t="s">
        <v>196</v>
      </c>
      <c r="E720" s="245" t="s">
        <v>19</v>
      </c>
      <c r="F720" s="246" t="s">
        <v>3227</v>
      </c>
      <c r="G720" s="244"/>
      <c r="H720" s="247">
        <v>15.096</v>
      </c>
      <c r="I720" s="248"/>
      <c r="J720" s="244"/>
      <c r="K720" s="244"/>
      <c r="L720" s="249"/>
      <c r="M720" s="250"/>
      <c r="N720" s="251"/>
      <c r="O720" s="251"/>
      <c r="P720" s="251"/>
      <c r="Q720" s="251"/>
      <c r="R720" s="251"/>
      <c r="S720" s="251"/>
      <c r="T720" s="252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53" t="s">
        <v>196</v>
      </c>
      <c r="AU720" s="253" t="s">
        <v>85</v>
      </c>
      <c r="AV720" s="14" t="s">
        <v>85</v>
      </c>
      <c r="AW720" s="14" t="s">
        <v>33</v>
      </c>
      <c r="AX720" s="14" t="s">
        <v>72</v>
      </c>
      <c r="AY720" s="253" t="s">
        <v>186</v>
      </c>
    </row>
    <row r="721" s="14" customFormat="1">
      <c r="A721" s="14"/>
      <c r="B721" s="243"/>
      <c r="C721" s="244"/>
      <c r="D721" s="234" t="s">
        <v>196</v>
      </c>
      <c r="E721" s="245" t="s">
        <v>19</v>
      </c>
      <c r="F721" s="246" t="s">
        <v>3222</v>
      </c>
      <c r="G721" s="244"/>
      <c r="H721" s="247">
        <v>15.539999999999999</v>
      </c>
      <c r="I721" s="248"/>
      <c r="J721" s="244"/>
      <c r="K721" s="244"/>
      <c r="L721" s="249"/>
      <c r="M721" s="250"/>
      <c r="N721" s="251"/>
      <c r="O721" s="251"/>
      <c r="P721" s="251"/>
      <c r="Q721" s="251"/>
      <c r="R721" s="251"/>
      <c r="S721" s="251"/>
      <c r="T721" s="252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53" t="s">
        <v>196</v>
      </c>
      <c r="AU721" s="253" t="s">
        <v>85</v>
      </c>
      <c r="AV721" s="14" t="s">
        <v>85</v>
      </c>
      <c r="AW721" s="14" t="s">
        <v>33</v>
      </c>
      <c r="AX721" s="14" t="s">
        <v>72</v>
      </c>
      <c r="AY721" s="253" t="s">
        <v>186</v>
      </c>
    </row>
    <row r="722" s="14" customFormat="1">
      <c r="A722" s="14"/>
      <c r="B722" s="243"/>
      <c r="C722" s="244"/>
      <c r="D722" s="234" t="s">
        <v>196</v>
      </c>
      <c r="E722" s="245" t="s">
        <v>19</v>
      </c>
      <c r="F722" s="246" t="s">
        <v>3228</v>
      </c>
      <c r="G722" s="244"/>
      <c r="H722" s="247">
        <v>15.318</v>
      </c>
      <c r="I722" s="248"/>
      <c r="J722" s="244"/>
      <c r="K722" s="244"/>
      <c r="L722" s="249"/>
      <c r="M722" s="250"/>
      <c r="N722" s="251"/>
      <c r="O722" s="251"/>
      <c r="P722" s="251"/>
      <c r="Q722" s="251"/>
      <c r="R722" s="251"/>
      <c r="S722" s="251"/>
      <c r="T722" s="252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53" t="s">
        <v>196</v>
      </c>
      <c r="AU722" s="253" t="s">
        <v>85</v>
      </c>
      <c r="AV722" s="14" t="s">
        <v>85</v>
      </c>
      <c r="AW722" s="14" t="s">
        <v>33</v>
      </c>
      <c r="AX722" s="14" t="s">
        <v>72</v>
      </c>
      <c r="AY722" s="253" t="s">
        <v>186</v>
      </c>
    </row>
    <row r="723" s="14" customFormat="1">
      <c r="A723" s="14"/>
      <c r="B723" s="243"/>
      <c r="C723" s="244"/>
      <c r="D723" s="234" t="s">
        <v>196</v>
      </c>
      <c r="E723" s="245" t="s">
        <v>19</v>
      </c>
      <c r="F723" s="246" t="s">
        <v>3229</v>
      </c>
      <c r="G723" s="244"/>
      <c r="H723" s="247">
        <v>12.321</v>
      </c>
      <c r="I723" s="248"/>
      <c r="J723" s="244"/>
      <c r="K723" s="244"/>
      <c r="L723" s="249"/>
      <c r="M723" s="250"/>
      <c r="N723" s="251"/>
      <c r="O723" s="251"/>
      <c r="P723" s="251"/>
      <c r="Q723" s="251"/>
      <c r="R723" s="251"/>
      <c r="S723" s="251"/>
      <c r="T723" s="252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53" t="s">
        <v>196</v>
      </c>
      <c r="AU723" s="253" t="s">
        <v>85</v>
      </c>
      <c r="AV723" s="14" t="s">
        <v>85</v>
      </c>
      <c r="AW723" s="14" t="s">
        <v>33</v>
      </c>
      <c r="AX723" s="14" t="s">
        <v>72</v>
      </c>
      <c r="AY723" s="253" t="s">
        <v>186</v>
      </c>
    </row>
    <row r="724" s="14" customFormat="1">
      <c r="A724" s="14"/>
      <c r="B724" s="243"/>
      <c r="C724" s="244"/>
      <c r="D724" s="234" t="s">
        <v>196</v>
      </c>
      <c r="E724" s="245" t="s">
        <v>19</v>
      </c>
      <c r="F724" s="246" t="s">
        <v>3230</v>
      </c>
      <c r="G724" s="244"/>
      <c r="H724" s="247">
        <v>18.870000000000001</v>
      </c>
      <c r="I724" s="248"/>
      <c r="J724" s="244"/>
      <c r="K724" s="244"/>
      <c r="L724" s="249"/>
      <c r="M724" s="250"/>
      <c r="N724" s="251"/>
      <c r="O724" s="251"/>
      <c r="P724" s="251"/>
      <c r="Q724" s="251"/>
      <c r="R724" s="251"/>
      <c r="S724" s="251"/>
      <c r="T724" s="252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3" t="s">
        <v>196</v>
      </c>
      <c r="AU724" s="253" t="s">
        <v>85</v>
      </c>
      <c r="AV724" s="14" t="s">
        <v>85</v>
      </c>
      <c r="AW724" s="14" t="s">
        <v>33</v>
      </c>
      <c r="AX724" s="14" t="s">
        <v>72</v>
      </c>
      <c r="AY724" s="253" t="s">
        <v>186</v>
      </c>
    </row>
    <row r="725" s="14" customFormat="1">
      <c r="A725" s="14"/>
      <c r="B725" s="243"/>
      <c r="C725" s="244"/>
      <c r="D725" s="234" t="s">
        <v>196</v>
      </c>
      <c r="E725" s="245" t="s">
        <v>19</v>
      </c>
      <c r="F725" s="246" t="s">
        <v>3231</v>
      </c>
      <c r="G725" s="244"/>
      <c r="H725" s="247">
        <v>14.984999999999999</v>
      </c>
      <c r="I725" s="248"/>
      <c r="J725" s="244"/>
      <c r="K725" s="244"/>
      <c r="L725" s="249"/>
      <c r="M725" s="250"/>
      <c r="N725" s="251"/>
      <c r="O725" s="251"/>
      <c r="P725" s="251"/>
      <c r="Q725" s="251"/>
      <c r="R725" s="251"/>
      <c r="S725" s="251"/>
      <c r="T725" s="252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3" t="s">
        <v>196</v>
      </c>
      <c r="AU725" s="253" t="s">
        <v>85</v>
      </c>
      <c r="AV725" s="14" t="s">
        <v>85</v>
      </c>
      <c r="AW725" s="14" t="s">
        <v>33</v>
      </c>
      <c r="AX725" s="14" t="s">
        <v>72</v>
      </c>
      <c r="AY725" s="253" t="s">
        <v>186</v>
      </c>
    </row>
    <row r="726" s="14" customFormat="1">
      <c r="A726" s="14"/>
      <c r="B726" s="243"/>
      <c r="C726" s="244"/>
      <c r="D726" s="234" t="s">
        <v>196</v>
      </c>
      <c r="E726" s="245" t="s">
        <v>19</v>
      </c>
      <c r="F726" s="246" t="s">
        <v>3232</v>
      </c>
      <c r="G726" s="244"/>
      <c r="H726" s="247">
        <v>12.210000000000001</v>
      </c>
      <c r="I726" s="248"/>
      <c r="J726" s="244"/>
      <c r="K726" s="244"/>
      <c r="L726" s="249"/>
      <c r="M726" s="250"/>
      <c r="N726" s="251"/>
      <c r="O726" s="251"/>
      <c r="P726" s="251"/>
      <c r="Q726" s="251"/>
      <c r="R726" s="251"/>
      <c r="S726" s="251"/>
      <c r="T726" s="252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53" t="s">
        <v>196</v>
      </c>
      <c r="AU726" s="253" t="s">
        <v>85</v>
      </c>
      <c r="AV726" s="14" t="s">
        <v>85</v>
      </c>
      <c r="AW726" s="14" t="s">
        <v>33</v>
      </c>
      <c r="AX726" s="14" t="s">
        <v>72</v>
      </c>
      <c r="AY726" s="253" t="s">
        <v>186</v>
      </c>
    </row>
    <row r="727" s="13" customFormat="1">
      <c r="A727" s="13"/>
      <c r="B727" s="232"/>
      <c r="C727" s="233"/>
      <c r="D727" s="234" t="s">
        <v>196</v>
      </c>
      <c r="E727" s="235" t="s">
        <v>19</v>
      </c>
      <c r="F727" s="236" t="s">
        <v>3233</v>
      </c>
      <c r="G727" s="233"/>
      <c r="H727" s="235" t="s">
        <v>19</v>
      </c>
      <c r="I727" s="237"/>
      <c r="J727" s="233"/>
      <c r="K727" s="233"/>
      <c r="L727" s="238"/>
      <c r="M727" s="239"/>
      <c r="N727" s="240"/>
      <c r="O727" s="240"/>
      <c r="P727" s="240"/>
      <c r="Q727" s="240"/>
      <c r="R727" s="240"/>
      <c r="S727" s="240"/>
      <c r="T727" s="241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42" t="s">
        <v>196</v>
      </c>
      <c r="AU727" s="242" t="s">
        <v>85</v>
      </c>
      <c r="AV727" s="13" t="s">
        <v>79</v>
      </c>
      <c r="AW727" s="13" t="s">
        <v>33</v>
      </c>
      <c r="AX727" s="13" t="s">
        <v>72</v>
      </c>
      <c r="AY727" s="242" t="s">
        <v>186</v>
      </c>
    </row>
    <row r="728" s="14" customFormat="1">
      <c r="A728" s="14"/>
      <c r="B728" s="243"/>
      <c r="C728" s="244"/>
      <c r="D728" s="234" t="s">
        <v>196</v>
      </c>
      <c r="E728" s="245" t="s">
        <v>19</v>
      </c>
      <c r="F728" s="246" t="s">
        <v>3225</v>
      </c>
      <c r="G728" s="244"/>
      <c r="H728" s="247">
        <v>16.983000000000001</v>
      </c>
      <c r="I728" s="248"/>
      <c r="J728" s="244"/>
      <c r="K728" s="244"/>
      <c r="L728" s="249"/>
      <c r="M728" s="250"/>
      <c r="N728" s="251"/>
      <c r="O728" s="251"/>
      <c r="P728" s="251"/>
      <c r="Q728" s="251"/>
      <c r="R728" s="251"/>
      <c r="S728" s="251"/>
      <c r="T728" s="252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53" t="s">
        <v>196</v>
      </c>
      <c r="AU728" s="253" t="s">
        <v>85</v>
      </c>
      <c r="AV728" s="14" t="s">
        <v>85</v>
      </c>
      <c r="AW728" s="14" t="s">
        <v>33</v>
      </c>
      <c r="AX728" s="14" t="s">
        <v>72</v>
      </c>
      <c r="AY728" s="253" t="s">
        <v>186</v>
      </c>
    </row>
    <row r="729" s="14" customFormat="1">
      <c r="A729" s="14"/>
      <c r="B729" s="243"/>
      <c r="C729" s="244"/>
      <c r="D729" s="234" t="s">
        <v>196</v>
      </c>
      <c r="E729" s="245" t="s">
        <v>19</v>
      </c>
      <c r="F729" s="246" t="s">
        <v>3234</v>
      </c>
      <c r="G729" s="244"/>
      <c r="H729" s="247">
        <v>12.099</v>
      </c>
      <c r="I729" s="248"/>
      <c r="J729" s="244"/>
      <c r="K729" s="244"/>
      <c r="L729" s="249"/>
      <c r="M729" s="250"/>
      <c r="N729" s="251"/>
      <c r="O729" s="251"/>
      <c r="P729" s="251"/>
      <c r="Q729" s="251"/>
      <c r="R729" s="251"/>
      <c r="S729" s="251"/>
      <c r="T729" s="252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53" t="s">
        <v>196</v>
      </c>
      <c r="AU729" s="253" t="s">
        <v>85</v>
      </c>
      <c r="AV729" s="14" t="s">
        <v>85</v>
      </c>
      <c r="AW729" s="14" t="s">
        <v>33</v>
      </c>
      <c r="AX729" s="14" t="s">
        <v>72</v>
      </c>
      <c r="AY729" s="253" t="s">
        <v>186</v>
      </c>
    </row>
    <row r="730" s="13" customFormat="1">
      <c r="A730" s="13"/>
      <c r="B730" s="232"/>
      <c r="C730" s="233"/>
      <c r="D730" s="234" t="s">
        <v>196</v>
      </c>
      <c r="E730" s="235" t="s">
        <v>19</v>
      </c>
      <c r="F730" s="236" t="s">
        <v>199</v>
      </c>
      <c r="G730" s="233"/>
      <c r="H730" s="235" t="s">
        <v>19</v>
      </c>
      <c r="I730" s="237"/>
      <c r="J730" s="233"/>
      <c r="K730" s="233"/>
      <c r="L730" s="238"/>
      <c r="M730" s="239"/>
      <c r="N730" s="240"/>
      <c r="O730" s="240"/>
      <c r="P730" s="240"/>
      <c r="Q730" s="240"/>
      <c r="R730" s="240"/>
      <c r="S730" s="240"/>
      <c r="T730" s="241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42" t="s">
        <v>196</v>
      </c>
      <c r="AU730" s="242" t="s">
        <v>85</v>
      </c>
      <c r="AV730" s="13" t="s">
        <v>79</v>
      </c>
      <c r="AW730" s="13" t="s">
        <v>33</v>
      </c>
      <c r="AX730" s="13" t="s">
        <v>72</v>
      </c>
      <c r="AY730" s="242" t="s">
        <v>186</v>
      </c>
    </row>
    <row r="731" s="14" customFormat="1">
      <c r="A731" s="14"/>
      <c r="B731" s="243"/>
      <c r="C731" s="244"/>
      <c r="D731" s="234" t="s">
        <v>196</v>
      </c>
      <c r="E731" s="245" t="s">
        <v>19</v>
      </c>
      <c r="F731" s="246" t="s">
        <v>3235</v>
      </c>
      <c r="G731" s="244"/>
      <c r="H731" s="247">
        <v>66.819000000000003</v>
      </c>
      <c r="I731" s="248"/>
      <c r="J731" s="244"/>
      <c r="K731" s="244"/>
      <c r="L731" s="249"/>
      <c r="M731" s="250"/>
      <c r="N731" s="251"/>
      <c r="O731" s="251"/>
      <c r="P731" s="251"/>
      <c r="Q731" s="251"/>
      <c r="R731" s="251"/>
      <c r="S731" s="251"/>
      <c r="T731" s="252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3" t="s">
        <v>196</v>
      </c>
      <c r="AU731" s="253" t="s">
        <v>85</v>
      </c>
      <c r="AV731" s="14" t="s">
        <v>85</v>
      </c>
      <c r="AW731" s="14" t="s">
        <v>33</v>
      </c>
      <c r="AX731" s="14" t="s">
        <v>72</v>
      </c>
      <c r="AY731" s="253" t="s">
        <v>186</v>
      </c>
    </row>
    <row r="732" s="2" customFormat="1" ht="24.15" customHeight="1">
      <c r="A732" s="38"/>
      <c r="B732" s="39"/>
      <c r="C732" s="254" t="s">
        <v>824</v>
      </c>
      <c r="D732" s="254" t="s">
        <v>236</v>
      </c>
      <c r="E732" s="255" t="s">
        <v>3236</v>
      </c>
      <c r="F732" s="256" t="s">
        <v>3237</v>
      </c>
      <c r="G732" s="257" t="s">
        <v>230</v>
      </c>
      <c r="H732" s="258">
        <v>0.32300000000000001</v>
      </c>
      <c r="I732" s="259"/>
      <c r="J732" s="260">
        <f>ROUND(I732*H732,2)</f>
        <v>0</v>
      </c>
      <c r="K732" s="261"/>
      <c r="L732" s="262"/>
      <c r="M732" s="263" t="s">
        <v>19</v>
      </c>
      <c r="N732" s="264" t="s">
        <v>44</v>
      </c>
      <c r="O732" s="84"/>
      <c r="P732" s="223">
        <f>O732*H732</f>
        <v>0</v>
      </c>
      <c r="Q732" s="223">
        <v>1</v>
      </c>
      <c r="R732" s="223">
        <f>Q732*H732</f>
        <v>0.32300000000000001</v>
      </c>
      <c r="S732" s="223">
        <v>0</v>
      </c>
      <c r="T732" s="224">
        <f>S732*H732</f>
        <v>0</v>
      </c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R732" s="225" t="s">
        <v>406</v>
      </c>
      <c r="AT732" s="225" t="s">
        <v>236</v>
      </c>
      <c r="AU732" s="225" t="s">
        <v>85</v>
      </c>
      <c r="AY732" s="17" t="s">
        <v>186</v>
      </c>
      <c r="BE732" s="226">
        <f>IF(N732="základní",J732,0)</f>
        <v>0</v>
      </c>
      <c r="BF732" s="226">
        <f>IF(N732="snížená",J732,0)</f>
        <v>0</v>
      </c>
      <c r="BG732" s="226">
        <f>IF(N732="zákl. přenesená",J732,0)</f>
        <v>0</v>
      </c>
      <c r="BH732" s="226">
        <f>IF(N732="sníž. přenesená",J732,0)</f>
        <v>0</v>
      </c>
      <c r="BI732" s="226">
        <f>IF(N732="nulová",J732,0)</f>
        <v>0</v>
      </c>
      <c r="BJ732" s="17" t="s">
        <v>85</v>
      </c>
      <c r="BK732" s="226">
        <f>ROUND(I732*H732,2)</f>
        <v>0</v>
      </c>
      <c r="BL732" s="17" t="s">
        <v>306</v>
      </c>
      <c r="BM732" s="225" t="s">
        <v>3238</v>
      </c>
    </row>
    <row r="733" s="13" customFormat="1">
      <c r="A733" s="13"/>
      <c r="B733" s="232"/>
      <c r="C733" s="233"/>
      <c r="D733" s="234" t="s">
        <v>196</v>
      </c>
      <c r="E733" s="235" t="s">
        <v>19</v>
      </c>
      <c r="F733" s="236" t="s">
        <v>199</v>
      </c>
      <c r="G733" s="233"/>
      <c r="H733" s="235" t="s">
        <v>19</v>
      </c>
      <c r="I733" s="237"/>
      <c r="J733" s="233"/>
      <c r="K733" s="233"/>
      <c r="L733" s="238"/>
      <c r="M733" s="239"/>
      <c r="N733" s="240"/>
      <c r="O733" s="240"/>
      <c r="P733" s="240"/>
      <c r="Q733" s="240"/>
      <c r="R733" s="240"/>
      <c r="S733" s="240"/>
      <c r="T733" s="241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42" t="s">
        <v>196</v>
      </c>
      <c r="AU733" s="242" t="s">
        <v>85</v>
      </c>
      <c r="AV733" s="13" t="s">
        <v>79</v>
      </c>
      <c r="AW733" s="13" t="s">
        <v>33</v>
      </c>
      <c r="AX733" s="13" t="s">
        <v>72</v>
      </c>
      <c r="AY733" s="242" t="s">
        <v>186</v>
      </c>
    </row>
    <row r="734" s="14" customFormat="1">
      <c r="A734" s="14"/>
      <c r="B734" s="243"/>
      <c r="C734" s="244"/>
      <c r="D734" s="234" t="s">
        <v>196</v>
      </c>
      <c r="E734" s="245" t="s">
        <v>19</v>
      </c>
      <c r="F734" s="246" t="s">
        <v>3239</v>
      </c>
      <c r="G734" s="244"/>
      <c r="H734" s="247">
        <v>0.017999999999999999</v>
      </c>
      <c r="I734" s="248"/>
      <c r="J734" s="244"/>
      <c r="K734" s="244"/>
      <c r="L734" s="249"/>
      <c r="M734" s="250"/>
      <c r="N734" s="251"/>
      <c r="O734" s="251"/>
      <c r="P734" s="251"/>
      <c r="Q734" s="251"/>
      <c r="R734" s="251"/>
      <c r="S734" s="251"/>
      <c r="T734" s="252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53" t="s">
        <v>196</v>
      </c>
      <c r="AU734" s="253" t="s">
        <v>85</v>
      </c>
      <c r="AV734" s="14" t="s">
        <v>85</v>
      </c>
      <c r="AW734" s="14" t="s">
        <v>33</v>
      </c>
      <c r="AX734" s="14" t="s">
        <v>72</v>
      </c>
      <c r="AY734" s="253" t="s">
        <v>186</v>
      </c>
    </row>
    <row r="735" s="14" customFormat="1">
      <c r="A735" s="14"/>
      <c r="B735" s="243"/>
      <c r="C735" s="244"/>
      <c r="D735" s="234" t="s">
        <v>196</v>
      </c>
      <c r="E735" s="245" t="s">
        <v>19</v>
      </c>
      <c r="F735" s="246" t="s">
        <v>3240</v>
      </c>
      <c r="G735" s="244"/>
      <c r="H735" s="247">
        <v>0.017999999999999999</v>
      </c>
      <c r="I735" s="248"/>
      <c r="J735" s="244"/>
      <c r="K735" s="244"/>
      <c r="L735" s="249"/>
      <c r="M735" s="250"/>
      <c r="N735" s="251"/>
      <c r="O735" s="251"/>
      <c r="P735" s="251"/>
      <c r="Q735" s="251"/>
      <c r="R735" s="251"/>
      <c r="S735" s="251"/>
      <c r="T735" s="252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3" t="s">
        <v>196</v>
      </c>
      <c r="AU735" s="253" t="s">
        <v>85</v>
      </c>
      <c r="AV735" s="14" t="s">
        <v>85</v>
      </c>
      <c r="AW735" s="14" t="s">
        <v>33</v>
      </c>
      <c r="AX735" s="14" t="s">
        <v>72</v>
      </c>
      <c r="AY735" s="253" t="s">
        <v>186</v>
      </c>
    </row>
    <row r="736" s="14" customFormat="1">
      <c r="A736" s="14"/>
      <c r="B736" s="243"/>
      <c r="C736" s="244"/>
      <c r="D736" s="234" t="s">
        <v>196</v>
      </c>
      <c r="E736" s="245" t="s">
        <v>19</v>
      </c>
      <c r="F736" s="246" t="s">
        <v>3241</v>
      </c>
      <c r="G736" s="244"/>
      <c r="H736" s="247">
        <v>0.017000000000000001</v>
      </c>
      <c r="I736" s="248"/>
      <c r="J736" s="244"/>
      <c r="K736" s="244"/>
      <c r="L736" s="249"/>
      <c r="M736" s="250"/>
      <c r="N736" s="251"/>
      <c r="O736" s="251"/>
      <c r="P736" s="251"/>
      <c r="Q736" s="251"/>
      <c r="R736" s="251"/>
      <c r="S736" s="251"/>
      <c r="T736" s="252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53" t="s">
        <v>196</v>
      </c>
      <c r="AU736" s="253" t="s">
        <v>85</v>
      </c>
      <c r="AV736" s="14" t="s">
        <v>85</v>
      </c>
      <c r="AW736" s="14" t="s">
        <v>33</v>
      </c>
      <c r="AX736" s="14" t="s">
        <v>72</v>
      </c>
      <c r="AY736" s="253" t="s">
        <v>186</v>
      </c>
    </row>
    <row r="737" s="14" customFormat="1">
      <c r="A737" s="14"/>
      <c r="B737" s="243"/>
      <c r="C737" s="244"/>
      <c r="D737" s="234" t="s">
        <v>196</v>
      </c>
      <c r="E737" s="245" t="s">
        <v>19</v>
      </c>
      <c r="F737" s="246" t="s">
        <v>3242</v>
      </c>
      <c r="G737" s="244"/>
      <c r="H737" s="247">
        <v>0.017000000000000001</v>
      </c>
      <c r="I737" s="248"/>
      <c r="J737" s="244"/>
      <c r="K737" s="244"/>
      <c r="L737" s="249"/>
      <c r="M737" s="250"/>
      <c r="N737" s="251"/>
      <c r="O737" s="251"/>
      <c r="P737" s="251"/>
      <c r="Q737" s="251"/>
      <c r="R737" s="251"/>
      <c r="S737" s="251"/>
      <c r="T737" s="252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53" t="s">
        <v>196</v>
      </c>
      <c r="AU737" s="253" t="s">
        <v>85</v>
      </c>
      <c r="AV737" s="14" t="s">
        <v>85</v>
      </c>
      <c r="AW737" s="14" t="s">
        <v>33</v>
      </c>
      <c r="AX737" s="14" t="s">
        <v>72</v>
      </c>
      <c r="AY737" s="253" t="s">
        <v>186</v>
      </c>
    </row>
    <row r="738" s="14" customFormat="1">
      <c r="A738" s="14"/>
      <c r="B738" s="243"/>
      <c r="C738" s="244"/>
      <c r="D738" s="234" t="s">
        <v>196</v>
      </c>
      <c r="E738" s="245" t="s">
        <v>19</v>
      </c>
      <c r="F738" s="246" t="s">
        <v>3241</v>
      </c>
      <c r="G738" s="244"/>
      <c r="H738" s="247">
        <v>0.017000000000000001</v>
      </c>
      <c r="I738" s="248"/>
      <c r="J738" s="244"/>
      <c r="K738" s="244"/>
      <c r="L738" s="249"/>
      <c r="M738" s="250"/>
      <c r="N738" s="251"/>
      <c r="O738" s="251"/>
      <c r="P738" s="251"/>
      <c r="Q738" s="251"/>
      <c r="R738" s="251"/>
      <c r="S738" s="251"/>
      <c r="T738" s="252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53" t="s">
        <v>196</v>
      </c>
      <c r="AU738" s="253" t="s">
        <v>85</v>
      </c>
      <c r="AV738" s="14" t="s">
        <v>85</v>
      </c>
      <c r="AW738" s="14" t="s">
        <v>33</v>
      </c>
      <c r="AX738" s="14" t="s">
        <v>72</v>
      </c>
      <c r="AY738" s="253" t="s">
        <v>186</v>
      </c>
    </row>
    <row r="739" s="14" customFormat="1">
      <c r="A739" s="14"/>
      <c r="B739" s="243"/>
      <c r="C739" s="244"/>
      <c r="D739" s="234" t="s">
        <v>196</v>
      </c>
      <c r="E739" s="245" t="s">
        <v>19</v>
      </c>
      <c r="F739" s="246" t="s">
        <v>3242</v>
      </c>
      <c r="G739" s="244"/>
      <c r="H739" s="247">
        <v>0.017000000000000001</v>
      </c>
      <c r="I739" s="248"/>
      <c r="J739" s="244"/>
      <c r="K739" s="244"/>
      <c r="L739" s="249"/>
      <c r="M739" s="250"/>
      <c r="N739" s="251"/>
      <c r="O739" s="251"/>
      <c r="P739" s="251"/>
      <c r="Q739" s="251"/>
      <c r="R739" s="251"/>
      <c r="S739" s="251"/>
      <c r="T739" s="252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53" t="s">
        <v>196</v>
      </c>
      <c r="AU739" s="253" t="s">
        <v>85</v>
      </c>
      <c r="AV739" s="14" t="s">
        <v>85</v>
      </c>
      <c r="AW739" s="14" t="s">
        <v>33</v>
      </c>
      <c r="AX739" s="14" t="s">
        <v>72</v>
      </c>
      <c r="AY739" s="253" t="s">
        <v>186</v>
      </c>
    </row>
    <row r="740" s="14" customFormat="1">
      <c r="A740" s="14"/>
      <c r="B740" s="243"/>
      <c r="C740" s="244"/>
      <c r="D740" s="234" t="s">
        <v>196</v>
      </c>
      <c r="E740" s="245" t="s">
        <v>19</v>
      </c>
      <c r="F740" s="246" t="s">
        <v>3243</v>
      </c>
      <c r="G740" s="244"/>
      <c r="H740" s="247">
        <v>0.017999999999999999</v>
      </c>
      <c r="I740" s="248"/>
      <c r="J740" s="244"/>
      <c r="K740" s="244"/>
      <c r="L740" s="249"/>
      <c r="M740" s="250"/>
      <c r="N740" s="251"/>
      <c r="O740" s="251"/>
      <c r="P740" s="251"/>
      <c r="Q740" s="251"/>
      <c r="R740" s="251"/>
      <c r="S740" s="251"/>
      <c r="T740" s="252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53" t="s">
        <v>196</v>
      </c>
      <c r="AU740" s="253" t="s">
        <v>85</v>
      </c>
      <c r="AV740" s="14" t="s">
        <v>85</v>
      </c>
      <c r="AW740" s="14" t="s">
        <v>33</v>
      </c>
      <c r="AX740" s="14" t="s">
        <v>72</v>
      </c>
      <c r="AY740" s="253" t="s">
        <v>186</v>
      </c>
    </row>
    <row r="741" s="14" customFormat="1">
      <c r="A741" s="14"/>
      <c r="B741" s="243"/>
      <c r="C741" s="244"/>
      <c r="D741" s="234" t="s">
        <v>196</v>
      </c>
      <c r="E741" s="245" t="s">
        <v>19</v>
      </c>
      <c r="F741" s="246" t="s">
        <v>3244</v>
      </c>
      <c r="G741" s="244"/>
      <c r="H741" s="247">
        <v>0.019</v>
      </c>
      <c r="I741" s="248"/>
      <c r="J741" s="244"/>
      <c r="K741" s="244"/>
      <c r="L741" s="249"/>
      <c r="M741" s="250"/>
      <c r="N741" s="251"/>
      <c r="O741" s="251"/>
      <c r="P741" s="251"/>
      <c r="Q741" s="251"/>
      <c r="R741" s="251"/>
      <c r="S741" s="251"/>
      <c r="T741" s="252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53" t="s">
        <v>196</v>
      </c>
      <c r="AU741" s="253" t="s">
        <v>85</v>
      </c>
      <c r="AV741" s="14" t="s">
        <v>85</v>
      </c>
      <c r="AW741" s="14" t="s">
        <v>33</v>
      </c>
      <c r="AX741" s="14" t="s">
        <v>72</v>
      </c>
      <c r="AY741" s="253" t="s">
        <v>186</v>
      </c>
    </row>
    <row r="742" s="14" customFormat="1">
      <c r="A742" s="14"/>
      <c r="B742" s="243"/>
      <c r="C742" s="244"/>
      <c r="D742" s="234" t="s">
        <v>196</v>
      </c>
      <c r="E742" s="245" t="s">
        <v>19</v>
      </c>
      <c r="F742" s="246" t="s">
        <v>3245</v>
      </c>
      <c r="G742" s="244"/>
      <c r="H742" s="247">
        <v>0.019</v>
      </c>
      <c r="I742" s="248"/>
      <c r="J742" s="244"/>
      <c r="K742" s="244"/>
      <c r="L742" s="249"/>
      <c r="M742" s="250"/>
      <c r="N742" s="251"/>
      <c r="O742" s="251"/>
      <c r="P742" s="251"/>
      <c r="Q742" s="251"/>
      <c r="R742" s="251"/>
      <c r="S742" s="251"/>
      <c r="T742" s="252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3" t="s">
        <v>196</v>
      </c>
      <c r="AU742" s="253" t="s">
        <v>85</v>
      </c>
      <c r="AV742" s="14" t="s">
        <v>85</v>
      </c>
      <c r="AW742" s="14" t="s">
        <v>33</v>
      </c>
      <c r="AX742" s="14" t="s">
        <v>72</v>
      </c>
      <c r="AY742" s="253" t="s">
        <v>186</v>
      </c>
    </row>
    <row r="743" s="14" customFormat="1">
      <c r="A743" s="14"/>
      <c r="B743" s="243"/>
      <c r="C743" s="244"/>
      <c r="D743" s="234" t="s">
        <v>196</v>
      </c>
      <c r="E743" s="245" t="s">
        <v>19</v>
      </c>
      <c r="F743" s="246" t="s">
        <v>3246</v>
      </c>
      <c r="G743" s="244"/>
      <c r="H743" s="247">
        <v>0.017999999999999999</v>
      </c>
      <c r="I743" s="248"/>
      <c r="J743" s="244"/>
      <c r="K743" s="244"/>
      <c r="L743" s="249"/>
      <c r="M743" s="250"/>
      <c r="N743" s="251"/>
      <c r="O743" s="251"/>
      <c r="P743" s="251"/>
      <c r="Q743" s="251"/>
      <c r="R743" s="251"/>
      <c r="S743" s="251"/>
      <c r="T743" s="252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3" t="s">
        <v>196</v>
      </c>
      <c r="AU743" s="253" t="s">
        <v>85</v>
      </c>
      <c r="AV743" s="14" t="s">
        <v>85</v>
      </c>
      <c r="AW743" s="14" t="s">
        <v>33</v>
      </c>
      <c r="AX743" s="14" t="s">
        <v>72</v>
      </c>
      <c r="AY743" s="253" t="s">
        <v>186</v>
      </c>
    </row>
    <row r="744" s="14" customFormat="1">
      <c r="A744" s="14"/>
      <c r="B744" s="243"/>
      <c r="C744" s="244"/>
      <c r="D744" s="234" t="s">
        <v>196</v>
      </c>
      <c r="E744" s="245" t="s">
        <v>19</v>
      </c>
      <c r="F744" s="246" t="s">
        <v>3247</v>
      </c>
      <c r="G744" s="244"/>
      <c r="H744" s="247">
        <v>0.016</v>
      </c>
      <c r="I744" s="248"/>
      <c r="J744" s="244"/>
      <c r="K744" s="244"/>
      <c r="L744" s="249"/>
      <c r="M744" s="250"/>
      <c r="N744" s="251"/>
      <c r="O744" s="251"/>
      <c r="P744" s="251"/>
      <c r="Q744" s="251"/>
      <c r="R744" s="251"/>
      <c r="S744" s="251"/>
      <c r="T744" s="252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53" t="s">
        <v>196</v>
      </c>
      <c r="AU744" s="253" t="s">
        <v>85</v>
      </c>
      <c r="AV744" s="14" t="s">
        <v>85</v>
      </c>
      <c r="AW744" s="14" t="s">
        <v>33</v>
      </c>
      <c r="AX744" s="14" t="s">
        <v>72</v>
      </c>
      <c r="AY744" s="253" t="s">
        <v>186</v>
      </c>
    </row>
    <row r="745" s="14" customFormat="1">
      <c r="A745" s="14"/>
      <c r="B745" s="243"/>
      <c r="C745" s="244"/>
      <c r="D745" s="234" t="s">
        <v>196</v>
      </c>
      <c r="E745" s="245" t="s">
        <v>19</v>
      </c>
      <c r="F745" s="246" t="s">
        <v>3242</v>
      </c>
      <c r="G745" s="244"/>
      <c r="H745" s="247">
        <v>0.017000000000000001</v>
      </c>
      <c r="I745" s="248"/>
      <c r="J745" s="244"/>
      <c r="K745" s="244"/>
      <c r="L745" s="249"/>
      <c r="M745" s="250"/>
      <c r="N745" s="251"/>
      <c r="O745" s="251"/>
      <c r="P745" s="251"/>
      <c r="Q745" s="251"/>
      <c r="R745" s="251"/>
      <c r="S745" s="251"/>
      <c r="T745" s="252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53" t="s">
        <v>196</v>
      </c>
      <c r="AU745" s="253" t="s">
        <v>85</v>
      </c>
      <c r="AV745" s="14" t="s">
        <v>85</v>
      </c>
      <c r="AW745" s="14" t="s">
        <v>33</v>
      </c>
      <c r="AX745" s="14" t="s">
        <v>72</v>
      </c>
      <c r="AY745" s="253" t="s">
        <v>186</v>
      </c>
    </row>
    <row r="746" s="14" customFormat="1">
      <c r="A746" s="14"/>
      <c r="B746" s="243"/>
      <c r="C746" s="244"/>
      <c r="D746" s="234" t="s">
        <v>196</v>
      </c>
      <c r="E746" s="245" t="s">
        <v>19</v>
      </c>
      <c r="F746" s="246" t="s">
        <v>3248</v>
      </c>
      <c r="G746" s="244"/>
      <c r="H746" s="247">
        <v>0.017000000000000001</v>
      </c>
      <c r="I746" s="248"/>
      <c r="J746" s="244"/>
      <c r="K746" s="244"/>
      <c r="L746" s="249"/>
      <c r="M746" s="250"/>
      <c r="N746" s="251"/>
      <c r="O746" s="251"/>
      <c r="P746" s="251"/>
      <c r="Q746" s="251"/>
      <c r="R746" s="251"/>
      <c r="S746" s="251"/>
      <c r="T746" s="252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53" t="s">
        <v>196</v>
      </c>
      <c r="AU746" s="253" t="s">
        <v>85</v>
      </c>
      <c r="AV746" s="14" t="s">
        <v>85</v>
      </c>
      <c r="AW746" s="14" t="s">
        <v>33</v>
      </c>
      <c r="AX746" s="14" t="s">
        <v>72</v>
      </c>
      <c r="AY746" s="253" t="s">
        <v>186</v>
      </c>
    </row>
    <row r="747" s="14" customFormat="1">
      <c r="A747" s="14"/>
      <c r="B747" s="243"/>
      <c r="C747" s="244"/>
      <c r="D747" s="234" t="s">
        <v>196</v>
      </c>
      <c r="E747" s="245" t="s">
        <v>19</v>
      </c>
      <c r="F747" s="246" t="s">
        <v>3249</v>
      </c>
      <c r="G747" s="244"/>
      <c r="H747" s="247">
        <v>0.012999999999999999</v>
      </c>
      <c r="I747" s="248"/>
      <c r="J747" s="244"/>
      <c r="K747" s="244"/>
      <c r="L747" s="249"/>
      <c r="M747" s="250"/>
      <c r="N747" s="251"/>
      <c r="O747" s="251"/>
      <c r="P747" s="251"/>
      <c r="Q747" s="251"/>
      <c r="R747" s="251"/>
      <c r="S747" s="251"/>
      <c r="T747" s="252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53" t="s">
        <v>196</v>
      </c>
      <c r="AU747" s="253" t="s">
        <v>85</v>
      </c>
      <c r="AV747" s="14" t="s">
        <v>85</v>
      </c>
      <c r="AW747" s="14" t="s">
        <v>33</v>
      </c>
      <c r="AX747" s="14" t="s">
        <v>72</v>
      </c>
      <c r="AY747" s="253" t="s">
        <v>186</v>
      </c>
    </row>
    <row r="748" s="14" customFormat="1">
      <c r="A748" s="14"/>
      <c r="B748" s="243"/>
      <c r="C748" s="244"/>
      <c r="D748" s="234" t="s">
        <v>196</v>
      </c>
      <c r="E748" s="245" t="s">
        <v>19</v>
      </c>
      <c r="F748" s="246" t="s">
        <v>3250</v>
      </c>
      <c r="G748" s="244"/>
      <c r="H748" s="247">
        <v>0.021000000000000001</v>
      </c>
      <c r="I748" s="248"/>
      <c r="J748" s="244"/>
      <c r="K748" s="244"/>
      <c r="L748" s="249"/>
      <c r="M748" s="250"/>
      <c r="N748" s="251"/>
      <c r="O748" s="251"/>
      <c r="P748" s="251"/>
      <c r="Q748" s="251"/>
      <c r="R748" s="251"/>
      <c r="S748" s="251"/>
      <c r="T748" s="252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53" t="s">
        <v>196</v>
      </c>
      <c r="AU748" s="253" t="s">
        <v>85</v>
      </c>
      <c r="AV748" s="14" t="s">
        <v>85</v>
      </c>
      <c r="AW748" s="14" t="s">
        <v>33</v>
      </c>
      <c r="AX748" s="14" t="s">
        <v>72</v>
      </c>
      <c r="AY748" s="253" t="s">
        <v>186</v>
      </c>
    </row>
    <row r="749" s="14" customFormat="1">
      <c r="A749" s="14"/>
      <c r="B749" s="243"/>
      <c r="C749" s="244"/>
      <c r="D749" s="234" t="s">
        <v>196</v>
      </c>
      <c r="E749" s="245" t="s">
        <v>19</v>
      </c>
      <c r="F749" s="246" t="s">
        <v>3251</v>
      </c>
      <c r="G749" s="244"/>
      <c r="H749" s="247">
        <v>0.016</v>
      </c>
      <c r="I749" s="248"/>
      <c r="J749" s="244"/>
      <c r="K749" s="244"/>
      <c r="L749" s="249"/>
      <c r="M749" s="250"/>
      <c r="N749" s="251"/>
      <c r="O749" s="251"/>
      <c r="P749" s="251"/>
      <c r="Q749" s="251"/>
      <c r="R749" s="251"/>
      <c r="S749" s="251"/>
      <c r="T749" s="252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3" t="s">
        <v>196</v>
      </c>
      <c r="AU749" s="253" t="s">
        <v>85</v>
      </c>
      <c r="AV749" s="14" t="s">
        <v>85</v>
      </c>
      <c r="AW749" s="14" t="s">
        <v>33</v>
      </c>
      <c r="AX749" s="14" t="s">
        <v>72</v>
      </c>
      <c r="AY749" s="253" t="s">
        <v>186</v>
      </c>
    </row>
    <row r="750" s="14" customFormat="1">
      <c r="A750" s="14"/>
      <c r="B750" s="243"/>
      <c r="C750" s="244"/>
      <c r="D750" s="234" t="s">
        <v>196</v>
      </c>
      <c r="E750" s="245" t="s">
        <v>19</v>
      </c>
      <c r="F750" s="246" t="s">
        <v>3252</v>
      </c>
      <c r="G750" s="244"/>
      <c r="H750" s="247">
        <v>0.012999999999999999</v>
      </c>
      <c r="I750" s="248"/>
      <c r="J750" s="244"/>
      <c r="K750" s="244"/>
      <c r="L750" s="249"/>
      <c r="M750" s="250"/>
      <c r="N750" s="251"/>
      <c r="O750" s="251"/>
      <c r="P750" s="251"/>
      <c r="Q750" s="251"/>
      <c r="R750" s="251"/>
      <c r="S750" s="251"/>
      <c r="T750" s="252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53" t="s">
        <v>196</v>
      </c>
      <c r="AU750" s="253" t="s">
        <v>85</v>
      </c>
      <c r="AV750" s="14" t="s">
        <v>85</v>
      </c>
      <c r="AW750" s="14" t="s">
        <v>33</v>
      </c>
      <c r="AX750" s="14" t="s">
        <v>72</v>
      </c>
      <c r="AY750" s="253" t="s">
        <v>186</v>
      </c>
    </row>
    <row r="751" s="13" customFormat="1">
      <c r="A751" s="13"/>
      <c r="B751" s="232"/>
      <c r="C751" s="233"/>
      <c r="D751" s="234" t="s">
        <v>196</v>
      </c>
      <c r="E751" s="235" t="s">
        <v>19</v>
      </c>
      <c r="F751" s="236" t="s">
        <v>3233</v>
      </c>
      <c r="G751" s="233"/>
      <c r="H751" s="235" t="s">
        <v>19</v>
      </c>
      <c r="I751" s="237"/>
      <c r="J751" s="233"/>
      <c r="K751" s="233"/>
      <c r="L751" s="238"/>
      <c r="M751" s="239"/>
      <c r="N751" s="240"/>
      <c r="O751" s="240"/>
      <c r="P751" s="240"/>
      <c r="Q751" s="240"/>
      <c r="R751" s="240"/>
      <c r="S751" s="240"/>
      <c r="T751" s="241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42" t="s">
        <v>196</v>
      </c>
      <c r="AU751" s="242" t="s">
        <v>85</v>
      </c>
      <c r="AV751" s="13" t="s">
        <v>79</v>
      </c>
      <c r="AW751" s="13" t="s">
        <v>33</v>
      </c>
      <c r="AX751" s="13" t="s">
        <v>72</v>
      </c>
      <c r="AY751" s="242" t="s">
        <v>186</v>
      </c>
    </row>
    <row r="752" s="14" customFormat="1">
      <c r="A752" s="14"/>
      <c r="B752" s="243"/>
      <c r="C752" s="244"/>
      <c r="D752" s="234" t="s">
        <v>196</v>
      </c>
      <c r="E752" s="245" t="s">
        <v>19</v>
      </c>
      <c r="F752" s="246" t="s">
        <v>3245</v>
      </c>
      <c r="G752" s="244"/>
      <c r="H752" s="247">
        <v>0.019</v>
      </c>
      <c r="I752" s="248"/>
      <c r="J752" s="244"/>
      <c r="K752" s="244"/>
      <c r="L752" s="249"/>
      <c r="M752" s="250"/>
      <c r="N752" s="251"/>
      <c r="O752" s="251"/>
      <c r="P752" s="251"/>
      <c r="Q752" s="251"/>
      <c r="R752" s="251"/>
      <c r="S752" s="251"/>
      <c r="T752" s="252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53" t="s">
        <v>196</v>
      </c>
      <c r="AU752" s="253" t="s">
        <v>85</v>
      </c>
      <c r="AV752" s="14" t="s">
        <v>85</v>
      </c>
      <c r="AW752" s="14" t="s">
        <v>33</v>
      </c>
      <c r="AX752" s="14" t="s">
        <v>72</v>
      </c>
      <c r="AY752" s="253" t="s">
        <v>186</v>
      </c>
    </row>
    <row r="753" s="14" customFormat="1">
      <c r="A753" s="14"/>
      <c r="B753" s="243"/>
      <c r="C753" s="244"/>
      <c r="D753" s="234" t="s">
        <v>196</v>
      </c>
      <c r="E753" s="245" t="s">
        <v>19</v>
      </c>
      <c r="F753" s="246" t="s">
        <v>3253</v>
      </c>
      <c r="G753" s="244"/>
      <c r="H753" s="247">
        <v>0.012999999999999999</v>
      </c>
      <c r="I753" s="248"/>
      <c r="J753" s="244"/>
      <c r="K753" s="244"/>
      <c r="L753" s="249"/>
      <c r="M753" s="250"/>
      <c r="N753" s="251"/>
      <c r="O753" s="251"/>
      <c r="P753" s="251"/>
      <c r="Q753" s="251"/>
      <c r="R753" s="251"/>
      <c r="S753" s="251"/>
      <c r="T753" s="252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3" t="s">
        <v>196</v>
      </c>
      <c r="AU753" s="253" t="s">
        <v>85</v>
      </c>
      <c r="AV753" s="14" t="s">
        <v>85</v>
      </c>
      <c r="AW753" s="14" t="s">
        <v>33</v>
      </c>
      <c r="AX753" s="14" t="s">
        <v>72</v>
      </c>
      <c r="AY753" s="253" t="s">
        <v>186</v>
      </c>
    </row>
    <row r="754" s="2" customFormat="1" ht="24.15" customHeight="1">
      <c r="A754" s="38"/>
      <c r="B754" s="39"/>
      <c r="C754" s="213" t="s">
        <v>831</v>
      </c>
      <c r="D754" s="213" t="s">
        <v>188</v>
      </c>
      <c r="E754" s="214" t="s">
        <v>3254</v>
      </c>
      <c r="F754" s="215" t="s">
        <v>3255</v>
      </c>
      <c r="G754" s="216" t="s">
        <v>968</v>
      </c>
      <c r="H754" s="217">
        <v>93.616</v>
      </c>
      <c r="I754" s="218"/>
      <c r="J754" s="219">
        <f>ROUND(I754*H754,2)</f>
        <v>0</v>
      </c>
      <c r="K754" s="220"/>
      <c r="L754" s="44"/>
      <c r="M754" s="221" t="s">
        <v>19</v>
      </c>
      <c r="N754" s="222" t="s">
        <v>44</v>
      </c>
      <c r="O754" s="84"/>
      <c r="P754" s="223">
        <f>O754*H754</f>
        <v>0</v>
      </c>
      <c r="Q754" s="223">
        <v>5.1262499999999999E-05</v>
      </c>
      <c r="R754" s="223">
        <f>Q754*H754</f>
        <v>0.0047989901999999996</v>
      </c>
      <c r="S754" s="223">
        <v>0</v>
      </c>
      <c r="T754" s="224">
        <f>S754*H754</f>
        <v>0</v>
      </c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R754" s="225" t="s">
        <v>306</v>
      </c>
      <c r="AT754" s="225" t="s">
        <v>188</v>
      </c>
      <c r="AU754" s="225" t="s">
        <v>85</v>
      </c>
      <c r="AY754" s="17" t="s">
        <v>186</v>
      </c>
      <c r="BE754" s="226">
        <f>IF(N754="základní",J754,0)</f>
        <v>0</v>
      </c>
      <c r="BF754" s="226">
        <f>IF(N754="snížená",J754,0)</f>
        <v>0</v>
      </c>
      <c r="BG754" s="226">
        <f>IF(N754="zákl. přenesená",J754,0)</f>
        <v>0</v>
      </c>
      <c r="BH754" s="226">
        <f>IF(N754="sníž. přenesená",J754,0)</f>
        <v>0</v>
      </c>
      <c r="BI754" s="226">
        <f>IF(N754="nulová",J754,0)</f>
        <v>0</v>
      </c>
      <c r="BJ754" s="17" t="s">
        <v>85</v>
      </c>
      <c r="BK754" s="226">
        <f>ROUND(I754*H754,2)</f>
        <v>0</v>
      </c>
      <c r="BL754" s="17" t="s">
        <v>306</v>
      </c>
      <c r="BM754" s="225" t="s">
        <v>3256</v>
      </c>
    </row>
    <row r="755" s="2" customFormat="1">
      <c r="A755" s="38"/>
      <c r="B755" s="39"/>
      <c r="C755" s="40"/>
      <c r="D755" s="227" t="s">
        <v>194</v>
      </c>
      <c r="E755" s="40"/>
      <c r="F755" s="228" t="s">
        <v>3257</v>
      </c>
      <c r="G755" s="40"/>
      <c r="H755" s="40"/>
      <c r="I755" s="229"/>
      <c r="J755" s="40"/>
      <c r="K755" s="40"/>
      <c r="L755" s="44"/>
      <c r="M755" s="230"/>
      <c r="N755" s="231"/>
      <c r="O755" s="84"/>
      <c r="P755" s="84"/>
      <c r="Q755" s="84"/>
      <c r="R755" s="84"/>
      <c r="S755" s="84"/>
      <c r="T755" s="85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T755" s="17" t="s">
        <v>194</v>
      </c>
      <c r="AU755" s="17" t="s">
        <v>85</v>
      </c>
    </row>
    <row r="756" s="13" customFormat="1">
      <c r="A756" s="13"/>
      <c r="B756" s="232"/>
      <c r="C756" s="233"/>
      <c r="D756" s="234" t="s">
        <v>196</v>
      </c>
      <c r="E756" s="235" t="s">
        <v>19</v>
      </c>
      <c r="F756" s="236" t="s">
        <v>199</v>
      </c>
      <c r="G756" s="233"/>
      <c r="H756" s="235" t="s">
        <v>19</v>
      </c>
      <c r="I756" s="237"/>
      <c r="J756" s="233"/>
      <c r="K756" s="233"/>
      <c r="L756" s="238"/>
      <c r="M756" s="239"/>
      <c r="N756" s="240"/>
      <c r="O756" s="240"/>
      <c r="P756" s="240"/>
      <c r="Q756" s="240"/>
      <c r="R756" s="240"/>
      <c r="S756" s="240"/>
      <c r="T756" s="241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42" t="s">
        <v>196</v>
      </c>
      <c r="AU756" s="242" t="s">
        <v>85</v>
      </c>
      <c r="AV756" s="13" t="s">
        <v>79</v>
      </c>
      <c r="AW756" s="13" t="s">
        <v>33</v>
      </c>
      <c r="AX756" s="13" t="s">
        <v>72</v>
      </c>
      <c r="AY756" s="242" t="s">
        <v>186</v>
      </c>
    </row>
    <row r="757" s="14" customFormat="1">
      <c r="A757" s="14"/>
      <c r="B757" s="243"/>
      <c r="C757" s="244"/>
      <c r="D757" s="234" t="s">
        <v>196</v>
      </c>
      <c r="E757" s="245" t="s">
        <v>19</v>
      </c>
      <c r="F757" s="246" t="s">
        <v>3258</v>
      </c>
      <c r="G757" s="244"/>
      <c r="H757" s="247">
        <v>36</v>
      </c>
      <c r="I757" s="248"/>
      <c r="J757" s="244"/>
      <c r="K757" s="244"/>
      <c r="L757" s="249"/>
      <c r="M757" s="250"/>
      <c r="N757" s="251"/>
      <c r="O757" s="251"/>
      <c r="P757" s="251"/>
      <c r="Q757" s="251"/>
      <c r="R757" s="251"/>
      <c r="S757" s="251"/>
      <c r="T757" s="252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53" t="s">
        <v>196</v>
      </c>
      <c r="AU757" s="253" t="s">
        <v>85</v>
      </c>
      <c r="AV757" s="14" t="s">
        <v>85</v>
      </c>
      <c r="AW757" s="14" t="s">
        <v>33</v>
      </c>
      <c r="AX757" s="14" t="s">
        <v>72</v>
      </c>
      <c r="AY757" s="253" t="s">
        <v>186</v>
      </c>
    </row>
    <row r="758" s="14" customFormat="1">
      <c r="A758" s="14"/>
      <c r="B758" s="243"/>
      <c r="C758" s="244"/>
      <c r="D758" s="234" t="s">
        <v>196</v>
      </c>
      <c r="E758" s="245" t="s">
        <v>19</v>
      </c>
      <c r="F758" s="246" t="s">
        <v>3259</v>
      </c>
      <c r="G758" s="244"/>
      <c r="H758" s="247">
        <v>40.031999999999996</v>
      </c>
      <c r="I758" s="248"/>
      <c r="J758" s="244"/>
      <c r="K758" s="244"/>
      <c r="L758" s="249"/>
      <c r="M758" s="250"/>
      <c r="N758" s="251"/>
      <c r="O758" s="251"/>
      <c r="P758" s="251"/>
      <c r="Q758" s="251"/>
      <c r="R758" s="251"/>
      <c r="S758" s="251"/>
      <c r="T758" s="252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3" t="s">
        <v>196</v>
      </c>
      <c r="AU758" s="253" t="s">
        <v>85</v>
      </c>
      <c r="AV758" s="14" t="s">
        <v>85</v>
      </c>
      <c r="AW758" s="14" t="s">
        <v>33</v>
      </c>
      <c r="AX758" s="14" t="s">
        <v>72</v>
      </c>
      <c r="AY758" s="253" t="s">
        <v>186</v>
      </c>
    </row>
    <row r="759" s="13" customFormat="1">
      <c r="A759" s="13"/>
      <c r="B759" s="232"/>
      <c r="C759" s="233"/>
      <c r="D759" s="234" t="s">
        <v>196</v>
      </c>
      <c r="E759" s="235" t="s">
        <v>19</v>
      </c>
      <c r="F759" s="236" t="s">
        <v>199</v>
      </c>
      <c r="G759" s="233"/>
      <c r="H759" s="235" t="s">
        <v>19</v>
      </c>
      <c r="I759" s="237"/>
      <c r="J759" s="233"/>
      <c r="K759" s="233"/>
      <c r="L759" s="238"/>
      <c r="M759" s="239"/>
      <c r="N759" s="240"/>
      <c r="O759" s="240"/>
      <c r="P759" s="240"/>
      <c r="Q759" s="240"/>
      <c r="R759" s="240"/>
      <c r="S759" s="240"/>
      <c r="T759" s="241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42" t="s">
        <v>196</v>
      </c>
      <c r="AU759" s="242" t="s">
        <v>85</v>
      </c>
      <c r="AV759" s="13" t="s">
        <v>79</v>
      </c>
      <c r="AW759" s="13" t="s">
        <v>33</v>
      </c>
      <c r="AX759" s="13" t="s">
        <v>72</v>
      </c>
      <c r="AY759" s="242" t="s">
        <v>186</v>
      </c>
    </row>
    <row r="760" s="14" customFormat="1">
      <c r="A760" s="14"/>
      <c r="B760" s="243"/>
      <c r="C760" s="244"/>
      <c r="D760" s="234" t="s">
        <v>196</v>
      </c>
      <c r="E760" s="245" t="s">
        <v>19</v>
      </c>
      <c r="F760" s="246" t="s">
        <v>3260</v>
      </c>
      <c r="G760" s="244"/>
      <c r="H760" s="247">
        <v>17.584</v>
      </c>
      <c r="I760" s="248"/>
      <c r="J760" s="244"/>
      <c r="K760" s="244"/>
      <c r="L760" s="249"/>
      <c r="M760" s="250"/>
      <c r="N760" s="251"/>
      <c r="O760" s="251"/>
      <c r="P760" s="251"/>
      <c r="Q760" s="251"/>
      <c r="R760" s="251"/>
      <c r="S760" s="251"/>
      <c r="T760" s="252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53" t="s">
        <v>196</v>
      </c>
      <c r="AU760" s="253" t="s">
        <v>85</v>
      </c>
      <c r="AV760" s="14" t="s">
        <v>85</v>
      </c>
      <c r="AW760" s="14" t="s">
        <v>33</v>
      </c>
      <c r="AX760" s="14" t="s">
        <v>72</v>
      </c>
      <c r="AY760" s="253" t="s">
        <v>186</v>
      </c>
    </row>
    <row r="761" s="2" customFormat="1" ht="24.15" customHeight="1">
      <c r="A761" s="38"/>
      <c r="B761" s="39"/>
      <c r="C761" s="213" t="s">
        <v>837</v>
      </c>
      <c r="D761" s="213" t="s">
        <v>188</v>
      </c>
      <c r="E761" s="214" t="s">
        <v>3261</v>
      </c>
      <c r="F761" s="215" t="s">
        <v>3262</v>
      </c>
      <c r="G761" s="216" t="s">
        <v>968</v>
      </c>
      <c r="H761" s="217">
        <v>105.53</v>
      </c>
      <c r="I761" s="218"/>
      <c r="J761" s="219">
        <f>ROUND(I761*H761,2)</f>
        <v>0</v>
      </c>
      <c r="K761" s="220"/>
      <c r="L761" s="44"/>
      <c r="M761" s="221" t="s">
        <v>19</v>
      </c>
      <c r="N761" s="222" t="s">
        <v>44</v>
      </c>
      <c r="O761" s="84"/>
      <c r="P761" s="223">
        <f>O761*H761</f>
        <v>0</v>
      </c>
      <c r="Q761" s="223">
        <v>4.93375E-05</v>
      </c>
      <c r="R761" s="223">
        <f>Q761*H761</f>
        <v>0.0052065863749999998</v>
      </c>
      <c r="S761" s="223">
        <v>0</v>
      </c>
      <c r="T761" s="224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225" t="s">
        <v>306</v>
      </c>
      <c r="AT761" s="225" t="s">
        <v>188</v>
      </c>
      <c r="AU761" s="225" t="s">
        <v>85</v>
      </c>
      <c r="AY761" s="17" t="s">
        <v>186</v>
      </c>
      <c r="BE761" s="226">
        <f>IF(N761="základní",J761,0)</f>
        <v>0</v>
      </c>
      <c r="BF761" s="226">
        <f>IF(N761="snížená",J761,0)</f>
        <v>0</v>
      </c>
      <c r="BG761" s="226">
        <f>IF(N761="zákl. přenesená",J761,0)</f>
        <v>0</v>
      </c>
      <c r="BH761" s="226">
        <f>IF(N761="sníž. přenesená",J761,0)</f>
        <v>0</v>
      </c>
      <c r="BI761" s="226">
        <f>IF(N761="nulová",J761,0)</f>
        <v>0</v>
      </c>
      <c r="BJ761" s="17" t="s">
        <v>85</v>
      </c>
      <c r="BK761" s="226">
        <f>ROUND(I761*H761,2)</f>
        <v>0</v>
      </c>
      <c r="BL761" s="17" t="s">
        <v>306</v>
      </c>
      <c r="BM761" s="225" t="s">
        <v>3263</v>
      </c>
    </row>
    <row r="762" s="2" customFormat="1">
      <c r="A762" s="38"/>
      <c r="B762" s="39"/>
      <c r="C762" s="40"/>
      <c r="D762" s="227" t="s">
        <v>194</v>
      </c>
      <c r="E762" s="40"/>
      <c r="F762" s="228" t="s">
        <v>3264</v>
      </c>
      <c r="G762" s="40"/>
      <c r="H762" s="40"/>
      <c r="I762" s="229"/>
      <c r="J762" s="40"/>
      <c r="K762" s="40"/>
      <c r="L762" s="44"/>
      <c r="M762" s="230"/>
      <c r="N762" s="231"/>
      <c r="O762" s="84"/>
      <c r="P762" s="84"/>
      <c r="Q762" s="84"/>
      <c r="R762" s="84"/>
      <c r="S762" s="84"/>
      <c r="T762" s="85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T762" s="17" t="s">
        <v>194</v>
      </c>
      <c r="AU762" s="17" t="s">
        <v>85</v>
      </c>
    </row>
    <row r="763" s="13" customFormat="1">
      <c r="A763" s="13"/>
      <c r="B763" s="232"/>
      <c r="C763" s="233"/>
      <c r="D763" s="234" t="s">
        <v>196</v>
      </c>
      <c r="E763" s="235" t="s">
        <v>19</v>
      </c>
      <c r="F763" s="236" t="s">
        <v>199</v>
      </c>
      <c r="G763" s="233"/>
      <c r="H763" s="235" t="s">
        <v>19</v>
      </c>
      <c r="I763" s="237"/>
      <c r="J763" s="233"/>
      <c r="K763" s="233"/>
      <c r="L763" s="238"/>
      <c r="M763" s="239"/>
      <c r="N763" s="240"/>
      <c r="O763" s="240"/>
      <c r="P763" s="240"/>
      <c r="Q763" s="240"/>
      <c r="R763" s="240"/>
      <c r="S763" s="240"/>
      <c r="T763" s="241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42" t="s">
        <v>196</v>
      </c>
      <c r="AU763" s="242" t="s">
        <v>85</v>
      </c>
      <c r="AV763" s="13" t="s">
        <v>79</v>
      </c>
      <c r="AW763" s="13" t="s">
        <v>33</v>
      </c>
      <c r="AX763" s="13" t="s">
        <v>72</v>
      </c>
      <c r="AY763" s="242" t="s">
        <v>186</v>
      </c>
    </row>
    <row r="764" s="14" customFormat="1">
      <c r="A764" s="14"/>
      <c r="B764" s="243"/>
      <c r="C764" s="244"/>
      <c r="D764" s="234" t="s">
        <v>196</v>
      </c>
      <c r="E764" s="245" t="s">
        <v>19</v>
      </c>
      <c r="F764" s="246" t="s">
        <v>3265</v>
      </c>
      <c r="G764" s="244"/>
      <c r="H764" s="247">
        <v>44.927999999999997</v>
      </c>
      <c r="I764" s="248"/>
      <c r="J764" s="244"/>
      <c r="K764" s="244"/>
      <c r="L764" s="249"/>
      <c r="M764" s="250"/>
      <c r="N764" s="251"/>
      <c r="O764" s="251"/>
      <c r="P764" s="251"/>
      <c r="Q764" s="251"/>
      <c r="R764" s="251"/>
      <c r="S764" s="251"/>
      <c r="T764" s="252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53" t="s">
        <v>196</v>
      </c>
      <c r="AU764" s="253" t="s">
        <v>85</v>
      </c>
      <c r="AV764" s="14" t="s">
        <v>85</v>
      </c>
      <c r="AW764" s="14" t="s">
        <v>33</v>
      </c>
      <c r="AX764" s="14" t="s">
        <v>72</v>
      </c>
      <c r="AY764" s="253" t="s">
        <v>186</v>
      </c>
    </row>
    <row r="765" s="14" customFormat="1">
      <c r="A765" s="14"/>
      <c r="B765" s="243"/>
      <c r="C765" s="244"/>
      <c r="D765" s="234" t="s">
        <v>196</v>
      </c>
      <c r="E765" s="245" t="s">
        <v>19</v>
      </c>
      <c r="F765" s="246" t="s">
        <v>3266</v>
      </c>
      <c r="G765" s="244"/>
      <c r="H765" s="247">
        <v>53.567999999999998</v>
      </c>
      <c r="I765" s="248"/>
      <c r="J765" s="244"/>
      <c r="K765" s="244"/>
      <c r="L765" s="249"/>
      <c r="M765" s="250"/>
      <c r="N765" s="251"/>
      <c r="O765" s="251"/>
      <c r="P765" s="251"/>
      <c r="Q765" s="251"/>
      <c r="R765" s="251"/>
      <c r="S765" s="251"/>
      <c r="T765" s="252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3" t="s">
        <v>196</v>
      </c>
      <c r="AU765" s="253" t="s">
        <v>85</v>
      </c>
      <c r="AV765" s="14" t="s">
        <v>85</v>
      </c>
      <c r="AW765" s="14" t="s">
        <v>33</v>
      </c>
      <c r="AX765" s="14" t="s">
        <v>72</v>
      </c>
      <c r="AY765" s="253" t="s">
        <v>186</v>
      </c>
    </row>
    <row r="766" s="13" customFormat="1">
      <c r="A766" s="13"/>
      <c r="B766" s="232"/>
      <c r="C766" s="233"/>
      <c r="D766" s="234" t="s">
        <v>196</v>
      </c>
      <c r="E766" s="235" t="s">
        <v>19</v>
      </c>
      <c r="F766" s="236" t="s">
        <v>199</v>
      </c>
      <c r="G766" s="233"/>
      <c r="H766" s="235" t="s">
        <v>19</v>
      </c>
      <c r="I766" s="237"/>
      <c r="J766" s="233"/>
      <c r="K766" s="233"/>
      <c r="L766" s="238"/>
      <c r="M766" s="239"/>
      <c r="N766" s="240"/>
      <c r="O766" s="240"/>
      <c r="P766" s="240"/>
      <c r="Q766" s="240"/>
      <c r="R766" s="240"/>
      <c r="S766" s="240"/>
      <c r="T766" s="241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42" t="s">
        <v>196</v>
      </c>
      <c r="AU766" s="242" t="s">
        <v>85</v>
      </c>
      <c r="AV766" s="13" t="s">
        <v>79</v>
      </c>
      <c r="AW766" s="13" t="s">
        <v>33</v>
      </c>
      <c r="AX766" s="13" t="s">
        <v>72</v>
      </c>
      <c r="AY766" s="242" t="s">
        <v>186</v>
      </c>
    </row>
    <row r="767" s="14" customFormat="1">
      <c r="A767" s="14"/>
      <c r="B767" s="243"/>
      <c r="C767" s="244"/>
      <c r="D767" s="234" t="s">
        <v>196</v>
      </c>
      <c r="E767" s="245" t="s">
        <v>19</v>
      </c>
      <c r="F767" s="246" t="s">
        <v>3267</v>
      </c>
      <c r="G767" s="244"/>
      <c r="H767" s="247">
        <v>7.0339999999999998</v>
      </c>
      <c r="I767" s="248"/>
      <c r="J767" s="244"/>
      <c r="K767" s="244"/>
      <c r="L767" s="249"/>
      <c r="M767" s="250"/>
      <c r="N767" s="251"/>
      <c r="O767" s="251"/>
      <c r="P767" s="251"/>
      <c r="Q767" s="251"/>
      <c r="R767" s="251"/>
      <c r="S767" s="251"/>
      <c r="T767" s="252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3" t="s">
        <v>196</v>
      </c>
      <c r="AU767" s="253" t="s">
        <v>85</v>
      </c>
      <c r="AV767" s="14" t="s">
        <v>85</v>
      </c>
      <c r="AW767" s="14" t="s">
        <v>33</v>
      </c>
      <c r="AX767" s="14" t="s">
        <v>72</v>
      </c>
      <c r="AY767" s="253" t="s">
        <v>186</v>
      </c>
    </row>
    <row r="768" s="2" customFormat="1" ht="24.15" customHeight="1">
      <c r="A768" s="38"/>
      <c r="B768" s="39"/>
      <c r="C768" s="254" t="s">
        <v>841</v>
      </c>
      <c r="D768" s="254" t="s">
        <v>236</v>
      </c>
      <c r="E768" s="255" t="s">
        <v>976</v>
      </c>
      <c r="F768" s="256" t="s">
        <v>977</v>
      </c>
      <c r="G768" s="257" t="s">
        <v>230</v>
      </c>
      <c r="H768" s="258">
        <v>0.19</v>
      </c>
      <c r="I768" s="259"/>
      <c r="J768" s="260">
        <f>ROUND(I768*H768,2)</f>
        <v>0</v>
      </c>
      <c r="K768" s="261"/>
      <c r="L768" s="262"/>
      <c r="M768" s="263" t="s">
        <v>19</v>
      </c>
      <c r="N768" s="264" t="s">
        <v>44</v>
      </c>
      <c r="O768" s="84"/>
      <c r="P768" s="223">
        <f>O768*H768</f>
        <v>0</v>
      </c>
      <c r="Q768" s="223">
        <v>1</v>
      </c>
      <c r="R768" s="223">
        <f>Q768*H768</f>
        <v>0.19</v>
      </c>
      <c r="S768" s="223">
        <v>0</v>
      </c>
      <c r="T768" s="224">
        <f>S768*H768</f>
        <v>0</v>
      </c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R768" s="225" t="s">
        <v>406</v>
      </c>
      <c r="AT768" s="225" t="s">
        <v>236</v>
      </c>
      <c r="AU768" s="225" t="s">
        <v>85</v>
      </c>
      <c r="AY768" s="17" t="s">
        <v>186</v>
      </c>
      <c r="BE768" s="226">
        <f>IF(N768="základní",J768,0)</f>
        <v>0</v>
      </c>
      <c r="BF768" s="226">
        <f>IF(N768="snížená",J768,0)</f>
        <v>0</v>
      </c>
      <c r="BG768" s="226">
        <f>IF(N768="zákl. přenesená",J768,0)</f>
        <v>0</v>
      </c>
      <c r="BH768" s="226">
        <f>IF(N768="sníž. přenesená",J768,0)</f>
        <v>0</v>
      </c>
      <c r="BI768" s="226">
        <f>IF(N768="nulová",J768,0)</f>
        <v>0</v>
      </c>
      <c r="BJ768" s="17" t="s">
        <v>85</v>
      </c>
      <c r="BK768" s="226">
        <f>ROUND(I768*H768,2)</f>
        <v>0</v>
      </c>
      <c r="BL768" s="17" t="s">
        <v>306</v>
      </c>
      <c r="BM768" s="225" t="s">
        <v>3268</v>
      </c>
    </row>
    <row r="769" s="13" customFormat="1">
      <c r="A769" s="13"/>
      <c r="B769" s="232"/>
      <c r="C769" s="233"/>
      <c r="D769" s="234" t="s">
        <v>196</v>
      </c>
      <c r="E769" s="235" t="s">
        <v>19</v>
      </c>
      <c r="F769" s="236" t="s">
        <v>199</v>
      </c>
      <c r="G769" s="233"/>
      <c r="H769" s="235" t="s">
        <v>19</v>
      </c>
      <c r="I769" s="237"/>
      <c r="J769" s="233"/>
      <c r="K769" s="233"/>
      <c r="L769" s="238"/>
      <c r="M769" s="239"/>
      <c r="N769" s="240"/>
      <c r="O769" s="240"/>
      <c r="P769" s="240"/>
      <c r="Q769" s="240"/>
      <c r="R769" s="240"/>
      <c r="S769" s="240"/>
      <c r="T769" s="241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42" t="s">
        <v>196</v>
      </c>
      <c r="AU769" s="242" t="s">
        <v>85</v>
      </c>
      <c r="AV769" s="13" t="s">
        <v>79</v>
      </c>
      <c r="AW769" s="13" t="s">
        <v>33</v>
      </c>
      <c r="AX769" s="13" t="s">
        <v>72</v>
      </c>
      <c r="AY769" s="242" t="s">
        <v>186</v>
      </c>
    </row>
    <row r="770" s="14" customFormat="1">
      <c r="A770" s="14"/>
      <c r="B770" s="243"/>
      <c r="C770" s="244"/>
      <c r="D770" s="234" t="s">
        <v>196</v>
      </c>
      <c r="E770" s="245" t="s">
        <v>19</v>
      </c>
      <c r="F770" s="246" t="s">
        <v>3269</v>
      </c>
      <c r="G770" s="244"/>
      <c r="H770" s="247">
        <v>0.039</v>
      </c>
      <c r="I770" s="248"/>
      <c r="J770" s="244"/>
      <c r="K770" s="244"/>
      <c r="L770" s="249"/>
      <c r="M770" s="250"/>
      <c r="N770" s="251"/>
      <c r="O770" s="251"/>
      <c r="P770" s="251"/>
      <c r="Q770" s="251"/>
      <c r="R770" s="251"/>
      <c r="S770" s="251"/>
      <c r="T770" s="252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53" t="s">
        <v>196</v>
      </c>
      <c r="AU770" s="253" t="s">
        <v>85</v>
      </c>
      <c r="AV770" s="14" t="s">
        <v>85</v>
      </c>
      <c r="AW770" s="14" t="s">
        <v>33</v>
      </c>
      <c r="AX770" s="14" t="s">
        <v>72</v>
      </c>
      <c r="AY770" s="253" t="s">
        <v>186</v>
      </c>
    </row>
    <row r="771" s="14" customFormat="1">
      <c r="A771" s="14"/>
      <c r="B771" s="243"/>
      <c r="C771" s="244"/>
      <c r="D771" s="234" t="s">
        <v>196</v>
      </c>
      <c r="E771" s="245" t="s">
        <v>19</v>
      </c>
      <c r="F771" s="246" t="s">
        <v>3270</v>
      </c>
      <c r="G771" s="244"/>
      <c r="H771" s="247">
        <v>0.043999999999999997</v>
      </c>
      <c r="I771" s="248"/>
      <c r="J771" s="244"/>
      <c r="K771" s="244"/>
      <c r="L771" s="249"/>
      <c r="M771" s="250"/>
      <c r="N771" s="251"/>
      <c r="O771" s="251"/>
      <c r="P771" s="251"/>
      <c r="Q771" s="251"/>
      <c r="R771" s="251"/>
      <c r="S771" s="251"/>
      <c r="T771" s="252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53" t="s">
        <v>196</v>
      </c>
      <c r="AU771" s="253" t="s">
        <v>85</v>
      </c>
      <c r="AV771" s="14" t="s">
        <v>85</v>
      </c>
      <c r="AW771" s="14" t="s">
        <v>33</v>
      </c>
      <c r="AX771" s="14" t="s">
        <v>72</v>
      </c>
      <c r="AY771" s="253" t="s">
        <v>186</v>
      </c>
    </row>
    <row r="772" s="14" customFormat="1">
      <c r="A772" s="14"/>
      <c r="B772" s="243"/>
      <c r="C772" s="244"/>
      <c r="D772" s="234" t="s">
        <v>196</v>
      </c>
      <c r="E772" s="245" t="s">
        <v>19</v>
      </c>
      <c r="F772" s="246" t="s">
        <v>3271</v>
      </c>
      <c r="G772" s="244"/>
      <c r="H772" s="247">
        <v>0.049000000000000002</v>
      </c>
      <c r="I772" s="248"/>
      <c r="J772" s="244"/>
      <c r="K772" s="244"/>
      <c r="L772" s="249"/>
      <c r="M772" s="250"/>
      <c r="N772" s="251"/>
      <c r="O772" s="251"/>
      <c r="P772" s="251"/>
      <c r="Q772" s="251"/>
      <c r="R772" s="251"/>
      <c r="S772" s="251"/>
      <c r="T772" s="252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53" t="s">
        <v>196</v>
      </c>
      <c r="AU772" s="253" t="s">
        <v>85</v>
      </c>
      <c r="AV772" s="14" t="s">
        <v>85</v>
      </c>
      <c r="AW772" s="14" t="s">
        <v>33</v>
      </c>
      <c r="AX772" s="14" t="s">
        <v>72</v>
      </c>
      <c r="AY772" s="253" t="s">
        <v>186</v>
      </c>
    </row>
    <row r="773" s="14" customFormat="1">
      <c r="A773" s="14"/>
      <c r="B773" s="243"/>
      <c r="C773" s="244"/>
      <c r="D773" s="234" t="s">
        <v>196</v>
      </c>
      <c r="E773" s="245" t="s">
        <v>19</v>
      </c>
      <c r="F773" s="246" t="s">
        <v>3272</v>
      </c>
      <c r="G773" s="244"/>
      <c r="H773" s="247">
        <v>0.058000000000000003</v>
      </c>
      <c r="I773" s="248"/>
      <c r="J773" s="244"/>
      <c r="K773" s="244"/>
      <c r="L773" s="249"/>
      <c r="M773" s="250"/>
      <c r="N773" s="251"/>
      <c r="O773" s="251"/>
      <c r="P773" s="251"/>
      <c r="Q773" s="251"/>
      <c r="R773" s="251"/>
      <c r="S773" s="251"/>
      <c r="T773" s="252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53" t="s">
        <v>196</v>
      </c>
      <c r="AU773" s="253" t="s">
        <v>85</v>
      </c>
      <c r="AV773" s="14" t="s">
        <v>85</v>
      </c>
      <c r="AW773" s="14" t="s">
        <v>33</v>
      </c>
      <c r="AX773" s="14" t="s">
        <v>72</v>
      </c>
      <c r="AY773" s="253" t="s">
        <v>186</v>
      </c>
    </row>
    <row r="774" s="2" customFormat="1" ht="21.75" customHeight="1">
      <c r="A774" s="38"/>
      <c r="B774" s="39"/>
      <c r="C774" s="254" t="s">
        <v>846</v>
      </c>
      <c r="D774" s="254" t="s">
        <v>236</v>
      </c>
      <c r="E774" s="255" t="s">
        <v>983</v>
      </c>
      <c r="F774" s="256" t="s">
        <v>984</v>
      </c>
      <c r="G774" s="257" t="s">
        <v>230</v>
      </c>
      <c r="H774" s="258">
        <v>0.10000000000000001</v>
      </c>
      <c r="I774" s="259"/>
      <c r="J774" s="260">
        <f>ROUND(I774*H774,2)</f>
        <v>0</v>
      </c>
      <c r="K774" s="261"/>
      <c r="L774" s="262"/>
      <c r="M774" s="263" t="s">
        <v>19</v>
      </c>
      <c r="N774" s="264" t="s">
        <v>44</v>
      </c>
      <c r="O774" s="84"/>
      <c r="P774" s="223">
        <f>O774*H774</f>
        <v>0</v>
      </c>
      <c r="Q774" s="223">
        <v>1</v>
      </c>
      <c r="R774" s="223">
        <f>Q774*H774</f>
        <v>0.10000000000000001</v>
      </c>
      <c r="S774" s="223">
        <v>0</v>
      </c>
      <c r="T774" s="224">
        <f>S774*H774</f>
        <v>0</v>
      </c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R774" s="225" t="s">
        <v>406</v>
      </c>
      <c r="AT774" s="225" t="s">
        <v>236</v>
      </c>
      <c r="AU774" s="225" t="s">
        <v>85</v>
      </c>
      <c r="AY774" s="17" t="s">
        <v>186</v>
      </c>
      <c r="BE774" s="226">
        <f>IF(N774="základní",J774,0)</f>
        <v>0</v>
      </c>
      <c r="BF774" s="226">
        <f>IF(N774="snížená",J774,0)</f>
        <v>0</v>
      </c>
      <c r="BG774" s="226">
        <f>IF(N774="zákl. přenesená",J774,0)</f>
        <v>0</v>
      </c>
      <c r="BH774" s="226">
        <f>IF(N774="sníž. přenesená",J774,0)</f>
        <v>0</v>
      </c>
      <c r="BI774" s="226">
        <f>IF(N774="nulová",J774,0)</f>
        <v>0</v>
      </c>
      <c r="BJ774" s="17" t="s">
        <v>85</v>
      </c>
      <c r="BK774" s="226">
        <f>ROUND(I774*H774,2)</f>
        <v>0</v>
      </c>
      <c r="BL774" s="17" t="s">
        <v>306</v>
      </c>
      <c r="BM774" s="225" t="s">
        <v>3273</v>
      </c>
    </row>
    <row r="775" s="13" customFormat="1">
      <c r="A775" s="13"/>
      <c r="B775" s="232"/>
      <c r="C775" s="233"/>
      <c r="D775" s="234" t="s">
        <v>196</v>
      </c>
      <c r="E775" s="235" t="s">
        <v>19</v>
      </c>
      <c r="F775" s="236" t="s">
        <v>199</v>
      </c>
      <c r="G775" s="233"/>
      <c r="H775" s="235" t="s">
        <v>19</v>
      </c>
      <c r="I775" s="237"/>
      <c r="J775" s="233"/>
      <c r="K775" s="233"/>
      <c r="L775" s="238"/>
      <c r="M775" s="239"/>
      <c r="N775" s="240"/>
      <c r="O775" s="240"/>
      <c r="P775" s="240"/>
      <c r="Q775" s="240"/>
      <c r="R775" s="240"/>
      <c r="S775" s="240"/>
      <c r="T775" s="241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42" t="s">
        <v>196</v>
      </c>
      <c r="AU775" s="242" t="s">
        <v>85</v>
      </c>
      <c r="AV775" s="13" t="s">
        <v>79</v>
      </c>
      <c r="AW775" s="13" t="s">
        <v>33</v>
      </c>
      <c r="AX775" s="13" t="s">
        <v>72</v>
      </c>
      <c r="AY775" s="242" t="s">
        <v>186</v>
      </c>
    </row>
    <row r="776" s="14" customFormat="1">
      <c r="A776" s="14"/>
      <c r="B776" s="243"/>
      <c r="C776" s="244"/>
      <c r="D776" s="234" t="s">
        <v>196</v>
      </c>
      <c r="E776" s="245" t="s">
        <v>19</v>
      </c>
      <c r="F776" s="246" t="s">
        <v>3274</v>
      </c>
      <c r="G776" s="244"/>
      <c r="H776" s="247">
        <v>0.10000000000000001</v>
      </c>
      <c r="I776" s="248"/>
      <c r="J776" s="244"/>
      <c r="K776" s="244"/>
      <c r="L776" s="249"/>
      <c r="M776" s="250"/>
      <c r="N776" s="251"/>
      <c r="O776" s="251"/>
      <c r="P776" s="251"/>
      <c r="Q776" s="251"/>
      <c r="R776" s="251"/>
      <c r="S776" s="251"/>
      <c r="T776" s="252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53" t="s">
        <v>196</v>
      </c>
      <c r="AU776" s="253" t="s">
        <v>85</v>
      </c>
      <c r="AV776" s="14" t="s">
        <v>85</v>
      </c>
      <c r="AW776" s="14" t="s">
        <v>33</v>
      </c>
      <c r="AX776" s="14" t="s">
        <v>72</v>
      </c>
      <c r="AY776" s="253" t="s">
        <v>186</v>
      </c>
    </row>
    <row r="777" s="12" customFormat="1" ht="22.8" customHeight="1">
      <c r="A777" s="12"/>
      <c r="B777" s="197"/>
      <c r="C777" s="198"/>
      <c r="D777" s="199" t="s">
        <v>71</v>
      </c>
      <c r="E777" s="211" t="s">
        <v>3275</v>
      </c>
      <c r="F777" s="211" t="s">
        <v>3276</v>
      </c>
      <c r="G777" s="198"/>
      <c r="H777" s="198"/>
      <c r="I777" s="201"/>
      <c r="J777" s="212">
        <f>BK777</f>
        <v>0</v>
      </c>
      <c r="K777" s="198"/>
      <c r="L777" s="203"/>
      <c r="M777" s="204"/>
      <c r="N777" s="205"/>
      <c r="O777" s="205"/>
      <c r="P777" s="206">
        <f>SUM(P778:P865)</f>
        <v>0</v>
      </c>
      <c r="Q777" s="205"/>
      <c r="R777" s="206">
        <f>SUM(R778:R865)</f>
        <v>1.9568345</v>
      </c>
      <c r="S777" s="205"/>
      <c r="T777" s="207">
        <f>SUM(T778:T865)</f>
        <v>4.9145152999999997</v>
      </c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R777" s="208" t="s">
        <v>85</v>
      </c>
      <c r="AT777" s="209" t="s">
        <v>71</v>
      </c>
      <c r="AU777" s="209" t="s">
        <v>79</v>
      </c>
      <c r="AY777" s="208" t="s">
        <v>186</v>
      </c>
      <c r="BK777" s="210">
        <f>SUM(BK778:BK865)</f>
        <v>0</v>
      </c>
    </row>
    <row r="778" s="2" customFormat="1" ht="24.15" customHeight="1">
      <c r="A778" s="38"/>
      <c r="B778" s="39"/>
      <c r="C778" s="213" t="s">
        <v>853</v>
      </c>
      <c r="D778" s="213" t="s">
        <v>188</v>
      </c>
      <c r="E778" s="214" t="s">
        <v>3277</v>
      </c>
      <c r="F778" s="215" t="s">
        <v>3278</v>
      </c>
      <c r="G778" s="216" t="s">
        <v>256</v>
      </c>
      <c r="H778" s="217">
        <v>59.090000000000003</v>
      </c>
      <c r="I778" s="218"/>
      <c r="J778" s="219">
        <f>ROUND(I778*H778,2)</f>
        <v>0</v>
      </c>
      <c r="K778" s="220"/>
      <c r="L778" s="44"/>
      <c r="M778" s="221" t="s">
        <v>19</v>
      </c>
      <c r="N778" s="222" t="s">
        <v>44</v>
      </c>
      <c r="O778" s="84"/>
      <c r="P778" s="223">
        <f>O778*H778</f>
        <v>0</v>
      </c>
      <c r="Q778" s="223">
        <v>0</v>
      </c>
      <c r="R778" s="223">
        <f>Q778*H778</f>
        <v>0</v>
      </c>
      <c r="S778" s="223">
        <v>0</v>
      </c>
      <c r="T778" s="224">
        <f>S778*H778</f>
        <v>0</v>
      </c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R778" s="225" t="s">
        <v>306</v>
      </c>
      <c r="AT778" s="225" t="s">
        <v>188</v>
      </c>
      <c r="AU778" s="225" t="s">
        <v>85</v>
      </c>
      <c r="AY778" s="17" t="s">
        <v>186</v>
      </c>
      <c r="BE778" s="226">
        <f>IF(N778="základní",J778,0)</f>
        <v>0</v>
      </c>
      <c r="BF778" s="226">
        <f>IF(N778="snížená",J778,0)</f>
        <v>0</v>
      </c>
      <c r="BG778" s="226">
        <f>IF(N778="zákl. přenesená",J778,0)</f>
        <v>0</v>
      </c>
      <c r="BH778" s="226">
        <f>IF(N778="sníž. přenesená",J778,0)</f>
        <v>0</v>
      </c>
      <c r="BI778" s="226">
        <f>IF(N778="nulová",J778,0)</f>
        <v>0</v>
      </c>
      <c r="BJ778" s="17" t="s">
        <v>85</v>
      </c>
      <c r="BK778" s="226">
        <f>ROUND(I778*H778,2)</f>
        <v>0</v>
      </c>
      <c r="BL778" s="17" t="s">
        <v>306</v>
      </c>
      <c r="BM778" s="225" t="s">
        <v>3279</v>
      </c>
    </row>
    <row r="779" s="2" customFormat="1">
      <c r="A779" s="38"/>
      <c r="B779" s="39"/>
      <c r="C779" s="40"/>
      <c r="D779" s="227" t="s">
        <v>194</v>
      </c>
      <c r="E779" s="40"/>
      <c r="F779" s="228" t="s">
        <v>3280</v>
      </c>
      <c r="G779" s="40"/>
      <c r="H779" s="40"/>
      <c r="I779" s="229"/>
      <c r="J779" s="40"/>
      <c r="K779" s="40"/>
      <c r="L779" s="44"/>
      <c r="M779" s="230"/>
      <c r="N779" s="231"/>
      <c r="O779" s="84"/>
      <c r="P779" s="84"/>
      <c r="Q779" s="84"/>
      <c r="R779" s="84"/>
      <c r="S779" s="84"/>
      <c r="T779" s="85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T779" s="17" t="s">
        <v>194</v>
      </c>
      <c r="AU779" s="17" t="s">
        <v>85</v>
      </c>
    </row>
    <row r="780" s="13" customFormat="1">
      <c r="A780" s="13"/>
      <c r="B780" s="232"/>
      <c r="C780" s="233"/>
      <c r="D780" s="234" t="s">
        <v>196</v>
      </c>
      <c r="E780" s="235" t="s">
        <v>19</v>
      </c>
      <c r="F780" s="236" t="s">
        <v>287</v>
      </c>
      <c r="G780" s="233"/>
      <c r="H780" s="235" t="s">
        <v>19</v>
      </c>
      <c r="I780" s="237"/>
      <c r="J780" s="233"/>
      <c r="K780" s="233"/>
      <c r="L780" s="238"/>
      <c r="M780" s="239"/>
      <c r="N780" s="240"/>
      <c r="O780" s="240"/>
      <c r="P780" s="240"/>
      <c r="Q780" s="240"/>
      <c r="R780" s="240"/>
      <c r="S780" s="240"/>
      <c r="T780" s="241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42" t="s">
        <v>196</v>
      </c>
      <c r="AU780" s="242" t="s">
        <v>85</v>
      </c>
      <c r="AV780" s="13" t="s">
        <v>79</v>
      </c>
      <c r="AW780" s="13" t="s">
        <v>33</v>
      </c>
      <c r="AX780" s="13" t="s">
        <v>72</v>
      </c>
      <c r="AY780" s="242" t="s">
        <v>186</v>
      </c>
    </row>
    <row r="781" s="14" customFormat="1">
      <c r="A781" s="14"/>
      <c r="B781" s="243"/>
      <c r="C781" s="244"/>
      <c r="D781" s="234" t="s">
        <v>196</v>
      </c>
      <c r="E781" s="245" t="s">
        <v>19</v>
      </c>
      <c r="F781" s="246" t="s">
        <v>2747</v>
      </c>
      <c r="G781" s="244"/>
      <c r="H781" s="247">
        <v>7.0899999999999999</v>
      </c>
      <c r="I781" s="248"/>
      <c r="J781" s="244"/>
      <c r="K781" s="244"/>
      <c r="L781" s="249"/>
      <c r="M781" s="250"/>
      <c r="N781" s="251"/>
      <c r="O781" s="251"/>
      <c r="P781" s="251"/>
      <c r="Q781" s="251"/>
      <c r="R781" s="251"/>
      <c r="S781" s="251"/>
      <c r="T781" s="252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53" t="s">
        <v>196</v>
      </c>
      <c r="AU781" s="253" t="s">
        <v>85</v>
      </c>
      <c r="AV781" s="14" t="s">
        <v>85</v>
      </c>
      <c r="AW781" s="14" t="s">
        <v>33</v>
      </c>
      <c r="AX781" s="14" t="s">
        <v>72</v>
      </c>
      <c r="AY781" s="253" t="s">
        <v>186</v>
      </c>
    </row>
    <row r="782" s="14" customFormat="1">
      <c r="A782" s="14"/>
      <c r="B782" s="243"/>
      <c r="C782" s="244"/>
      <c r="D782" s="234" t="s">
        <v>196</v>
      </c>
      <c r="E782" s="245" t="s">
        <v>19</v>
      </c>
      <c r="F782" s="246" t="s">
        <v>2748</v>
      </c>
      <c r="G782" s="244"/>
      <c r="H782" s="247">
        <v>11.33</v>
      </c>
      <c r="I782" s="248"/>
      <c r="J782" s="244"/>
      <c r="K782" s="244"/>
      <c r="L782" s="249"/>
      <c r="M782" s="250"/>
      <c r="N782" s="251"/>
      <c r="O782" s="251"/>
      <c r="P782" s="251"/>
      <c r="Q782" s="251"/>
      <c r="R782" s="251"/>
      <c r="S782" s="251"/>
      <c r="T782" s="252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53" t="s">
        <v>196</v>
      </c>
      <c r="AU782" s="253" t="s">
        <v>85</v>
      </c>
      <c r="AV782" s="14" t="s">
        <v>85</v>
      </c>
      <c r="AW782" s="14" t="s">
        <v>33</v>
      </c>
      <c r="AX782" s="14" t="s">
        <v>72</v>
      </c>
      <c r="AY782" s="253" t="s">
        <v>186</v>
      </c>
    </row>
    <row r="783" s="14" customFormat="1">
      <c r="A783" s="14"/>
      <c r="B783" s="243"/>
      <c r="C783" s="244"/>
      <c r="D783" s="234" t="s">
        <v>196</v>
      </c>
      <c r="E783" s="245" t="s">
        <v>19</v>
      </c>
      <c r="F783" s="246" t="s">
        <v>2749</v>
      </c>
      <c r="G783" s="244"/>
      <c r="H783" s="247">
        <v>20.149999999999999</v>
      </c>
      <c r="I783" s="248"/>
      <c r="J783" s="244"/>
      <c r="K783" s="244"/>
      <c r="L783" s="249"/>
      <c r="M783" s="250"/>
      <c r="N783" s="251"/>
      <c r="O783" s="251"/>
      <c r="P783" s="251"/>
      <c r="Q783" s="251"/>
      <c r="R783" s="251"/>
      <c r="S783" s="251"/>
      <c r="T783" s="252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53" t="s">
        <v>196</v>
      </c>
      <c r="AU783" s="253" t="s">
        <v>85</v>
      </c>
      <c r="AV783" s="14" t="s">
        <v>85</v>
      </c>
      <c r="AW783" s="14" t="s">
        <v>33</v>
      </c>
      <c r="AX783" s="14" t="s">
        <v>72</v>
      </c>
      <c r="AY783" s="253" t="s">
        <v>186</v>
      </c>
    </row>
    <row r="784" s="14" customFormat="1">
      <c r="A784" s="14"/>
      <c r="B784" s="243"/>
      <c r="C784" s="244"/>
      <c r="D784" s="234" t="s">
        <v>196</v>
      </c>
      <c r="E784" s="245" t="s">
        <v>19</v>
      </c>
      <c r="F784" s="246" t="s">
        <v>2750</v>
      </c>
      <c r="G784" s="244"/>
      <c r="H784" s="247">
        <v>10.52</v>
      </c>
      <c r="I784" s="248"/>
      <c r="J784" s="244"/>
      <c r="K784" s="244"/>
      <c r="L784" s="249"/>
      <c r="M784" s="250"/>
      <c r="N784" s="251"/>
      <c r="O784" s="251"/>
      <c r="P784" s="251"/>
      <c r="Q784" s="251"/>
      <c r="R784" s="251"/>
      <c r="S784" s="251"/>
      <c r="T784" s="252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3" t="s">
        <v>196</v>
      </c>
      <c r="AU784" s="253" t="s">
        <v>85</v>
      </c>
      <c r="AV784" s="14" t="s">
        <v>85</v>
      </c>
      <c r="AW784" s="14" t="s">
        <v>33</v>
      </c>
      <c r="AX784" s="14" t="s">
        <v>72</v>
      </c>
      <c r="AY784" s="253" t="s">
        <v>186</v>
      </c>
    </row>
    <row r="785" s="14" customFormat="1">
      <c r="A785" s="14"/>
      <c r="B785" s="243"/>
      <c r="C785" s="244"/>
      <c r="D785" s="234" t="s">
        <v>196</v>
      </c>
      <c r="E785" s="245" t="s">
        <v>19</v>
      </c>
      <c r="F785" s="246" t="s">
        <v>2751</v>
      </c>
      <c r="G785" s="244"/>
      <c r="H785" s="247">
        <v>7.3600000000000003</v>
      </c>
      <c r="I785" s="248"/>
      <c r="J785" s="244"/>
      <c r="K785" s="244"/>
      <c r="L785" s="249"/>
      <c r="M785" s="250"/>
      <c r="N785" s="251"/>
      <c r="O785" s="251"/>
      <c r="P785" s="251"/>
      <c r="Q785" s="251"/>
      <c r="R785" s="251"/>
      <c r="S785" s="251"/>
      <c r="T785" s="252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3" t="s">
        <v>196</v>
      </c>
      <c r="AU785" s="253" t="s">
        <v>85</v>
      </c>
      <c r="AV785" s="14" t="s">
        <v>85</v>
      </c>
      <c r="AW785" s="14" t="s">
        <v>33</v>
      </c>
      <c r="AX785" s="14" t="s">
        <v>72</v>
      </c>
      <c r="AY785" s="253" t="s">
        <v>186</v>
      </c>
    </row>
    <row r="786" s="14" customFormat="1">
      <c r="A786" s="14"/>
      <c r="B786" s="243"/>
      <c r="C786" s="244"/>
      <c r="D786" s="234" t="s">
        <v>196</v>
      </c>
      <c r="E786" s="245" t="s">
        <v>19</v>
      </c>
      <c r="F786" s="246" t="s">
        <v>2752</v>
      </c>
      <c r="G786" s="244"/>
      <c r="H786" s="247">
        <v>1.27</v>
      </c>
      <c r="I786" s="248"/>
      <c r="J786" s="244"/>
      <c r="K786" s="244"/>
      <c r="L786" s="249"/>
      <c r="M786" s="250"/>
      <c r="N786" s="251"/>
      <c r="O786" s="251"/>
      <c r="P786" s="251"/>
      <c r="Q786" s="251"/>
      <c r="R786" s="251"/>
      <c r="S786" s="251"/>
      <c r="T786" s="252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53" t="s">
        <v>196</v>
      </c>
      <c r="AU786" s="253" t="s">
        <v>85</v>
      </c>
      <c r="AV786" s="14" t="s">
        <v>85</v>
      </c>
      <c r="AW786" s="14" t="s">
        <v>33</v>
      </c>
      <c r="AX786" s="14" t="s">
        <v>72</v>
      </c>
      <c r="AY786" s="253" t="s">
        <v>186</v>
      </c>
    </row>
    <row r="787" s="14" customFormat="1">
      <c r="A787" s="14"/>
      <c r="B787" s="243"/>
      <c r="C787" s="244"/>
      <c r="D787" s="234" t="s">
        <v>196</v>
      </c>
      <c r="E787" s="245" t="s">
        <v>19</v>
      </c>
      <c r="F787" s="246" t="s">
        <v>2753</v>
      </c>
      <c r="G787" s="244"/>
      <c r="H787" s="247">
        <v>1.3700000000000001</v>
      </c>
      <c r="I787" s="248"/>
      <c r="J787" s="244"/>
      <c r="K787" s="244"/>
      <c r="L787" s="249"/>
      <c r="M787" s="250"/>
      <c r="N787" s="251"/>
      <c r="O787" s="251"/>
      <c r="P787" s="251"/>
      <c r="Q787" s="251"/>
      <c r="R787" s="251"/>
      <c r="S787" s="251"/>
      <c r="T787" s="252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253" t="s">
        <v>196</v>
      </c>
      <c r="AU787" s="253" t="s">
        <v>85</v>
      </c>
      <c r="AV787" s="14" t="s">
        <v>85</v>
      </c>
      <c r="AW787" s="14" t="s">
        <v>33</v>
      </c>
      <c r="AX787" s="14" t="s">
        <v>72</v>
      </c>
      <c r="AY787" s="253" t="s">
        <v>186</v>
      </c>
    </row>
    <row r="788" s="2" customFormat="1" ht="24.15" customHeight="1">
      <c r="A788" s="38"/>
      <c r="B788" s="39"/>
      <c r="C788" s="213" t="s">
        <v>859</v>
      </c>
      <c r="D788" s="213" t="s">
        <v>188</v>
      </c>
      <c r="E788" s="214" t="s">
        <v>3281</v>
      </c>
      <c r="F788" s="215" t="s">
        <v>3282</v>
      </c>
      <c r="G788" s="216" t="s">
        <v>256</v>
      </c>
      <c r="H788" s="217">
        <v>59.090000000000003</v>
      </c>
      <c r="I788" s="218"/>
      <c r="J788" s="219">
        <f>ROUND(I788*H788,2)</f>
        <v>0</v>
      </c>
      <c r="K788" s="220"/>
      <c r="L788" s="44"/>
      <c r="M788" s="221" t="s">
        <v>19</v>
      </c>
      <c r="N788" s="222" t="s">
        <v>44</v>
      </c>
      <c r="O788" s="84"/>
      <c r="P788" s="223">
        <f>O788*H788</f>
        <v>0</v>
      </c>
      <c r="Q788" s="223">
        <v>0.00029999999999999997</v>
      </c>
      <c r="R788" s="223">
        <f>Q788*H788</f>
        <v>0.017727</v>
      </c>
      <c r="S788" s="223">
        <v>0</v>
      </c>
      <c r="T788" s="224">
        <f>S788*H788</f>
        <v>0</v>
      </c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R788" s="225" t="s">
        <v>306</v>
      </c>
      <c r="AT788" s="225" t="s">
        <v>188</v>
      </c>
      <c r="AU788" s="225" t="s">
        <v>85</v>
      </c>
      <c r="AY788" s="17" t="s">
        <v>186</v>
      </c>
      <c r="BE788" s="226">
        <f>IF(N788="základní",J788,0)</f>
        <v>0</v>
      </c>
      <c r="BF788" s="226">
        <f>IF(N788="snížená",J788,0)</f>
        <v>0</v>
      </c>
      <c r="BG788" s="226">
        <f>IF(N788="zákl. přenesená",J788,0)</f>
        <v>0</v>
      </c>
      <c r="BH788" s="226">
        <f>IF(N788="sníž. přenesená",J788,0)</f>
        <v>0</v>
      </c>
      <c r="BI788" s="226">
        <f>IF(N788="nulová",J788,0)</f>
        <v>0</v>
      </c>
      <c r="BJ788" s="17" t="s">
        <v>85</v>
      </c>
      <c r="BK788" s="226">
        <f>ROUND(I788*H788,2)</f>
        <v>0</v>
      </c>
      <c r="BL788" s="17" t="s">
        <v>306</v>
      </c>
      <c r="BM788" s="225" t="s">
        <v>3283</v>
      </c>
    </row>
    <row r="789" s="2" customFormat="1">
      <c r="A789" s="38"/>
      <c r="B789" s="39"/>
      <c r="C789" s="40"/>
      <c r="D789" s="227" t="s">
        <v>194</v>
      </c>
      <c r="E789" s="40"/>
      <c r="F789" s="228" t="s">
        <v>3284</v>
      </c>
      <c r="G789" s="40"/>
      <c r="H789" s="40"/>
      <c r="I789" s="229"/>
      <c r="J789" s="40"/>
      <c r="K789" s="40"/>
      <c r="L789" s="44"/>
      <c r="M789" s="230"/>
      <c r="N789" s="231"/>
      <c r="O789" s="84"/>
      <c r="P789" s="84"/>
      <c r="Q789" s="84"/>
      <c r="R789" s="84"/>
      <c r="S789" s="84"/>
      <c r="T789" s="85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T789" s="17" t="s">
        <v>194</v>
      </c>
      <c r="AU789" s="17" t="s">
        <v>85</v>
      </c>
    </row>
    <row r="790" s="13" customFormat="1">
      <c r="A790" s="13"/>
      <c r="B790" s="232"/>
      <c r="C790" s="233"/>
      <c r="D790" s="234" t="s">
        <v>196</v>
      </c>
      <c r="E790" s="235" t="s">
        <v>19</v>
      </c>
      <c r="F790" s="236" t="s">
        <v>287</v>
      </c>
      <c r="G790" s="233"/>
      <c r="H790" s="235" t="s">
        <v>19</v>
      </c>
      <c r="I790" s="237"/>
      <c r="J790" s="233"/>
      <c r="K790" s="233"/>
      <c r="L790" s="238"/>
      <c r="M790" s="239"/>
      <c r="N790" s="240"/>
      <c r="O790" s="240"/>
      <c r="P790" s="240"/>
      <c r="Q790" s="240"/>
      <c r="R790" s="240"/>
      <c r="S790" s="240"/>
      <c r="T790" s="241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42" t="s">
        <v>196</v>
      </c>
      <c r="AU790" s="242" t="s">
        <v>85</v>
      </c>
      <c r="AV790" s="13" t="s">
        <v>79</v>
      </c>
      <c r="AW790" s="13" t="s">
        <v>33</v>
      </c>
      <c r="AX790" s="13" t="s">
        <v>72</v>
      </c>
      <c r="AY790" s="242" t="s">
        <v>186</v>
      </c>
    </row>
    <row r="791" s="14" customFormat="1">
      <c r="A791" s="14"/>
      <c r="B791" s="243"/>
      <c r="C791" s="244"/>
      <c r="D791" s="234" t="s">
        <v>196</v>
      </c>
      <c r="E791" s="245" t="s">
        <v>19</v>
      </c>
      <c r="F791" s="246" t="s">
        <v>2747</v>
      </c>
      <c r="G791" s="244"/>
      <c r="H791" s="247">
        <v>7.0899999999999999</v>
      </c>
      <c r="I791" s="248"/>
      <c r="J791" s="244"/>
      <c r="K791" s="244"/>
      <c r="L791" s="249"/>
      <c r="M791" s="250"/>
      <c r="N791" s="251"/>
      <c r="O791" s="251"/>
      <c r="P791" s="251"/>
      <c r="Q791" s="251"/>
      <c r="R791" s="251"/>
      <c r="S791" s="251"/>
      <c r="T791" s="252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T791" s="253" t="s">
        <v>196</v>
      </c>
      <c r="AU791" s="253" t="s">
        <v>85</v>
      </c>
      <c r="AV791" s="14" t="s">
        <v>85</v>
      </c>
      <c r="AW791" s="14" t="s">
        <v>33</v>
      </c>
      <c r="AX791" s="14" t="s">
        <v>72</v>
      </c>
      <c r="AY791" s="253" t="s">
        <v>186</v>
      </c>
    </row>
    <row r="792" s="14" customFormat="1">
      <c r="A792" s="14"/>
      <c r="B792" s="243"/>
      <c r="C792" s="244"/>
      <c r="D792" s="234" t="s">
        <v>196</v>
      </c>
      <c r="E792" s="245" t="s">
        <v>19</v>
      </c>
      <c r="F792" s="246" t="s">
        <v>2748</v>
      </c>
      <c r="G792" s="244"/>
      <c r="H792" s="247">
        <v>11.33</v>
      </c>
      <c r="I792" s="248"/>
      <c r="J792" s="244"/>
      <c r="K792" s="244"/>
      <c r="L792" s="249"/>
      <c r="M792" s="250"/>
      <c r="N792" s="251"/>
      <c r="O792" s="251"/>
      <c r="P792" s="251"/>
      <c r="Q792" s="251"/>
      <c r="R792" s="251"/>
      <c r="S792" s="251"/>
      <c r="T792" s="252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53" t="s">
        <v>196</v>
      </c>
      <c r="AU792" s="253" t="s">
        <v>85</v>
      </c>
      <c r="AV792" s="14" t="s">
        <v>85</v>
      </c>
      <c r="AW792" s="14" t="s">
        <v>33</v>
      </c>
      <c r="AX792" s="14" t="s">
        <v>72</v>
      </c>
      <c r="AY792" s="253" t="s">
        <v>186</v>
      </c>
    </row>
    <row r="793" s="14" customFormat="1">
      <c r="A793" s="14"/>
      <c r="B793" s="243"/>
      <c r="C793" s="244"/>
      <c r="D793" s="234" t="s">
        <v>196</v>
      </c>
      <c r="E793" s="245" t="s">
        <v>19</v>
      </c>
      <c r="F793" s="246" t="s">
        <v>2749</v>
      </c>
      <c r="G793" s="244"/>
      <c r="H793" s="247">
        <v>20.149999999999999</v>
      </c>
      <c r="I793" s="248"/>
      <c r="J793" s="244"/>
      <c r="K793" s="244"/>
      <c r="L793" s="249"/>
      <c r="M793" s="250"/>
      <c r="N793" s="251"/>
      <c r="O793" s="251"/>
      <c r="P793" s="251"/>
      <c r="Q793" s="251"/>
      <c r="R793" s="251"/>
      <c r="S793" s="251"/>
      <c r="T793" s="252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53" t="s">
        <v>196</v>
      </c>
      <c r="AU793" s="253" t="s">
        <v>85</v>
      </c>
      <c r="AV793" s="14" t="s">
        <v>85</v>
      </c>
      <c r="AW793" s="14" t="s">
        <v>33</v>
      </c>
      <c r="AX793" s="14" t="s">
        <v>72</v>
      </c>
      <c r="AY793" s="253" t="s">
        <v>186</v>
      </c>
    </row>
    <row r="794" s="14" customFormat="1">
      <c r="A794" s="14"/>
      <c r="B794" s="243"/>
      <c r="C794" s="244"/>
      <c r="D794" s="234" t="s">
        <v>196</v>
      </c>
      <c r="E794" s="245" t="s">
        <v>19</v>
      </c>
      <c r="F794" s="246" t="s">
        <v>2750</v>
      </c>
      <c r="G794" s="244"/>
      <c r="H794" s="247">
        <v>10.52</v>
      </c>
      <c r="I794" s="248"/>
      <c r="J794" s="244"/>
      <c r="K794" s="244"/>
      <c r="L794" s="249"/>
      <c r="M794" s="250"/>
      <c r="N794" s="251"/>
      <c r="O794" s="251"/>
      <c r="P794" s="251"/>
      <c r="Q794" s="251"/>
      <c r="R794" s="251"/>
      <c r="S794" s="251"/>
      <c r="T794" s="252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3" t="s">
        <v>196</v>
      </c>
      <c r="AU794" s="253" t="s">
        <v>85</v>
      </c>
      <c r="AV794" s="14" t="s">
        <v>85</v>
      </c>
      <c r="AW794" s="14" t="s">
        <v>33</v>
      </c>
      <c r="AX794" s="14" t="s">
        <v>72</v>
      </c>
      <c r="AY794" s="253" t="s">
        <v>186</v>
      </c>
    </row>
    <row r="795" s="14" customFormat="1">
      <c r="A795" s="14"/>
      <c r="B795" s="243"/>
      <c r="C795" s="244"/>
      <c r="D795" s="234" t="s">
        <v>196</v>
      </c>
      <c r="E795" s="245" t="s">
        <v>19</v>
      </c>
      <c r="F795" s="246" t="s">
        <v>2751</v>
      </c>
      <c r="G795" s="244"/>
      <c r="H795" s="247">
        <v>7.3600000000000003</v>
      </c>
      <c r="I795" s="248"/>
      <c r="J795" s="244"/>
      <c r="K795" s="244"/>
      <c r="L795" s="249"/>
      <c r="M795" s="250"/>
      <c r="N795" s="251"/>
      <c r="O795" s="251"/>
      <c r="P795" s="251"/>
      <c r="Q795" s="251"/>
      <c r="R795" s="251"/>
      <c r="S795" s="251"/>
      <c r="T795" s="252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53" t="s">
        <v>196</v>
      </c>
      <c r="AU795" s="253" t="s">
        <v>85</v>
      </c>
      <c r="AV795" s="14" t="s">
        <v>85</v>
      </c>
      <c r="AW795" s="14" t="s">
        <v>33</v>
      </c>
      <c r="AX795" s="14" t="s">
        <v>72</v>
      </c>
      <c r="AY795" s="253" t="s">
        <v>186</v>
      </c>
    </row>
    <row r="796" s="14" customFormat="1">
      <c r="A796" s="14"/>
      <c r="B796" s="243"/>
      <c r="C796" s="244"/>
      <c r="D796" s="234" t="s">
        <v>196</v>
      </c>
      <c r="E796" s="245" t="s">
        <v>19</v>
      </c>
      <c r="F796" s="246" t="s">
        <v>2752</v>
      </c>
      <c r="G796" s="244"/>
      <c r="H796" s="247">
        <v>1.27</v>
      </c>
      <c r="I796" s="248"/>
      <c r="J796" s="244"/>
      <c r="K796" s="244"/>
      <c r="L796" s="249"/>
      <c r="M796" s="250"/>
      <c r="N796" s="251"/>
      <c r="O796" s="251"/>
      <c r="P796" s="251"/>
      <c r="Q796" s="251"/>
      <c r="R796" s="251"/>
      <c r="S796" s="251"/>
      <c r="T796" s="252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T796" s="253" t="s">
        <v>196</v>
      </c>
      <c r="AU796" s="253" t="s">
        <v>85</v>
      </c>
      <c r="AV796" s="14" t="s">
        <v>85</v>
      </c>
      <c r="AW796" s="14" t="s">
        <v>33</v>
      </c>
      <c r="AX796" s="14" t="s">
        <v>72</v>
      </c>
      <c r="AY796" s="253" t="s">
        <v>186</v>
      </c>
    </row>
    <row r="797" s="14" customFormat="1">
      <c r="A797" s="14"/>
      <c r="B797" s="243"/>
      <c r="C797" s="244"/>
      <c r="D797" s="234" t="s">
        <v>196</v>
      </c>
      <c r="E797" s="245" t="s">
        <v>19</v>
      </c>
      <c r="F797" s="246" t="s">
        <v>2753</v>
      </c>
      <c r="G797" s="244"/>
      <c r="H797" s="247">
        <v>1.3700000000000001</v>
      </c>
      <c r="I797" s="248"/>
      <c r="J797" s="244"/>
      <c r="K797" s="244"/>
      <c r="L797" s="249"/>
      <c r="M797" s="250"/>
      <c r="N797" s="251"/>
      <c r="O797" s="251"/>
      <c r="P797" s="251"/>
      <c r="Q797" s="251"/>
      <c r="R797" s="251"/>
      <c r="S797" s="251"/>
      <c r="T797" s="252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53" t="s">
        <v>196</v>
      </c>
      <c r="AU797" s="253" t="s">
        <v>85</v>
      </c>
      <c r="AV797" s="14" t="s">
        <v>85</v>
      </c>
      <c r="AW797" s="14" t="s">
        <v>33</v>
      </c>
      <c r="AX797" s="14" t="s">
        <v>72</v>
      </c>
      <c r="AY797" s="253" t="s">
        <v>186</v>
      </c>
    </row>
    <row r="798" s="2" customFormat="1" ht="37.8" customHeight="1">
      <c r="A798" s="38"/>
      <c r="B798" s="39"/>
      <c r="C798" s="213" t="s">
        <v>864</v>
      </c>
      <c r="D798" s="213" t="s">
        <v>188</v>
      </c>
      <c r="E798" s="214" t="s">
        <v>3285</v>
      </c>
      <c r="F798" s="215" t="s">
        <v>3286</v>
      </c>
      <c r="G798" s="216" t="s">
        <v>256</v>
      </c>
      <c r="H798" s="217">
        <v>59.090000000000003</v>
      </c>
      <c r="I798" s="218"/>
      <c r="J798" s="219">
        <f>ROUND(I798*H798,2)</f>
        <v>0</v>
      </c>
      <c r="K798" s="220"/>
      <c r="L798" s="44"/>
      <c r="M798" s="221" t="s">
        <v>19</v>
      </c>
      <c r="N798" s="222" t="s">
        <v>44</v>
      </c>
      <c r="O798" s="84"/>
      <c r="P798" s="223">
        <f>O798*H798</f>
        <v>0</v>
      </c>
      <c r="Q798" s="223">
        <v>0.0045450000000000004</v>
      </c>
      <c r="R798" s="223">
        <f>Q798*H798</f>
        <v>0.26856405000000005</v>
      </c>
      <c r="S798" s="223">
        <v>0</v>
      </c>
      <c r="T798" s="224">
        <f>S798*H798</f>
        <v>0</v>
      </c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R798" s="225" t="s">
        <v>306</v>
      </c>
      <c r="AT798" s="225" t="s">
        <v>188</v>
      </c>
      <c r="AU798" s="225" t="s">
        <v>85</v>
      </c>
      <c r="AY798" s="17" t="s">
        <v>186</v>
      </c>
      <c r="BE798" s="226">
        <f>IF(N798="základní",J798,0)</f>
        <v>0</v>
      </c>
      <c r="BF798" s="226">
        <f>IF(N798="snížená",J798,0)</f>
        <v>0</v>
      </c>
      <c r="BG798" s="226">
        <f>IF(N798="zákl. přenesená",J798,0)</f>
        <v>0</v>
      </c>
      <c r="BH798" s="226">
        <f>IF(N798="sníž. přenesená",J798,0)</f>
        <v>0</v>
      </c>
      <c r="BI798" s="226">
        <f>IF(N798="nulová",J798,0)</f>
        <v>0</v>
      </c>
      <c r="BJ798" s="17" t="s">
        <v>85</v>
      </c>
      <c r="BK798" s="226">
        <f>ROUND(I798*H798,2)</f>
        <v>0</v>
      </c>
      <c r="BL798" s="17" t="s">
        <v>306</v>
      </c>
      <c r="BM798" s="225" t="s">
        <v>3287</v>
      </c>
    </row>
    <row r="799" s="2" customFormat="1">
      <c r="A799" s="38"/>
      <c r="B799" s="39"/>
      <c r="C799" s="40"/>
      <c r="D799" s="227" t="s">
        <v>194</v>
      </c>
      <c r="E799" s="40"/>
      <c r="F799" s="228" t="s">
        <v>3288</v>
      </c>
      <c r="G799" s="40"/>
      <c r="H799" s="40"/>
      <c r="I799" s="229"/>
      <c r="J799" s="40"/>
      <c r="K799" s="40"/>
      <c r="L799" s="44"/>
      <c r="M799" s="230"/>
      <c r="N799" s="231"/>
      <c r="O799" s="84"/>
      <c r="P799" s="84"/>
      <c r="Q799" s="84"/>
      <c r="R799" s="84"/>
      <c r="S799" s="84"/>
      <c r="T799" s="85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T799" s="17" t="s">
        <v>194</v>
      </c>
      <c r="AU799" s="17" t="s">
        <v>85</v>
      </c>
    </row>
    <row r="800" s="13" customFormat="1">
      <c r="A800" s="13"/>
      <c r="B800" s="232"/>
      <c r="C800" s="233"/>
      <c r="D800" s="234" t="s">
        <v>196</v>
      </c>
      <c r="E800" s="235" t="s">
        <v>19</v>
      </c>
      <c r="F800" s="236" t="s">
        <v>287</v>
      </c>
      <c r="G800" s="233"/>
      <c r="H800" s="235" t="s">
        <v>19</v>
      </c>
      <c r="I800" s="237"/>
      <c r="J800" s="233"/>
      <c r="K800" s="233"/>
      <c r="L800" s="238"/>
      <c r="M800" s="239"/>
      <c r="N800" s="240"/>
      <c r="O800" s="240"/>
      <c r="P800" s="240"/>
      <c r="Q800" s="240"/>
      <c r="R800" s="240"/>
      <c r="S800" s="240"/>
      <c r="T800" s="241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42" t="s">
        <v>196</v>
      </c>
      <c r="AU800" s="242" t="s">
        <v>85</v>
      </c>
      <c r="AV800" s="13" t="s">
        <v>79</v>
      </c>
      <c r="AW800" s="13" t="s">
        <v>33</v>
      </c>
      <c r="AX800" s="13" t="s">
        <v>72</v>
      </c>
      <c r="AY800" s="242" t="s">
        <v>186</v>
      </c>
    </row>
    <row r="801" s="14" customFormat="1">
      <c r="A801" s="14"/>
      <c r="B801" s="243"/>
      <c r="C801" s="244"/>
      <c r="D801" s="234" t="s">
        <v>196</v>
      </c>
      <c r="E801" s="245" t="s">
        <v>19</v>
      </c>
      <c r="F801" s="246" t="s">
        <v>2747</v>
      </c>
      <c r="G801" s="244"/>
      <c r="H801" s="247">
        <v>7.0899999999999999</v>
      </c>
      <c r="I801" s="248"/>
      <c r="J801" s="244"/>
      <c r="K801" s="244"/>
      <c r="L801" s="249"/>
      <c r="M801" s="250"/>
      <c r="N801" s="251"/>
      <c r="O801" s="251"/>
      <c r="P801" s="251"/>
      <c r="Q801" s="251"/>
      <c r="R801" s="251"/>
      <c r="S801" s="251"/>
      <c r="T801" s="252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53" t="s">
        <v>196</v>
      </c>
      <c r="AU801" s="253" t="s">
        <v>85</v>
      </c>
      <c r="AV801" s="14" t="s">
        <v>85</v>
      </c>
      <c r="AW801" s="14" t="s">
        <v>33</v>
      </c>
      <c r="AX801" s="14" t="s">
        <v>72</v>
      </c>
      <c r="AY801" s="253" t="s">
        <v>186</v>
      </c>
    </row>
    <row r="802" s="14" customFormat="1">
      <c r="A802" s="14"/>
      <c r="B802" s="243"/>
      <c r="C802" s="244"/>
      <c r="D802" s="234" t="s">
        <v>196</v>
      </c>
      <c r="E802" s="245" t="s">
        <v>19</v>
      </c>
      <c r="F802" s="246" t="s">
        <v>2748</v>
      </c>
      <c r="G802" s="244"/>
      <c r="H802" s="247">
        <v>11.33</v>
      </c>
      <c r="I802" s="248"/>
      <c r="J802" s="244"/>
      <c r="K802" s="244"/>
      <c r="L802" s="249"/>
      <c r="M802" s="250"/>
      <c r="N802" s="251"/>
      <c r="O802" s="251"/>
      <c r="P802" s="251"/>
      <c r="Q802" s="251"/>
      <c r="R802" s="251"/>
      <c r="S802" s="251"/>
      <c r="T802" s="252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53" t="s">
        <v>196</v>
      </c>
      <c r="AU802" s="253" t="s">
        <v>85</v>
      </c>
      <c r="AV802" s="14" t="s">
        <v>85</v>
      </c>
      <c r="AW802" s="14" t="s">
        <v>33</v>
      </c>
      <c r="AX802" s="14" t="s">
        <v>72</v>
      </c>
      <c r="AY802" s="253" t="s">
        <v>186</v>
      </c>
    </row>
    <row r="803" s="14" customFormat="1">
      <c r="A803" s="14"/>
      <c r="B803" s="243"/>
      <c r="C803" s="244"/>
      <c r="D803" s="234" t="s">
        <v>196</v>
      </c>
      <c r="E803" s="245" t="s">
        <v>19</v>
      </c>
      <c r="F803" s="246" t="s">
        <v>2749</v>
      </c>
      <c r="G803" s="244"/>
      <c r="H803" s="247">
        <v>20.149999999999999</v>
      </c>
      <c r="I803" s="248"/>
      <c r="J803" s="244"/>
      <c r="K803" s="244"/>
      <c r="L803" s="249"/>
      <c r="M803" s="250"/>
      <c r="N803" s="251"/>
      <c r="O803" s="251"/>
      <c r="P803" s="251"/>
      <c r="Q803" s="251"/>
      <c r="R803" s="251"/>
      <c r="S803" s="251"/>
      <c r="T803" s="252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53" t="s">
        <v>196</v>
      </c>
      <c r="AU803" s="253" t="s">
        <v>85</v>
      </c>
      <c r="AV803" s="14" t="s">
        <v>85</v>
      </c>
      <c r="AW803" s="14" t="s">
        <v>33</v>
      </c>
      <c r="AX803" s="14" t="s">
        <v>72</v>
      </c>
      <c r="AY803" s="253" t="s">
        <v>186</v>
      </c>
    </row>
    <row r="804" s="14" customFormat="1">
      <c r="A804" s="14"/>
      <c r="B804" s="243"/>
      <c r="C804" s="244"/>
      <c r="D804" s="234" t="s">
        <v>196</v>
      </c>
      <c r="E804" s="245" t="s">
        <v>19</v>
      </c>
      <c r="F804" s="246" t="s">
        <v>2750</v>
      </c>
      <c r="G804" s="244"/>
      <c r="H804" s="247">
        <v>10.52</v>
      </c>
      <c r="I804" s="248"/>
      <c r="J804" s="244"/>
      <c r="K804" s="244"/>
      <c r="L804" s="249"/>
      <c r="M804" s="250"/>
      <c r="N804" s="251"/>
      <c r="O804" s="251"/>
      <c r="P804" s="251"/>
      <c r="Q804" s="251"/>
      <c r="R804" s="251"/>
      <c r="S804" s="251"/>
      <c r="T804" s="252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53" t="s">
        <v>196</v>
      </c>
      <c r="AU804" s="253" t="s">
        <v>85</v>
      </c>
      <c r="AV804" s="14" t="s">
        <v>85</v>
      </c>
      <c r="AW804" s="14" t="s">
        <v>33</v>
      </c>
      <c r="AX804" s="14" t="s">
        <v>72</v>
      </c>
      <c r="AY804" s="253" t="s">
        <v>186</v>
      </c>
    </row>
    <row r="805" s="14" customFormat="1">
      <c r="A805" s="14"/>
      <c r="B805" s="243"/>
      <c r="C805" s="244"/>
      <c r="D805" s="234" t="s">
        <v>196</v>
      </c>
      <c r="E805" s="245" t="s">
        <v>19</v>
      </c>
      <c r="F805" s="246" t="s">
        <v>2751</v>
      </c>
      <c r="G805" s="244"/>
      <c r="H805" s="247">
        <v>7.3600000000000003</v>
      </c>
      <c r="I805" s="248"/>
      <c r="J805" s="244"/>
      <c r="K805" s="244"/>
      <c r="L805" s="249"/>
      <c r="M805" s="250"/>
      <c r="N805" s="251"/>
      <c r="O805" s="251"/>
      <c r="P805" s="251"/>
      <c r="Q805" s="251"/>
      <c r="R805" s="251"/>
      <c r="S805" s="251"/>
      <c r="T805" s="252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53" t="s">
        <v>196</v>
      </c>
      <c r="AU805" s="253" t="s">
        <v>85</v>
      </c>
      <c r="AV805" s="14" t="s">
        <v>85</v>
      </c>
      <c r="AW805" s="14" t="s">
        <v>33</v>
      </c>
      <c r="AX805" s="14" t="s">
        <v>72</v>
      </c>
      <c r="AY805" s="253" t="s">
        <v>186</v>
      </c>
    </row>
    <row r="806" s="14" customFormat="1">
      <c r="A806" s="14"/>
      <c r="B806" s="243"/>
      <c r="C806" s="244"/>
      <c r="D806" s="234" t="s">
        <v>196</v>
      </c>
      <c r="E806" s="245" t="s">
        <v>19</v>
      </c>
      <c r="F806" s="246" t="s">
        <v>2752</v>
      </c>
      <c r="G806" s="244"/>
      <c r="H806" s="247">
        <v>1.27</v>
      </c>
      <c r="I806" s="248"/>
      <c r="J806" s="244"/>
      <c r="K806" s="244"/>
      <c r="L806" s="249"/>
      <c r="M806" s="250"/>
      <c r="N806" s="251"/>
      <c r="O806" s="251"/>
      <c r="P806" s="251"/>
      <c r="Q806" s="251"/>
      <c r="R806" s="251"/>
      <c r="S806" s="251"/>
      <c r="T806" s="252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53" t="s">
        <v>196</v>
      </c>
      <c r="AU806" s="253" t="s">
        <v>85</v>
      </c>
      <c r="AV806" s="14" t="s">
        <v>85</v>
      </c>
      <c r="AW806" s="14" t="s">
        <v>33</v>
      </c>
      <c r="AX806" s="14" t="s">
        <v>72</v>
      </c>
      <c r="AY806" s="253" t="s">
        <v>186</v>
      </c>
    </row>
    <row r="807" s="14" customFormat="1">
      <c r="A807" s="14"/>
      <c r="B807" s="243"/>
      <c r="C807" s="244"/>
      <c r="D807" s="234" t="s">
        <v>196</v>
      </c>
      <c r="E807" s="245" t="s">
        <v>19</v>
      </c>
      <c r="F807" s="246" t="s">
        <v>2753</v>
      </c>
      <c r="G807" s="244"/>
      <c r="H807" s="247">
        <v>1.3700000000000001</v>
      </c>
      <c r="I807" s="248"/>
      <c r="J807" s="244"/>
      <c r="K807" s="244"/>
      <c r="L807" s="249"/>
      <c r="M807" s="250"/>
      <c r="N807" s="251"/>
      <c r="O807" s="251"/>
      <c r="P807" s="251"/>
      <c r="Q807" s="251"/>
      <c r="R807" s="251"/>
      <c r="S807" s="251"/>
      <c r="T807" s="252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3" t="s">
        <v>196</v>
      </c>
      <c r="AU807" s="253" t="s">
        <v>85</v>
      </c>
      <c r="AV807" s="14" t="s">
        <v>85</v>
      </c>
      <c r="AW807" s="14" t="s">
        <v>33</v>
      </c>
      <c r="AX807" s="14" t="s">
        <v>72</v>
      </c>
      <c r="AY807" s="253" t="s">
        <v>186</v>
      </c>
    </row>
    <row r="808" s="2" customFormat="1" ht="24.15" customHeight="1">
      <c r="A808" s="38"/>
      <c r="B808" s="39"/>
      <c r="C808" s="213" t="s">
        <v>869</v>
      </c>
      <c r="D808" s="213" t="s">
        <v>188</v>
      </c>
      <c r="E808" s="214" t="s">
        <v>3289</v>
      </c>
      <c r="F808" s="215" t="s">
        <v>3290</v>
      </c>
      <c r="G808" s="216" t="s">
        <v>256</v>
      </c>
      <c r="H808" s="217">
        <v>59.090000000000003</v>
      </c>
      <c r="I808" s="218"/>
      <c r="J808" s="219">
        <f>ROUND(I808*H808,2)</f>
        <v>0</v>
      </c>
      <c r="K808" s="220"/>
      <c r="L808" s="44"/>
      <c r="M808" s="221" t="s">
        <v>19</v>
      </c>
      <c r="N808" s="222" t="s">
        <v>44</v>
      </c>
      <c r="O808" s="84"/>
      <c r="P808" s="223">
        <f>O808*H808</f>
        <v>0</v>
      </c>
      <c r="Q808" s="223">
        <v>0</v>
      </c>
      <c r="R808" s="223">
        <f>Q808*H808</f>
        <v>0</v>
      </c>
      <c r="S808" s="223">
        <v>0.083169999999999994</v>
      </c>
      <c r="T808" s="224">
        <f>S808*H808</f>
        <v>4.9145152999999997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25" t="s">
        <v>306</v>
      </c>
      <c r="AT808" s="225" t="s">
        <v>188</v>
      </c>
      <c r="AU808" s="225" t="s">
        <v>85</v>
      </c>
      <c r="AY808" s="17" t="s">
        <v>186</v>
      </c>
      <c r="BE808" s="226">
        <f>IF(N808="základní",J808,0)</f>
        <v>0</v>
      </c>
      <c r="BF808" s="226">
        <f>IF(N808="snížená",J808,0)</f>
        <v>0</v>
      </c>
      <c r="BG808" s="226">
        <f>IF(N808="zákl. přenesená",J808,0)</f>
        <v>0</v>
      </c>
      <c r="BH808" s="226">
        <f>IF(N808="sníž. přenesená",J808,0)</f>
        <v>0</v>
      </c>
      <c r="BI808" s="226">
        <f>IF(N808="nulová",J808,0)</f>
        <v>0</v>
      </c>
      <c r="BJ808" s="17" t="s">
        <v>85</v>
      </c>
      <c r="BK808" s="226">
        <f>ROUND(I808*H808,2)</f>
        <v>0</v>
      </c>
      <c r="BL808" s="17" t="s">
        <v>306</v>
      </c>
      <c r="BM808" s="225" t="s">
        <v>3291</v>
      </c>
    </row>
    <row r="809" s="2" customFormat="1">
      <c r="A809" s="38"/>
      <c r="B809" s="39"/>
      <c r="C809" s="40"/>
      <c r="D809" s="227" t="s">
        <v>194</v>
      </c>
      <c r="E809" s="40"/>
      <c r="F809" s="228" t="s">
        <v>3292</v>
      </c>
      <c r="G809" s="40"/>
      <c r="H809" s="40"/>
      <c r="I809" s="229"/>
      <c r="J809" s="40"/>
      <c r="K809" s="40"/>
      <c r="L809" s="44"/>
      <c r="M809" s="230"/>
      <c r="N809" s="231"/>
      <c r="O809" s="84"/>
      <c r="P809" s="84"/>
      <c r="Q809" s="84"/>
      <c r="R809" s="84"/>
      <c r="S809" s="84"/>
      <c r="T809" s="85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7" t="s">
        <v>194</v>
      </c>
      <c r="AU809" s="17" t="s">
        <v>85</v>
      </c>
    </row>
    <row r="810" s="13" customFormat="1">
      <c r="A810" s="13"/>
      <c r="B810" s="232"/>
      <c r="C810" s="233"/>
      <c r="D810" s="234" t="s">
        <v>196</v>
      </c>
      <c r="E810" s="235" t="s">
        <v>19</v>
      </c>
      <c r="F810" s="236" t="s">
        <v>287</v>
      </c>
      <c r="G810" s="233"/>
      <c r="H810" s="235" t="s">
        <v>19</v>
      </c>
      <c r="I810" s="237"/>
      <c r="J810" s="233"/>
      <c r="K810" s="233"/>
      <c r="L810" s="238"/>
      <c r="M810" s="239"/>
      <c r="N810" s="240"/>
      <c r="O810" s="240"/>
      <c r="P810" s="240"/>
      <c r="Q810" s="240"/>
      <c r="R810" s="240"/>
      <c r="S810" s="240"/>
      <c r="T810" s="241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42" t="s">
        <v>196</v>
      </c>
      <c r="AU810" s="242" t="s">
        <v>85</v>
      </c>
      <c r="AV810" s="13" t="s">
        <v>79</v>
      </c>
      <c r="AW810" s="13" t="s">
        <v>33</v>
      </c>
      <c r="AX810" s="13" t="s">
        <v>72</v>
      </c>
      <c r="AY810" s="242" t="s">
        <v>186</v>
      </c>
    </row>
    <row r="811" s="14" customFormat="1">
      <c r="A811" s="14"/>
      <c r="B811" s="243"/>
      <c r="C811" s="244"/>
      <c r="D811" s="234" t="s">
        <v>196</v>
      </c>
      <c r="E811" s="245" t="s">
        <v>19</v>
      </c>
      <c r="F811" s="246" t="s">
        <v>2747</v>
      </c>
      <c r="G811" s="244"/>
      <c r="H811" s="247">
        <v>7.0899999999999999</v>
      </c>
      <c r="I811" s="248"/>
      <c r="J811" s="244"/>
      <c r="K811" s="244"/>
      <c r="L811" s="249"/>
      <c r="M811" s="250"/>
      <c r="N811" s="251"/>
      <c r="O811" s="251"/>
      <c r="P811" s="251"/>
      <c r="Q811" s="251"/>
      <c r="R811" s="251"/>
      <c r="S811" s="251"/>
      <c r="T811" s="252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53" t="s">
        <v>196</v>
      </c>
      <c r="AU811" s="253" t="s">
        <v>85</v>
      </c>
      <c r="AV811" s="14" t="s">
        <v>85</v>
      </c>
      <c r="AW811" s="14" t="s">
        <v>33</v>
      </c>
      <c r="AX811" s="14" t="s">
        <v>72</v>
      </c>
      <c r="AY811" s="253" t="s">
        <v>186</v>
      </c>
    </row>
    <row r="812" s="14" customFormat="1">
      <c r="A812" s="14"/>
      <c r="B812" s="243"/>
      <c r="C812" s="244"/>
      <c r="D812" s="234" t="s">
        <v>196</v>
      </c>
      <c r="E812" s="245" t="s">
        <v>19</v>
      </c>
      <c r="F812" s="246" t="s">
        <v>2748</v>
      </c>
      <c r="G812" s="244"/>
      <c r="H812" s="247">
        <v>11.33</v>
      </c>
      <c r="I812" s="248"/>
      <c r="J812" s="244"/>
      <c r="K812" s="244"/>
      <c r="L812" s="249"/>
      <c r="M812" s="250"/>
      <c r="N812" s="251"/>
      <c r="O812" s="251"/>
      <c r="P812" s="251"/>
      <c r="Q812" s="251"/>
      <c r="R812" s="251"/>
      <c r="S812" s="251"/>
      <c r="T812" s="252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53" t="s">
        <v>196</v>
      </c>
      <c r="AU812" s="253" t="s">
        <v>85</v>
      </c>
      <c r="AV812" s="14" t="s">
        <v>85</v>
      </c>
      <c r="AW812" s="14" t="s">
        <v>33</v>
      </c>
      <c r="AX812" s="14" t="s">
        <v>72</v>
      </c>
      <c r="AY812" s="253" t="s">
        <v>186</v>
      </c>
    </row>
    <row r="813" s="14" customFormat="1">
      <c r="A813" s="14"/>
      <c r="B813" s="243"/>
      <c r="C813" s="244"/>
      <c r="D813" s="234" t="s">
        <v>196</v>
      </c>
      <c r="E813" s="245" t="s">
        <v>19</v>
      </c>
      <c r="F813" s="246" t="s">
        <v>2749</v>
      </c>
      <c r="G813" s="244"/>
      <c r="H813" s="247">
        <v>20.149999999999999</v>
      </c>
      <c r="I813" s="248"/>
      <c r="J813" s="244"/>
      <c r="K813" s="244"/>
      <c r="L813" s="249"/>
      <c r="M813" s="250"/>
      <c r="N813" s="251"/>
      <c r="O813" s="251"/>
      <c r="P813" s="251"/>
      <c r="Q813" s="251"/>
      <c r="R813" s="251"/>
      <c r="S813" s="251"/>
      <c r="T813" s="252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53" t="s">
        <v>196</v>
      </c>
      <c r="AU813" s="253" t="s">
        <v>85</v>
      </c>
      <c r="AV813" s="14" t="s">
        <v>85</v>
      </c>
      <c r="AW813" s="14" t="s">
        <v>33</v>
      </c>
      <c r="AX813" s="14" t="s">
        <v>72</v>
      </c>
      <c r="AY813" s="253" t="s">
        <v>186</v>
      </c>
    </row>
    <row r="814" s="14" customFormat="1">
      <c r="A814" s="14"/>
      <c r="B814" s="243"/>
      <c r="C814" s="244"/>
      <c r="D814" s="234" t="s">
        <v>196</v>
      </c>
      <c r="E814" s="245" t="s">
        <v>19</v>
      </c>
      <c r="F814" s="246" t="s">
        <v>2750</v>
      </c>
      <c r="G814" s="244"/>
      <c r="H814" s="247">
        <v>10.52</v>
      </c>
      <c r="I814" s="248"/>
      <c r="J814" s="244"/>
      <c r="K814" s="244"/>
      <c r="L814" s="249"/>
      <c r="M814" s="250"/>
      <c r="N814" s="251"/>
      <c r="O814" s="251"/>
      <c r="P814" s="251"/>
      <c r="Q814" s="251"/>
      <c r="R814" s="251"/>
      <c r="S814" s="251"/>
      <c r="T814" s="252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53" t="s">
        <v>196</v>
      </c>
      <c r="AU814" s="253" t="s">
        <v>85</v>
      </c>
      <c r="AV814" s="14" t="s">
        <v>85</v>
      </c>
      <c r="AW814" s="14" t="s">
        <v>33</v>
      </c>
      <c r="AX814" s="14" t="s">
        <v>72</v>
      </c>
      <c r="AY814" s="253" t="s">
        <v>186</v>
      </c>
    </row>
    <row r="815" s="14" customFormat="1">
      <c r="A815" s="14"/>
      <c r="B815" s="243"/>
      <c r="C815" s="244"/>
      <c r="D815" s="234" t="s">
        <v>196</v>
      </c>
      <c r="E815" s="245" t="s">
        <v>19</v>
      </c>
      <c r="F815" s="246" t="s">
        <v>2751</v>
      </c>
      <c r="G815" s="244"/>
      <c r="H815" s="247">
        <v>7.3600000000000003</v>
      </c>
      <c r="I815" s="248"/>
      <c r="J815" s="244"/>
      <c r="K815" s="244"/>
      <c r="L815" s="249"/>
      <c r="M815" s="250"/>
      <c r="N815" s="251"/>
      <c r="O815" s="251"/>
      <c r="P815" s="251"/>
      <c r="Q815" s="251"/>
      <c r="R815" s="251"/>
      <c r="S815" s="251"/>
      <c r="T815" s="252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53" t="s">
        <v>196</v>
      </c>
      <c r="AU815" s="253" t="s">
        <v>85</v>
      </c>
      <c r="AV815" s="14" t="s">
        <v>85</v>
      </c>
      <c r="AW815" s="14" t="s">
        <v>33</v>
      </c>
      <c r="AX815" s="14" t="s">
        <v>72</v>
      </c>
      <c r="AY815" s="253" t="s">
        <v>186</v>
      </c>
    </row>
    <row r="816" s="14" customFormat="1">
      <c r="A816" s="14"/>
      <c r="B816" s="243"/>
      <c r="C816" s="244"/>
      <c r="D816" s="234" t="s">
        <v>196</v>
      </c>
      <c r="E816" s="245" t="s">
        <v>19</v>
      </c>
      <c r="F816" s="246" t="s">
        <v>2752</v>
      </c>
      <c r="G816" s="244"/>
      <c r="H816" s="247">
        <v>1.27</v>
      </c>
      <c r="I816" s="248"/>
      <c r="J816" s="244"/>
      <c r="K816" s="244"/>
      <c r="L816" s="249"/>
      <c r="M816" s="250"/>
      <c r="N816" s="251"/>
      <c r="O816" s="251"/>
      <c r="P816" s="251"/>
      <c r="Q816" s="251"/>
      <c r="R816" s="251"/>
      <c r="S816" s="251"/>
      <c r="T816" s="252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3" t="s">
        <v>196</v>
      </c>
      <c r="AU816" s="253" t="s">
        <v>85</v>
      </c>
      <c r="AV816" s="14" t="s">
        <v>85</v>
      </c>
      <c r="AW816" s="14" t="s">
        <v>33</v>
      </c>
      <c r="AX816" s="14" t="s">
        <v>72</v>
      </c>
      <c r="AY816" s="253" t="s">
        <v>186</v>
      </c>
    </row>
    <row r="817" s="14" customFormat="1">
      <c r="A817" s="14"/>
      <c r="B817" s="243"/>
      <c r="C817" s="244"/>
      <c r="D817" s="234" t="s">
        <v>196</v>
      </c>
      <c r="E817" s="245" t="s">
        <v>19</v>
      </c>
      <c r="F817" s="246" t="s">
        <v>2753</v>
      </c>
      <c r="G817" s="244"/>
      <c r="H817" s="247">
        <v>1.3700000000000001</v>
      </c>
      <c r="I817" s="248"/>
      <c r="J817" s="244"/>
      <c r="K817" s="244"/>
      <c r="L817" s="249"/>
      <c r="M817" s="250"/>
      <c r="N817" s="251"/>
      <c r="O817" s="251"/>
      <c r="P817" s="251"/>
      <c r="Q817" s="251"/>
      <c r="R817" s="251"/>
      <c r="S817" s="251"/>
      <c r="T817" s="252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53" t="s">
        <v>196</v>
      </c>
      <c r="AU817" s="253" t="s">
        <v>85</v>
      </c>
      <c r="AV817" s="14" t="s">
        <v>85</v>
      </c>
      <c r="AW817" s="14" t="s">
        <v>33</v>
      </c>
      <c r="AX817" s="14" t="s">
        <v>72</v>
      </c>
      <c r="AY817" s="253" t="s">
        <v>186</v>
      </c>
    </row>
    <row r="818" s="2" customFormat="1" ht="37.8" customHeight="1">
      <c r="A818" s="38"/>
      <c r="B818" s="39"/>
      <c r="C818" s="213" t="s">
        <v>874</v>
      </c>
      <c r="D818" s="213" t="s">
        <v>188</v>
      </c>
      <c r="E818" s="214" t="s">
        <v>3293</v>
      </c>
      <c r="F818" s="215" t="s">
        <v>3294</v>
      </c>
      <c r="G818" s="216" t="s">
        <v>256</v>
      </c>
      <c r="H818" s="217">
        <v>17.879999999999999</v>
      </c>
      <c r="I818" s="218"/>
      <c r="J818" s="219">
        <f>ROUND(I818*H818,2)</f>
        <v>0</v>
      </c>
      <c r="K818" s="220"/>
      <c r="L818" s="44"/>
      <c r="M818" s="221" t="s">
        <v>19</v>
      </c>
      <c r="N818" s="222" t="s">
        <v>44</v>
      </c>
      <c r="O818" s="84"/>
      <c r="P818" s="223">
        <f>O818*H818</f>
        <v>0</v>
      </c>
      <c r="Q818" s="223">
        <v>0.0089999999999999993</v>
      </c>
      <c r="R818" s="223">
        <f>Q818*H818</f>
        <v>0.16091999999999998</v>
      </c>
      <c r="S818" s="223">
        <v>0</v>
      </c>
      <c r="T818" s="224">
        <f>S818*H818</f>
        <v>0</v>
      </c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R818" s="225" t="s">
        <v>306</v>
      </c>
      <c r="AT818" s="225" t="s">
        <v>188</v>
      </c>
      <c r="AU818" s="225" t="s">
        <v>85</v>
      </c>
      <c r="AY818" s="17" t="s">
        <v>186</v>
      </c>
      <c r="BE818" s="226">
        <f>IF(N818="základní",J818,0)</f>
        <v>0</v>
      </c>
      <c r="BF818" s="226">
        <f>IF(N818="snížená",J818,0)</f>
        <v>0</v>
      </c>
      <c r="BG818" s="226">
        <f>IF(N818="zákl. přenesená",J818,0)</f>
        <v>0</v>
      </c>
      <c r="BH818" s="226">
        <f>IF(N818="sníž. přenesená",J818,0)</f>
        <v>0</v>
      </c>
      <c r="BI818" s="226">
        <f>IF(N818="nulová",J818,0)</f>
        <v>0</v>
      </c>
      <c r="BJ818" s="17" t="s">
        <v>85</v>
      </c>
      <c r="BK818" s="226">
        <f>ROUND(I818*H818,2)</f>
        <v>0</v>
      </c>
      <c r="BL818" s="17" t="s">
        <v>306</v>
      </c>
      <c r="BM818" s="225" t="s">
        <v>3295</v>
      </c>
    </row>
    <row r="819" s="2" customFormat="1">
      <c r="A819" s="38"/>
      <c r="B819" s="39"/>
      <c r="C819" s="40"/>
      <c r="D819" s="227" t="s">
        <v>194</v>
      </c>
      <c r="E819" s="40"/>
      <c r="F819" s="228" t="s">
        <v>3296</v>
      </c>
      <c r="G819" s="40"/>
      <c r="H819" s="40"/>
      <c r="I819" s="229"/>
      <c r="J819" s="40"/>
      <c r="K819" s="40"/>
      <c r="L819" s="44"/>
      <c r="M819" s="230"/>
      <c r="N819" s="231"/>
      <c r="O819" s="84"/>
      <c r="P819" s="84"/>
      <c r="Q819" s="84"/>
      <c r="R819" s="84"/>
      <c r="S819" s="84"/>
      <c r="T819" s="85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T819" s="17" t="s">
        <v>194</v>
      </c>
      <c r="AU819" s="17" t="s">
        <v>85</v>
      </c>
    </row>
    <row r="820" s="14" customFormat="1">
      <c r="A820" s="14"/>
      <c r="B820" s="243"/>
      <c r="C820" s="244"/>
      <c r="D820" s="234" t="s">
        <v>196</v>
      </c>
      <c r="E820" s="245" t="s">
        <v>19</v>
      </c>
      <c r="F820" s="246" t="s">
        <v>2750</v>
      </c>
      <c r="G820" s="244"/>
      <c r="H820" s="247">
        <v>10.52</v>
      </c>
      <c r="I820" s="248"/>
      <c r="J820" s="244"/>
      <c r="K820" s="244"/>
      <c r="L820" s="249"/>
      <c r="M820" s="250"/>
      <c r="N820" s="251"/>
      <c r="O820" s="251"/>
      <c r="P820" s="251"/>
      <c r="Q820" s="251"/>
      <c r="R820" s="251"/>
      <c r="S820" s="251"/>
      <c r="T820" s="252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53" t="s">
        <v>196</v>
      </c>
      <c r="AU820" s="253" t="s">
        <v>85</v>
      </c>
      <c r="AV820" s="14" t="s">
        <v>85</v>
      </c>
      <c r="AW820" s="14" t="s">
        <v>33</v>
      </c>
      <c r="AX820" s="14" t="s">
        <v>72</v>
      </c>
      <c r="AY820" s="253" t="s">
        <v>186</v>
      </c>
    </row>
    <row r="821" s="14" customFormat="1">
      <c r="A821" s="14"/>
      <c r="B821" s="243"/>
      <c r="C821" s="244"/>
      <c r="D821" s="234" t="s">
        <v>196</v>
      </c>
      <c r="E821" s="245" t="s">
        <v>19</v>
      </c>
      <c r="F821" s="246" t="s">
        <v>2751</v>
      </c>
      <c r="G821" s="244"/>
      <c r="H821" s="247">
        <v>7.3600000000000003</v>
      </c>
      <c r="I821" s="248"/>
      <c r="J821" s="244"/>
      <c r="K821" s="244"/>
      <c r="L821" s="249"/>
      <c r="M821" s="250"/>
      <c r="N821" s="251"/>
      <c r="O821" s="251"/>
      <c r="P821" s="251"/>
      <c r="Q821" s="251"/>
      <c r="R821" s="251"/>
      <c r="S821" s="251"/>
      <c r="T821" s="252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3" t="s">
        <v>196</v>
      </c>
      <c r="AU821" s="253" t="s">
        <v>85</v>
      </c>
      <c r="AV821" s="14" t="s">
        <v>85</v>
      </c>
      <c r="AW821" s="14" t="s">
        <v>33</v>
      </c>
      <c r="AX821" s="14" t="s">
        <v>72</v>
      </c>
      <c r="AY821" s="253" t="s">
        <v>186</v>
      </c>
    </row>
    <row r="822" s="2" customFormat="1" ht="24.15" customHeight="1">
      <c r="A822" s="38"/>
      <c r="B822" s="39"/>
      <c r="C822" s="254" t="s">
        <v>881</v>
      </c>
      <c r="D822" s="254" t="s">
        <v>236</v>
      </c>
      <c r="E822" s="255" t="s">
        <v>3297</v>
      </c>
      <c r="F822" s="256" t="s">
        <v>3298</v>
      </c>
      <c r="G822" s="257" t="s">
        <v>256</v>
      </c>
      <c r="H822" s="258">
        <v>20.562000000000001</v>
      </c>
      <c r="I822" s="259"/>
      <c r="J822" s="260">
        <f>ROUND(I822*H822,2)</f>
        <v>0</v>
      </c>
      <c r="K822" s="261"/>
      <c r="L822" s="262"/>
      <c r="M822" s="263" t="s">
        <v>19</v>
      </c>
      <c r="N822" s="264" t="s">
        <v>44</v>
      </c>
      <c r="O822" s="84"/>
      <c r="P822" s="223">
        <f>O822*H822</f>
        <v>0</v>
      </c>
      <c r="Q822" s="223">
        <v>0.023</v>
      </c>
      <c r="R822" s="223">
        <f>Q822*H822</f>
        <v>0.47292600000000001</v>
      </c>
      <c r="S822" s="223">
        <v>0</v>
      </c>
      <c r="T822" s="224">
        <f>S822*H822</f>
        <v>0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25" t="s">
        <v>406</v>
      </c>
      <c r="AT822" s="225" t="s">
        <v>236</v>
      </c>
      <c r="AU822" s="225" t="s">
        <v>85</v>
      </c>
      <c r="AY822" s="17" t="s">
        <v>186</v>
      </c>
      <c r="BE822" s="226">
        <f>IF(N822="základní",J822,0)</f>
        <v>0</v>
      </c>
      <c r="BF822" s="226">
        <f>IF(N822="snížená",J822,0)</f>
        <v>0</v>
      </c>
      <c r="BG822" s="226">
        <f>IF(N822="zákl. přenesená",J822,0)</f>
        <v>0</v>
      </c>
      <c r="BH822" s="226">
        <f>IF(N822="sníž. přenesená",J822,0)</f>
        <v>0</v>
      </c>
      <c r="BI822" s="226">
        <f>IF(N822="nulová",J822,0)</f>
        <v>0</v>
      </c>
      <c r="BJ822" s="17" t="s">
        <v>85</v>
      </c>
      <c r="BK822" s="226">
        <f>ROUND(I822*H822,2)</f>
        <v>0</v>
      </c>
      <c r="BL822" s="17" t="s">
        <v>306</v>
      </c>
      <c r="BM822" s="225" t="s">
        <v>3299</v>
      </c>
    </row>
    <row r="823" s="2" customFormat="1">
      <c r="A823" s="38"/>
      <c r="B823" s="39"/>
      <c r="C823" s="40"/>
      <c r="D823" s="234" t="s">
        <v>1472</v>
      </c>
      <c r="E823" s="40"/>
      <c r="F823" s="272" t="s">
        <v>3300</v>
      </c>
      <c r="G823" s="40"/>
      <c r="H823" s="40"/>
      <c r="I823" s="229"/>
      <c r="J823" s="40"/>
      <c r="K823" s="40"/>
      <c r="L823" s="44"/>
      <c r="M823" s="230"/>
      <c r="N823" s="231"/>
      <c r="O823" s="84"/>
      <c r="P823" s="84"/>
      <c r="Q823" s="84"/>
      <c r="R823" s="84"/>
      <c r="S823" s="84"/>
      <c r="T823" s="85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T823" s="17" t="s">
        <v>1472</v>
      </c>
      <c r="AU823" s="17" t="s">
        <v>85</v>
      </c>
    </row>
    <row r="824" s="14" customFormat="1">
      <c r="A824" s="14"/>
      <c r="B824" s="243"/>
      <c r="C824" s="244"/>
      <c r="D824" s="234" t="s">
        <v>196</v>
      </c>
      <c r="E824" s="244"/>
      <c r="F824" s="246" t="s">
        <v>3301</v>
      </c>
      <c r="G824" s="244"/>
      <c r="H824" s="247">
        <v>20.562000000000001</v>
      </c>
      <c r="I824" s="248"/>
      <c r="J824" s="244"/>
      <c r="K824" s="244"/>
      <c r="L824" s="249"/>
      <c r="M824" s="250"/>
      <c r="N824" s="251"/>
      <c r="O824" s="251"/>
      <c r="P824" s="251"/>
      <c r="Q824" s="251"/>
      <c r="R824" s="251"/>
      <c r="S824" s="251"/>
      <c r="T824" s="252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53" t="s">
        <v>196</v>
      </c>
      <c r="AU824" s="253" t="s">
        <v>85</v>
      </c>
      <c r="AV824" s="14" t="s">
        <v>85</v>
      </c>
      <c r="AW824" s="14" t="s">
        <v>4</v>
      </c>
      <c r="AX824" s="14" t="s">
        <v>79</v>
      </c>
      <c r="AY824" s="253" t="s">
        <v>186</v>
      </c>
    </row>
    <row r="825" s="2" customFormat="1" ht="49.05" customHeight="1">
      <c r="A825" s="38"/>
      <c r="B825" s="39"/>
      <c r="C825" s="213" t="s">
        <v>887</v>
      </c>
      <c r="D825" s="213" t="s">
        <v>188</v>
      </c>
      <c r="E825" s="214" t="s">
        <v>3302</v>
      </c>
      <c r="F825" s="215" t="s">
        <v>3303</v>
      </c>
      <c r="G825" s="216" t="s">
        <v>256</v>
      </c>
      <c r="H825" s="217">
        <v>34.840000000000003</v>
      </c>
      <c r="I825" s="218"/>
      <c r="J825" s="219">
        <f>ROUND(I825*H825,2)</f>
        <v>0</v>
      </c>
      <c r="K825" s="220"/>
      <c r="L825" s="44"/>
      <c r="M825" s="221" t="s">
        <v>19</v>
      </c>
      <c r="N825" s="222" t="s">
        <v>44</v>
      </c>
      <c r="O825" s="84"/>
      <c r="P825" s="223">
        <f>O825*H825</f>
        <v>0</v>
      </c>
      <c r="Q825" s="223">
        <v>0.0068900000000000003</v>
      </c>
      <c r="R825" s="223">
        <f>Q825*H825</f>
        <v>0.24004760000000003</v>
      </c>
      <c r="S825" s="223">
        <v>0</v>
      </c>
      <c r="T825" s="224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25" t="s">
        <v>306</v>
      </c>
      <c r="AT825" s="225" t="s">
        <v>188</v>
      </c>
      <c r="AU825" s="225" t="s">
        <v>85</v>
      </c>
      <c r="AY825" s="17" t="s">
        <v>186</v>
      </c>
      <c r="BE825" s="226">
        <f>IF(N825="základní",J825,0)</f>
        <v>0</v>
      </c>
      <c r="BF825" s="226">
        <f>IF(N825="snížená",J825,0)</f>
        <v>0</v>
      </c>
      <c r="BG825" s="226">
        <f>IF(N825="zákl. přenesená",J825,0)</f>
        <v>0</v>
      </c>
      <c r="BH825" s="226">
        <f>IF(N825="sníž. přenesená",J825,0)</f>
        <v>0</v>
      </c>
      <c r="BI825" s="226">
        <f>IF(N825="nulová",J825,0)</f>
        <v>0</v>
      </c>
      <c r="BJ825" s="17" t="s">
        <v>85</v>
      </c>
      <c r="BK825" s="226">
        <f>ROUND(I825*H825,2)</f>
        <v>0</v>
      </c>
      <c r="BL825" s="17" t="s">
        <v>306</v>
      </c>
      <c r="BM825" s="225" t="s">
        <v>3304</v>
      </c>
    </row>
    <row r="826" s="2" customFormat="1">
      <c r="A826" s="38"/>
      <c r="B826" s="39"/>
      <c r="C826" s="40"/>
      <c r="D826" s="227" t="s">
        <v>194</v>
      </c>
      <c r="E826" s="40"/>
      <c r="F826" s="228" t="s">
        <v>3305</v>
      </c>
      <c r="G826" s="40"/>
      <c r="H826" s="40"/>
      <c r="I826" s="229"/>
      <c r="J826" s="40"/>
      <c r="K826" s="40"/>
      <c r="L826" s="44"/>
      <c r="M826" s="230"/>
      <c r="N826" s="231"/>
      <c r="O826" s="84"/>
      <c r="P826" s="84"/>
      <c r="Q826" s="84"/>
      <c r="R826" s="84"/>
      <c r="S826" s="84"/>
      <c r="T826" s="85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7" t="s">
        <v>194</v>
      </c>
      <c r="AU826" s="17" t="s">
        <v>85</v>
      </c>
    </row>
    <row r="827" s="13" customFormat="1">
      <c r="A827" s="13"/>
      <c r="B827" s="232"/>
      <c r="C827" s="233"/>
      <c r="D827" s="234" t="s">
        <v>196</v>
      </c>
      <c r="E827" s="235" t="s">
        <v>19</v>
      </c>
      <c r="F827" s="236" t="s">
        <v>3306</v>
      </c>
      <c r="G827" s="233"/>
      <c r="H827" s="235" t="s">
        <v>19</v>
      </c>
      <c r="I827" s="237"/>
      <c r="J827" s="233"/>
      <c r="K827" s="233"/>
      <c r="L827" s="238"/>
      <c r="M827" s="239"/>
      <c r="N827" s="240"/>
      <c r="O827" s="240"/>
      <c r="P827" s="240"/>
      <c r="Q827" s="240"/>
      <c r="R827" s="240"/>
      <c r="S827" s="240"/>
      <c r="T827" s="241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42" t="s">
        <v>196</v>
      </c>
      <c r="AU827" s="242" t="s">
        <v>85</v>
      </c>
      <c r="AV827" s="13" t="s">
        <v>79</v>
      </c>
      <c r="AW827" s="13" t="s">
        <v>33</v>
      </c>
      <c r="AX827" s="13" t="s">
        <v>72</v>
      </c>
      <c r="AY827" s="242" t="s">
        <v>186</v>
      </c>
    </row>
    <row r="828" s="14" customFormat="1">
      <c r="A828" s="14"/>
      <c r="B828" s="243"/>
      <c r="C828" s="244"/>
      <c r="D828" s="234" t="s">
        <v>196</v>
      </c>
      <c r="E828" s="245" t="s">
        <v>19</v>
      </c>
      <c r="F828" s="246" t="s">
        <v>2872</v>
      </c>
      <c r="G828" s="244"/>
      <c r="H828" s="247">
        <v>7.0899999999999999</v>
      </c>
      <c r="I828" s="248"/>
      <c r="J828" s="244"/>
      <c r="K828" s="244"/>
      <c r="L828" s="249"/>
      <c r="M828" s="250"/>
      <c r="N828" s="251"/>
      <c r="O828" s="251"/>
      <c r="P828" s="251"/>
      <c r="Q828" s="251"/>
      <c r="R828" s="251"/>
      <c r="S828" s="251"/>
      <c r="T828" s="252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53" t="s">
        <v>196</v>
      </c>
      <c r="AU828" s="253" t="s">
        <v>85</v>
      </c>
      <c r="AV828" s="14" t="s">
        <v>85</v>
      </c>
      <c r="AW828" s="14" t="s">
        <v>33</v>
      </c>
      <c r="AX828" s="14" t="s">
        <v>72</v>
      </c>
      <c r="AY828" s="253" t="s">
        <v>186</v>
      </c>
    </row>
    <row r="829" s="14" customFormat="1">
      <c r="A829" s="14"/>
      <c r="B829" s="243"/>
      <c r="C829" s="244"/>
      <c r="D829" s="234" t="s">
        <v>196</v>
      </c>
      <c r="E829" s="245" t="s">
        <v>19</v>
      </c>
      <c r="F829" s="246" t="s">
        <v>3307</v>
      </c>
      <c r="G829" s="244"/>
      <c r="H829" s="247">
        <v>7.5999999999999996</v>
      </c>
      <c r="I829" s="248"/>
      <c r="J829" s="244"/>
      <c r="K829" s="244"/>
      <c r="L829" s="249"/>
      <c r="M829" s="250"/>
      <c r="N829" s="251"/>
      <c r="O829" s="251"/>
      <c r="P829" s="251"/>
      <c r="Q829" s="251"/>
      <c r="R829" s="251"/>
      <c r="S829" s="251"/>
      <c r="T829" s="252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53" t="s">
        <v>196</v>
      </c>
      <c r="AU829" s="253" t="s">
        <v>85</v>
      </c>
      <c r="AV829" s="14" t="s">
        <v>85</v>
      </c>
      <c r="AW829" s="14" t="s">
        <v>33</v>
      </c>
      <c r="AX829" s="14" t="s">
        <v>72</v>
      </c>
      <c r="AY829" s="253" t="s">
        <v>186</v>
      </c>
    </row>
    <row r="830" s="14" customFormat="1">
      <c r="A830" s="14"/>
      <c r="B830" s="243"/>
      <c r="C830" s="244"/>
      <c r="D830" s="234" t="s">
        <v>196</v>
      </c>
      <c r="E830" s="245" t="s">
        <v>19</v>
      </c>
      <c r="F830" s="246" t="s">
        <v>3101</v>
      </c>
      <c r="G830" s="244"/>
      <c r="H830" s="247">
        <v>20.149999999999999</v>
      </c>
      <c r="I830" s="248"/>
      <c r="J830" s="244"/>
      <c r="K830" s="244"/>
      <c r="L830" s="249"/>
      <c r="M830" s="250"/>
      <c r="N830" s="251"/>
      <c r="O830" s="251"/>
      <c r="P830" s="251"/>
      <c r="Q830" s="251"/>
      <c r="R830" s="251"/>
      <c r="S830" s="251"/>
      <c r="T830" s="252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3" t="s">
        <v>196</v>
      </c>
      <c r="AU830" s="253" t="s">
        <v>85</v>
      </c>
      <c r="AV830" s="14" t="s">
        <v>85</v>
      </c>
      <c r="AW830" s="14" t="s">
        <v>33</v>
      </c>
      <c r="AX830" s="14" t="s">
        <v>72</v>
      </c>
      <c r="AY830" s="253" t="s">
        <v>186</v>
      </c>
    </row>
    <row r="831" s="2" customFormat="1" ht="37.8" customHeight="1">
      <c r="A831" s="38"/>
      <c r="B831" s="39"/>
      <c r="C831" s="254" t="s">
        <v>891</v>
      </c>
      <c r="D831" s="254" t="s">
        <v>236</v>
      </c>
      <c r="E831" s="255" t="s">
        <v>3308</v>
      </c>
      <c r="F831" s="256" t="s">
        <v>3309</v>
      </c>
      <c r="G831" s="257" t="s">
        <v>256</v>
      </c>
      <c r="H831" s="258">
        <v>38.323999999999998</v>
      </c>
      <c r="I831" s="259"/>
      <c r="J831" s="260">
        <f>ROUND(I831*H831,2)</f>
        <v>0</v>
      </c>
      <c r="K831" s="261"/>
      <c r="L831" s="262"/>
      <c r="M831" s="263" t="s">
        <v>19</v>
      </c>
      <c r="N831" s="264" t="s">
        <v>44</v>
      </c>
      <c r="O831" s="84"/>
      <c r="P831" s="223">
        <f>O831*H831</f>
        <v>0</v>
      </c>
      <c r="Q831" s="223">
        <v>0.019199999999999998</v>
      </c>
      <c r="R831" s="223">
        <f>Q831*H831</f>
        <v>0.73582079999999994</v>
      </c>
      <c r="S831" s="223">
        <v>0</v>
      </c>
      <c r="T831" s="224">
        <f>S831*H831</f>
        <v>0</v>
      </c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R831" s="225" t="s">
        <v>406</v>
      </c>
      <c r="AT831" s="225" t="s">
        <v>236</v>
      </c>
      <c r="AU831" s="225" t="s">
        <v>85</v>
      </c>
      <c r="AY831" s="17" t="s">
        <v>186</v>
      </c>
      <c r="BE831" s="226">
        <f>IF(N831="základní",J831,0)</f>
        <v>0</v>
      </c>
      <c r="BF831" s="226">
        <f>IF(N831="snížená",J831,0)</f>
        <v>0</v>
      </c>
      <c r="BG831" s="226">
        <f>IF(N831="zákl. přenesená",J831,0)</f>
        <v>0</v>
      </c>
      <c r="BH831" s="226">
        <f>IF(N831="sníž. přenesená",J831,0)</f>
        <v>0</v>
      </c>
      <c r="BI831" s="226">
        <f>IF(N831="nulová",J831,0)</f>
        <v>0</v>
      </c>
      <c r="BJ831" s="17" t="s">
        <v>85</v>
      </c>
      <c r="BK831" s="226">
        <f>ROUND(I831*H831,2)</f>
        <v>0</v>
      </c>
      <c r="BL831" s="17" t="s">
        <v>306</v>
      </c>
      <c r="BM831" s="225" t="s">
        <v>3310</v>
      </c>
    </row>
    <row r="832" s="2" customFormat="1">
      <c r="A832" s="38"/>
      <c r="B832" s="39"/>
      <c r="C832" s="40"/>
      <c r="D832" s="234" t="s">
        <v>1472</v>
      </c>
      <c r="E832" s="40"/>
      <c r="F832" s="272" t="s">
        <v>3311</v>
      </c>
      <c r="G832" s="40"/>
      <c r="H832" s="40"/>
      <c r="I832" s="229"/>
      <c r="J832" s="40"/>
      <c r="K832" s="40"/>
      <c r="L832" s="44"/>
      <c r="M832" s="230"/>
      <c r="N832" s="231"/>
      <c r="O832" s="84"/>
      <c r="P832" s="84"/>
      <c r="Q832" s="84"/>
      <c r="R832" s="84"/>
      <c r="S832" s="84"/>
      <c r="T832" s="85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T832" s="17" t="s">
        <v>1472</v>
      </c>
      <c r="AU832" s="17" t="s">
        <v>85</v>
      </c>
    </row>
    <row r="833" s="14" customFormat="1">
      <c r="A833" s="14"/>
      <c r="B833" s="243"/>
      <c r="C833" s="244"/>
      <c r="D833" s="234" t="s">
        <v>196</v>
      </c>
      <c r="E833" s="244"/>
      <c r="F833" s="246" t="s">
        <v>3312</v>
      </c>
      <c r="G833" s="244"/>
      <c r="H833" s="247">
        <v>38.323999999999998</v>
      </c>
      <c r="I833" s="248"/>
      <c r="J833" s="244"/>
      <c r="K833" s="244"/>
      <c r="L833" s="249"/>
      <c r="M833" s="250"/>
      <c r="N833" s="251"/>
      <c r="O833" s="251"/>
      <c r="P833" s="251"/>
      <c r="Q833" s="251"/>
      <c r="R833" s="251"/>
      <c r="S833" s="251"/>
      <c r="T833" s="252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53" t="s">
        <v>196</v>
      </c>
      <c r="AU833" s="253" t="s">
        <v>85</v>
      </c>
      <c r="AV833" s="14" t="s">
        <v>85</v>
      </c>
      <c r="AW833" s="14" t="s">
        <v>4</v>
      </c>
      <c r="AX833" s="14" t="s">
        <v>79</v>
      </c>
      <c r="AY833" s="253" t="s">
        <v>186</v>
      </c>
    </row>
    <row r="834" s="2" customFormat="1" ht="49.05" customHeight="1">
      <c r="A834" s="38"/>
      <c r="B834" s="39"/>
      <c r="C834" s="213" t="s">
        <v>895</v>
      </c>
      <c r="D834" s="213" t="s">
        <v>188</v>
      </c>
      <c r="E834" s="214" t="s">
        <v>3313</v>
      </c>
      <c r="F834" s="215" t="s">
        <v>3314</v>
      </c>
      <c r="G834" s="216" t="s">
        <v>256</v>
      </c>
      <c r="H834" s="217">
        <v>2.6400000000000001</v>
      </c>
      <c r="I834" s="218"/>
      <c r="J834" s="219">
        <f>ROUND(I834*H834,2)</f>
        <v>0</v>
      </c>
      <c r="K834" s="220"/>
      <c r="L834" s="44"/>
      <c r="M834" s="221" t="s">
        <v>19</v>
      </c>
      <c r="N834" s="222" t="s">
        <v>44</v>
      </c>
      <c r="O834" s="84"/>
      <c r="P834" s="223">
        <f>O834*H834</f>
        <v>0</v>
      </c>
      <c r="Q834" s="223">
        <v>0.0058100000000000001</v>
      </c>
      <c r="R834" s="223">
        <f>Q834*H834</f>
        <v>0.0153384</v>
      </c>
      <c r="S834" s="223">
        <v>0</v>
      </c>
      <c r="T834" s="224">
        <f>S834*H834</f>
        <v>0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25" t="s">
        <v>306</v>
      </c>
      <c r="AT834" s="225" t="s">
        <v>188</v>
      </c>
      <c r="AU834" s="225" t="s">
        <v>85</v>
      </c>
      <c r="AY834" s="17" t="s">
        <v>186</v>
      </c>
      <c r="BE834" s="226">
        <f>IF(N834="základní",J834,0)</f>
        <v>0</v>
      </c>
      <c r="BF834" s="226">
        <f>IF(N834="snížená",J834,0)</f>
        <v>0</v>
      </c>
      <c r="BG834" s="226">
        <f>IF(N834="zákl. přenesená",J834,0)</f>
        <v>0</v>
      </c>
      <c r="BH834" s="226">
        <f>IF(N834="sníž. přenesená",J834,0)</f>
        <v>0</v>
      </c>
      <c r="BI834" s="226">
        <f>IF(N834="nulová",J834,0)</f>
        <v>0</v>
      </c>
      <c r="BJ834" s="17" t="s">
        <v>85</v>
      </c>
      <c r="BK834" s="226">
        <f>ROUND(I834*H834,2)</f>
        <v>0</v>
      </c>
      <c r="BL834" s="17" t="s">
        <v>306</v>
      </c>
      <c r="BM834" s="225" t="s">
        <v>3315</v>
      </c>
    </row>
    <row r="835" s="2" customFormat="1">
      <c r="A835" s="38"/>
      <c r="B835" s="39"/>
      <c r="C835" s="40"/>
      <c r="D835" s="227" t="s">
        <v>194</v>
      </c>
      <c r="E835" s="40"/>
      <c r="F835" s="228" t="s">
        <v>3316</v>
      </c>
      <c r="G835" s="40"/>
      <c r="H835" s="40"/>
      <c r="I835" s="229"/>
      <c r="J835" s="40"/>
      <c r="K835" s="40"/>
      <c r="L835" s="44"/>
      <c r="M835" s="230"/>
      <c r="N835" s="231"/>
      <c r="O835" s="84"/>
      <c r="P835" s="84"/>
      <c r="Q835" s="84"/>
      <c r="R835" s="84"/>
      <c r="S835" s="84"/>
      <c r="T835" s="85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7" t="s">
        <v>194</v>
      </c>
      <c r="AU835" s="17" t="s">
        <v>85</v>
      </c>
    </row>
    <row r="836" s="13" customFormat="1">
      <c r="A836" s="13"/>
      <c r="B836" s="232"/>
      <c r="C836" s="233"/>
      <c r="D836" s="234" t="s">
        <v>196</v>
      </c>
      <c r="E836" s="235" t="s">
        <v>19</v>
      </c>
      <c r="F836" s="236" t="s">
        <v>287</v>
      </c>
      <c r="G836" s="233"/>
      <c r="H836" s="235" t="s">
        <v>19</v>
      </c>
      <c r="I836" s="237"/>
      <c r="J836" s="233"/>
      <c r="K836" s="233"/>
      <c r="L836" s="238"/>
      <c r="M836" s="239"/>
      <c r="N836" s="240"/>
      <c r="O836" s="240"/>
      <c r="P836" s="240"/>
      <c r="Q836" s="240"/>
      <c r="R836" s="240"/>
      <c r="S836" s="240"/>
      <c r="T836" s="241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42" t="s">
        <v>196</v>
      </c>
      <c r="AU836" s="242" t="s">
        <v>85</v>
      </c>
      <c r="AV836" s="13" t="s">
        <v>79</v>
      </c>
      <c r="AW836" s="13" t="s">
        <v>33</v>
      </c>
      <c r="AX836" s="13" t="s">
        <v>72</v>
      </c>
      <c r="AY836" s="242" t="s">
        <v>186</v>
      </c>
    </row>
    <row r="837" s="14" customFormat="1">
      <c r="A837" s="14"/>
      <c r="B837" s="243"/>
      <c r="C837" s="244"/>
      <c r="D837" s="234" t="s">
        <v>196</v>
      </c>
      <c r="E837" s="245" t="s">
        <v>19</v>
      </c>
      <c r="F837" s="246" t="s">
        <v>3317</v>
      </c>
      <c r="G837" s="244"/>
      <c r="H837" s="247">
        <v>1.27</v>
      </c>
      <c r="I837" s="248"/>
      <c r="J837" s="244"/>
      <c r="K837" s="244"/>
      <c r="L837" s="249"/>
      <c r="M837" s="250"/>
      <c r="N837" s="251"/>
      <c r="O837" s="251"/>
      <c r="P837" s="251"/>
      <c r="Q837" s="251"/>
      <c r="R837" s="251"/>
      <c r="S837" s="251"/>
      <c r="T837" s="252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T837" s="253" t="s">
        <v>196</v>
      </c>
      <c r="AU837" s="253" t="s">
        <v>85</v>
      </c>
      <c r="AV837" s="14" t="s">
        <v>85</v>
      </c>
      <c r="AW837" s="14" t="s">
        <v>33</v>
      </c>
      <c r="AX837" s="14" t="s">
        <v>72</v>
      </c>
      <c r="AY837" s="253" t="s">
        <v>186</v>
      </c>
    </row>
    <row r="838" s="14" customFormat="1">
      <c r="A838" s="14"/>
      <c r="B838" s="243"/>
      <c r="C838" s="244"/>
      <c r="D838" s="234" t="s">
        <v>196</v>
      </c>
      <c r="E838" s="245" t="s">
        <v>19</v>
      </c>
      <c r="F838" s="246" t="s">
        <v>2888</v>
      </c>
      <c r="G838" s="244"/>
      <c r="H838" s="247">
        <v>1.3700000000000001</v>
      </c>
      <c r="I838" s="248"/>
      <c r="J838" s="244"/>
      <c r="K838" s="244"/>
      <c r="L838" s="249"/>
      <c r="M838" s="250"/>
      <c r="N838" s="251"/>
      <c r="O838" s="251"/>
      <c r="P838" s="251"/>
      <c r="Q838" s="251"/>
      <c r="R838" s="251"/>
      <c r="S838" s="251"/>
      <c r="T838" s="252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53" t="s">
        <v>196</v>
      </c>
      <c r="AU838" s="253" t="s">
        <v>85</v>
      </c>
      <c r="AV838" s="14" t="s">
        <v>85</v>
      </c>
      <c r="AW838" s="14" t="s">
        <v>33</v>
      </c>
      <c r="AX838" s="14" t="s">
        <v>72</v>
      </c>
      <c r="AY838" s="253" t="s">
        <v>186</v>
      </c>
    </row>
    <row r="839" s="2" customFormat="1" ht="37.8" customHeight="1">
      <c r="A839" s="38"/>
      <c r="B839" s="39"/>
      <c r="C839" s="254" t="s">
        <v>900</v>
      </c>
      <c r="D839" s="254" t="s">
        <v>236</v>
      </c>
      <c r="E839" s="255" t="s">
        <v>3318</v>
      </c>
      <c r="F839" s="256" t="s">
        <v>3319</v>
      </c>
      <c r="G839" s="257" t="s">
        <v>256</v>
      </c>
      <c r="H839" s="258">
        <v>2.9039999999999999</v>
      </c>
      <c r="I839" s="259"/>
      <c r="J839" s="260">
        <f>ROUND(I839*H839,2)</f>
        <v>0</v>
      </c>
      <c r="K839" s="261"/>
      <c r="L839" s="262"/>
      <c r="M839" s="263" t="s">
        <v>19</v>
      </c>
      <c r="N839" s="264" t="s">
        <v>44</v>
      </c>
      <c r="O839" s="84"/>
      <c r="P839" s="223">
        <f>O839*H839</f>
        <v>0</v>
      </c>
      <c r="Q839" s="223">
        <v>0.014200000000000001</v>
      </c>
      <c r="R839" s="223">
        <f>Q839*H839</f>
        <v>0.041236800000000004</v>
      </c>
      <c r="S839" s="223">
        <v>0</v>
      </c>
      <c r="T839" s="224">
        <f>S839*H839</f>
        <v>0</v>
      </c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R839" s="225" t="s">
        <v>406</v>
      </c>
      <c r="AT839" s="225" t="s">
        <v>236</v>
      </c>
      <c r="AU839" s="225" t="s">
        <v>85</v>
      </c>
      <c r="AY839" s="17" t="s">
        <v>186</v>
      </c>
      <c r="BE839" s="226">
        <f>IF(N839="základní",J839,0)</f>
        <v>0</v>
      </c>
      <c r="BF839" s="226">
        <f>IF(N839="snížená",J839,0)</f>
        <v>0</v>
      </c>
      <c r="BG839" s="226">
        <f>IF(N839="zákl. přenesená",J839,0)</f>
        <v>0</v>
      </c>
      <c r="BH839" s="226">
        <f>IF(N839="sníž. přenesená",J839,0)</f>
        <v>0</v>
      </c>
      <c r="BI839" s="226">
        <f>IF(N839="nulová",J839,0)</f>
        <v>0</v>
      </c>
      <c r="BJ839" s="17" t="s">
        <v>85</v>
      </c>
      <c r="BK839" s="226">
        <f>ROUND(I839*H839,2)</f>
        <v>0</v>
      </c>
      <c r="BL839" s="17" t="s">
        <v>306</v>
      </c>
      <c r="BM839" s="225" t="s">
        <v>3320</v>
      </c>
    </row>
    <row r="840" s="14" customFormat="1">
      <c r="A840" s="14"/>
      <c r="B840" s="243"/>
      <c r="C840" s="244"/>
      <c r="D840" s="234" t="s">
        <v>196</v>
      </c>
      <c r="E840" s="244"/>
      <c r="F840" s="246" t="s">
        <v>3321</v>
      </c>
      <c r="G840" s="244"/>
      <c r="H840" s="247">
        <v>2.9039999999999999</v>
      </c>
      <c r="I840" s="248"/>
      <c r="J840" s="244"/>
      <c r="K840" s="244"/>
      <c r="L840" s="249"/>
      <c r="M840" s="250"/>
      <c r="N840" s="251"/>
      <c r="O840" s="251"/>
      <c r="P840" s="251"/>
      <c r="Q840" s="251"/>
      <c r="R840" s="251"/>
      <c r="S840" s="251"/>
      <c r="T840" s="252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53" t="s">
        <v>196</v>
      </c>
      <c r="AU840" s="253" t="s">
        <v>85</v>
      </c>
      <c r="AV840" s="14" t="s">
        <v>85</v>
      </c>
      <c r="AW840" s="14" t="s">
        <v>4</v>
      </c>
      <c r="AX840" s="14" t="s">
        <v>79</v>
      </c>
      <c r="AY840" s="253" t="s">
        <v>186</v>
      </c>
    </row>
    <row r="841" s="2" customFormat="1" ht="24.15" customHeight="1">
      <c r="A841" s="38"/>
      <c r="B841" s="39"/>
      <c r="C841" s="213" t="s">
        <v>904</v>
      </c>
      <c r="D841" s="213" t="s">
        <v>188</v>
      </c>
      <c r="E841" s="214" t="s">
        <v>3322</v>
      </c>
      <c r="F841" s="215" t="s">
        <v>3323</v>
      </c>
      <c r="G841" s="216" t="s">
        <v>256</v>
      </c>
      <c r="H841" s="217">
        <v>59.090000000000003</v>
      </c>
      <c r="I841" s="218"/>
      <c r="J841" s="219">
        <f>ROUND(I841*H841,2)</f>
        <v>0</v>
      </c>
      <c r="K841" s="220"/>
      <c r="L841" s="44"/>
      <c r="M841" s="221" t="s">
        <v>19</v>
      </c>
      <c r="N841" s="222" t="s">
        <v>44</v>
      </c>
      <c r="O841" s="84"/>
      <c r="P841" s="223">
        <f>O841*H841</f>
        <v>0</v>
      </c>
      <c r="Q841" s="223">
        <v>4.5000000000000003E-05</v>
      </c>
      <c r="R841" s="223">
        <f>Q841*H841</f>
        <v>0.0026590500000000005</v>
      </c>
      <c r="S841" s="223">
        <v>0</v>
      </c>
      <c r="T841" s="224">
        <f>S841*H841</f>
        <v>0</v>
      </c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R841" s="225" t="s">
        <v>306</v>
      </c>
      <c r="AT841" s="225" t="s">
        <v>188</v>
      </c>
      <c r="AU841" s="225" t="s">
        <v>85</v>
      </c>
      <c r="AY841" s="17" t="s">
        <v>186</v>
      </c>
      <c r="BE841" s="226">
        <f>IF(N841="základní",J841,0)</f>
        <v>0</v>
      </c>
      <c r="BF841" s="226">
        <f>IF(N841="snížená",J841,0)</f>
        <v>0</v>
      </c>
      <c r="BG841" s="226">
        <f>IF(N841="zákl. přenesená",J841,0)</f>
        <v>0</v>
      </c>
      <c r="BH841" s="226">
        <f>IF(N841="sníž. přenesená",J841,0)</f>
        <v>0</v>
      </c>
      <c r="BI841" s="226">
        <f>IF(N841="nulová",J841,0)</f>
        <v>0</v>
      </c>
      <c r="BJ841" s="17" t="s">
        <v>85</v>
      </c>
      <c r="BK841" s="226">
        <f>ROUND(I841*H841,2)</f>
        <v>0</v>
      </c>
      <c r="BL841" s="17" t="s">
        <v>306</v>
      </c>
      <c r="BM841" s="225" t="s">
        <v>3324</v>
      </c>
    </row>
    <row r="842" s="2" customFormat="1">
      <c r="A842" s="38"/>
      <c r="B842" s="39"/>
      <c r="C842" s="40"/>
      <c r="D842" s="227" t="s">
        <v>194</v>
      </c>
      <c r="E842" s="40"/>
      <c r="F842" s="228" t="s">
        <v>3325</v>
      </c>
      <c r="G842" s="40"/>
      <c r="H842" s="40"/>
      <c r="I842" s="229"/>
      <c r="J842" s="40"/>
      <c r="K842" s="40"/>
      <c r="L842" s="44"/>
      <c r="M842" s="230"/>
      <c r="N842" s="231"/>
      <c r="O842" s="84"/>
      <c r="P842" s="84"/>
      <c r="Q842" s="84"/>
      <c r="R842" s="84"/>
      <c r="S842" s="84"/>
      <c r="T842" s="85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T842" s="17" t="s">
        <v>194</v>
      </c>
      <c r="AU842" s="17" t="s">
        <v>85</v>
      </c>
    </row>
    <row r="843" s="13" customFormat="1">
      <c r="A843" s="13"/>
      <c r="B843" s="232"/>
      <c r="C843" s="233"/>
      <c r="D843" s="234" t="s">
        <v>196</v>
      </c>
      <c r="E843" s="235" t="s">
        <v>19</v>
      </c>
      <c r="F843" s="236" t="s">
        <v>287</v>
      </c>
      <c r="G843" s="233"/>
      <c r="H843" s="235" t="s">
        <v>19</v>
      </c>
      <c r="I843" s="237"/>
      <c r="J843" s="233"/>
      <c r="K843" s="233"/>
      <c r="L843" s="238"/>
      <c r="M843" s="239"/>
      <c r="N843" s="240"/>
      <c r="O843" s="240"/>
      <c r="P843" s="240"/>
      <c r="Q843" s="240"/>
      <c r="R843" s="240"/>
      <c r="S843" s="240"/>
      <c r="T843" s="241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42" t="s">
        <v>196</v>
      </c>
      <c r="AU843" s="242" t="s">
        <v>85</v>
      </c>
      <c r="AV843" s="13" t="s">
        <v>79</v>
      </c>
      <c r="AW843" s="13" t="s">
        <v>33</v>
      </c>
      <c r="AX843" s="13" t="s">
        <v>72</v>
      </c>
      <c r="AY843" s="242" t="s">
        <v>186</v>
      </c>
    </row>
    <row r="844" s="14" customFormat="1">
      <c r="A844" s="14"/>
      <c r="B844" s="243"/>
      <c r="C844" s="244"/>
      <c r="D844" s="234" t="s">
        <v>196</v>
      </c>
      <c r="E844" s="245" t="s">
        <v>19</v>
      </c>
      <c r="F844" s="246" t="s">
        <v>2747</v>
      </c>
      <c r="G844" s="244"/>
      <c r="H844" s="247">
        <v>7.0899999999999999</v>
      </c>
      <c r="I844" s="248"/>
      <c r="J844" s="244"/>
      <c r="K844" s="244"/>
      <c r="L844" s="249"/>
      <c r="M844" s="250"/>
      <c r="N844" s="251"/>
      <c r="O844" s="251"/>
      <c r="P844" s="251"/>
      <c r="Q844" s="251"/>
      <c r="R844" s="251"/>
      <c r="S844" s="251"/>
      <c r="T844" s="252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53" t="s">
        <v>196</v>
      </c>
      <c r="AU844" s="253" t="s">
        <v>85</v>
      </c>
      <c r="AV844" s="14" t="s">
        <v>85</v>
      </c>
      <c r="AW844" s="14" t="s">
        <v>33</v>
      </c>
      <c r="AX844" s="14" t="s">
        <v>72</v>
      </c>
      <c r="AY844" s="253" t="s">
        <v>186</v>
      </c>
    </row>
    <row r="845" s="14" customFormat="1">
      <c r="A845" s="14"/>
      <c r="B845" s="243"/>
      <c r="C845" s="244"/>
      <c r="D845" s="234" t="s">
        <v>196</v>
      </c>
      <c r="E845" s="245" t="s">
        <v>19</v>
      </c>
      <c r="F845" s="246" t="s">
        <v>2748</v>
      </c>
      <c r="G845" s="244"/>
      <c r="H845" s="247">
        <v>11.33</v>
      </c>
      <c r="I845" s="248"/>
      <c r="J845" s="244"/>
      <c r="K845" s="244"/>
      <c r="L845" s="249"/>
      <c r="M845" s="250"/>
      <c r="N845" s="251"/>
      <c r="O845" s="251"/>
      <c r="P845" s="251"/>
      <c r="Q845" s="251"/>
      <c r="R845" s="251"/>
      <c r="S845" s="251"/>
      <c r="T845" s="252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53" t="s">
        <v>196</v>
      </c>
      <c r="AU845" s="253" t="s">
        <v>85</v>
      </c>
      <c r="AV845" s="14" t="s">
        <v>85</v>
      </c>
      <c r="AW845" s="14" t="s">
        <v>33</v>
      </c>
      <c r="AX845" s="14" t="s">
        <v>72</v>
      </c>
      <c r="AY845" s="253" t="s">
        <v>186</v>
      </c>
    </row>
    <row r="846" s="14" customFormat="1">
      <c r="A846" s="14"/>
      <c r="B846" s="243"/>
      <c r="C846" s="244"/>
      <c r="D846" s="234" t="s">
        <v>196</v>
      </c>
      <c r="E846" s="245" t="s">
        <v>19</v>
      </c>
      <c r="F846" s="246" t="s">
        <v>2749</v>
      </c>
      <c r="G846" s="244"/>
      <c r="H846" s="247">
        <v>20.149999999999999</v>
      </c>
      <c r="I846" s="248"/>
      <c r="J846" s="244"/>
      <c r="K846" s="244"/>
      <c r="L846" s="249"/>
      <c r="M846" s="250"/>
      <c r="N846" s="251"/>
      <c r="O846" s="251"/>
      <c r="P846" s="251"/>
      <c r="Q846" s="251"/>
      <c r="R846" s="251"/>
      <c r="S846" s="251"/>
      <c r="T846" s="252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53" t="s">
        <v>196</v>
      </c>
      <c r="AU846" s="253" t="s">
        <v>85</v>
      </c>
      <c r="AV846" s="14" t="s">
        <v>85</v>
      </c>
      <c r="AW846" s="14" t="s">
        <v>33</v>
      </c>
      <c r="AX846" s="14" t="s">
        <v>72</v>
      </c>
      <c r="AY846" s="253" t="s">
        <v>186</v>
      </c>
    </row>
    <row r="847" s="14" customFormat="1">
      <c r="A847" s="14"/>
      <c r="B847" s="243"/>
      <c r="C847" s="244"/>
      <c r="D847" s="234" t="s">
        <v>196</v>
      </c>
      <c r="E847" s="245" t="s">
        <v>19</v>
      </c>
      <c r="F847" s="246" t="s">
        <v>2750</v>
      </c>
      <c r="G847" s="244"/>
      <c r="H847" s="247">
        <v>10.52</v>
      </c>
      <c r="I847" s="248"/>
      <c r="J847" s="244"/>
      <c r="K847" s="244"/>
      <c r="L847" s="249"/>
      <c r="M847" s="250"/>
      <c r="N847" s="251"/>
      <c r="O847" s="251"/>
      <c r="P847" s="251"/>
      <c r="Q847" s="251"/>
      <c r="R847" s="251"/>
      <c r="S847" s="251"/>
      <c r="T847" s="252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53" t="s">
        <v>196</v>
      </c>
      <c r="AU847" s="253" t="s">
        <v>85</v>
      </c>
      <c r="AV847" s="14" t="s">
        <v>85</v>
      </c>
      <c r="AW847" s="14" t="s">
        <v>33</v>
      </c>
      <c r="AX847" s="14" t="s">
        <v>72</v>
      </c>
      <c r="AY847" s="253" t="s">
        <v>186</v>
      </c>
    </row>
    <row r="848" s="14" customFormat="1">
      <c r="A848" s="14"/>
      <c r="B848" s="243"/>
      <c r="C848" s="244"/>
      <c r="D848" s="234" t="s">
        <v>196</v>
      </c>
      <c r="E848" s="245" t="s">
        <v>19</v>
      </c>
      <c r="F848" s="246" t="s">
        <v>2751</v>
      </c>
      <c r="G848" s="244"/>
      <c r="H848" s="247">
        <v>7.3600000000000003</v>
      </c>
      <c r="I848" s="248"/>
      <c r="J848" s="244"/>
      <c r="K848" s="244"/>
      <c r="L848" s="249"/>
      <c r="M848" s="250"/>
      <c r="N848" s="251"/>
      <c r="O848" s="251"/>
      <c r="P848" s="251"/>
      <c r="Q848" s="251"/>
      <c r="R848" s="251"/>
      <c r="S848" s="251"/>
      <c r="T848" s="252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53" t="s">
        <v>196</v>
      </c>
      <c r="AU848" s="253" t="s">
        <v>85</v>
      </c>
      <c r="AV848" s="14" t="s">
        <v>85</v>
      </c>
      <c r="AW848" s="14" t="s">
        <v>33</v>
      </c>
      <c r="AX848" s="14" t="s">
        <v>72</v>
      </c>
      <c r="AY848" s="253" t="s">
        <v>186</v>
      </c>
    </row>
    <row r="849" s="14" customFormat="1">
      <c r="A849" s="14"/>
      <c r="B849" s="243"/>
      <c r="C849" s="244"/>
      <c r="D849" s="234" t="s">
        <v>196</v>
      </c>
      <c r="E849" s="245" t="s">
        <v>19</v>
      </c>
      <c r="F849" s="246" t="s">
        <v>2752</v>
      </c>
      <c r="G849" s="244"/>
      <c r="H849" s="247">
        <v>1.27</v>
      </c>
      <c r="I849" s="248"/>
      <c r="J849" s="244"/>
      <c r="K849" s="244"/>
      <c r="L849" s="249"/>
      <c r="M849" s="250"/>
      <c r="N849" s="251"/>
      <c r="O849" s="251"/>
      <c r="P849" s="251"/>
      <c r="Q849" s="251"/>
      <c r="R849" s="251"/>
      <c r="S849" s="251"/>
      <c r="T849" s="252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253" t="s">
        <v>196</v>
      </c>
      <c r="AU849" s="253" t="s">
        <v>85</v>
      </c>
      <c r="AV849" s="14" t="s">
        <v>85</v>
      </c>
      <c r="AW849" s="14" t="s">
        <v>33</v>
      </c>
      <c r="AX849" s="14" t="s">
        <v>72</v>
      </c>
      <c r="AY849" s="253" t="s">
        <v>186</v>
      </c>
    </row>
    <row r="850" s="14" customFormat="1">
      <c r="A850" s="14"/>
      <c r="B850" s="243"/>
      <c r="C850" s="244"/>
      <c r="D850" s="234" t="s">
        <v>196</v>
      </c>
      <c r="E850" s="245" t="s">
        <v>19</v>
      </c>
      <c r="F850" s="246" t="s">
        <v>2753</v>
      </c>
      <c r="G850" s="244"/>
      <c r="H850" s="247">
        <v>1.3700000000000001</v>
      </c>
      <c r="I850" s="248"/>
      <c r="J850" s="244"/>
      <c r="K850" s="244"/>
      <c r="L850" s="249"/>
      <c r="M850" s="250"/>
      <c r="N850" s="251"/>
      <c r="O850" s="251"/>
      <c r="P850" s="251"/>
      <c r="Q850" s="251"/>
      <c r="R850" s="251"/>
      <c r="S850" s="251"/>
      <c r="T850" s="252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53" t="s">
        <v>196</v>
      </c>
      <c r="AU850" s="253" t="s">
        <v>85</v>
      </c>
      <c r="AV850" s="14" t="s">
        <v>85</v>
      </c>
      <c r="AW850" s="14" t="s">
        <v>33</v>
      </c>
      <c r="AX850" s="14" t="s">
        <v>72</v>
      </c>
      <c r="AY850" s="253" t="s">
        <v>186</v>
      </c>
    </row>
    <row r="851" s="2" customFormat="1" ht="24.15" customHeight="1">
      <c r="A851" s="38"/>
      <c r="B851" s="39"/>
      <c r="C851" s="213" t="s">
        <v>909</v>
      </c>
      <c r="D851" s="213" t="s">
        <v>188</v>
      </c>
      <c r="E851" s="214" t="s">
        <v>3326</v>
      </c>
      <c r="F851" s="215" t="s">
        <v>3327</v>
      </c>
      <c r="G851" s="216" t="s">
        <v>256</v>
      </c>
      <c r="H851" s="217">
        <v>17.719999999999999</v>
      </c>
      <c r="I851" s="218"/>
      <c r="J851" s="219">
        <f>ROUND(I851*H851,2)</f>
        <v>0</v>
      </c>
      <c r="K851" s="220"/>
      <c r="L851" s="44"/>
      <c r="M851" s="221" t="s">
        <v>19</v>
      </c>
      <c r="N851" s="222" t="s">
        <v>44</v>
      </c>
      <c r="O851" s="84"/>
      <c r="P851" s="223">
        <f>O851*H851</f>
        <v>0</v>
      </c>
      <c r="Q851" s="223">
        <v>9.0000000000000006E-05</v>
      </c>
      <c r="R851" s="223">
        <f>Q851*H851</f>
        <v>0.0015948</v>
      </c>
      <c r="S851" s="223">
        <v>0</v>
      </c>
      <c r="T851" s="224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25" t="s">
        <v>306</v>
      </c>
      <c r="AT851" s="225" t="s">
        <v>188</v>
      </c>
      <c r="AU851" s="225" t="s">
        <v>85</v>
      </c>
      <c r="AY851" s="17" t="s">
        <v>186</v>
      </c>
      <c r="BE851" s="226">
        <f>IF(N851="základní",J851,0)</f>
        <v>0</v>
      </c>
      <c r="BF851" s="226">
        <f>IF(N851="snížená",J851,0)</f>
        <v>0</v>
      </c>
      <c r="BG851" s="226">
        <f>IF(N851="zákl. přenesená",J851,0)</f>
        <v>0</v>
      </c>
      <c r="BH851" s="226">
        <f>IF(N851="sníž. přenesená",J851,0)</f>
        <v>0</v>
      </c>
      <c r="BI851" s="226">
        <f>IF(N851="nulová",J851,0)</f>
        <v>0</v>
      </c>
      <c r="BJ851" s="17" t="s">
        <v>85</v>
      </c>
      <c r="BK851" s="226">
        <f>ROUND(I851*H851,2)</f>
        <v>0</v>
      </c>
      <c r="BL851" s="17" t="s">
        <v>306</v>
      </c>
      <c r="BM851" s="225" t="s">
        <v>3328</v>
      </c>
    </row>
    <row r="852" s="13" customFormat="1">
      <c r="A852" s="13"/>
      <c r="B852" s="232"/>
      <c r="C852" s="233"/>
      <c r="D852" s="234" t="s">
        <v>196</v>
      </c>
      <c r="E852" s="235" t="s">
        <v>19</v>
      </c>
      <c r="F852" s="236" t="s">
        <v>287</v>
      </c>
      <c r="G852" s="233"/>
      <c r="H852" s="235" t="s">
        <v>19</v>
      </c>
      <c r="I852" s="237"/>
      <c r="J852" s="233"/>
      <c r="K852" s="233"/>
      <c r="L852" s="238"/>
      <c r="M852" s="239"/>
      <c r="N852" s="240"/>
      <c r="O852" s="240"/>
      <c r="P852" s="240"/>
      <c r="Q852" s="240"/>
      <c r="R852" s="240"/>
      <c r="S852" s="240"/>
      <c r="T852" s="241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42" t="s">
        <v>196</v>
      </c>
      <c r="AU852" s="242" t="s">
        <v>85</v>
      </c>
      <c r="AV852" s="13" t="s">
        <v>79</v>
      </c>
      <c r="AW852" s="13" t="s">
        <v>33</v>
      </c>
      <c r="AX852" s="13" t="s">
        <v>72</v>
      </c>
      <c r="AY852" s="242" t="s">
        <v>186</v>
      </c>
    </row>
    <row r="853" s="14" customFormat="1">
      <c r="A853" s="14"/>
      <c r="B853" s="243"/>
      <c r="C853" s="244"/>
      <c r="D853" s="234" t="s">
        <v>196</v>
      </c>
      <c r="E853" s="245" t="s">
        <v>19</v>
      </c>
      <c r="F853" s="246" t="s">
        <v>3040</v>
      </c>
      <c r="G853" s="244"/>
      <c r="H853" s="247">
        <v>2.0099999999999998</v>
      </c>
      <c r="I853" s="248"/>
      <c r="J853" s="244"/>
      <c r="K853" s="244"/>
      <c r="L853" s="249"/>
      <c r="M853" s="250"/>
      <c r="N853" s="251"/>
      <c r="O853" s="251"/>
      <c r="P853" s="251"/>
      <c r="Q853" s="251"/>
      <c r="R853" s="251"/>
      <c r="S853" s="251"/>
      <c r="T853" s="252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53" t="s">
        <v>196</v>
      </c>
      <c r="AU853" s="253" t="s">
        <v>85</v>
      </c>
      <c r="AV853" s="14" t="s">
        <v>85</v>
      </c>
      <c r="AW853" s="14" t="s">
        <v>33</v>
      </c>
      <c r="AX853" s="14" t="s">
        <v>72</v>
      </c>
      <c r="AY853" s="253" t="s">
        <v>186</v>
      </c>
    </row>
    <row r="854" s="14" customFormat="1">
      <c r="A854" s="14"/>
      <c r="B854" s="243"/>
      <c r="C854" s="244"/>
      <c r="D854" s="234" t="s">
        <v>196</v>
      </c>
      <c r="E854" s="245" t="s">
        <v>19</v>
      </c>
      <c r="F854" s="246" t="s">
        <v>3329</v>
      </c>
      <c r="G854" s="244"/>
      <c r="H854" s="247">
        <v>0.93999999999999995</v>
      </c>
      <c r="I854" s="248"/>
      <c r="J854" s="244"/>
      <c r="K854" s="244"/>
      <c r="L854" s="249"/>
      <c r="M854" s="250"/>
      <c r="N854" s="251"/>
      <c r="O854" s="251"/>
      <c r="P854" s="251"/>
      <c r="Q854" s="251"/>
      <c r="R854" s="251"/>
      <c r="S854" s="251"/>
      <c r="T854" s="252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53" t="s">
        <v>196</v>
      </c>
      <c r="AU854" s="253" t="s">
        <v>85</v>
      </c>
      <c r="AV854" s="14" t="s">
        <v>85</v>
      </c>
      <c r="AW854" s="14" t="s">
        <v>33</v>
      </c>
      <c r="AX854" s="14" t="s">
        <v>72</v>
      </c>
      <c r="AY854" s="253" t="s">
        <v>186</v>
      </c>
    </row>
    <row r="855" s="14" customFormat="1">
      <c r="A855" s="14"/>
      <c r="B855" s="243"/>
      <c r="C855" s="244"/>
      <c r="D855" s="234" t="s">
        <v>196</v>
      </c>
      <c r="E855" s="245" t="s">
        <v>19</v>
      </c>
      <c r="F855" s="246" t="s">
        <v>3329</v>
      </c>
      <c r="G855" s="244"/>
      <c r="H855" s="247">
        <v>0.93999999999999995</v>
      </c>
      <c r="I855" s="248"/>
      <c r="J855" s="244"/>
      <c r="K855" s="244"/>
      <c r="L855" s="249"/>
      <c r="M855" s="250"/>
      <c r="N855" s="251"/>
      <c r="O855" s="251"/>
      <c r="P855" s="251"/>
      <c r="Q855" s="251"/>
      <c r="R855" s="251"/>
      <c r="S855" s="251"/>
      <c r="T855" s="252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53" t="s">
        <v>196</v>
      </c>
      <c r="AU855" s="253" t="s">
        <v>85</v>
      </c>
      <c r="AV855" s="14" t="s">
        <v>85</v>
      </c>
      <c r="AW855" s="14" t="s">
        <v>33</v>
      </c>
      <c r="AX855" s="14" t="s">
        <v>72</v>
      </c>
      <c r="AY855" s="253" t="s">
        <v>186</v>
      </c>
    </row>
    <row r="856" s="14" customFormat="1">
      <c r="A856" s="14"/>
      <c r="B856" s="243"/>
      <c r="C856" s="244"/>
      <c r="D856" s="234" t="s">
        <v>196</v>
      </c>
      <c r="E856" s="245" t="s">
        <v>19</v>
      </c>
      <c r="F856" s="246" t="s">
        <v>3330</v>
      </c>
      <c r="G856" s="244"/>
      <c r="H856" s="247">
        <v>2.8999999999999999</v>
      </c>
      <c r="I856" s="248"/>
      <c r="J856" s="244"/>
      <c r="K856" s="244"/>
      <c r="L856" s="249"/>
      <c r="M856" s="250"/>
      <c r="N856" s="251"/>
      <c r="O856" s="251"/>
      <c r="P856" s="251"/>
      <c r="Q856" s="251"/>
      <c r="R856" s="251"/>
      <c r="S856" s="251"/>
      <c r="T856" s="252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3" t="s">
        <v>196</v>
      </c>
      <c r="AU856" s="253" t="s">
        <v>85</v>
      </c>
      <c r="AV856" s="14" t="s">
        <v>85</v>
      </c>
      <c r="AW856" s="14" t="s">
        <v>33</v>
      </c>
      <c r="AX856" s="14" t="s">
        <v>72</v>
      </c>
      <c r="AY856" s="253" t="s">
        <v>186</v>
      </c>
    </row>
    <row r="857" s="14" customFormat="1">
      <c r="A857" s="14"/>
      <c r="B857" s="243"/>
      <c r="C857" s="244"/>
      <c r="D857" s="234" t="s">
        <v>196</v>
      </c>
      <c r="E857" s="245" t="s">
        <v>19</v>
      </c>
      <c r="F857" s="246" t="s">
        <v>3331</v>
      </c>
      <c r="G857" s="244"/>
      <c r="H857" s="247">
        <v>3.0899999999999999</v>
      </c>
      <c r="I857" s="248"/>
      <c r="J857" s="244"/>
      <c r="K857" s="244"/>
      <c r="L857" s="249"/>
      <c r="M857" s="250"/>
      <c r="N857" s="251"/>
      <c r="O857" s="251"/>
      <c r="P857" s="251"/>
      <c r="Q857" s="251"/>
      <c r="R857" s="251"/>
      <c r="S857" s="251"/>
      <c r="T857" s="252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53" t="s">
        <v>196</v>
      </c>
      <c r="AU857" s="253" t="s">
        <v>85</v>
      </c>
      <c r="AV857" s="14" t="s">
        <v>85</v>
      </c>
      <c r="AW857" s="14" t="s">
        <v>33</v>
      </c>
      <c r="AX857" s="14" t="s">
        <v>72</v>
      </c>
      <c r="AY857" s="253" t="s">
        <v>186</v>
      </c>
    </row>
    <row r="858" s="14" customFormat="1">
      <c r="A858" s="14"/>
      <c r="B858" s="243"/>
      <c r="C858" s="244"/>
      <c r="D858" s="234" t="s">
        <v>196</v>
      </c>
      <c r="E858" s="245" t="s">
        <v>19</v>
      </c>
      <c r="F858" s="246" t="s">
        <v>3332</v>
      </c>
      <c r="G858" s="244"/>
      <c r="H858" s="247">
        <v>1.24</v>
      </c>
      <c r="I858" s="248"/>
      <c r="J858" s="244"/>
      <c r="K858" s="244"/>
      <c r="L858" s="249"/>
      <c r="M858" s="250"/>
      <c r="N858" s="251"/>
      <c r="O858" s="251"/>
      <c r="P858" s="251"/>
      <c r="Q858" s="251"/>
      <c r="R858" s="251"/>
      <c r="S858" s="251"/>
      <c r="T858" s="252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53" t="s">
        <v>196</v>
      </c>
      <c r="AU858" s="253" t="s">
        <v>85</v>
      </c>
      <c r="AV858" s="14" t="s">
        <v>85</v>
      </c>
      <c r="AW858" s="14" t="s">
        <v>33</v>
      </c>
      <c r="AX858" s="14" t="s">
        <v>72</v>
      </c>
      <c r="AY858" s="253" t="s">
        <v>186</v>
      </c>
    </row>
    <row r="859" s="14" customFormat="1">
      <c r="A859" s="14"/>
      <c r="B859" s="243"/>
      <c r="C859" s="244"/>
      <c r="D859" s="234" t="s">
        <v>196</v>
      </c>
      <c r="E859" s="245" t="s">
        <v>19</v>
      </c>
      <c r="F859" s="246" t="s">
        <v>3333</v>
      </c>
      <c r="G859" s="244"/>
      <c r="H859" s="247">
        <v>3.4300000000000002</v>
      </c>
      <c r="I859" s="248"/>
      <c r="J859" s="244"/>
      <c r="K859" s="244"/>
      <c r="L859" s="249"/>
      <c r="M859" s="250"/>
      <c r="N859" s="251"/>
      <c r="O859" s="251"/>
      <c r="P859" s="251"/>
      <c r="Q859" s="251"/>
      <c r="R859" s="251"/>
      <c r="S859" s="251"/>
      <c r="T859" s="252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53" t="s">
        <v>196</v>
      </c>
      <c r="AU859" s="253" t="s">
        <v>85</v>
      </c>
      <c r="AV859" s="14" t="s">
        <v>85</v>
      </c>
      <c r="AW859" s="14" t="s">
        <v>33</v>
      </c>
      <c r="AX859" s="14" t="s">
        <v>72</v>
      </c>
      <c r="AY859" s="253" t="s">
        <v>186</v>
      </c>
    </row>
    <row r="860" s="14" customFormat="1">
      <c r="A860" s="14"/>
      <c r="B860" s="243"/>
      <c r="C860" s="244"/>
      <c r="D860" s="234" t="s">
        <v>196</v>
      </c>
      <c r="E860" s="245" t="s">
        <v>19</v>
      </c>
      <c r="F860" s="246" t="s">
        <v>3334</v>
      </c>
      <c r="G860" s="244"/>
      <c r="H860" s="247">
        <v>1.24</v>
      </c>
      <c r="I860" s="248"/>
      <c r="J860" s="244"/>
      <c r="K860" s="244"/>
      <c r="L860" s="249"/>
      <c r="M860" s="250"/>
      <c r="N860" s="251"/>
      <c r="O860" s="251"/>
      <c r="P860" s="251"/>
      <c r="Q860" s="251"/>
      <c r="R860" s="251"/>
      <c r="S860" s="251"/>
      <c r="T860" s="252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53" t="s">
        <v>196</v>
      </c>
      <c r="AU860" s="253" t="s">
        <v>85</v>
      </c>
      <c r="AV860" s="14" t="s">
        <v>85</v>
      </c>
      <c r="AW860" s="14" t="s">
        <v>33</v>
      </c>
      <c r="AX860" s="14" t="s">
        <v>72</v>
      </c>
      <c r="AY860" s="253" t="s">
        <v>186</v>
      </c>
    </row>
    <row r="861" s="14" customFormat="1">
      <c r="A861" s="14"/>
      <c r="B861" s="243"/>
      <c r="C861" s="244"/>
      <c r="D861" s="234" t="s">
        <v>196</v>
      </c>
      <c r="E861" s="245" t="s">
        <v>19</v>
      </c>
      <c r="F861" s="246" t="s">
        <v>2889</v>
      </c>
      <c r="G861" s="244"/>
      <c r="H861" s="247">
        <v>1.9299999999999999</v>
      </c>
      <c r="I861" s="248"/>
      <c r="J861" s="244"/>
      <c r="K861" s="244"/>
      <c r="L861" s="249"/>
      <c r="M861" s="250"/>
      <c r="N861" s="251"/>
      <c r="O861" s="251"/>
      <c r="P861" s="251"/>
      <c r="Q861" s="251"/>
      <c r="R861" s="251"/>
      <c r="S861" s="251"/>
      <c r="T861" s="252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53" t="s">
        <v>196</v>
      </c>
      <c r="AU861" s="253" t="s">
        <v>85</v>
      </c>
      <c r="AV861" s="14" t="s">
        <v>85</v>
      </c>
      <c r="AW861" s="14" t="s">
        <v>33</v>
      </c>
      <c r="AX861" s="14" t="s">
        <v>72</v>
      </c>
      <c r="AY861" s="253" t="s">
        <v>186</v>
      </c>
    </row>
    <row r="862" s="2" customFormat="1" ht="49.05" customHeight="1">
      <c r="A862" s="38"/>
      <c r="B862" s="39"/>
      <c r="C862" s="213" t="s">
        <v>913</v>
      </c>
      <c r="D862" s="213" t="s">
        <v>188</v>
      </c>
      <c r="E862" s="214" t="s">
        <v>3335</v>
      </c>
      <c r="F862" s="215" t="s">
        <v>3336</v>
      </c>
      <c r="G862" s="216" t="s">
        <v>230</v>
      </c>
      <c r="H862" s="217">
        <v>1.9570000000000001</v>
      </c>
      <c r="I862" s="218"/>
      <c r="J862" s="219">
        <f>ROUND(I862*H862,2)</f>
        <v>0</v>
      </c>
      <c r="K862" s="220"/>
      <c r="L862" s="44"/>
      <c r="M862" s="221" t="s">
        <v>19</v>
      </c>
      <c r="N862" s="222" t="s">
        <v>44</v>
      </c>
      <c r="O862" s="84"/>
      <c r="P862" s="223">
        <f>O862*H862</f>
        <v>0</v>
      </c>
      <c r="Q862" s="223">
        <v>0</v>
      </c>
      <c r="R862" s="223">
        <f>Q862*H862</f>
        <v>0</v>
      </c>
      <c r="S862" s="223">
        <v>0</v>
      </c>
      <c r="T862" s="224">
        <f>S862*H862</f>
        <v>0</v>
      </c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R862" s="225" t="s">
        <v>306</v>
      </c>
      <c r="AT862" s="225" t="s">
        <v>188</v>
      </c>
      <c r="AU862" s="225" t="s">
        <v>85</v>
      </c>
      <c r="AY862" s="17" t="s">
        <v>186</v>
      </c>
      <c r="BE862" s="226">
        <f>IF(N862="základní",J862,0)</f>
        <v>0</v>
      </c>
      <c r="BF862" s="226">
        <f>IF(N862="snížená",J862,0)</f>
        <v>0</v>
      </c>
      <c r="BG862" s="226">
        <f>IF(N862="zákl. přenesená",J862,0)</f>
        <v>0</v>
      </c>
      <c r="BH862" s="226">
        <f>IF(N862="sníž. přenesená",J862,0)</f>
        <v>0</v>
      </c>
      <c r="BI862" s="226">
        <f>IF(N862="nulová",J862,0)</f>
        <v>0</v>
      </c>
      <c r="BJ862" s="17" t="s">
        <v>85</v>
      </c>
      <c r="BK862" s="226">
        <f>ROUND(I862*H862,2)</f>
        <v>0</v>
      </c>
      <c r="BL862" s="17" t="s">
        <v>306</v>
      </c>
      <c r="BM862" s="225" t="s">
        <v>3337</v>
      </c>
    </row>
    <row r="863" s="2" customFormat="1">
      <c r="A863" s="38"/>
      <c r="B863" s="39"/>
      <c r="C863" s="40"/>
      <c r="D863" s="227" t="s">
        <v>194</v>
      </c>
      <c r="E863" s="40"/>
      <c r="F863" s="228" t="s">
        <v>3338</v>
      </c>
      <c r="G863" s="40"/>
      <c r="H863" s="40"/>
      <c r="I863" s="229"/>
      <c r="J863" s="40"/>
      <c r="K863" s="40"/>
      <c r="L863" s="44"/>
      <c r="M863" s="230"/>
      <c r="N863" s="231"/>
      <c r="O863" s="84"/>
      <c r="P863" s="84"/>
      <c r="Q863" s="84"/>
      <c r="R863" s="84"/>
      <c r="S863" s="84"/>
      <c r="T863" s="85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T863" s="17" t="s">
        <v>194</v>
      </c>
      <c r="AU863" s="17" t="s">
        <v>85</v>
      </c>
    </row>
    <row r="864" s="2" customFormat="1" ht="49.05" customHeight="1">
      <c r="A864" s="38"/>
      <c r="B864" s="39"/>
      <c r="C864" s="213" t="s">
        <v>918</v>
      </c>
      <c r="D864" s="213" t="s">
        <v>188</v>
      </c>
      <c r="E864" s="214" t="s">
        <v>3339</v>
      </c>
      <c r="F864" s="215" t="s">
        <v>3340</v>
      </c>
      <c r="G864" s="216" t="s">
        <v>230</v>
      </c>
      <c r="H864" s="217">
        <v>1.9570000000000001</v>
      </c>
      <c r="I864" s="218"/>
      <c r="J864" s="219">
        <f>ROUND(I864*H864,2)</f>
        <v>0</v>
      </c>
      <c r="K864" s="220"/>
      <c r="L864" s="44"/>
      <c r="M864" s="221" t="s">
        <v>19</v>
      </c>
      <c r="N864" s="222" t="s">
        <v>44</v>
      </c>
      <c r="O864" s="84"/>
      <c r="P864" s="223">
        <f>O864*H864</f>
        <v>0</v>
      </c>
      <c r="Q864" s="223">
        <v>0</v>
      </c>
      <c r="R864" s="223">
        <f>Q864*H864</f>
        <v>0</v>
      </c>
      <c r="S864" s="223">
        <v>0</v>
      </c>
      <c r="T864" s="224">
        <f>S864*H864</f>
        <v>0</v>
      </c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R864" s="225" t="s">
        <v>306</v>
      </c>
      <c r="AT864" s="225" t="s">
        <v>188</v>
      </c>
      <c r="AU864" s="225" t="s">
        <v>85</v>
      </c>
      <c r="AY864" s="17" t="s">
        <v>186</v>
      </c>
      <c r="BE864" s="226">
        <f>IF(N864="základní",J864,0)</f>
        <v>0</v>
      </c>
      <c r="BF864" s="226">
        <f>IF(N864="snížená",J864,0)</f>
        <v>0</v>
      </c>
      <c r="BG864" s="226">
        <f>IF(N864="zákl. přenesená",J864,0)</f>
        <v>0</v>
      </c>
      <c r="BH864" s="226">
        <f>IF(N864="sníž. přenesená",J864,0)</f>
        <v>0</v>
      </c>
      <c r="BI864" s="226">
        <f>IF(N864="nulová",J864,0)</f>
        <v>0</v>
      </c>
      <c r="BJ864" s="17" t="s">
        <v>85</v>
      </c>
      <c r="BK864" s="226">
        <f>ROUND(I864*H864,2)</f>
        <v>0</v>
      </c>
      <c r="BL864" s="17" t="s">
        <v>306</v>
      </c>
      <c r="BM864" s="225" t="s">
        <v>3341</v>
      </c>
    </row>
    <row r="865" s="2" customFormat="1">
      <c r="A865" s="38"/>
      <c r="B865" s="39"/>
      <c r="C865" s="40"/>
      <c r="D865" s="227" t="s">
        <v>194</v>
      </c>
      <c r="E865" s="40"/>
      <c r="F865" s="228" t="s">
        <v>3342</v>
      </c>
      <c r="G865" s="40"/>
      <c r="H865" s="40"/>
      <c r="I865" s="229"/>
      <c r="J865" s="40"/>
      <c r="K865" s="40"/>
      <c r="L865" s="44"/>
      <c r="M865" s="230"/>
      <c r="N865" s="231"/>
      <c r="O865" s="84"/>
      <c r="P865" s="84"/>
      <c r="Q865" s="84"/>
      <c r="R865" s="84"/>
      <c r="S865" s="84"/>
      <c r="T865" s="85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T865" s="17" t="s">
        <v>194</v>
      </c>
      <c r="AU865" s="17" t="s">
        <v>85</v>
      </c>
    </row>
    <row r="866" s="12" customFormat="1" ht="22.8" customHeight="1">
      <c r="A866" s="12"/>
      <c r="B866" s="197"/>
      <c r="C866" s="198"/>
      <c r="D866" s="199" t="s">
        <v>71</v>
      </c>
      <c r="E866" s="211" t="s">
        <v>3343</v>
      </c>
      <c r="F866" s="211" t="s">
        <v>3344</v>
      </c>
      <c r="G866" s="198"/>
      <c r="H866" s="198"/>
      <c r="I866" s="201"/>
      <c r="J866" s="212">
        <f>BK866</f>
        <v>0</v>
      </c>
      <c r="K866" s="198"/>
      <c r="L866" s="203"/>
      <c r="M866" s="204"/>
      <c r="N866" s="205"/>
      <c r="O866" s="205"/>
      <c r="P866" s="206">
        <f>SUM(P867:P941)</f>
        <v>0</v>
      </c>
      <c r="Q866" s="205"/>
      <c r="R866" s="206">
        <f>SUM(R867:R941)</f>
        <v>0.3918181</v>
      </c>
      <c r="S866" s="205"/>
      <c r="T866" s="207">
        <f>SUM(T867:T941)</f>
        <v>0</v>
      </c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R866" s="208" t="s">
        <v>85</v>
      </c>
      <c r="AT866" s="209" t="s">
        <v>71</v>
      </c>
      <c r="AU866" s="209" t="s">
        <v>79</v>
      </c>
      <c r="AY866" s="208" t="s">
        <v>186</v>
      </c>
      <c r="BK866" s="210">
        <f>SUM(BK867:BK941)</f>
        <v>0</v>
      </c>
    </row>
    <row r="867" s="2" customFormat="1" ht="24.15" customHeight="1">
      <c r="A867" s="38"/>
      <c r="B867" s="39"/>
      <c r="C867" s="213" t="s">
        <v>925</v>
      </c>
      <c r="D867" s="213" t="s">
        <v>188</v>
      </c>
      <c r="E867" s="214" t="s">
        <v>3345</v>
      </c>
      <c r="F867" s="215" t="s">
        <v>3346</v>
      </c>
      <c r="G867" s="216" t="s">
        <v>256</v>
      </c>
      <c r="H867" s="217">
        <v>22.928000000000001</v>
      </c>
      <c r="I867" s="218"/>
      <c r="J867" s="219">
        <f>ROUND(I867*H867,2)</f>
        <v>0</v>
      </c>
      <c r="K867" s="220"/>
      <c r="L867" s="44"/>
      <c r="M867" s="221" t="s">
        <v>19</v>
      </c>
      <c r="N867" s="222" t="s">
        <v>44</v>
      </c>
      <c r="O867" s="84"/>
      <c r="P867" s="223">
        <f>O867*H867</f>
        <v>0</v>
      </c>
      <c r="Q867" s="223">
        <v>0</v>
      </c>
      <c r="R867" s="223">
        <f>Q867*H867</f>
        <v>0</v>
      </c>
      <c r="S867" s="223">
        <v>0</v>
      </c>
      <c r="T867" s="224">
        <f>S867*H867</f>
        <v>0</v>
      </c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R867" s="225" t="s">
        <v>306</v>
      </c>
      <c r="AT867" s="225" t="s">
        <v>188</v>
      </c>
      <c r="AU867" s="225" t="s">
        <v>85</v>
      </c>
      <c r="AY867" s="17" t="s">
        <v>186</v>
      </c>
      <c r="BE867" s="226">
        <f>IF(N867="základní",J867,0)</f>
        <v>0</v>
      </c>
      <c r="BF867" s="226">
        <f>IF(N867="snížená",J867,0)</f>
        <v>0</v>
      </c>
      <c r="BG867" s="226">
        <f>IF(N867="zákl. přenesená",J867,0)</f>
        <v>0</v>
      </c>
      <c r="BH867" s="226">
        <f>IF(N867="sníž. přenesená",J867,0)</f>
        <v>0</v>
      </c>
      <c r="BI867" s="226">
        <f>IF(N867="nulová",J867,0)</f>
        <v>0</v>
      </c>
      <c r="BJ867" s="17" t="s">
        <v>85</v>
      </c>
      <c r="BK867" s="226">
        <f>ROUND(I867*H867,2)</f>
        <v>0</v>
      </c>
      <c r="BL867" s="17" t="s">
        <v>306</v>
      </c>
      <c r="BM867" s="225" t="s">
        <v>3347</v>
      </c>
    </row>
    <row r="868" s="2" customFormat="1">
      <c r="A868" s="38"/>
      <c r="B868" s="39"/>
      <c r="C868" s="40"/>
      <c r="D868" s="227" t="s">
        <v>194</v>
      </c>
      <c r="E868" s="40"/>
      <c r="F868" s="228" t="s">
        <v>3348</v>
      </c>
      <c r="G868" s="40"/>
      <c r="H868" s="40"/>
      <c r="I868" s="229"/>
      <c r="J868" s="40"/>
      <c r="K868" s="40"/>
      <c r="L868" s="44"/>
      <c r="M868" s="230"/>
      <c r="N868" s="231"/>
      <c r="O868" s="84"/>
      <c r="P868" s="84"/>
      <c r="Q868" s="84"/>
      <c r="R868" s="84"/>
      <c r="S868" s="84"/>
      <c r="T868" s="85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T868" s="17" t="s">
        <v>194</v>
      </c>
      <c r="AU868" s="17" t="s">
        <v>85</v>
      </c>
    </row>
    <row r="869" s="13" customFormat="1">
      <c r="A869" s="13"/>
      <c r="B869" s="232"/>
      <c r="C869" s="233"/>
      <c r="D869" s="234" t="s">
        <v>196</v>
      </c>
      <c r="E869" s="235" t="s">
        <v>19</v>
      </c>
      <c r="F869" s="236" t="s">
        <v>287</v>
      </c>
      <c r="G869" s="233"/>
      <c r="H869" s="235" t="s">
        <v>19</v>
      </c>
      <c r="I869" s="237"/>
      <c r="J869" s="233"/>
      <c r="K869" s="233"/>
      <c r="L869" s="238"/>
      <c r="M869" s="239"/>
      <c r="N869" s="240"/>
      <c r="O869" s="240"/>
      <c r="P869" s="240"/>
      <c r="Q869" s="240"/>
      <c r="R869" s="240"/>
      <c r="S869" s="240"/>
      <c r="T869" s="241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42" t="s">
        <v>196</v>
      </c>
      <c r="AU869" s="242" t="s">
        <v>85</v>
      </c>
      <c r="AV869" s="13" t="s">
        <v>79</v>
      </c>
      <c r="AW869" s="13" t="s">
        <v>33</v>
      </c>
      <c r="AX869" s="13" t="s">
        <v>72</v>
      </c>
      <c r="AY869" s="242" t="s">
        <v>186</v>
      </c>
    </row>
    <row r="870" s="14" customFormat="1">
      <c r="A870" s="14"/>
      <c r="B870" s="243"/>
      <c r="C870" s="244"/>
      <c r="D870" s="234" t="s">
        <v>196</v>
      </c>
      <c r="E870" s="245" t="s">
        <v>19</v>
      </c>
      <c r="F870" s="246" t="s">
        <v>3349</v>
      </c>
      <c r="G870" s="244"/>
      <c r="H870" s="247">
        <v>3.0750000000000002</v>
      </c>
      <c r="I870" s="248"/>
      <c r="J870" s="244"/>
      <c r="K870" s="244"/>
      <c r="L870" s="249"/>
      <c r="M870" s="250"/>
      <c r="N870" s="251"/>
      <c r="O870" s="251"/>
      <c r="P870" s="251"/>
      <c r="Q870" s="251"/>
      <c r="R870" s="251"/>
      <c r="S870" s="251"/>
      <c r="T870" s="252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53" t="s">
        <v>196</v>
      </c>
      <c r="AU870" s="253" t="s">
        <v>85</v>
      </c>
      <c r="AV870" s="14" t="s">
        <v>85</v>
      </c>
      <c r="AW870" s="14" t="s">
        <v>33</v>
      </c>
      <c r="AX870" s="14" t="s">
        <v>72</v>
      </c>
      <c r="AY870" s="253" t="s">
        <v>186</v>
      </c>
    </row>
    <row r="871" s="14" customFormat="1">
      <c r="A871" s="14"/>
      <c r="B871" s="243"/>
      <c r="C871" s="244"/>
      <c r="D871" s="234" t="s">
        <v>196</v>
      </c>
      <c r="E871" s="245" t="s">
        <v>19</v>
      </c>
      <c r="F871" s="246" t="s">
        <v>3350</v>
      </c>
      <c r="G871" s="244"/>
      <c r="H871" s="247">
        <v>4.5880000000000001</v>
      </c>
      <c r="I871" s="248"/>
      <c r="J871" s="244"/>
      <c r="K871" s="244"/>
      <c r="L871" s="249"/>
      <c r="M871" s="250"/>
      <c r="N871" s="251"/>
      <c r="O871" s="251"/>
      <c r="P871" s="251"/>
      <c r="Q871" s="251"/>
      <c r="R871" s="251"/>
      <c r="S871" s="251"/>
      <c r="T871" s="252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53" t="s">
        <v>196</v>
      </c>
      <c r="AU871" s="253" t="s">
        <v>85</v>
      </c>
      <c r="AV871" s="14" t="s">
        <v>85</v>
      </c>
      <c r="AW871" s="14" t="s">
        <v>33</v>
      </c>
      <c r="AX871" s="14" t="s">
        <v>72</v>
      </c>
      <c r="AY871" s="253" t="s">
        <v>186</v>
      </c>
    </row>
    <row r="872" s="14" customFormat="1">
      <c r="A872" s="14"/>
      <c r="B872" s="243"/>
      <c r="C872" s="244"/>
      <c r="D872" s="234" t="s">
        <v>196</v>
      </c>
      <c r="E872" s="245" t="s">
        <v>19</v>
      </c>
      <c r="F872" s="246" t="s">
        <v>3351</v>
      </c>
      <c r="G872" s="244"/>
      <c r="H872" s="247">
        <v>4.6740000000000004</v>
      </c>
      <c r="I872" s="248"/>
      <c r="J872" s="244"/>
      <c r="K872" s="244"/>
      <c r="L872" s="249"/>
      <c r="M872" s="250"/>
      <c r="N872" s="251"/>
      <c r="O872" s="251"/>
      <c r="P872" s="251"/>
      <c r="Q872" s="251"/>
      <c r="R872" s="251"/>
      <c r="S872" s="251"/>
      <c r="T872" s="252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53" t="s">
        <v>196</v>
      </c>
      <c r="AU872" s="253" t="s">
        <v>85</v>
      </c>
      <c r="AV872" s="14" t="s">
        <v>85</v>
      </c>
      <c r="AW872" s="14" t="s">
        <v>33</v>
      </c>
      <c r="AX872" s="14" t="s">
        <v>72</v>
      </c>
      <c r="AY872" s="253" t="s">
        <v>186</v>
      </c>
    </row>
    <row r="873" s="14" customFormat="1">
      <c r="A873" s="14"/>
      <c r="B873" s="243"/>
      <c r="C873" s="244"/>
      <c r="D873" s="234" t="s">
        <v>196</v>
      </c>
      <c r="E873" s="245" t="s">
        <v>19</v>
      </c>
      <c r="F873" s="246" t="s">
        <v>3352</v>
      </c>
      <c r="G873" s="244"/>
      <c r="H873" s="247">
        <v>4.6989999999999998</v>
      </c>
      <c r="I873" s="248"/>
      <c r="J873" s="244"/>
      <c r="K873" s="244"/>
      <c r="L873" s="249"/>
      <c r="M873" s="250"/>
      <c r="N873" s="251"/>
      <c r="O873" s="251"/>
      <c r="P873" s="251"/>
      <c r="Q873" s="251"/>
      <c r="R873" s="251"/>
      <c r="S873" s="251"/>
      <c r="T873" s="252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53" t="s">
        <v>196</v>
      </c>
      <c r="AU873" s="253" t="s">
        <v>85</v>
      </c>
      <c r="AV873" s="14" t="s">
        <v>85</v>
      </c>
      <c r="AW873" s="14" t="s">
        <v>33</v>
      </c>
      <c r="AX873" s="14" t="s">
        <v>72</v>
      </c>
      <c r="AY873" s="253" t="s">
        <v>186</v>
      </c>
    </row>
    <row r="874" s="14" customFormat="1">
      <c r="A874" s="14"/>
      <c r="B874" s="243"/>
      <c r="C874" s="244"/>
      <c r="D874" s="234" t="s">
        <v>196</v>
      </c>
      <c r="E874" s="245" t="s">
        <v>19</v>
      </c>
      <c r="F874" s="246" t="s">
        <v>3353</v>
      </c>
      <c r="G874" s="244"/>
      <c r="H874" s="247">
        <v>3.6779999999999999</v>
      </c>
      <c r="I874" s="248"/>
      <c r="J874" s="244"/>
      <c r="K874" s="244"/>
      <c r="L874" s="249"/>
      <c r="M874" s="250"/>
      <c r="N874" s="251"/>
      <c r="O874" s="251"/>
      <c r="P874" s="251"/>
      <c r="Q874" s="251"/>
      <c r="R874" s="251"/>
      <c r="S874" s="251"/>
      <c r="T874" s="252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253" t="s">
        <v>196</v>
      </c>
      <c r="AU874" s="253" t="s">
        <v>85</v>
      </c>
      <c r="AV874" s="14" t="s">
        <v>85</v>
      </c>
      <c r="AW874" s="14" t="s">
        <v>33</v>
      </c>
      <c r="AX874" s="14" t="s">
        <v>72</v>
      </c>
      <c r="AY874" s="253" t="s">
        <v>186</v>
      </c>
    </row>
    <row r="875" s="14" customFormat="1">
      <c r="A875" s="14"/>
      <c r="B875" s="243"/>
      <c r="C875" s="244"/>
      <c r="D875" s="234" t="s">
        <v>196</v>
      </c>
      <c r="E875" s="245" t="s">
        <v>19</v>
      </c>
      <c r="F875" s="246" t="s">
        <v>3354</v>
      </c>
      <c r="G875" s="244"/>
      <c r="H875" s="247">
        <v>2.214</v>
      </c>
      <c r="I875" s="248"/>
      <c r="J875" s="244"/>
      <c r="K875" s="244"/>
      <c r="L875" s="249"/>
      <c r="M875" s="250"/>
      <c r="N875" s="251"/>
      <c r="O875" s="251"/>
      <c r="P875" s="251"/>
      <c r="Q875" s="251"/>
      <c r="R875" s="251"/>
      <c r="S875" s="251"/>
      <c r="T875" s="252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53" t="s">
        <v>196</v>
      </c>
      <c r="AU875" s="253" t="s">
        <v>85</v>
      </c>
      <c r="AV875" s="14" t="s">
        <v>85</v>
      </c>
      <c r="AW875" s="14" t="s">
        <v>33</v>
      </c>
      <c r="AX875" s="14" t="s">
        <v>72</v>
      </c>
      <c r="AY875" s="253" t="s">
        <v>186</v>
      </c>
    </row>
    <row r="876" s="2" customFormat="1" ht="24.15" customHeight="1">
      <c r="A876" s="38"/>
      <c r="B876" s="39"/>
      <c r="C876" s="213" t="s">
        <v>931</v>
      </c>
      <c r="D876" s="213" t="s">
        <v>188</v>
      </c>
      <c r="E876" s="214" t="s">
        <v>3355</v>
      </c>
      <c r="F876" s="215" t="s">
        <v>3356</v>
      </c>
      <c r="G876" s="216" t="s">
        <v>256</v>
      </c>
      <c r="H876" s="217">
        <v>22.928000000000001</v>
      </c>
      <c r="I876" s="218"/>
      <c r="J876" s="219">
        <f>ROUND(I876*H876,2)</f>
        <v>0</v>
      </c>
      <c r="K876" s="220"/>
      <c r="L876" s="44"/>
      <c r="M876" s="221" t="s">
        <v>19</v>
      </c>
      <c r="N876" s="222" t="s">
        <v>44</v>
      </c>
      <c r="O876" s="84"/>
      <c r="P876" s="223">
        <f>O876*H876</f>
        <v>0</v>
      </c>
      <c r="Q876" s="223">
        <v>0.00029999999999999997</v>
      </c>
      <c r="R876" s="223">
        <f>Q876*H876</f>
        <v>0.0068783999999999998</v>
      </c>
      <c r="S876" s="223">
        <v>0</v>
      </c>
      <c r="T876" s="224">
        <f>S876*H876</f>
        <v>0</v>
      </c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R876" s="225" t="s">
        <v>306</v>
      </c>
      <c r="AT876" s="225" t="s">
        <v>188</v>
      </c>
      <c r="AU876" s="225" t="s">
        <v>85</v>
      </c>
      <c r="AY876" s="17" t="s">
        <v>186</v>
      </c>
      <c r="BE876" s="226">
        <f>IF(N876="základní",J876,0)</f>
        <v>0</v>
      </c>
      <c r="BF876" s="226">
        <f>IF(N876="snížená",J876,0)</f>
        <v>0</v>
      </c>
      <c r="BG876" s="226">
        <f>IF(N876="zákl. přenesená",J876,0)</f>
        <v>0</v>
      </c>
      <c r="BH876" s="226">
        <f>IF(N876="sníž. přenesená",J876,0)</f>
        <v>0</v>
      </c>
      <c r="BI876" s="226">
        <f>IF(N876="nulová",J876,0)</f>
        <v>0</v>
      </c>
      <c r="BJ876" s="17" t="s">
        <v>85</v>
      </c>
      <c r="BK876" s="226">
        <f>ROUND(I876*H876,2)</f>
        <v>0</v>
      </c>
      <c r="BL876" s="17" t="s">
        <v>306</v>
      </c>
      <c r="BM876" s="225" t="s">
        <v>3357</v>
      </c>
    </row>
    <row r="877" s="2" customFormat="1">
      <c r="A877" s="38"/>
      <c r="B877" s="39"/>
      <c r="C877" s="40"/>
      <c r="D877" s="227" t="s">
        <v>194</v>
      </c>
      <c r="E877" s="40"/>
      <c r="F877" s="228" t="s">
        <v>3358</v>
      </c>
      <c r="G877" s="40"/>
      <c r="H877" s="40"/>
      <c r="I877" s="229"/>
      <c r="J877" s="40"/>
      <c r="K877" s="40"/>
      <c r="L877" s="44"/>
      <c r="M877" s="230"/>
      <c r="N877" s="231"/>
      <c r="O877" s="84"/>
      <c r="P877" s="84"/>
      <c r="Q877" s="84"/>
      <c r="R877" s="84"/>
      <c r="S877" s="84"/>
      <c r="T877" s="85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T877" s="17" t="s">
        <v>194</v>
      </c>
      <c r="AU877" s="17" t="s">
        <v>85</v>
      </c>
    </row>
    <row r="878" s="13" customFormat="1">
      <c r="A878" s="13"/>
      <c r="B878" s="232"/>
      <c r="C878" s="233"/>
      <c r="D878" s="234" t="s">
        <v>196</v>
      </c>
      <c r="E878" s="235" t="s">
        <v>19</v>
      </c>
      <c r="F878" s="236" t="s">
        <v>287</v>
      </c>
      <c r="G878" s="233"/>
      <c r="H878" s="235" t="s">
        <v>19</v>
      </c>
      <c r="I878" s="237"/>
      <c r="J878" s="233"/>
      <c r="K878" s="233"/>
      <c r="L878" s="238"/>
      <c r="M878" s="239"/>
      <c r="N878" s="240"/>
      <c r="O878" s="240"/>
      <c r="P878" s="240"/>
      <c r="Q878" s="240"/>
      <c r="R878" s="240"/>
      <c r="S878" s="240"/>
      <c r="T878" s="241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42" t="s">
        <v>196</v>
      </c>
      <c r="AU878" s="242" t="s">
        <v>85</v>
      </c>
      <c r="AV878" s="13" t="s">
        <v>79</v>
      </c>
      <c r="AW878" s="13" t="s">
        <v>33</v>
      </c>
      <c r="AX878" s="13" t="s">
        <v>72</v>
      </c>
      <c r="AY878" s="242" t="s">
        <v>186</v>
      </c>
    </row>
    <row r="879" s="14" customFormat="1">
      <c r="A879" s="14"/>
      <c r="B879" s="243"/>
      <c r="C879" s="244"/>
      <c r="D879" s="234" t="s">
        <v>196</v>
      </c>
      <c r="E879" s="245" t="s">
        <v>19</v>
      </c>
      <c r="F879" s="246" t="s">
        <v>3349</v>
      </c>
      <c r="G879" s="244"/>
      <c r="H879" s="247">
        <v>3.0750000000000002</v>
      </c>
      <c r="I879" s="248"/>
      <c r="J879" s="244"/>
      <c r="K879" s="244"/>
      <c r="L879" s="249"/>
      <c r="M879" s="250"/>
      <c r="N879" s="251"/>
      <c r="O879" s="251"/>
      <c r="P879" s="251"/>
      <c r="Q879" s="251"/>
      <c r="R879" s="251"/>
      <c r="S879" s="251"/>
      <c r="T879" s="252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T879" s="253" t="s">
        <v>196</v>
      </c>
      <c r="AU879" s="253" t="s">
        <v>85</v>
      </c>
      <c r="AV879" s="14" t="s">
        <v>85</v>
      </c>
      <c r="AW879" s="14" t="s">
        <v>33</v>
      </c>
      <c r="AX879" s="14" t="s">
        <v>72</v>
      </c>
      <c r="AY879" s="253" t="s">
        <v>186</v>
      </c>
    </row>
    <row r="880" s="14" customFormat="1">
      <c r="A880" s="14"/>
      <c r="B880" s="243"/>
      <c r="C880" s="244"/>
      <c r="D880" s="234" t="s">
        <v>196</v>
      </c>
      <c r="E880" s="245" t="s">
        <v>19</v>
      </c>
      <c r="F880" s="246" t="s">
        <v>3350</v>
      </c>
      <c r="G880" s="244"/>
      <c r="H880" s="247">
        <v>4.5880000000000001</v>
      </c>
      <c r="I880" s="248"/>
      <c r="J880" s="244"/>
      <c r="K880" s="244"/>
      <c r="L880" s="249"/>
      <c r="M880" s="250"/>
      <c r="N880" s="251"/>
      <c r="O880" s="251"/>
      <c r="P880" s="251"/>
      <c r="Q880" s="251"/>
      <c r="R880" s="251"/>
      <c r="S880" s="251"/>
      <c r="T880" s="252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3" t="s">
        <v>196</v>
      </c>
      <c r="AU880" s="253" t="s">
        <v>85</v>
      </c>
      <c r="AV880" s="14" t="s">
        <v>85</v>
      </c>
      <c r="AW880" s="14" t="s">
        <v>33</v>
      </c>
      <c r="AX880" s="14" t="s">
        <v>72</v>
      </c>
      <c r="AY880" s="253" t="s">
        <v>186</v>
      </c>
    </row>
    <row r="881" s="14" customFormat="1">
      <c r="A881" s="14"/>
      <c r="B881" s="243"/>
      <c r="C881" s="244"/>
      <c r="D881" s="234" t="s">
        <v>196</v>
      </c>
      <c r="E881" s="245" t="s">
        <v>19</v>
      </c>
      <c r="F881" s="246" t="s">
        <v>3351</v>
      </c>
      <c r="G881" s="244"/>
      <c r="H881" s="247">
        <v>4.6740000000000004</v>
      </c>
      <c r="I881" s="248"/>
      <c r="J881" s="244"/>
      <c r="K881" s="244"/>
      <c r="L881" s="249"/>
      <c r="M881" s="250"/>
      <c r="N881" s="251"/>
      <c r="O881" s="251"/>
      <c r="P881" s="251"/>
      <c r="Q881" s="251"/>
      <c r="R881" s="251"/>
      <c r="S881" s="251"/>
      <c r="T881" s="252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53" t="s">
        <v>196</v>
      </c>
      <c r="AU881" s="253" t="s">
        <v>85</v>
      </c>
      <c r="AV881" s="14" t="s">
        <v>85</v>
      </c>
      <c r="AW881" s="14" t="s">
        <v>33</v>
      </c>
      <c r="AX881" s="14" t="s">
        <v>72</v>
      </c>
      <c r="AY881" s="253" t="s">
        <v>186</v>
      </c>
    </row>
    <row r="882" s="14" customFormat="1">
      <c r="A882" s="14"/>
      <c r="B882" s="243"/>
      <c r="C882" s="244"/>
      <c r="D882" s="234" t="s">
        <v>196</v>
      </c>
      <c r="E882" s="245" t="s">
        <v>19</v>
      </c>
      <c r="F882" s="246" t="s">
        <v>3352</v>
      </c>
      <c r="G882" s="244"/>
      <c r="H882" s="247">
        <v>4.6989999999999998</v>
      </c>
      <c r="I882" s="248"/>
      <c r="J882" s="244"/>
      <c r="K882" s="244"/>
      <c r="L882" s="249"/>
      <c r="M882" s="250"/>
      <c r="N882" s="251"/>
      <c r="O882" s="251"/>
      <c r="P882" s="251"/>
      <c r="Q882" s="251"/>
      <c r="R882" s="251"/>
      <c r="S882" s="251"/>
      <c r="T882" s="252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53" t="s">
        <v>196</v>
      </c>
      <c r="AU882" s="253" t="s">
        <v>85</v>
      </c>
      <c r="AV882" s="14" t="s">
        <v>85</v>
      </c>
      <c r="AW882" s="14" t="s">
        <v>33</v>
      </c>
      <c r="AX882" s="14" t="s">
        <v>72</v>
      </c>
      <c r="AY882" s="253" t="s">
        <v>186</v>
      </c>
    </row>
    <row r="883" s="14" customFormat="1">
      <c r="A883" s="14"/>
      <c r="B883" s="243"/>
      <c r="C883" s="244"/>
      <c r="D883" s="234" t="s">
        <v>196</v>
      </c>
      <c r="E883" s="245" t="s">
        <v>19</v>
      </c>
      <c r="F883" s="246" t="s">
        <v>3353</v>
      </c>
      <c r="G883" s="244"/>
      <c r="H883" s="247">
        <v>3.6779999999999999</v>
      </c>
      <c r="I883" s="248"/>
      <c r="J883" s="244"/>
      <c r="K883" s="244"/>
      <c r="L883" s="249"/>
      <c r="M883" s="250"/>
      <c r="N883" s="251"/>
      <c r="O883" s="251"/>
      <c r="P883" s="251"/>
      <c r="Q883" s="251"/>
      <c r="R883" s="251"/>
      <c r="S883" s="251"/>
      <c r="T883" s="252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53" t="s">
        <v>196</v>
      </c>
      <c r="AU883" s="253" t="s">
        <v>85</v>
      </c>
      <c r="AV883" s="14" t="s">
        <v>85</v>
      </c>
      <c r="AW883" s="14" t="s">
        <v>33</v>
      </c>
      <c r="AX883" s="14" t="s">
        <v>72</v>
      </c>
      <c r="AY883" s="253" t="s">
        <v>186</v>
      </c>
    </row>
    <row r="884" s="14" customFormat="1">
      <c r="A884" s="14"/>
      <c r="B884" s="243"/>
      <c r="C884" s="244"/>
      <c r="D884" s="234" t="s">
        <v>196</v>
      </c>
      <c r="E884" s="245" t="s">
        <v>19</v>
      </c>
      <c r="F884" s="246" t="s">
        <v>3354</v>
      </c>
      <c r="G884" s="244"/>
      <c r="H884" s="247">
        <v>2.214</v>
      </c>
      <c r="I884" s="248"/>
      <c r="J884" s="244"/>
      <c r="K884" s="244"/>
      <c r="L884" s="249"/>
      <c r="M884" s="250"/>
      <c r="N884" s="251"/>
      <c r="O884" s="251"/>
      <c r="P884" s="251"/>
      <c r="Q884" s="251"/>
      <c r="R884" s="251"/>
      <c r="S884" s="251"/>
      <c r="T884" s="252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53" t="s">
        <v>196</v>
      </c>
      <c r="AU884" s="253" t="s">
        <v>85</v>
      </c>
      <c r="AV884" s="14" t="s">
        <v>85</v>
      </c>
      <c r="AW884" s="14" t="s">
        <v>33</v>
      </c>
      <c r="AX884" s="14" t="s">
        <v>72</v>
      </c>
      <c r="AY884" s="253" t="s">
        <v>186</v>
      </c>
    </row>
    <row r="885" s="2" customFormat="1" ht="37.8" customHeight="1">
      <c r="A885" s="38"/>
      <c r="B885" s="39"/>
      <c r="C885" s="213" t="s">
        <v>937</v>
      </c>
      <c r="D885" s="213" t="s">
        <v>188</v>
      </c>
      <c r="E885" s="214" t="s">
        <v>3359</v>
      </c>
      <c r="F885" s="215" t="s">
        <v>3360</v>
      </c>
      <c r="G885" s="216" t="s">
        <v>256</v>
      </c>
      <c r="H885" s="217">
        <v>4.5880000000000001</v>
      </c>
      <c r="I885" s="218"/>
      <c r="J885" s="219">
        <f>ROUND(I885*H885,2)</f>
        <v>0</v>
      </c>
      <c r="K885" s="220"/>
      <c r="L885" s="44"/>
      <c r="M885" s="221" t="s">
        <v>19</v>
      </c>
      <c r="N885" s="222" t="s">
        <v>44</v>
      </c>
      <c r="O885" s="84"/>
      <c r="P885" s="223">
        <f>O885*H885</f>
        <v>0</v>
      </c>
      <c r="Q885" s="223">
        <v>0.0050499999999999998</v>
      </c>
      <c r="R885" s="223">
        <f>Q885*H885</f>
        <v>0.0231694</v>
      </c>
      <c r="S885" s="223">
        <v>0</v>
      </c>
      <c r="T885" s="224">
        <f>S885*H885</f>
        <v>0</v>
      </c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R885" s="225" t="s">
        <v>306</v>
      </c>
      <c r="AT885" s="225" t="s">
        <v>188</v>
      </c>
      <c r="AU885" s="225" t="s">
        <v>85</v>
      </c>
      <c r="AY885" s="17" t="s">
        <v>186</v>
      </c>
      <c r="BE885" s="226">
        <f>IF(N885="základní",J885,0)</f>
        <v>0</v>
      </c>
      <c r="BF885" s="226">
        <f>IF(N885="snížená",J885,0)</f>
        <v>0</v>
      </c>
      <c r="BG885" s="226">
        <f>IF(N885="zákl. přenesená",J885,0)</f>
        <v>0</v>
      </c>
      <c r="BH885" s="226">
        <f>IF(N885="sníž. přenesená",J885,0)</f>
        <v>0</v>
      </c>
      <c r="BI885" s="226">
        <f>IF(N885="nulová",J885,0)</f>
        <v>0</v>
      </c>
      <c r="BJ885" s="17" t="s">
        <v>85</v>
      </c>
      <c r="BK885" s="226">
        <f>ROUND(I885*H885,2)</f>
        <v>0</v>
      </c>
      <c r="BL885" s="17" t="s">
        <v>306</v>
      </c>
      <c r="BM885" s="225" t="s">
        <v>3361</v>
      </c>
    </row>
    <row r="886" s="2" customFormat="1">
      <c r="A886" s="38"/>
      <c r="B886" s="39"/>
      <c r="C886" s="40"/>
      <c r="D886" s="227" t="s">
        <v>194</v>
      </c>
      <c r="E886" s="40"/>
      <c r="F886" s="228" t="s">
        <v>3362</v>
      </c>
      <c r="G886" s="40"/>
      <c r="H886" s="40"/>
      <c r="I886" s="229"/>
      <c r="J886" s="40"/>
      <c r="K886" s="40"/>
      <c r="L886" s="44"/>
      <c r="M886" s="230"/>
      <c r="N886" s="231"/>
      <c r="O886" s="84"/>
      <c r="P886" s="84"/>
      <c r="Q886" s="84"/>
      <c r="R886" s="84"/>
      <c r="S886" s="84"/>
      <c r="T886" s="85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T886" s="17" t="s">
        <v>194</v>
      </c>
      <c r="AU886" s="17" t="s">
        <v>85</v>
      </c>
    </row>
    <row r="887" s="13" customFormat="1">
      <c r="A887" s="13"/>
      <c r="B887" s="232"/>
      <c r="C887" s="233"/>
      <c r="D887" s="234" t="s">
        <v>196</v>
      </c>
      <c r="E887" s="235" t="s">
        <v>19</v>
      </c>
      <c r="F887" s="236" t="s">
        <v>287</v>
      </c>
      <c r="G887" s="233"/>
      <c r="H887" s="235" t="s">
        <v>19</v>
      </c>
      <c r="I887" s="237"/>
      <c r="J887" s="233"/>
      <c r="K887" s="233"/>
      <c r="L887" s="238"/>
      <c r="M887" s="239"/>
      <c r="N887" s="240"/>
      <c r="O887" s="240"/>
      <c r="P887" s="240"/>
      <c r="Q887" s="240"/>
      <c r="R887" s="240"/>
      <c r="S887" s="240"/>
      <c r="T887" s="241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42" t="s">
        <v>196</v>
      </c>
      <c r="AU887" s="242" t="s">
        <v>85</v>
      </c>
      <c r="AV887" s="13" t="s">
        <v>79</v>
      </c>
      <c r="AW887" s="13" t="s">
        <v>33</v>
      </c>
      <c r="AX887" s="13" t="s">
        <v>72</v>
      </c>
      <c r="AY887" s="242" t="s">
        <v>186</v>
      </c>
    </row>
    <row r="888" s="14" customFormat="1">
      <c r="A888" s="14"/>
      <c r="B888" s="243"/>
      <c r="C888" s="244"/>
      <c r="D888" s="234" t="s">
        <v>196</v>
      </c>
      <c r="E888" s="245" t="s">
        <v>19</v>
      </c>
      <c r="F888" s="246" t="s">
        <v>3350</v>
      </c>
      <c r="G888" s="244"/>
      <c r="H888" s="247">
        <v>4.5880000000000001</v>
      </c>
      <c r="I888" s="248"/>
      <c r="J888" s="244"/>
      <c r="K888" s="244"/>
      <c r="L888" s="249"/>
      <c r="M888" s="250"/>
      <c r="N888" s="251"/>
      <c r="O888" s="251"/>
      <c r="P888" s="251"/>
      <c r="Q888" s="251"/>
      <c r="R888" s="251"/>
      <c r="S888" s="251"/>
      <c r="T888" s="252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53" t="s">
        <v>196</v>
      </c>
      <c r="AU888" s="253" t="s">
        <v>85</v>
      </c>
      <c r="AV888" s="14" t="s">
        <v>85</v>
      </c>
      <c r="AW888" s="14" t="s">
        <v>33</v>
      </c>
      <c r="AX888" s="14" t="s">
        <v>72</v>
      </c>
      <c r="AY888" s="253" t="s">
        <v>186</v>
      </c>
    </row>
    <row r="889" s="2" customFormat="1" ht="16.5" customHeight="1">
      <c r="A889" s="38"/>
      <c r="B889" s="39"/>
      <c r="C889" s="254" t="s">
        <v>942</v>
      </c>
      <c r="D889" s="254" t="s">
        <v>236</v>
      </c>
      <c r="E889" s="255" t="s">
        <v>3363</v>
      </c>
      <c r="F889" s="256" t="s">
        <v>3364</v>
      </c>
      <c r="G889" s="257" t="s">
        <v>256</v>
      </c>
      <c r="H889" s="258">
        <v>5.0469999999999997</v>
      </c>
      <c r="I889" s="259"/>
      <c r="J889" s="260">
        <f>ROUND(I889*H889,2)</f>
        <v>0</v>
      </c>
      <c r="K889" s="261"/>
      <c r="L889" s="262"/>
      <c r="M889" s="263" t="s">
        <v>19</v>
      </c>
      <c r="N889" s="264" t="s">
        <v>44</v>
      </c>
      <c r="O889" s="84"/>
      <c r="P889" s="223">
        <f>O889*H889</f>
        <v>0</v>
      </c>
      <c r="Q889" s="223">
        <v>0.01</v>
      </c>
      <c r="R889" s="223">
        <f>Q889*H889</f>
        <v>0.050470000000000001</v>
      </c>
      <c r="S889" s="223">
        <v>0</v>
      </c>
      <c r="T889" s="224">
        <f>S889*H889</f>
        <v>0</v>
      </c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R889" s="225" t="s">
        <v>406</v>
      </c>
      <c r="AT889" s="225" t="s">
        <v>236</v>
      </c>
      <c r="AU889" s="225" t="s">
        <v>85</v>
      </c>
      <c r="AY889" s="17" t="s">
        <v>186</v>
      </c>
      <c r="BE889" s="226">
        <f>IF(N889="základní",J889,0)</f>
        <v>0</v>
      </c>
      <c r="BF889" s="226">
        <f>IF(N889="snížená",J889,0)</f>
        <v>0</v>
      </c>
      <c r="BG889" s="226">
        <f>IF(N889="zákl. přenesená",J889,0)</f>
        <v>0</v>
      </c>
      <c r="BH889" s="226">
        <f>IF(N889="sníž. přenesená",J889,0)</f>
        <v>0</v>
      </c>
      <c r="BI889" s="226">
        <f>IF(N889="nulová",J889,0)</f>
        <v>0</v>
      </c>
      <c r="BJ889" s="17" t="s">
        <v>85</v>
      </c>
      <c r="BK889" s="226">
        <f>ROUND(I889*H889,2)</f>
        <v>0</v>
      </c>
      <c r="BL889" s="17" t="s">
        <v>306</v>
      </c>
      <c r="BM889" s="225" t="s">
        <v>3365</v>
      </c>
    </row>
    <row r="890" s="2" customFormat="1">
      <c r="A890" s="38"/>
      <c r="B890" s="39"/>
      <c r="C890" s="40"/>
      <c r="D890" s="234" t="s">
        <v>1472</v>
      </c>
      <c r="E890" s="40"/>
      <c r="F890" s="272" t="s">
        <v>3366</v>
      </c>
      <c r="G890" s="40"/>
      <c r="H890" s="40"/>
      <c r="I890" s="229"/>
      <c r="J890" s="40"/>
      <c r="K890" s="40"/>
      <c r="L890" s="44"/>
      <c r="M890" s="230"/>
      <c r="N890" s="231"/>
      <c r="O890" s="84"/>
      <c r="P890" s="84"/>
      <c r="Q890" s="84"/>
      <c r="R890" s="84"/>
      <c r="S890" s="84"/>
      <c r="T890" s="85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T890" s="17" t="s">
        <v>1472</v>
      </c>
      <c r="AU890" s="17" t="s">
        <v>85</v>
      </c>
    </row>
    <row r="891" s="14" customFormat="1">
      <c r="A891" s="14"/>
      <c r="B891" s="243"/>
      <c r="C891" s="244"/>
      <c r="D891" s="234" t="s">
        <v>196</v>
      </c>
      <c r="E891" s="244"/>
      <c r="F891" s="246" t="s">
        <v>3367</v>
      </c>
      <c r="G891" s="244"/>
      <c r="H891" s="247">
        <v>5.0469999999999997</v>
      </c>
      <c r="I891" s="248"/>
      <c r="J891" s="244"/>
      <c r="K891" s="244"/>
      <c r="L891" s="249"/>
      <c r="M891" s="250"/>
      <c r="N891" s="251"/>
      <c r="O891" s="251"/>
      <c r="P891" s="251"/>
      <c r="Q891" s="251"/>
      <c r="R891" s="251"/>
      <c r="S891" s="251"/>
      <c r="T891" s="252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53" t="s">
        <v>196</v>
      </c>
      <c r="AU891" s="253" t="s">
        <v>85</v>
      </c>
      <c r="AV891" s="14" t="s">
        <v>85</v>
      </c>
      <c r="AW891" s="14" t="s">
        <v>4</v>
      </c>
      <c r="AX891" s="14" t="s">
        <v>79</v>
      </c>
      <c r="AY891" s="253" t="s">
        <v>186</v>
      </c>
    </row>
    <row r="892" s="2" customFormat="1" ht="44.25" customHeight="1">
      <c r="A892" s="38"/>
      <c r="B892" s="39"/>
      <c r="C892" s="213" t="s">
        <v>947</v>
      </c>
      <c r="D892" s="213" t="s">
        <v>188</v>
      </c>
      <c r="E892" s="214" t="s">
        <v>3368</v>
      </c>
      <c r="F892" s="215" t="s">
        <v>3369</v>
      </c>
      <c r="G892" s="216" t="s">
        <v>256</v>
      </c>
      <c r="H892" s="217">
        <v>18.34</v>
      </c>
      <c r="I892" s="218"/>
      <c r="J892" s="219">
        <f>ROUND(I892*H892,2)</f>
        <v>0</v>
      </c>
      <c r="K892" s="220"/>
      <c r="L892" s="44"/>
      <c r="M892" s="221" t="s">
        <v>19</v>
      </c>
      <c r="N892" s="222" t="s">
        <v>44</v>
      </c>
      <c r="O892" s="84"/>
      <c r="P892" s="223">
        <f>O892*H892</f>
        <v>0</v>
      </c>
      <c r="Q892" s="223">
        <v>0.0050499999999999998</v>
      </c>
      <c r="R892" s="223">
        <f>Q892*H892</f>
        <v>0.092616999999999991</v>
      </c>
      <c r="S892" s="223">
        <v>0</v>
      </c>
      <c r="T892" s="224">
        <f>S892*H892</f>
        <v>0</v>
      </c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R892" s="225" t="s">
        <v>306</v>
      </c>
      <c r="AT892" s="225" t="s">
        <v>188</v>
      </c>
      <c r="AU892" s="225" t="s">
        <v>85</v>
      </c>
      <c r="AY892" s="17" t="s">
        <v>186</v>
      </c>
      <c r="BE892" s="226">
        <f>IF(N892="základní",J892,0)</f>
        <v>0</v>
      </c>
      <c r="BF892" s="226">
        <f>IF(N892="snížená",J892,0)</f>
        <v>0</v>
      </c>
      <c r="BG892" s="226">
        <f>IF(N892="zákl. přenesená",J892,0)</f>
        <v>0</v>
      </c>
      <c r="BH892" s="226">
        <f>IF(N892="sníž. přenesená",J892,0)</f>
        <v>0</v>
      </c>
      <c r="BI892" s="226">
        <f>IF(N892="nulová",J892,0)</f>
        <v>0</v>
      </c>
      <c r="BJ892" s="17" t="s">
        <v>85</v>
      </c>
      <c r="BK892" s="226">
        <f>ROUND(I892*H892,2)</f>
        <v>0</v>
      </c>
      <c r="BL892" s="17" t="s">
        <v>306</v>
      </c>
      <c r="BM892" s="225" t="s">
        <v>3370</v>
      </c>
    </row>
    <row r="893" s="2" customFormat="1">
      <c r="A893" s="38"/>
      <c r="B893" s="39"/>
      <c r="C893" s="40"/>
      <c r="D893" s="227" t="s">
        <v>194</v>
      </c>
      <c r="E893" s="40"/>
      <c r="F893" s="228" t="s">
        <v>3371</v>
      </c>
      <c r="G893" s="40"/>
      <c r="H893" s="40"/>
      <c r="I893" s="229"/>
      <c r="J893" s="40"/>
      <c r="K893" s="40"/>
      <c r="L893" s="44"/>
      <c r="M893" s="230"/>
      <c r="N893" s="231"/>
      <c r="O893" s="84"/>
      <c r="P893" s="84"/>
      <c r="Q893" s="84"/>
      <c r="R893" s="84"/>
      <c r="S893" s="84"/>
      <c r="T893" s="85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T893" s="17" t="s">
        <v>194</v>
      </c>
      <c r="AU893" s="17" t="s">
        <v>85</v>
      </c>
    </row>
    <row r="894" s="13" customFormat="1">
      <c r="A894" s="13"/>
      <c r="B894" s="232"/>
      <c r="C894" s="233"/>
      <c r="D894" s="234" t="s">
        <v>196</v>
      </c>
      <c r="E894" s="235" t="s">
        <v>19</v>
      </c>
      <c r="F894" s="236" t="s">
        <v>287</v>
      </c>
      <c r="G894" s="233"/>
      <c r="H894" s="235" t="s">
        <v>19</v>
      </c>
      <c r="I894" s="237"/>
      <c r="J894" s="233"/>
      <c r="K894" s="233"/>
      <c r="L894" s="238"/>
      <c r="M894" s="239"/>
      <c r="N894" s="240"/>
      <c r="O894" s="240"/>
      <c r="P894" s="240"/>
      <c r="Q894" s="240"/>
      <c r="R894" s="240"/>
      <c r="S894" s="240"/>
      <c r="T894" s="241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42" t="s">
        <v>196</v>
      </c>
      <c r="AU894" s="242" t="s">
        <v>85</v>
      </c>
      <c r="AV894" s="13" t="s">
        <v>79</v>
      </c>
      <c r="AW894" s="13" t="s">
        <v>33</v>
      </c>
      <c r="AX894" s="13" t="s">
        <v>72</v>
      </c>
      <c r="AY894" s="242" t="s">
        <v>186</v>
      </c>
    </row>
    <row r="895" s="14" customFormat="1">
      <c r="A895" s="14"/>
      <c r="B895" s="243"/>
      <c r="C895" s="244"/>
      <c r="D895" s="234" t="s">
        <v>196</v>
      </c>
      <c r="E895" s="245" t="s">
        <v>19</v>
      </c>
      <c r="F895" s="246" t="s">
        <v>3349</v>
      </c>
      <c r="G895" s="244"/>
      <c r="H895" s="247">
        <v>3.0750000000000002</v>
      </c>
      <c r="I895" s="248"/>
      <c r="J895" s="244"/>
      <c r="K895" s="244"/>
      <c r="L895" s="249"/>
      <c r="M895" s="250"/>
      <c r="N895" s="251"/>
      <c r="O895" s="251"/>
      <c r="P895" s="251"/>
      <c r="Q895" s="251"/>
      <c r="R895" s="251"/>
      <c r="S895" s="251"/>
      <c r="T895" s="252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53" t="s">
        <v>196</v>
      </c>
      <c r="AU895" s="253" t="s">
        <v>85</v>
      </c>
      <c r="AV895" s="14" t="s">
        <v>85</v>
      </c>
      <c r="AW895" s="14" t="s">
        <v>33</v>
      </c>
      <c r="AX895" s="14" t="s">
        <v>72</v>
      </c>
      <c r="AY895" s="253" t="s">
        <v>186</v>
      </c>
    </row>
    <row r="896" s="13" customFormat="1">
      <c r="A896" s="13"/>
      <c r="B896" s="232"/>
      <c r="C896" s="233"/>
      <c r="D896" s="234" t="s">
        <v>196</v>
      </c>
      <c r="E896" s="235" t="s">
        <v>19</v>
      </c>
      <c r="F896" s="236" t="s">
        <v>3372</v>
      </c>
      <c r="G896" s="233"/>
      <c r="H896" s="235" t="s">
        <v>19</v>
      </c>
      <c r="I896" s="237"/>
      <c r="J896" s="233"/>
      <c r="K896" s="233"/>
      <c r="L896" s="238"/>
      <c r="M896" s="239"/>
      <c r="N896" s="240"/>
      <c r="O896" s="240"/>
      <c r="P896" s="240"/>
      <c r="Q896" s="240"/>
      <c r="R896" s="240"/>
      <c r="S896" s="240"/>
      <c r="T896" s="241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42" t="s">
        <v>196</v>
      </c>
      <c r="AU896" s="242" t="s">
        <v>85</v>
      </c>
      <c r="AV896" s="13" t="s">
        <v>79</v>
      </c>
      <c r="AW896" s="13" t="s">
        <v>33</v>
      </c>
      <c r="AX896" s="13" t="s">
        <v>72</v>
      </c>
      <c r="AY896" s="242" t="s">
        <v>186</v>
      </c>
    </row>
    <row r="897" s="14" customFormat="1">
      <c r="A897" s="14"/>
      <c r="B897" s="243"/>
      <c r="C897" s="244"/>
      <c r="D897" s="234" t="s">
        <v>196</v>
      </c>
      <c r="E897" s="245" t="s">
        <v>19</v>
      </c>
      <c r="F897" s="246" t="s">
        <v>3351</v>
      </c>
      <c r="G897" s="244"/>
      <c r="H897" s="247">
        <v>4.6740000000000004</v>
      </c>
      <c r="I897" s="248"/>
      <c r="J897" s="244"/>
      <c r="K897" s="244"/>
      <c r="L897" s="249"/>
      <c r="M897" s="250"/>
      <c r="N897" s="251"/>
      <c r="O897" s="251"/>
      <c r="P897" s="251"/>
      <c r="Q897" s="251"/>
      <c r="R897" s="251"/>
      <c r="S897" s="251"/>
      <c r="T897" s="252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53" t="s">
        <v>196</v>
      </c>
      <c r="AU897" s="253" t="s">
        <v>85</v>
      </c>
      <c r="AV897" s="14" t="s">
        <v>85</v>
      </c>
      <c r="AW897" s="14" t="s">
        <v>33</v>
      </c>
      <c r="AX897" s="14" t="s">
        <v>72</v>
      </c>
      <c r="AY897" s="253" t="s">
        <v>186</v>
      </c>
    </row>
    <row r="898" s="14" customFormat="1">
      <c r="A898" s="14"/>
      <c r="B898" s="243"/>
      <c r="C898" s="244"/>
      <c r="D898" s="234" t="s">
        <v>196</v>
      </c>
      <c r="E898" s="245" t="s">
        <v>19</v>
      </c>
      <c r="F898" s="246" t="s">
        <v>3352</v>
      </c>
      <c r="G898" s="244"/>
      <c r="H898" s="247">
        <v>4.6989999999999998</v>
      </c>
      <c r="I898" s="248"/>
      <c r="J898" s="244"/>
      <c r="K898" s="244"/>
      <c r="L898" s="249"/>
      <c r="M898" s="250"/>
      <c r="N898" s="251"/>
      <c r="O898" s="251"/>
      <c r="P898" s="251"/>
      <c r="Q898" s="251"/>
      <c r="R898" s="251"/>
      <c r="S898" s="251"/>
      <c r="T898" s="252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3" t="s">
        <v>196</v>
      </c>
      <c r="AU898" s="253" t="s">
        <v>85</v>
      </c>
      <c r="AV898" s="14" t="s">
        <v>85</v>
      </c>
      <c r="AW898" s="14" t="s">
        <v>33</v>
      </c>
      <c r="AX898" s="14" t="s">
        <v>72</v>
      </c>
      <c r="AY898" s="253" t="s">
        <v>186</v>
      </c>
    </row>
    <row r="899" s="14" customFormat="1">
      <c r="A899" s="14"/>
      <c r="B899" s="243"/>
      <c r="C899" s="244"/>
      <c r="D899" s="234" t="s">
        <v>196</v>
      </c>
      <c r="E899" s="245" t="s">
        <v>19</v>
      </c>
      <c r="F899" s="246" t="s">
        <v>3353</v>
      </c>
      <c r="G899" s="244"/>
      <c r="H899" s="247">
        <v>3.6779999999999999</v>
      </c>
      <c r="I899" s="248"/>
      <c r="J899" s="244"/>
      <c r="K899" s="244"/>
      <c r="L899" s="249"/>
      <c r="M899" s="250"/>
      <c r="N899" s="251"/>
      <c r="O899" s="251"/>
      <c r="P899" s="251"/>
      <c r="Q899" s="251"/>
      <c r="R899" s="251"/>
      <c r="S899" s="251"/>
      <c r="T899" s="252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53" t="s">
        <v>196</v>
      </c>
      <c r="AU899" s="253" t="s">
        <v>85</v>
      </c>
      <c r="AV899" s="14" t="s">
        <v>85</v>
      </c>
      <c r="AW899" s="14" t="s">
        <v>33</v>
      </c>
      <c r="AX899" s="14" t="s">
        <v>72</v>
      </c>
      <c r="AY899" s="253" t="s">
        <v>186</v>
      </c>
    </row>
    <row r="900" s="14" customFormat="1">
      <c r="A900" s="14"/>
      <c r="B900" s="243"/>
      <c r="C900" s="244"/>
      <c r="D900" s="234" t="s">
        <v>196</v>
      </c>
      <c r="E900" s="245" t="s">
        <v>19</v>
      </c>
      <c r="F900" s="246" t="s">
        <v>3354</v>
      </c>
      <c r="G900" s="244"/>
      <c r="H900" s="247">
        <v>2.214</v>
      </c>
      <c r="I900" s="248"/>
      <c r="J900" s="244"/>
      <c r="K900" s="244"/>
      <c r="L900" s="249"/>
      <c r="M900" s="250"/>
      <c r="N900" s="251"/>
      <c r="O900" s="251"/>
      <c r="P900" s="251"/>
      <c r="Q900" s="251"/>
      <c r="R900" s="251"/>
      <c r="S900" s="251"/>
      <c r="T900" s="252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53" t="s">
        <v>196</v>
      </c>
      <c r="AU900" s="253" t="s">
        <v>85</v>
      </c>
      <c r="AV900" s="14" t="s">
        <v>85</v>
      </c>
      <c r="AW900" s="14" t="s">
        <v>33</v>
      </c>
      <c r="AX900" s="14" t="s">
        <v>72</v>
      </c>
      <c r="AY900" s="253" t="s">
        <v>186</v>
      </c>
    </row>
    <row r="901" s="2" customFormat="1" ht="16.5" customHeight="1">
      <c r="A901" s="38"/>
      <c r="B901" s="39"/>
      <c r="C901" s="254" t="s">
        <v>952</v>
      </c>
      <c r="D901" s="254" t="s">
        <v>236</v>
      </c>
      <c r="E901" s="255" t="s">
        <v>3373</v>
      </c>
      <c r="F901" s="256" t="s">
        <v>3374</v>
      </c>
      <c r="G901" s="257" t="s">
        <v>256</v>
      </c>
      <c r="H901" s="258">
        <v>20.173999999999999</v>
      </c>
      <c r="I901" s="259"/>
      <c r="J901" s="260">
        <f>ROUND(I901*H901,2)</f>
        <v>0</v>
      </c>
      <c r="K901" s="261"/>
      <c r="L901" s="262"/>
      <c r="M901" s="263" t="s">
        <v>19</v>
      </c>
      <c r="N901" s="264" t="s">
        <v>44</v>
      </c>
      <c r="O901" s="84"/>
      <c r="P901" s="223">
        <f>O901*H901</f>
        <v>0</v>
      </c>
      <c r="Q901" s="223">
        <v>0.01</v>
      </c>
      <c r="R901" s="223">
        <f>Q901*H901</f>
        <v>0.20174</v>
      </c>
      <c r="S901" s="223">
        <v>0</v>
      </c>
      <c r="T901" s="224">
        <f>S901*H901</f>
        <v>0</v>
      </c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R901" s="225" t="s">
        <v>406</v>
      </c>
      <c r="AT901" s="225" t="s">
        <v>236</v>
      </c>
      <c r="AU901" s="225" t="s">
        <v>85</v>
      </c>
      <c r="AY901" s="17" t="s">
        <v>186</v>
      </c>
      <c r="BE901" s="226">
        <f>IF(N901="základní",J901,0)</f>
        <v>0</v>
      </c>
      <c r="BF901" s="226">
        <f>IF(N901="snížená",J901,0)</f>
        <v>0</v>
      </c>
      <c r="BG901" s="226">
        <f>IF(N901="zákl. přenesená",J901,0)</f>
        <v>0</v>
      </c>
      <c r="BH901" s="226">
        <f>IF(N901="sníž. přenesená",J901,0)</f>
        <v>0</v>
      </c>
      <c r="BI901" s="226">
        <f>IF(N901="nulová",J901,0)</f>
        <v>0</v>
      </c>
      <c r="BJ901" s="17" t="s">
        <v>85</v>
      </c>
      <c r="BK901" s="226">
        <f>ROUND(I901*H901,2)</f>
        <v>0</v>
      </c>
      <c r="BL901" s="17" t="s">
        <v>306</v>
      </c>
      <c r="BM901" s="225" t="s">
        <v>3375</v>
      </c>
    </row>
    <row r="902" s="2" customFormat="1">
      <c r="A902" s="38"/>
      <c r="B902" s="39"/>
      <c r="C902" s="40"/>
      <c r="D902" s="234" t="s">
        <v>1472</v>
      </c>
      <c r="E902" s="40"/>
      <c r="F902" s="272" t="s">
        <v>3376</v>
      </c>
      <c r="G902" s="40"/>
      <c r="H902" s="40"/>
      <c r="I902" s="229"/>
      <c r="J902" s="40"/>
      <c r="K902" s="40"/>
      <c r="L902" s="44"/>
      <c r="M902" s="230"/>
      <c r="N902" s="231"/>
      <c r="O902" s="84"/>
      <c r="P902" s="84"/>
      <c r="Q902" s="84"/>
      <c r="R902" s="84"/>
      <c r="S902" s="84"/>
      <c r="T902" s="85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T902" s="17" t="s">
        <v>1472</v>
      </c>
      <c r="AU902" s="17" t="s">
        <v>85</v>
      </c>
    </row>
    <row r="903" s="14" customFormat="1">
      <c r="A903" s="14"/>
      <c r="B903" s="243"/>
      <c r="C903" s="244"/>
      <c r="D903" s="234" t="s">
        <v>196</v>
      </c>
      <c r="E903" s="244"/>
      <c r="F903" s="246" t="s">
        <v>3377</v>
      </c>
      <c r="G903" s="244"/>
      <c r="H903" s="247">
        <v>20.173999999999999</v>
      </c>
      <c r="I903" s="248"/>
      <c r="J903" s="244"/>
      <c r="K903" s="244"/>
      <c r="L903" s="249"/>
      <c r="M903" s="250"/>
      <c r="N903" s="251"/>
      <c r="O903" s="251"/>
      <c r="P903" s="251"/>
      <c r="Q903" s="251"/>
      <c r="R903" s="251"/>
      <c r="S903" s="251"/>
      <c r="T903" s="252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3" t="s">
        <v>196</v>
      </c>
      <c r="AU903" s="253" t="s">
        <v>85</v>
      </c>
      <c r="AV903" s="14" t="s">
        <v>85</v>
      </c>
      <c r="AW903" s="14" t="s">
        <v>4</v>
      </c>
      <c r="AX903" s="14" t="s">
        <v>79</v>
      </c>
      <c r="AY903" s="253" t="s">
        <v>186</v>
      </c>
    </row>
    <row r="904" s="2" customFormat="1" ht="24.15" customHeight="1">
      <c r="A904" s="38"/>
      <c r="B904" s="39"/>
      <c r="C904" s="213" t="s">
        <v>956</v>
      </c>
      <c r="D904" s="213" t="s">
        <v>188</v>
      </c>
      <c r="E904" s="214" t="s">
        <v>3378</v>
      </c>
      <c r="F904" s="215" t="s">
        <v>3379</v>
      </c>
      <c r="G904" s="216" t="s">
        <v>283</v>
      </c>
      <c r="H904" s="217">
        <v>12</v>
      </c>
      <c r="I904" s="218"/>
      <c r="J904" s="219">
        <f>ROUND(I904*H904,2)</f>
        <v>0</v>
      </c>
      <c r="K904" s="220"/>
      <c r="L904" s="44"/>
      <c r="M904" s="221" t="s">
        <v>19</v>
      </c>
      <c r="N904" s="222" t="s">
        <v>44</v>
      </c>
      <c r="O904" s="84"/>
      <c r="P904" s="223">
        <f>O904*H904</f>
        <v>0</v>
      </c>
      <c r="Q904" s="223">
        <v>0.00020000000000000001</v>
      </c>
      <c r="R904" s="223">
        <f>Q904*H904</f>
        <v>0.0024000000000000002</v>
      </c>
      <c r="S904" s="223">
        <v>0</v>
      </c>
      <c r="T904" s="224">
        <f>S904*H904</f>
        <v>0</v>
      </c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R904" s="225" t="s">
        <v>306</v>
      </c>
      <c r="AT904" s="225" t="s">
        <v>188</v>
      </c>
      <c r="AU904" s="225" t="s">
        <v>85</v>
      </c>
      <c r="AY904" s="17" t="s">
        <v>186</v>
      </c>
      <c r="BE904" s="226">
        <f>IF(N904="základní",J904,0)</f>
        <v>0</v>
      </c>
      <c r="BF904" s="226">
        <f>IF(N904="snížená",J904,0)</f>
        <v>0</v>
      </c>
      <c r="BG904" s="226">
        <f>IF(N904="zákl. přenesená",J904,0)</f>
        <v>0</v>
      </c>
      <c r="BH904" s="226">
        <f>IF(N904="sníž. přenesená",J904,0)</f>
        <v>0</v>
      </c>
      <c r="BI904" s="226">
        <f>IF(N904="nulová",J904,0)</f>
        <v>0</v>
      </c>
      <c r="BJ904" s="17" t="s">
        <v>85</v>
      </c>
      <c r="BK904" s="226">
        <f>ROUND(I904*H904,2)</f>
        <v>0</v>
      </c>
      <c r="BL904" s="17" t="s">
        <v>306</v>
      </c>
      <c r="BM904" s="225" t="s">
        <v>3380</v>
      </c>
    </row>
    <row r="905" s="2" customFormat="1">
      <c r="A905" s="38"/>
      <c r="B905" s="39"/>
      <c r="C905" s="40"/>
      <c r="D905" s="227" t="s">
        <v>194</v>
      </c>
      <c r="E905" s="40"/>
      <c r="F905" s="228" t="s">
        <v>3381</v>
      </c>
      <c r="G905" s="40"/>
      <c r="H905" s="40"/>
      <c r="I905" s="229"/>
      <c r="J905" s="40"/>
      <c r="K905" s="40"/>
      <c r="L905" s="44"/>
      <c r="M905" s="230"/>
      <c r="N905" s="231"/>
      <c r="O905" s="84"/>
      <c r="P905" s="84"/>
      <c r="Q905" s="84"/>
      <c r="R905" s="84"/>
      <c r="S905" s="84"/>
      <c r="T905" s="85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T905" s="17" t="s">
        <v>194</v>
      </c>
      <c r="AU905" s="17" t="s">
        <v>85</v>
      </c>
    </row>
    <row r="906" s="2" customFormat="1" ht="16.5" customHeight="1">
      <c r="A906" s="38"/>
      <c r="B906" s="39"/>
      <c r="C906" s="254" t="s">
        <v>961</v>
      </c>
      <c r="D906" s="254" t="s">
        <v>236</v>
      </c>
      <c r="E906" s="255" t="s">
        <v>3382</v>
      </c>
      <c r="F906" s="256" t="s">
        <v>3383</v>
      </c>
      <c r="G906" s="257" t="s">
        <v>283</v>
      </c>
      <c r="H906" s="258">
        <v>8</v>
      </c>
      <c r="I906" s="259"/>
      <c r="J906" s="260">
        <f>ROUND(I906*H906,2)</f>
        <v>0</v>
      </c>
      <c r="K906" s="261"/>
      <c r="L906" s="262"/>
      <c r="M906" s="263" t="s">
        <v>19</v>
      </c>
      <c r="N906" s="264" t="s">
        <v>44</v>
      </c>
      <c r="O906" s="84"/>
      <c r="P906" s="223">
        <f>O906*H906</f>
        <v>0</v>
      </c>
      <c r="Q906" s="223">
        <v>0.00031</v>
      </c>
      <c r="R906" s="223">
        <f>Q906*H906</f>
        <v>0.00248</v>
      </c>
      <c r="S906" s="223">
        <v>0</v>
      </c>
      <c r="T906" s="224">
        <f>S906*H906</f>
        <v>0</v>
      </c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R906" s="225" t="s">
        <v>406</v>
      </c>
      <c r="AT906" s="225" t="s">
        <v>236</v>
      </c>
      <c r="AU906" s="225" t="s">
        <v>85</v>
      </c>
      <c r="AY906" s="17" t="s">
        <v>186</v>
      </c>
      <c r="BE906" s="226">
        <f>IF(N906="základní",J906,0)</f>
        <v>0</v>
      </c>
      <c r="BF906" s="226">
        <f>IF(N906="snížená",J906,0)</f>
        <v>0</v>
      </c>
      <c r="BG906" s="226">
        <f>IF(N906="zákl. přenesená",J906,0)</f>
        <v>0</v>
      </c>
      <c r="BH906" s="226">
        <f>IF(N906="sníž. přenesená",J906,0)</f>
        <v>0</v>
      </c>
      <c r="BI906" s="226">
        <f>IF(N906="nulová",J906,0)</f>
        <v>0</v>
      </c>
      <c r="BJ906" s="17" t="s">
        <v>85</v>
      </c>
      <c r="BK906" s="226">
        <f>ROUND(I906*H906,2)</f>
        <v>0</v>
      </c>
      <c r="BL906" s="17" t="s">
        <v>306</v>
      </c>
      <c r="BM906" s="225" t="s">
        <v>3384</v>
      </c>
    </row>
    <row r="907" s="13" customFormat="1">
      <c r="A907" s="13"/>
      <c r="B907" s="232"/>
      <c r="C907" s="233"/>
      <c r="D907" s="234" t="s">
        <v>196</v>
      </c>
      <c r="E907" s="235" t="s">
        <v>19</v>
      </c>
      <c r="F907" s="236" t="s">
        <v>287</v>
      </c>
      <c r="G907" s="233"/>
      <c r="H907" s="235" t="s">
        <v>19</v>
      </c>
      <c r="I907" s="237"/>
      <c r="J907" s="233"/>
      <c r="K907" s="233"/>
      <c r="L907" s="238"/>
      <c r="M907" s="239"/>
      <c r="N907" s="240"/>
      <c r="O907" s="240"/>
      <c r="P907" s="240"/>
      <c r="Q907" s="240"/>
      <c r="R907" s="240"/>
      <c r="S907" s="240"/>
      <c r="T907" s="241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42" t="s">
        <v>196</v>
      </c>
      <c r="AU907" s="242" t="s">
        <v>85</v>
      </c>
      <c r="AV907" s="13" t="s">
        <v>79</v>
      </c>
      <c r="AW907" s="13" t="s">
        <v>33</v>
      </c>
      <c r="AX907" s="13" t="s">
        <v>72</v>
      </c>
      <c r="AY907" s="242" t="s">
        <v>186</v>
      </c>
    </row>
    <row r="908" s="14" customFormat="1">
      <c r="A908" s="14"/>
      <c r="B908" s="243"/>
      <c r="C908" s="244"/>
      <c r="D908" s="234" t="s">
        <v>196</v>
      </c>
      <c r="E908" s="245" t="s">
        <v>19</v>
      </c>
      <c r="F908" s="246" t="s">
        <v>3385</v>
      </c>
      <c r="G908" s="244"/>
      <c r="H908" s="247">
        <v>2</v>
      </c>
      <c r="I908" s="248"/>
      <c r="J908" s="244"/>
      <c r="K908" s="244"/>
      <c r="L908" s="249"/>
      <c r="M908" s="250"/>
      <c r="N908" s="251"/>
      <c r="O908" s="251"/>
      <c r="P908" s="251"/>
      <c r="Q908" s="251"/>
      <c r="R908" s="251"/>
      <c r="S908" s="251"/>
      <c r="T908" s="252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53" t="s">
        <v>196</v>
      </c>
      <c r="AU908" s="253" t="s">
        <v>85</v>
      </c>
      <c r="AV908" s="14" t="s">
        <v>85</v>
      </c>
      <c r="AW908" s="14" t="s">
        <v>33</v>
      </c>
      <c r="AX908" s="14" t="s">
        <v>72</v>
      </c>
      <c r="AY908" s="253" t="s">
        <v>186</v>
      </c>
    </row>
    <row r="909" s="14" customFormat="1">
      <c r="A909" s="14"/>
      <c r="B909" s="243"/>
      <c r="C909" s="244"/>
      <c r="D909" s="234" t="s">
        <v>196</v>
      </c>
      <c r="E909" s="245" t="s">
        <v>19</v>
      </c>
      <c r="F909" s="246" t="s">
        <v>3386</v>
      </c>
      <c r="G909" s="244"/>
      <c r="H909" s="247">
        <v>2</v>
      </c>
      <c r="I909" s="248"/>
      <c r="J909" s="244"/>
      <c r="K909" s="244"/>
      <c r="L909" s="249"/>
      <c r="M909" s="250"/>
      <c r="N909" s="251"/>
      <c r="O909" s="251"/>
      <c r="P909" s="251"/>
      <c r="Q909" s="251"/>
      <c r="R909" s="251"/>
      <c r="S909" s="251"/>
      <c r="T909" s="252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53" t="s">
        <v>196</v>
      </c>
      <c r="AU909" s="253" t="s">
        <v>85</v>
      </c>
      <c r="AV909" s="14" t="s">
        <v>85</v>
      </c>
      <c r="AW909" s="14" t="s">
        <v>33</v>
      </c>
      <c r="AX909" s="14" t="s">
        <v>72</v>
      </c>
      <c r="AY909" s="253" t="s">
        <v>186</v>
      </c>
    </row>
    <row r="910" s="14" customFormat="1">
      <c r="A910" s="14"/>
      <c r="B910" s="243"/>
      <c r="C910" s="244"/>
      <c r="D910" s="234" t="s">
        <v>196</v>
      </c>
      <c r="E910" s="245" t="s">
        <v>19</v>
      </c>
      <c r="F910" s="246" t="s">
        <v>3387</v>
      </c>
      <c r="G910" s="244"/>
      <c r="H910" s="247">
        <v>2</v>
      </c>
      <c r="I910" s="248"/>
      <c r="J910" s="244"/>
      <c r="K910" s="244"/>
      <c r="L910" s="249"/>
      <c r="M910" s="250"/>
      <c r="N910" s="251"/>
      <c r="O910" s="251"/>
      <c r="P910" s="251"/>
      <c r="Q910" s="251"/>
      <c r="R910" s="251"/>
      <c r="S910" s="251"/>
      <c r="T910" s="252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53" t="s">
        <v>196</v>
      </c>
      <c r="AU910" s="253" t="s">
        <v>85</v>
      </c>
      <c r="AV910" s="14" t="s">
        <v>85</v>
      </c>
      <c r="AW910" s="14" t="s">
        <v>33</v>
      </c>
      <c r="AX910" s="14" t="s">
        <v>72</v>
      </c>
      <c r="AY910" s="253" t="s">
        <v>186</v>
      </c>
    </row>
    <row r="911" s="14" customFormat="1">
      <c r="A911" s="14"/>
      <c r="B911" s="243"/>
      <c r="C911" s="244"/>
      <c r="D911" s="234" t="s">
        <v>196</v>
      </c>
      <c r="E911" s="245" t="s">
        <v>19</v>
      </c>
      <c r="F911" s="246" t="s">
        <v>2726</v>
      </c>
      <c r="G911" s="244"/>
      <c r="H911" s="247">
        <v>1</v>
      </c>
      <c r="I911" s="248"/>
      <c r="J911" s="244"/>
      <c r="K911" s="244"/>
      <c r="L911" s="249"/>
      <c r="M911" s="250"/>
      <c r="N911" s="251"/>
      <c r="O911" s="251"/>
      <c r="P911" s="251"/>
      <c r="Q911" s="251"/>
      <c r="R911" s="251"/>
      <c r="S911" s="251"/>
      <c r="T911" s="252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53" t="s">
        <v>196</v>
      </c>
      <c r="AU911" s="253" t="s">
        <v>85</v>
      </c>
      <c r="AV911" s="14" t="s">
        <v>85</v>
      </c>
      <c r="AW911" s="14" t="s">
        <v>33</v>
      </c>
      <c r="AX911" s="14" t="s">
        <v>72</v>
      </c>
      <c r="AY911" s="253" t="s">
        <v>186</v>
      </c>
    </row>
    <row r="912" s="14" customFormat="1">
      <c r="A912" s="14"/>
      <c r="B912" s="243"/>
      <c r="C912" s="244"/>
      <c r="D912" s="234" t="s">
        <v>196</v>
      </c>
      <c r="E912" s="245" t="s">
        <v>19</v>
      </c>
      <c r="F912" s="246" t="s">
        <v>3388</v>
      </c>
      <c r="G912" s="244"/>
      <c r="H912" s="247">
        <v>1</v>
      </c>
      <c r="I912" s="248"/>
      <c r="J912" s="244"/>
      <c r="K912" s="244"/>
      <c r="L912" s="249"/>
      <c r="M912" s="250"/>
      <c r="N912" s="251"/>
      <c r="O912" s="251"/>
      <c r="P912" s="251"/>
      <c r="Q912" s="251"/>
      <c r="R912" s="251"/>
      <c r="S912" s="251"/>
      <c r="T912" s="252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3" t="s">
        <v>196</v>
      </c>
      <c r="AU912" s="253" t="s">
        <v>85</v>
      </c>
      <c r="AV912" s="14" t="s">
        <v>85</v>
      </c>
      <c r="AW912" s="14" t="s">
        <v>33</v>
      </c>
      <c r="AX912" s="14" t="s">
        <v>72</v>
      </c>
      <c r="AY912" s="253" t="s">
        <v>186</v>
      </c>
    </row>
    <row r="913" s="2" customFormat="1" ht="16.5" customHeight="1">
      <c r="A913" s="38"/>
      <c r="B913" s="39"/>
      <c r="C913" s="254" t="s">
        <v>965</v>
      </c>
      <c r="D913" s="254" t="s">
        <v>236</v>
      </c>
      <c r="E913" s="255" t="s">
        <v>3389</v>
      </c>
      <c r="F913" s="256" t="s">
        <v>3390</v>
      </c>
      <c r="G913" s="257" t="s">
        <v>283</v>
      </c>
      <c r="H913" s="258">
        <v>4</v>
      </c>
      <c r="I913" s="259"/>
      <c r="J913" s="260">
        <f>ROUND(I913*H913,2)</f>
        <v>0</v>
      </c>
      <c r="K913" s="261"/>
      <c r="L913" s="262"/>
      <c r="M913" s="263" t="s">
        <v>19</v>
      </c>
      <c r="N913" s="264" t="s">
        <v>44</v>
      </c>
      <c r="O913" s="84"/>
      <c r="P913" s="223">
        <f>O913*H913</f>
        <v>0</v>
      </c>
      <c r="Q913" s="223">
        <v>0.00077999999999999999</v>
      </c>
      <c r="R913" s="223">
        <f>Q913*H913</f>
        <v>0.0031199999999999999</v>
      </c>
      <c r="S913" s="223">
        <v>0</v>
      </c>
      <c r="T913" s="224">
        <f>S913*H913</f>
        <v>0</v>
      </c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R913" s="225" t="s">
        <v>406</v>
      </c>
      <c r="AT913" s="225" t="s">
        <v>236</v>
      </c>
      <c r="AU913" s="225" t="s">
        <v>85</v>
      </c>
      <c r="AY913" s="17" t="s">
        <v>186</v>
      </c>
      <c r="BE913" s="226">
        <f>IF(N913="základní",J913,0)</f>
        <v>0</v>
      </c>
      <c r="BF913" s="226">
        <f>IF(N913="snížená",J913,0)</f>
        <v>0</v>
      </c>
      <c r="BG913" s="226">
        <f>IF(N913="zákl. přenesená",J913,0)</f>
        <v>0</v>
      </c>
      <c r="BH913" s="226">
        <f>IF(N913="sníž. přenesená",J913,0)</f>
        <v>0</v>
      </c>
      <c r="BI913" s="226">
        <f>IF(N913="nulová",J913,0)</f>
        <v>0</v>
      </c>
      <c r="BJ913" s="17" t="s">
        <v>85</v>
      </c>
      <c r="BK913" s="226">
        <f>ROUND(I913*H913,2)</f>
        <v>0</v>
      </c>
      <c r="BL913" s="17" t="s">
        <v>306</v>
      </c>
      <c r="BM913" s="225" t="s">
        <v>3391</v>
      </c>
    </row>
    <row r="914" s="13" customFormat="1">
      <c r="A914" s="13"/>
      <c r="B914" s="232"/>
      <c r="C914" s="233"/>
      <c r="D914" s="234" t="s">
        <v>196</v>
      </c>
      <c r="E914" s="235" t="s">
        <v>19</v>
      </c>
      <c r="F914" s="236" t="s">
        <v>287</v>
      </c>
      <c r="G914" s="233"/>
      <c r="H914" s="235" t="s">
        <v>19</v>
      </c>
      <c r="I914" s="237"/>
      <c r="J914" s="233"/>
      <c r="K914" s="233"/>
      <c r="L914" s="238"/>
      <c r="M914" s="239"/>
      <c r="N914" s="240"/>
      <c r="O914" s="240"/>
      <c r="P914" s="240"/>
      <c r="Q914" s="240"/>
      <c r="R914" s="240"/>
      <c r="S914" s="240"/>
      <c r="T914" s="241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42" t="s">
        <v>196</v>
      </c>
      <c r="AU914" s="242" t="s">
        <v>85</v>
      </c>
      <c r="AV914" s="13" t="s">
        <v>79</v>
      </c>
      <c r="AW914" s="13" t="s">
        <v>33</v>
      </c>
      <c r="AX914" s="13" t="s">
        <v>72</v>
      </c>
      <c r="AY914" s="242" t="s">
        <v>186</v>
      </c>
    </row>
    <row r="915" s="14" customFormat="1">
      <c r="A915" s="14"/>
      <c r="B915" s="243"/>
      <c r="C915" s="244"/>
      <c r="D915" s="234" t="s">
        <v>196</v>
      </c>
      <c r="E915" s="245" t="s">
        <v>19</v>
      </c>
      <c r="F915" s="246" t="s">
        <v>3180</v>
      </c>
      <c r="G915" s="244"/>
      <c r="H915" s="247">
        <v>1</v>
      </c>
      <c r="I915" s="248"/>
      <c r="J915" s="244"/>
      <c r="K915" s="244"/>
      <c r="L915" s="249"/>
      <c r="M915" s="250"/>
      <c r="N915" s="251"/>
      <c r="O915" s="251"/>
      <c r="P915" s="251"/>
      <c r="Q915" s="251"/>
      <c r="R915" s="251"/>
      <c r="S915" s="251"/>
      <c r="T915" s="252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253" t="s">
        <v>196</v>
      </c>
      <c r="AU915" s="253" t="s">
        <v>85</v>
      </c>
      <c r="AV915" s="14" t="s">
        <v>85</v>
      </c>
      <c r="AW915" s="14" t="s">
        <v>33</v>
      </c>
      <c r="AX915" s="14" t="s">
        <v>72</v>
      </c>
      <c r="AY915" s="253" t="s">
        <v>186</v>
      </c>
    </row>
    <row r="916" s="14" customFormat="1">
      <c r="A916" s="14"/>
      <c r="B916" s="243"/>
      <c r="C916" s="244"/>
      <c r="D916" s="234" t="s">
        <v>196</v>
      </c>
      <c r="E916" s="245" t="s">
        <v>19</v>
      </c>
      <c r="F916" s="246" t="s">
        <v>3392</v>
      </c>
      <c r="G916" s="244"/>
      <c r="H916" s="247">
        <v>1</v>
      </c>
      <c r="I916" s="248"/>
      <c r="J916" s="244"/>
      <c r="K916" s="244"/>
      <c r="L916" s="249"/>
      <c r="M916" s="250"/>
      <c r="N916" s="251"/>
      <c r="O916" s="251"/>
      <c r="P916" s="251"/>
      <c r="Q916" s="251"/>
      <c r="R916" s="251"/>
      <c r="S916" s="251"/>
      <c r="T916" s="252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3" t="s">
        <v>196</v>
      </c>
      <c r="AU916" s="253" t="s">
        <v>85</v>
      </c>
      <c r="AV916" s="14" t="s">
        <v>85</v>
      </c>
      <c r="AW916" s="14" t="s">
        <v>33</v>
      </c>
      <c r="AX916" s="14" t="s">
        <v>72</v>
      </c>
      <c r="AY916" s="253" t="s">
        <v>186</v>
      </c>
    </row>
    <row r="917" s="14" customFormat="1">
      <c r="A917" s="14"/>
      <c r="B917" s="243"/>
      <c r="C917" s="244"/>
      <c r="D917" s="234" t="s">
        <v>196</v>
      </c>
      <c r="E917" s="245" t="s">
        <v>19</v>
      </c>
      <c r="F917" s="246" t="s">
        <v>3393</v>
      </c>
      <c r="G917" s="244"/>
      <c r="H917" s="247">
        <v>1</v>
      </c>
      <c r="I917" s="248"/>
      <c r="J917" s="244"/>
      <c r="K917" s="244"/>
      <c r="L917" s="249"/>
      <c r="M917" s="250"/>
      <c r="N917" s="251"/>
      <c r="O917" s="251"/>
      <c r="P917" s="251"/>
      <c r="Q917" s="251"/>
      <c r="R917" s="251"/>
      <c r="S917" s="251"/>
      <c r="T917" s="252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3" t="s">
        <v>196</v>
      </c>
      <c r="AU917" s="253" t="s">
        <v>85</v>
      </c>
      <c r="AV917" s="14" t="s">
        <v>85</v>
      </c>
      <c r="AW917" s="14" t="s">
        <v>33</v>
      </c>
      <c r="AX917" s="14" t="s">
        <v>72</v>
      </c>
      <c r="AY917" s="253" t="s">
        <v>186</v>
      </c>
    </row>
    <row r="918" s="14" customFormat="1">
      <c r="A918" s="14"/>
      <c r="B918" s="243"/>
      <c r="C918" s="244"/>
      <c r="D918" s="234" t="s">
        <v>196</v>
      </c>
      <c r="E918" s="245" t="s">
        <v>19</v>
      </c>
      <c r="F918" s="246" t="s">
        <v>3394</v>
      </c>
      <c r="G918" s="244"/>
      <c r="H918" s="247">
        <v>0</v>
      </c>
      <c r="I918" s="248"/>
      <c r="J918" s="244"/>
      <c r="K918" s="244"/>
      <c r="L918" s="249"/>
      <c r="M918" s="250"/>
      <c r="N918" s="251"/>
      <c r="O918" s="251"/>
      <c r="P918" s="251"/>
      <c r="Q918" s="251"/>
      <c r="R918" s="251"/>
      <c r="S918" s="251"/>
      <c r="T918" s="252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53" t="s">
        <v>196</v>
      </c>
      <c r="AU918" s="253" t="s">
        <v>85</v>
      </c>
      <c r="AV918" s="14" t="s">
        <v>85</v>
      </c>
      <c r="AW918" s="14" t="s">
        <v>33</v>
      </c>
      <c r="AX918" s="14" t="s">
        <v>72</v>
      </c>
      <c r="AY918" s="253" t="s">
        <v>186</v>
      </c>
    </row>
    <row r="919" s="14" customFormat="1">
      <c r="A919" s="14"/>
      <c r="B919" s="243"/>
      <c r="C919" s="244"/>
      <c r="D919" s="234" t="s">
        <v>196</v>
      </c>
      <c r="E919" s="245" t="s">
        <v>19</v>
      </c>
      <c r="F919" s="246" t="s">
        <v>3388</v>
      </c>
      <c r="G919" s="244"/>
      <c r="H919" s="247">
        <v>1</v>
      </c>
      <c r="I919" s="248"/>
      <c r="J919" s="244"/>
      <c r="K919" s="244"/>
      <c r="L919" s="249"/>
      <c r="M919" s="250"/>
      <c r="N919" s="251"/>
      <c r="O919" s="251"/>
      <c r="P919" s="251"/>
      <c r="Q919" s="251"/>
      <c r="R919" s="251"/>
      <c r="S919" s="251"/>
      <c r="T919" s="252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53" t="s">
        <v>196</v>
      </c>
      <c r="AU919" s="253" t="s">
        <v>85</v>
      </c>
      <c r="AV919" s="14" t="s">
        <v>85</v>
      </c>
      <c r="AW919" s="14" t="s">
        <v>33</v>
      </c>
      <c r="AX919" s="14" t="s">
        <v>72</v>
      </c>
      <c r="AY919" s="253" t="s">
        <v>186</v>
      </c>
    </row>
    <row r="920" s="2" customFormat="1" ht="24.15" customHeight="1">
      <c r="A920" s="38"/>
      <c r="B920" s="39"/>
      <c r="C920" s="213" t="s">
        <v>975</v>
      </c>
      <c r="D920" s="213" t="s">
        <v>188</v>
      </c>
      <c r="E920" s="214" t="s">
        <v>3395</v>
      </c>
      <c r="F920" s="215" t="s">
        <v>3396</v>
      </c>
      <c r="G920" s="216" t="s">
        <v>566</v>
      </c>
      <c r="H920" s="217">
        <v>14.76</v>
      </c>
      <c r="I920" s="218"/>
      <c r="J920" s="219">
        <f>ROUND(I920*H920,2)</f>
        <v>0</v>
      </c>
      <c r="K920" s="220"/>
      <c r="L920" s="44"/>
      <c r="M920" s="221" t="s">
        <v>19</v>
      </c>
      <c r="N920" s="222" t="s">
        <v>44</v>
      </c>
      <c r="O920" s="84"/>
      <c r="P920" s="223">
        <f>O920*H920</f>
        <v>0</v>
      </c>
      <c r="Q920" s="223">
        <v>0.00055000000000000003</v>
      </c>
      <c r="R920" s="223">
        <f>Q920*H920</f>
        <v>0.0081180000000000002</v>
      </c>
      <c r="S920" s="223">
        <v>0</v>
      </c>
      <c r="T920" s="224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25" t="s">
        <v>306</v>
      </c>
      <c r="AT920" s="225" t="s">
        <v>188</v>
      </c>
      <c r="AU920" s="225" t="s">
        <v>85</v>
      </c>
      <c r="AY920" s="17" t="s">
        <v>186</v>
      </c>
      <c r="BE920" s="226">
        <f>IF(N920="základní",J920,0)</f>
        <v>0</v>
      </c>
      <c r="BF920" s="226">
        <f>IF(N920="snížená",J920,0)</f>
        <v>0</v>
      </c>
      <c r="BG920" s="226">
        <f>IF(N920="zákl. přenesená",J920,0)</f>
        <v>0</v>
      </c>
      <c r="BH920" s="226">
        <f>IF(N920="sníž. přenesená",J920,0)</f>
        <v>0</v>
      </c>
      <c r="BI920" s="226">
        <f>IF(N920="nulová",J920,0)</f>
        <v>0</v>
      </c>
      <c r="BJ920" s="17" t="s">
        <v>85</v>
      </c>
      <c r="BK920" s="226">
        <f>ROUND(I920*H920,2)</f>
        <v>0</v>
      </c>
      <c r="BL920" s="17" t="s">
        <v>306</v>
      </c>
      <c r="BM920" s="225" t="s">
        <v>3397</v>
      </c>
    </row>
    <row r="921" s="2" customFormat="1">
      <c r="A921" s="38"/>
      <c r="B921" s="39"/>
      <c r="C921" s="40"/>
      <c r="D921" s="227" t="s">
        <v>194</v>
      </c>
      <c r="E921" s="40"/>
      <c r="F921" s="228" t="s">
        <v>3398</v>
      </c>
      <c r="G921" s="40"/>
      <c r="H921" s="40"/>
      <c r="I921" s="229"/>
      <c r="J921" s="40"/>
      <c r="K921" s="40"/>
      <c r="L921" s="44"/>
      <c r="M921" s="230"/>
      <c r="N921" s="231"/>
      <c r="O921" s="84"/>
      <c r="P921" s="84"/>
      <c r="Q921" s="84"/>
      <c r="R921" s="84"/>
      <c r="S921" s="84"/>
      <c r="T921" s="85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7" t="s">
        <v>194</v>
      </c>
      <c r="AU921" s="17" t="s">
        <v>85</v>
      </c>
    </row>
    <row r="922" s="13" customFormat="1">
      <c r="A922" s="13"/>
      <c r="B922" s="232"/>
      <c r="C922" s="233"/>
      <c r="D922" s="234" t="s">
        <v>196</v>
      </c>
      <c r="E922" s="235" t="s">
        <v>19</v>
      </c>
      <c r="F922" s="236" t="s">
        <v>287</v>
      </c>
      <c r="G922" s="233"/>
      <c r="H922" s="235" t="s">
        <v>19</v>
      </c>
      <c r="I922" s="237"/>
      <c r="J922" s="233"/>
      <c r="K922" s="233"/>
      <c r="L922" s="238"/>
      <c r="M922" s="239"/>
      <c r="N922" s="240"/>
      <c r="O922" s="240"/>
      <c r="P922" s="240"/>
      <c r="Q922" s="240"/>
      <c r="R922" s="240"/>
      <c r="S922" s="240"/>
      <c r="T922" s="241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42" t="s">
        <v>196</v>
      </c>
      <c r="AU922" s="242" t="s">
        <v>85</v>
      </c>
      <c r="AV922" s="13" t="s">
        <v>79</v>
      </c>
      <c r="AW922" s="13" t="s">
        <v>33</v>
      </c>
      <c r="AX922" s="13" t="s">
        <v>72</v>
      </c>
      <c r="AY922" s="242" t="s">
        <v>186</v>
      </c>
    </row>
    <row r="923" s="14" customFormat="1">
      <c r="A923" s="14"/>
      <c r="B923" s="243"/>
      <c r="C923" s="244"/>
      <c r="D923" s="234" t="s">
        <v>196</v>
      </c>
      <c r="E923" s="245" t="s">
        <v>19</v>
      </c>
      <c r="F923" s="246" t="s">
        <v>3399</v>
      </c>
      <c r="G923" s="244"/>
      <c r="H923" s="247">
        <v>2.46</v>
      </c>
      <c r="I923" s="248"/>
      <c r="J923" s="244"/>
      <c r="K923" s="244"/>
      <c r="L923" s="249"/>
      <c r="M923" s="250"/>
      <c r="N923" s="251"/>
      <c r="O923" s="251"/>
      <c r="P923" s="251"/>
      <c r="Q923" s="251"/>
      <c r="R923" s="251"/>
      <c r="S923" s="251"/>
      <c r="T923" s="252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53" t="s">
        <v>196</v>
      </c>
      <c r="AU923" s="253" t="s">
        <v>85</v>
      </c>
      <c r="AV923" s="14" t="s">
        <v>85</v>
      </c>
      <c r="AW923" s="14" t="s">
        <v>33</v>
      </c>
      <c r="AX923" s="14" t="s">
        <v>72</v>
      </c>
      <c r="AY923" s="253" t="s">
        <v>186</v>
      </c>
    </row>
    <row r="924" s="14" customFormat="1">
      <c r="A924" s="14"/>
      <c r="B924" s="243"/>
      <c r="C924" s="244"/>
      <c r="D924" s="234" t="s">
        <v>196</v>
      </c>
      <c r="E924" s="245" t="s">
        <v>19</v>
      </c>
      <c r="F924" s="246" t="s">
        <v>3400</v>
      </c>
      <c r="G924" s="244"/>
      <c r="H924" s="247">
        <v>2.46</v>
      </c>
      <c r="I924" s="248"/>
      <c r="J924" s="244"/>
      <c r="K924" s="244"/>
      <c r="L924" s="249"/>
      <c r="M924" s="250"/>
      <c r="N924" s="251"/>
      <c r="O924" s="251"/>
      <c r="P924" s="251"/>
      <c r="Q924" s="251"/>
      <c r="R924" s="251"/>
      <c r="S924" s="251"/>
      <c r="T924" s="252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53" t="s">
        <v>196</v>
      </c>
      <c r="AU924" s="253" t="s">
        <v>85</v>
      </c>
      <c r="AV924" s="14" t="s">
        <v>85</v>
      </c>
      <c r="AW924" s="14" t="s">
        <v>33</v>
      </c>
      <c r="AX924" s="14" t="s">
        <v>72</v>
      </c>
      <c r="AY924" s="253" t="s">
        <v>186</v>
      </c>
    </row>
    <row r="925" s="14" customFormat="1">
      <c r="A925" s="14"/>
      <c r="B925" s="243"/>
      <c r="C925" s="244"/>
      <c r="D925" s="234" t="s">
        <v>196</v>
      </c>
      <c r="E925" s="245" t="s">
        <v>19</v>
      </c>
      <c r="F925" s="246" t="s">
        <v>3401</v>
      </c>
      <c r="G925" s="244"/>
      <c r="H925" s="247">
        <v>2.46</v>
      </c>
      <c r="I925" s="248"/>
      <c r="J925" s="244"/>
      <c r="K925" s="244"/>
      <c r="L925" s="249"/>
      <c r="M925" s="250"/>
      <c r="N925" s="251"/>
      <c r="O925" s="251"/>
      <c r="P925" s="251"/>
      <c r="Q925" s="251"/>
      <c r="R925" s="251"/>
      <c r="S925" s="251"/>
      <c r="T925" s="252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53" t="s">
        <v>196</v>
      </c>
      <c r="AU925" s="253" t="s">
        <v>85</v>
      </c>
      <c r="AV925" s="14" t="s">
        <v>85</v>
      </c>
      <c r="AW925" s="14" t="s">
        <v>33</v>
      </c>
      <c r="AX925" s="14" t="s">
        <v>72</v>
      </c>
      <c r="AY925" s="253" t="s">
        <v>186</v>
      </c>
    </row>
    <row r="926" s="14" customFormat="1">
      <c r="A926" s="14"/>
      <c r="B926" s="243"/>
      <c r="C926" s="244"/>
      <c r="D926" s="234" t="s">
        <v>196</v>
      </c>
      <c r="E926" s="245" t="s">
        <v>19</v>
      </c>
      <c r="F926" s="246" t="s">
        <v>3402</v>
      </c>
      <c r="G926" s="244"/>
      <c r="H926" s="247">
        <v>2.46</v>
      </c>
      <c r="I926" s="248"/>
      <c r="J926" s="244"/>
      <c r="K926" s="244"/>
      <c r="L926" s="249"/>
      <c r="M926" s="250"/>
      <c r="N926" s="251"/>
      <c r="O926" s="251"/>
      <c r="P926" s="251"/>
      <c r="Q926" s="251"/>
      <c r="R926" s="251"/>
      <c r="S926" s="251"/>
      <c r="T926" s="252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53" t="s">
        <v>196</v>
      </c>
      <c r="AU926" s="253" t="s">
        <v>85</v>
      </c>
      <c r="AV926" s="14" t="s">
        <v>85</v>
      </c>
      <c r="AW926" s="14" t="s">
        <v>33</v>
      </c>
      <c r="AX926" s="14" t="s">
        <v>72</v>
      </c>
      <c r="AY926" s="253" t="s">
        <v>186</v>
      </c>
    </row>
    <row r="927" s="14" customFormat="1">
      <c r="A927" s="14"/>
      <c r="B927" s="243"/>
      <c r="C927" s="244"/>
      <c r="D927" s="234" t="s">
        <v>196</v>
      </c>
      <c r="E927" s="245" t="s">
        <v>19</v>
      </c>
      <c r="F927" s="246" t="s">
        <v>3401</v>
      </c>
      <c r="G927" s="244"/>
      <c r="H927" s="247">
        <v>2.46</v>
      </c>
      <c r="I927" s="248"/>
      <c r="J927" s="244"/>
      <c r="K927" s="244"/>
      <c r="L927" s="249"/>
      <c r="M927" s="250"/>
      <c r="N927" s="251"/>
      <c r="O927" s="251"/>
      <c r="P927" s="251"/>
      <c r="Q927" s="251"/>
      <c r="R927" s="251"/>
      <c r="S927" s="251"/>
      <c r="T927" s="252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53" t="s">
        <v>196</v>
      </c>
      <c r="AU927" s="253" t="s">
        <v>85</v>
      </c>
      <c r="AV927" s="14" t="s">
        <v>85</v>
      </c>
      <c r="AW927" s="14" t="s">
        <v>33</v>
      </c>
      <c r="AX927" s="14" t="s">
        <v>72</v>
      </c>
      <c r="AY927" s="253" t="s">
        <v>186</v>
      </c>
    </row>
    <row r="928" s="14" customFormat="1">
      <c r="A928" s="14"/>
      <c r="B928" s="243"/>
      <c r="C928" s="244"/>
      <c r="D928" s="234" t="s">
        <v>196</v>
      </c>
      <c r="E928" s="245" t="s">
        <v>19</v>
      </c>
      <c r="F928" s="246" t="s">
        <v>3403</v>
      </c>
      <c r="G928" s="244"/>
      <c r="H928" s="247">
        <v>2.46</v>
      </c>
      <c r="I928" s="248"/>
      <c r="J928" s="244"/>
      <c r="K928" s="244"/>
      <c r="L928" s="249"/>
      <c r="M928" s="250"/>
      <c r="N928" s="251"/>
      <c r="O928" s="251"/>
      <c r="P928" s="251"/>
      <c r="Q928" s="251"/>
      <c r="R928" s="251"/>
      <c r="S928" s="251"/>
      <c r="T928" s="252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53" t="s">
        <v>196</v>
      </c>
      <c r="AU928" s="253" t="s">
        <v>85</v>
      </c>
      <c r="AV928" s="14" t="s">
        <v>85</v>
      </c>
      <c r="AW928" s="14" t="s">
        <v>33</v>
      </c>
      <c r="AX928" s="14" t="s">
        <v>72</v>
      </c>
      <c r="AY928" s="253" t="s">
        <v>186</v>
      </c>
    </row>
    <row r="929" s="2" customFormat="1" ht="24.15" customHeight="1">
      <c r="A929" s="38"/>
      <c r="B929" s="39"/>
      <c r="C929" s="213" t="s">
        <v>982</v>
      </c>
      <c r="D929" s="213" t="s">
        <v>188</v>
      </c>
      <c r="E929" s="214" t="s">
        <v>3404</v>
      </c>
      <c r="F929" s="215" t="s">
        <v>3405</v>
      </c>
      <c r="G929" s="216" t="s">
        <v>256</v>
      </c>
      <c r="H929" s="217">
        <v>18.34</v>
      </c>
      <c r="I929" s="218"/>
      <c r="J929" s="219">
        <f>ROUND(I929*H929,2)</f>
        <v>0</v>
      </c>
      <c r="K929" s="220"/>
      <c r="L929" s="44"/>
      <c r="M929" s="221" t="s">
        <v>19</v>
      </c>
      <c r="N929" s="222" t="s">
        <v>44</v>
      </c>
      <c r="O929" s="84"/>
      <c r="P929" s="223">
        <f>O929*H929</f>
        <v>0</v>
      </c>
      <c r="Q929" s="223">
        <v>4.5000000000000003E-05</v>
      </c>
      <c r="R929" s="223">
        <f>Q929*H929</f>
        <v>0.00082530000000000006</v>
      </c>
      <c r="S929" s="223">
        <v>0</v>
      </c>
      <c r="T929" s="224">
        <f>S929*H929</f>
        <v>0</v>
      </c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R929" s="225" t="s">
        <v>306</v>
      </c>
      <c r="AT929" s="225" t="s">
        <v>188</v>
      </c>
      <c r="AU929" s="225" t="s">
        <v>85</v>
      </c>
      <c r="AY929" s="17" t="s">
        <v>186</v>
      </c>
      <c r="BE929" s="226">
        <f>IF(N929="základní",J929,0)</f>
        <v>0</v>
      </c>
      <c r="BF929" s="226">
        <f>IF(N929="snížená",J929,0)</f>
        <v>0</v>
      </c>
      <c r="BG929" s="226">
        <f>IF(N929="zákl. přenesená",J929,0)</f>
        <v>0</v>
      </c>
      <c r="BH929" s="226">
        <f>IF(N929="sníž. přenesená",J929,0)</f>
        <v>0</v>
      </c>
      <c r="BI929" s="226">
        <f>IF(N929="nulová",J929,0)</f>
        <v>0</v>
      </c>
      <c r="BJ929" s="17" t="s">
        <v>85</v>
      </c>
      <c r="BK929" s="226">
        <f>ROUND(I929*H929,2)</f>
        <v>0</v>
      </c>
      <c r="BL929" s="17" t="s">
        <v>306</v>
      </c>
      <c r="BM929" s="225" t="s">
        <v>3406</v>
      </c>
    </row>
    <row r="930" s="2" customFormat="1">
      <c r="A930" s="38"/>
      <c r="B930" s="39"/>
      <c r="C930" s="40"/>
      <c r="D930" s="227" t="s">
        <v>194</v>
      </c>
      <c r="E930" s="40"/>
      <c r="F930" s="228" t="s">
        <v>3407</v>
      </c>
      <c r="G930" s="40"/>
      <c r="H930" s="40"/>
      <c r="I930" s="229"/>
      <c r="J930" s="40"/>
      <c r="K930" s="40"/>
      <c r="L930" s="44"/>
      <c r="M930" s="230"/>
      <c r="N930" s="231"/>
      <c r="O930" s="84"/>
      <c r="P930" s="84"/>
      <c r="Q930" s="84"/>
      <c r="R930" s="84"/>
      <c r="S930" s="84"/>
      <c r="T930" s="85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T930" s="17" t="s">
        <v>194</v>
      </c>
      <c r="AU930" s="17" t="s">
        <v>85</v>
      </c>
    </row>
    <row r="931" s="13" customFormat="1">
      <c r="A931" s="13"/>
      <c r="B931" s="232"/>
      <c r="C931" s="233"/>
      <c r="D931" s="234" t="s">
        <v>196</v>
      </c>
      <c r="E931" s="235" t="s">
        <v>19</v>
      </c>
      <c r="F931" s="236" t="s">
        <v>287</v>
      </c>
      <c r="G931" s="233"/>
      <c r="H931" s="235" t="s">
        <v>19</v>
      </c>
      <c r="I931" s="237"/>
      <c r="J931" s="233"/>
      <c r="K931" s="233"/>
      <c r="L931" s="238"/>
      <c r="M931" s="239"/>
      <c r="N931" s="240"/>
      <c r="O931" s="240"/>
      <c r="P931" s="240"/>
      <c r="Q931" s="240"/>
      <c r="R931" s="240"/>
      <c r="S931" s="240"/>
      <c r="T931" s="241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42" t="s">
        <v>196</v>
      </c>
      <c r="AU931" s="242" t="s">
        <v>85</v>
      </c>
      <c r="AV931" s="13" t="s">
        <v>79</v>
      </c>
      <c r="AW931" s="13" t="s">
        <v>33</v>
      </c>
      <c r="AX931" s="13" t="s">
        <v>72</v>
      </c>
      <c r="AY931" s="242" t="s">
        <v>186</v>
      </c>
    </row>
    <row r="932" s="14" customFormat="1">
      <c r="A932" s="14"/>
      <c r="B932" s="243"/>
      <c r="C932" s="244"/>
      <c r="D932" s="234" t="s">
        <v>196</v>
      </c>
      <c r="E932" s="245" t="s">
        <v>19</v>
      </c>
      <c r="F932" s="246" t="s">
        <v>3349</v>
      </c>
      <c r="G932" s="244"/>
      <c r="H932" s="247">
        <v>3.0750000000000002</v>
      </c>
      <c r="I932" s="248"/>
      <c r="J932" s="244"/>
      <c r="K932" s="244"/>
      <c r="L932" s="249"/>
      <c r="M932" s="250"/>
      <c r="N932" s="251"/>
      <c r="O932" s="251"/>
      <c r="P932" s="251"/>
      <c r="Q932" s="251"/>
      <c r="R932" s="251"/>
      <c r="S932" s="251"/>
      <c r="T932" s="252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3" t="s">
        <v>196</v>
      </c>
      <c r="AU932" s="253" t="s">
        <v>85</v>
      </c>
      <c r="AV932" s="14" t="s">
        <v>85</v>
      </c>
      <c r="AW932" s="14" t="s">
        <v>33</v>
      </c>
      <c r="AX932" s="14" t="s">
        <v>72</v>
      </c>
      <c r="AY932" s="253" t="s">
        <v>186</v>
      </c>
    </row>
    <row r="933" s="13" customFormat="1">
      <c r="A933" s="13"/>
      <c r="B933" s="232"/>
      <c r="C933" s="233"/>
      <c r="D933" s="234" t="s">
        <v>196</v>
      </c>
      <c r="E933" s="235" t="s">
        <v>19</v>
      </c>
      <c r="F933" s="236" t="s">
        <v>3372</v>
      </c>
      <c r="G933" s="233"/>
      <c r="H933" s="235" t="s">
        <v>19</v>
      </c>
      <c r="I933" s="237"/>
      <c r="J933" s="233"/>
      <c r="K933" s="233"/>
      <c r="L933" s="238"/>
      <c r="M933" s="239"/>
      <c r="N933" s="240"/>
      <c r="O933" s="240"/>
      <c r="P933" s="240"/>
      <c r="Q933" s="240"/>
      <c r="R933" s="240"/>
      <c r="S933" s="240"/>
      <c r="T933" s="241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42" t="s">
        <v>196</v>
      </c>
      <c r="AU933" s="242" t="s">
        <v>85</v>
      </c>
      <c r="AV933" s="13" t="s">
        <v>79</v>
      </c>
      <c r="AW933" s="13" t="s">
        <v>33</v>
      </c>
      <c r="AX933" s="13" t="s">
        <v>72</v>
      </c>
      <c r="AY933" s="242" t="s">
        <v>186</v>
      </c>
    </row>
    <row r="934" s="14" customFormat="1">
      <c r="A934" s="14"/>
      <c r="B934" s="243"/>
      <c r="C934" s="244"/>
      <c r="D934" s="234" t="s">
        <v>196</v>
      </c>
      <c r="E934" s="245" t="s">
        <v>19</v>
      </c>
      <c r="F934" s="246" t="s">
        <v>3351</v>
      </c>
      <c r="G934" s="244"/>
      <c r="H934" s="247">
        <v>4.6740000000000004</v>
      </c>
      <c r="I934" s="248"/>
      <c r="J934" s="244"/>
      <c r="K934" s="244"/>
      <c r="L934" s="249"/>
      <c r="M934" s="250"/>
      <c r="N934" s="251"/>
      <c r="O934" s="251"/>
      <c r="P934" s="251"/>
      <c r="Q934" s="251"/>
      <c r="R934" s="251"/>
      <c r="S934" s="251"/>
      <c r="T934" s="252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T934" s="253" t="s">
        <v>196</v>
      </c>
      <c r="AU934" s="253" t="s">
        <v>85</v>
      </c>
      <c r="AV934" s="14" t="s">
        <v>85</v>
      </c>
      <c r="AW934" s="14" t="s">
        <v>33</v>
      </c>
      <c r="AX934" s="14" t="s">
        <v>72</v>
      </c>
      <c r="AY934" s="253" t="s">
        <v>186</v>
      </c>
    </row>
    <row r="935" s="14" customFormat="1">
      <c r="A935" s="14"/>
      <c r="B935" s="243"/>
      <c r="C935" s="244"/>
      <c r="D935" s="234" t="s">
        <v>196</v>
      </c>
      <c r="E935" s="245" t="s">
        <v>19</v>
      </c>
      <c r="F935" s="246" t="s">
        <v>3352</v>
      </c>
      <c r="G935" s="244"/>
      <c r="H935" s="247">
        <v>4.6989999999999998</v>
      </c>
      <c r="I935" s="248"/>
      <c r="J935" s="244"/>
      <c r="K935" s="244"/>
      <c r="L935" s="249"/>
      <c r="M935" s="250"/>
      <c r="N935" s="251"/>
      <c r="O935" s="251"/>
      <c r="P935" s="251"/>
      <c r="Q935" s="251"/>
      <c r="R935" s="251"/>
      <c r="S935" s="251"/>
      <c r="T935" s="252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53" t="s">
        <v>196</v>
      </c>
      <c r="AU935" s="253" t="s">
        <v>85</v>
      </c>
      <c r="AV935" s="14" t="s">
        <v>85</v>
      </c>
      <c r="AW935" s="14" t="s">
        <v>33</v>
      </c>
      <c r="AX935" s="14" t="s">
        <v>72</v>
      </c>
      <c r="AY935" s="253" t="s">
        <v>186</v>
      </c>
    </row>
    <row r="936" s="14" customFormat="1">
      <c r="A936" s="14"/>
      <c r="B936" s="243"/>
      <c r="C936" s="244"/>
      <c r="D936" s="234" t="s">
        <v>196</v>
      </c>
      <c r="E936" s="245" t="s">
        <v>19</v>
      </c>
      <c r="F936" s="246" t="s">
        <v>3353</v>
      </c>
      <c r="G936" s="244"/>
      <c r="H936" s="247">
        <v>3.6779999999999999</v>
      </c>
      <c r="I936" s="248"/>
      <c r="J936" s="244"/>
      <c r="K936" s="244"/>
      <c r="L936" s="249"/>
      <c r="M936" s="250"/>
      <c r="N936" s="251"/>
      <c r="O936" s="251"/>
      <c r="P936" s="251"/>
      <c r="Q936" s="251"/>
      <c r="R936" s="251"/>
      <c r="S936" s="251"/>
      <c r="T936" s="252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3" t="s">
        <v>196</v>
      </c>
      <c r="AU936" s="253" t="s">
        <v>85</v>
      </c>
      <c r="AV936" s="14" t="s">
        <v>85</v>
      </c>
      <c r="AW936" s="14" t="s">
        <v>33</v>
      </c>
      <c r="AX936" s="14" t="s">
        <v>72</v>
      </c>
      <c r="AY936" s="253" t="s">
        <v>186</v>
      </c>
    </row>
    <row r="937" s="14" customFormat="1">
      <c r="A937" s="14"/>
      <c r="B937" s="243"/>
      <c r="C937" s="244"/>
      <c r="D937" s="234" t="s">
        <v>196</v>
      </c>
      <c r="E937" s="245" t="s">
        <v>19</v>
      </c>
      <c r="F937" s="246" t="s">
        <v>3354</v>
      </c>
      <c r="G937" s="244"/>
      <c r="H937" s="247">
        <v>2.214</v>
      </c>
      <c r="I937" s="248"/>
      <c r="J937" s="244"/>
      <c r="K937" s="244"/>
      <c r="L937" s="249"/>
      <c r="M937" s="250"/>
      <c r="N937" s="251"/>
      <c r="O937" s="251"/>
      <c r="P937" s="251"/>
      <c r="Q937" s="251"/>
      <c r="R937" s="251"/>
      <c r="S937" s="251"/>
      <c r="T937" s="252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T937" s="253" t="s">
        <v>196</v>
      </c>
      <c r="AU937" s="253" t="s">
        <v>85</v>
      </c>
      <c r="AV937" s="14" t="s">
        <v>85</v>
      </c>
      <c r="AW937" s="14" t="s">
        <v>33</v>
      </c>
      <c r="AX937" s="14" t="s">
        <v>72</v>
      </c>
      <c r="AY937" s="253" t="s">
        <v>186</v>
      </c>
    </row>
    <row r="938" s="2" customFormat="1" ht="49.05" customHeight="1">
      <c r="A938" s="38"/>
      <c r="B938" s="39"/>
      <c r="C938" s="213" t="s">
        <v>987</v>
      </c>
      <c r="D938" s="213" t="s">
        <v>188</v>
      </c>
      <c r="E938" s="214" t="s">
        <v>3408</v>
      </c>
      <c r="F938" s="215" t="s">
        <v>3409</v>
      </c>
      <c r="G938" s="216" t="s">
        <v>230</v>
      </c>
      <c r="H938" s="217">
        <v>0.39200000000000002</v>
      </c>
      <c r="I938" s="218"/>
      <c r="J938" s="219">
        <f>ROUND(I938*H938,2)</f>
        <v>0</v>
      </c>
      <c r="K938" s="220"/>
      <c r="L938" s="44"/>
      <c r="M938" s="221" t="s">
        <v>19</v>
      </c>
      <c r="N938" s="222" t="s">
        <v>44</v>
      </c>
      <c r="O938" s="84"/>
      <c r="P938" s="223">
        <f>O938*H938</f>
        <v>0</v>
      </c>
      <c r="Q938" s="223">
        <v>0</v>
      </c>
      <c r="R938" s="223">
        <f>Q938*H938</f>
        <v>0</v>
      </c>
      <c r="S938" s="223">
        <v>0</v>
      </c>
      <c r="T938" s="224">
        <f>S938*H938</f>
        <v>0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225" t="s">
        <v>306</v>
      </c>
      <c r="AT938" s="225" t="s">
        <v>188</v>
      </c>
      <c r="AU938" s="225" t="s">
        <v>85</v>
      </c>
      <c r="AY938" s="17" t="s">
        <v>186</v>
      </c>
      <c r="BE938" s="226">
        <f>IF(N938="základní",J938,0)</f>
        <v>0</v>
      </c>
      <c r="BF938" s="226">
        <f>IF(N938="snížená",J938,0)</f>
        <v>0</v>
      </c>
      <c r="BG938" s="226">
        <f>IF(N938="zákl. přenesená",J938,0)</f>
        <v>0</v>
      </c>
      <c r="BH938" s="226">
        <f>IF(N938="sníž. přenesená",J938,0)</f>
        <v>0</v>
      </c>
      <c r="BI938" s="226">
        <f>IF(N938="nulová",J938,0)</f>
        <v>0</v>
      </c>
      <c r="BJ938" s="17" t="s">
        <v>85</v>
      </c>
      <c r="BK938" s="226">
        <f>ROUND(I938*H938,2)</f>
        <v>0</v>
      </c>
      <c r="BL938" s="17" t="s">
        <v>306</v>
      </c>
      <c r="BM938" s="225" t="s">
        <v>3410</v>
      </c>
    </row>
    <row r="939" s="2" customFormat="1">
      <c r="A939" s="38"/>
      <c r="B939" s="39"/>
      <c r="C939" s="40"/>
      <c r="D939" s="227" t="s">
        <v>194</v>
      </c>
      <c r="E939" s="40"/>
      <c r="F939" s="228" t="s">
        <v>3411</v>
      </c>
      <c r="G939" s="40"/>
      <c r="H939" s="40"/>
      <c r="I939" s="229"/>
      <c r="J939" s="40"/>
      <c r="K939" s="40"/>
      <c r="L939" s="44"/>
      <c r="M939" s="230"/>
      <c r="N939" s="231"/>
      <c r="O939" s="84"/>
      <c r="P939" s="84"/>
      <c r="Q939" s="84"/>
      <c r="R939" s="84"/>
      <c r="S939" s="84"/>
      <c r="T939" s="85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T939" s="17" t="s">
        <v>194</v>
      </c>
      <c r="AU939" s="17" t="s">
        <v>85</v>
      </c>
    </row>
    <row r="940" s="2" customFormat="1" ht="49.05" customHeight="1">
      <c r="A940" s="38"/>
      <c r="B940" s="39"/>
      <c r="C940" s="213" t="s">
        <v>993</v>
      </c>
      <c r="D940" s="213" t="s">
        <v>188</v>
      </c>
      <c r="E940" s="214" t="s">
        <v>3412</v>
      </c>
      <c r="F940" s="215" t="s">
        <v>3413</v>
      </c>
      <c r="G940" s="216" t="s">
        <v>230</v>
      </c>
      <c r="H940" s="217">
        <v>0.39200000000000002</v>
      </c>
      <c r="I940" s="218"/>
      <c r="J940" s="219">
        <f>ROUND(I940*H940,2)</f>
        <v>0</v>
      </c>
      <c r="K940" s="220"/>
      <c r="L940" s="44"/>
      <c r="M940" s="221" t="s">
        <v>19</v>
      </c>
      <c r="N940" s="222" t="s">
        <v>44</v>
      </c>
      <c r="O940" s="84"/>
      <c r="P940" s="223">
        <f>O940*H940</f>
        <v>0</v>
      </c>
      <c r="Q940" s="223">
        <v>0</v>
      </c>
      <c r="R940" s="223">
        <f>Q940*H940</f>
        <v>0</v>
      </c>
      <c r="S940" s="223">
        <v>0</v>
      </c>
      <c r="T940" s="224">
        <f>S940*H940</f>
        <v>0</v>
      </c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R940" s="225" t="s">
        <v>306</v>
      </c>
      <c r="AT940" s="225" t="s">
        <v>188</v>
      </c>
      <c r="AU940" s="225" t="s">
        <v>85</v>
      </c>
      <c r="AY940" s="17" t="s">
        <v>186</v>
      </c>
      <c r="BE940" s="226">
        <f>IF(N940="základní",J940,0)</f>
        <v>0</v>
      </c>
      <c r="BF940" s="226">
        <f>IF(N940="snížená",J940,0)</f>
        <v>0</v>
      </c>
      <c r="BG940" s="226">
        <f>IF(N940="zákl. přenesená",J940,0)</f>
        <v>0</v>
      </c>
      <c r="BH940" s="226">
        <f>IF(N940="sníž. přenesená",J940,0)</f>
        <v>0</v>
      </c>
      <c r="BI940" s="226">
        <f>IF(N940="nulová",J940,0)</f>
        <v>0</v>
      </c>
      <c r="BJ940" s="17" t="s">
        <v>85</v>
      </c>
      <c r="BK940" s="226">
        <f>ROUND(I940*H940,2)</f>
        <v>0</v>
      </c>
      <c r="BL940" s="17" t="s">
        <v>306</v>
      </c>
      <c r="BM940" s="225" t="s">
        <v>3414</v>
      </c>
    </row>
    <row r="941" s="2" customFormat="1">
      <c r="A941" s="38"/>
      <c r="B941" s="39"/>
      <c r="C941" s="40"/>
      <c r="D941" s="227" t="s">
        <v>194</v>
      </c>
      <c r="E941" s="40"/>
      <c r="F941" s="228" t="s">
        <v>3415</v>
      </c>
      <c r="G941" s="40"/>
      <c r="H941" s="40"/>
      <c r="I941" s="229"/>
      <c r="J941" s="40"/>
      <c r="K941" s="40"/>
      <c r="L941" s="44"/>
      <c r="M941" s="230"/>
      <c r="N941" s="231"/>
      <c r="O941" s="84"/>
      <c r="P941" s="84"/>
      <c r="Q941" s="84"/>
      <c r="R941" s="84"/>
      <c r="S941" s="84"/>
      <c r="T941" s="85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T941" s="17" t="s">
        <v>194</v>
      </c>
      <c r="AU941" s="17" t="s">
        <v>85</v>
      </c>
    </row>
    <row r="942" s="12" customFormat="1" ht="22.8" customHeight="1">
      <c r="A942" s="12"/>
      <c r="B942" s="197"/>
      <c r="C942" s="198"/>
      <c r="D942" s="199" t="s">
        <v>71</v>
      </c>
      <c r="E942" s="211" t="s">
        <v>3416</v>
      </c>
      <c r="F942" s="211" t="s">
        <v>3417</v>
      </c>
      <c r="G942" s="198"/>
      <c r="H942" s="198"/>
      <c r="I942" s="201"/>
      <c r="J942" s="212">
        <f>BK942</f>
        <v>0</v>
      </c>
      <c r="K942" s="198"/>
      <c r="L942" s="203"/>
      <c r="M942" s="204"/>
      <c r="N942" s="205"/>
      <c r="O942" s="205"/>
      <c r="P942" s="206">
        <f>SUM(P943:P965)</f>
        <v>0</v>
      </c>
      <c r="Q942" s="205"/>
      <c r="R942" s="206">
        <f>SUM(R943:R965)</f>
        <v>5.3536968561950005</v>
      </c>
      <c r="S942" s="205"/>
      <c r="T942" s="207">
        <f>SUM(T943:T965)</f>
        <v>0</v>
      </c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R942" s="208" t="s">
        <v>85</v>
      </c>
      <c r="AT942" s="209" t="s">
        <v>71</v>
      </c>
      <c r="AU942" s="209" t="s">
        <v>79</v>
      </c>
      <c r="AY942" s="208" t="s">
        <v>186</v>
      </c>
      <c r="BK942" s="210">
        <f>SUM(BK943:BK965)</f>
        <v>0</v>
      </c>
    </row>
    <row r="943" s="2" customFormat="1" ht="49.05" customHeight="1">
      <c r="A943" s="38"/>
      <c r="B943" s="39"/>
      <c r="C943" s="213" t="s">
        <v>998</v>
      </c>
      <c r="D943" s="213" t="s">
        <v>188</v>
      </c>
      <c r="E943" s="214" t="s">
        <v>3418</v>
      </c>
      <c r="F943" s="215" t="s">
        <v>3419</v>
      </c>
      <c r="G943" s="216" t="s">
        <v>256</v>
      </c>
      <c r="H943" s="217">
        <v>44.604999999999997</v>
      </c>
      <c r="I943" s="218"/>
      <c r="J943" s="219">
        <f>ROUND(I943*H943,2)</f>
        <v>0</v>
      </c>
      <c r="K943" s="220"/>
      <c r="L943" s="44"/>
      <c r="M943" s="221" t="s">
        <v>19</v>
      </c>
      <c r="N943" s="222" t="s">
        <v>44</v>
      </c>
      <c r="O943" s="84"/>
      <c r="P943" s="223">
        <f>O943*H943</f>
        <v>0</v>
      </c>
      <c r="Q943" s="223">
        <v>0.033000959000000003</v>
      </c>
      <c r="R943" s="223">
        <f>Q943*H943</f>
        <v>1.4720077761950001</v>
      </c>
      <c r="S943" s="223">
        <v>0</v>
      </c>
      <c r="T943" s="224">
        <f>S943*H943</f>
        <v>0</v>
      </c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R943" s="225" t="s">
        <v>306</v>
      </c>
      <c r="AT943" s="225" t="s">
        <v>188</v>
      </c>
      <c r="AU943" s="225" t="s">
        <v>85</v>
      </c>
      <c r="AY943" s="17" t="s">
        <v>186</v>
      </c>
      <c r="BE943" s="226">
        <f>IF(N943="základní",J943,0)</f>
        <v>0</v>
      </c>
      <c r="BF943" s="226">
        <f>IF(N943="snížená",J943,0)</f>
        <v>0</v>
      </c>
      <c r="BG943" s="226">
        <f>IF(N943="zákl. přenesená",J943,0)</f>
        <v>0</v>
      </c>
      <c r="BH943" s="226">
        <f>IF(N943="sníž. přenesená",J943,0)</f>
        <v>0</v>
      </c>
      <c r="BI943" s="226">
        <f>IF(N943="nulová",J943,0)</f>
        <v>0</v>
      </c>
      <c r="BJ943" s="17" t="s">
        <v>85</v>
      </c>
      <c r="BK943" s="226">
        <f>ROUND(I943*H943,2)</f>
        <v>0</v>
      </c>
      <c r="BL943" s="17" t="s">
        <v>306</v>
      </c>
      <c r="BM943" s="225" t="s">
        <v>3420</v>
      </c>
    </row>
    <row r="944" s="2" customFormat="1">
      <c r="A944" s="38"/>
      <c r="B944" s="39"/>
      <c r="C944" s="40"/>
      <c r="D944" s="227" t="s">
        <v>194</v>
      </c>
      <c r="E944" s="40"/>
      <c r="F944" s="228" t="s">
        <v>3421</v>
      </c>
      <c r="G944" s="40"/>
      <c r="H944" s="40"/>
      <c r="I944" s="229"/>
      <c r="J944" s="40"/>
      <c r="K944" s="40"/>
      <c r="L944" s="44"/>
      <c r="M944" s="230"/>
      <c r="N944" s="231"/>
      <c r="O944" s="84"/>
      <c r="P944" s="84"/>
      <c r="Q944" s="84"/>
      <c r="R944" s="84"/>
      <c r="S944" s="84"/>
      <c r="T944" s="85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T944" s="17" t="s">
        <v>194</v>
      </c>
      <c r="AU944" s="17" t="s">
        <v>85</v>
      </c>
    </row>
    <row r="945" s="14" customFormat="1">
      <c r="A945" s="14"/>
      <c r="B945" s="243"/>
      <c r="C945" s="244"/>
      <c r="D945" s="234" t="s">
        <v>196</v>
      </c>
      <c r="E945" s="245" t="s">
        <v>19</v>
      </c>
      <c r="F945" s="246" t="s">
        <v>2706</v>
      </c>
      <c r="G945" s="244"/>
      <c r="H945" s="247">
        <v>44.604999999999997</v>
      </c>
      <c r="I945" s="248"/>
      <c r="J945" s="244"/>
      <c r="K945" s="244"/>
      <c r="L945" s="249"/>
      <c r="M945" s="250"/>
      <c r="N945" s="251"/>
      <c r="O945" s="251"/>
      <c r="P945" s="251"/>
      <c r="Q945" s="251"/>
      <c r="R945" s="251"/>
      <c r="S945" s="251"/>
      <c r="T945" s="252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53" t="s">
        <v>196</v>
      </c>
      <c r="AU945" s="253" t="s">
        <v>85</v>
      </c>
      <c r="AV945" s="14" t="s">
        <v>85</v>
      </c>
      <c r="AW945" s="14" t="s">
        <v>33</v>
      </c>
      <c r="AX945" s="14" t="s">
        <v>72</v>
      </c>
      <c r="AY945" s="253" t="s">
        <v>186</v>
      </c>
    </row>
    <row r="946" s="2" customFormat="1" ht="21.75" customHeight="1">
      <c r="A946" s="38"/>
      <c r="B946" s="39"/>
      <c r="C946" s="254" t="s">
        <v>1005</v>
      </c>
      <c r="D946" s="254" t="s">
        <v>236</v>
      </c>
      <c r="E946" s="255" t="s">
        <v>3422</v>
      </c>
      <c r="F946" s="256" t="s">
        <v>3423</v>
      </c>
      <c r="G946" s="257" t="s">
        <v>256</v>
      </c>
      <c r="H946" s="258">
        <v>46.835000000000001</v>
      </c>
      <c r="I946" s="259"/>
      <c r="J946" s="260">
        <f>ROUND(I946*H946,2)</f>
        <v>0</v>
      </c>
      <c r="K946" s="261"/>
      <c r="L946" s="262"/>
      <c r="M946" s="263" t="s">
        <v>19</v>
      </c>
      <c r="N946" s="264" t="s">
        <v>44</v>
      </c>
      <c r="O946" s="84"/>
      <c r="P946" s="223">
        <f>O946*H946</f>
        <v>0</v>
      </c>
      <c r="Q946" s="223">
        <v>0.081000000000000003</v>
      </c>
      <c r="R946" s="223">
        <f>Q946*H946</f>
        <v>3.7936350000000001</v>
      </c>
      <c r="S946" s="223">
        <v>0</v>
      </c>
      <c r="T946" s="224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25" t="s">
        <v>406</v>
      </c>
      <c r="AT946" s="225" t="s">
        <v>236</v>
      </c>
      <c r="AU946" s="225" t="s">
        <v>85</v>
      </c>
      <c r="AY946" s="17" t="s">
        <v>186</v>
      </c>
      <c r="BE946" s="226">
        <f>IF(N946="základní",J946,0)</f>
        <v>0</v>
      </c>
      <c r="BF946" s="226">
        <f>IF(N946="snížená",J946,0)</f>
        <v>0</v>
      </c>
      <c r="BG946" s="226">
        <f>IF(N946="zákl. přenesená",J946,0)</f>
        <v>0</v>
      </c>
      <c r="BH946" s="226">
        <f>IF(N946="sníž. přenesená",J946,0)</f>
        <v>0</v>
      </c>
      <c r="BI946" s="226">
        <f>IF(N946="nulová",J946,0)</f>
        <v>0</v>
      </c>
      <c r="BJ946" s="17" t="s">
        <v>85</v>
      </c>
      <c r="BK946" s="226">
        <f>ROUND(I946*H946,2)</f>
        <v>0</v>
      </c>
      <c r="BL946" s="17" t="s">
        <v>306</v>
      </c>
      <c r="BM946" s="225" t="s">
        <v>3424</v>
      </c>
    </row>
    <row r="947" s="2" customFormat="1">
      <c r="A947" s="38"/>
      <c r="B947" s="39"/>
      <c r="C947" s="40"/>
      <c r="D947" s="234" t="s">
        <v>1472</v>
      </c>
      <c r="E947" s="40"/>
      <c r="F947" s="272" t="s">
        <v>3425</v>
      </c>
      <c r="G947" s="40"/>
      <c r="H947" s="40"/>
      <c r="I947" s="229"/>
      <c r="J947" s="40"/>
      <c r="K947" s="40"/>
      <c r="L947" s="44"/>
      <c r="M947" s="230"/>
      <c r="N947" s="231"/>
      <c r="O947" s="84"/>
      <c r="P947" s="84"/>
      <c r="Q947" s="84"/>
      <c r="R947" s="84"/>
      <c r="S947" s="84"/>
      <c r="T947" s="85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T947" s="17" t="s">
        <v>1472</v>
      </c>
      <c r="AU947" s="17" t="s">
        <v>85</v>
      </c>
    </row>
    <row r="948" s="14" customFormat="1">
      <c r="A948" s="14"/>
      <c r="B948" s="243"/>
      <c r="C948" s="244"/>
      <c r="D948" s="234" t="s">
        <v>196</v>
      </c>
      <c r="E948" s="244"/>
      <c r="F948" s="246" t="s">
        <v>3426</v>
      </c>
      <c r="G948" s="244"/>
      <c r="H948" s="247">
        <v>46.835000000000001</v>
      </c>
      <c r="I948" s="248"/>
      <c r="J948" s="244"/>
      <c r="K948" s="244"/>
      <c r="L948" s="249"/>
      <c r="M948" s="250"/>
      <c r="N948" s="251"/>
      <c r="O948" s="251"/>
      <c r="P948" s="251"/>
      <c r="Q948" s="251"/>
      <c r="R948" s="251"/>
      <c r="S948" s="251"/>
      <c r="T948" s="252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53" t="s">
        <v>196</v>
      </c>
      <c r="AU948" s="253" t="s">
        <v>85</v>
      </c>
      <c r="AV948" s="14" t="s">
        <v>85</v>
      </c>
      <c r="AW948" s="14" t="s">
        <v>4</v>
      </c>
      <c r="AX948" s="14" t="s">
        <v>79</v>
      </c>
      <c r="AY948" s="253" t="s">
        <v>186</v>
      </c>
    </row>
    <row r="949" s="2" customFormat="1" ht="21.75" customHeight="1">
      <c r="A949" s="38"/>
      <c r="B949" s="39"/>
      <c r="C949" s="213" t="s">
        <v>1011</v>
      </c>
      <c r="D949" s="213" t="s">
        <v>188</v>
      </c>
      <c r="E949" s="214" t="s">
        <v>3427</v>
      </c>
      <c r="F949" s="215" t="s">
        <v>3428</v>
      </c>
      <c r="G949" s="216" t="s">
        <v>256</v>
      </c>
      <c r="H949" s="217">
        <v>44.604999999999997</v>
      </c>
      <c r="I949" s="218"/>
      <c r="J949" s="219">
        <f>ROUND(I949*H949,2)</f>
        <v>0</v>
      </c>
      <c r="K949" s="220"/>
      <c r="L949" s="44"/>
      <c r="M949" s="221" t="s">
        <v>19</v>
      </c>
      <c r="N949" s="222" t="s">
        <v>44</v>
      </c>
      <c r="O949" s="84"/>
      <c r="P949" s="223">
        <f>O949*H949</f>
        <v>0</v>
      </c>
      <c r="Q949" s="223">
        <v>0.00040000000000000002</v>
      </c>
      <c r="R949" s="223">
        <f>Q949*H949</f>
        <v>0.017842</v>
      </c>
      <c r="S949" s="223">
        <v>0</v>
      </c>
      <c r="T949" s="224">
        <f>S949*H949</f>
        <v>0</v>
      </c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R949" s="225" t="s">
        <v>306</v>
      </c>
      <c r="AT949" s="225" t="s">
        <v>188</v>
      </c>
      <c r="AU949" s="225" t="s">
        <v>85</v>
      </c>
      <c r="AY949" s="17" t="s">
        <v>186</v>
      </c>
      <c r="BE949" s="226">
        <f>IF(N949="základní",J949,0)</f>
        <v>0</v>
      </c>
      <c r="BF949" s="226">
        <f>IF(N949="snížená",J949,0)</f>
        <v>0</v>
      </c>
      <c r="BG949" s="226">
        <f>IF(N949="zákl. přenesená",J949,0)</f>
        <v>0</v>
      </c>
      <c r="BH949" s="226">
        <f>IF(N949="sníž. přenesená",J949,0)</f>
        <v>0</v>
      </c>
      <c r="BI949" s="226">
        <f>IF(N949="nulová",J949,0)</f>
        <v>0</v>
      </c>
      <c r="BJ949" s="17" t="s">
        <v>85</v>
      </c>
      <c r="BK949" s="226">
        <f>ROUND(I949*H949,2)</f>
        <v>0</v>
      </c>
      <c r="BL949" s="17" t="s">
        <v>306</v>
      </c>
      <c r="BM949" s="225" t="s">
        <v>3429</v>
      </c>
    </row>
    <row r="950" s="2" customFormat="1">
      <c r="A950" s="38"/>
      <c r="B950" s="39"/>
      <c r="C950" s="40"/>
      <c r="D950" s="227" t="s">
        <v>194</v>
      </c>
      <c r="E950" s="40"/>
      <c r="F950" s="228" t="s">
        <v>3430</v>
      </c>
      <c r="G950" s="40"/>
      <c r="H950" s="40"/>
      <c r="I950" s="229"/>
      <c r="J950" s="40"/>
      <c r="K950" s="40"/>
      <c r="L950" s="44"/>
      <c r="M950" s="230"/>
      <c r="N950" s="231"/>
      <c r="O950" s="84"/>
      <c r="P950" s="84"/>
      <c r="Q950" s="84"/>
      <c r="R950" s="84"/>
      <c r="S950" s="84"/>
      <c r="T950" s="85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T950" s="17" t="s">
        <v>194</v>
      </c>
      <c r="AU950" s="17" t="s">
        <v>85</v>
      </c>
    </row>
    <row r="951" s="2" customFormat="1" ht="24.15" customHeight="1">
      <c r="A951" s="38"/>
      <c r="B951" s="39"/>
      <c r="C951" s="213" t="s">
        <v>1017</v>
      </c>
      <c r="D951" s="213" t="s">
        <v>188</v>
      </c>
      <c r="E951" s="214" t="s">
        <v>3431</v>
      </c>
      <c r="F951" s="215" t="s">
        <v>3432</v>
      </c>
      <c r="G951" s="216" t="s">
        <v>566</v>
      </c>
      <c r="H951" s="217">
        <v>42.060000000000002</v>
      </c>
      <c r="I951" s="218"/>
      <c r="J951" s="219">
        <f>ROUND(I951*H951,2)</f>
        <v>0</v>
      </c>
      <c r="K951" s="220"/>
      <c r="L951" s="44"/>
      <c r="M951" s="221" t="s">
        <v>19</v>
      </c>
      <c r="N951" s="222" t="s">
        <v>44</v>
      </c>
      <c r="O951" s="84"/>
      <c r="P951" s="223">
        <f>O951*H951</f>
        <v>0</v>
      </c>
      <c r="Q951" s="223">
        <v>0</v>
      </c>
      <c r="R951" s="223">
        <f>Q951*H951</f>
        <v>0</v>
      </c>
      <c r="S951" s="223">
        <v>0</v>
      </c>
      <c r="T951" s="224">
        <f>S951*H951</f>
        <v>0</v>
      </c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R951" s="225" t="s">
        <v>306</v>
      </c>
      <c r="AT951" s="225" t="s">
        <v>188</v>
      </c>
      <c r="AU951" s="225" t="s">
        <v>85</v>
      </c>
      <c r="AY951" s="17" t="s">
        <v>186</v>
      </c>
      <c r="BE951" s="226">
        <f>IF(N951="základní",J951,0)</f>
        <v>0</v>
      </c>
      <c r="BF951" s="226">
        <f>IF(N951="snížená",J951,0)</f>
        <v>0</v>
      </c>
      <c r="BG951" s="226">
        <f>IF(N951="zákl. přenesená",J951,0)</f>
        <v>0</v>
      </c>
      <c r="BH951" s="226">
        <f>IF(N951="sníž. přenesená",J951,0)</f>
        <v>0</v>
      </c>
      <c r="BI951" s="226">
        <f>IF(N951="nulová",J951,0)</f>
        <v>0</v>
      </c>
      <c r="BJ951" s="17" t="s">
        <v>85</v>
      </c>
      <c r="BK951" s="226">
        <f>ROUND(I951*H951,2)</f>
        <v>0</v>
      </c>
      <c r="BL951" s="17" t="s">
        <v>306</v>
      </c>
      <c r="BM951" s="225" t="s">
        <v>3433</v>
      </c>
    </row>
    <row r="952" s="2" customFormat="1">
      <c r="A952" s="38"/>
      <c r="B952" s="39"/>
      <c r="C952" s="40"/>
      <c r="D952" s="227" t="s">
        <v>194</v>
      </c>
      <c r="E952" s="40"/>
      <c r="F952" s="228" t="s">
        <v>3434</v>
      </c>
      <c r="G952" s="40"/>
      <c r="H952" s="40"/>
      <c r="I952" s="229"/>
      <c r="J952" s="40"/>
      <c r="K952" s="40"/>
      <c r="L952" s="44"/>
      <c r="M952" s="230"/>
      <c r="N952" s="231"/>
      <c r="O952" s="84"/>
      <c r="P952" s="84"/>
      <c r="Q952" s="84"/>
      <c r="R952" s="84"/>
      <c r="S952" s="84"/>
      <c r="T952" s="85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T952" s="17" t="s">
        <v>194</v>
      </c>
      <c r="AU952" s="17" t="s">
        <v>85</v>
      </c>
    </row>
    <row r="953" s="13" customFormat="1">
      <c r="A953" s="13"/>
      <c r="B953" s="232"/>
      <c r="C953" s="233"/>
      <c r="D953" s="234" t="s">
        <v>196</v>
      </c>
      <c r="E953" s="235" t="s">
        <v>19</v>
      </c>
      <c r="F953" s="236" t="s">
        <v>287</v>
      </c>
      <c r="G953" s="233"/>
      <c r="H953" s="235" t="s">
        <v>19</v>
      </c>
      <c r="I953" s="237"/>
      <c r="J953" s="233"/>
      <c r="K953" s="233"/>
      <c r="L953" s="238"/>
      <c r="M953" s="239"/>
      <c r="N953" s="240"/>
      <c r="O953" s="240"/>
      <c r="P953" s="240"/>
      <c r="Q953" s="240"/>
      <c r="R953" s="240"/>
      <c r="S953" s="240"/>
      <c r="T953" s="241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42" t="s">
        <v>196</v>
      </c>
      <c r="AU953" s="242" t="s">
        <v>85</v>
      </c>
      <c r="AV953" s="13" t="s">
        <v>79</v>
      </c>
      <c r="AW953" s="13" t="s">
        <v>33</v>
      </c>
      <c r="AX953" s="13" t="s">
        <v>72</v>
      </c>
      <c r="AY953" s="242" t="s">
        <v>186</v>
      </c>
    </row>
    <row r="954" s="14" customFormat="1">
      <c r="A954" s="14"/>
      <c r="B954" s="243"/>
      <c r="C954" s="244"/>
      <c r="D954" s="234" t="s">
        <v>196</v>
      </c>
      <c r="E954" s="245" t="s">
        <v>19</v>
      </c>
      <c r="F954" s="246" t="s">
        <v>2810</v>
      </c>
      <c r="G954" s="244"/>
      <c r="H954" s="247">
        <v>42.060000000000002</v>
      </c>
      <c r="I954" s="248"/>
      <c r="J954" s="244"/>
      <c r="K954" s="244"/>
      <c r="L954" s="249"/>
      <c r="M954" s="250"/>
      <c r="N954" s="251"/>
      <c r="O954" s="251"/>
      <c r="P954" s="251"/>
      <c r="Q954" s="251"/>
      <c r="R954" s="251"/>
      <c r="S954" s="251"/>
      <c r="T954" s="252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T954" s="253" t="s">
        <v>196</v>
      </c>
      <c r="AU954" s="253" t="s">
        <v>85</v>
      </c>
      <c r="AV954" s="14" t="s">
        <v>85</v>
      </c>
      <c r="AW954" s="14" t="s">
        <v>33</v>
      </c>
      <c r="AX954" s="14" t="s">
        <v>72</v>
      </c>
      <c r="AY954" s="253" t="s">
        <v>186</v>
      </c>
    </row>
    <row r="955" s="2" customFormat="1" ht="21.75" customHeight="1">
      <c r="A955" s="38"/>
      <c r="B955" s="39"/>
      <c r="C955" s="254" t="s">
        <v>1022</v>
      </c>
      <c r="D955" s="254" t="s">
        <v>236</v>
      </c>
      <c r="E955" s="255" t="s">
        <v>3435</v>
      </c>
      <c r="F955" s="256" t="s">
        <v>3436</v>
      </c>
      <c r="G955" s="257" t="s">
        <v>566</v>
      </c>
      <c r="H955" s="258">
        <v>45.844999999999999</v>
      </c>
      <c r="I955" s="259"/>
      <c r="J955" s="260">
        <f>ROUND(I955*H955,2)</f>
        <v>0</v>
      </c>
      <c r="K955" s="261"/>
      <c r="L955" s="262"/>
      <c r="M955" s="263" t="s">
        <v>19</v>
      </c>
      <c r="N955" s="264" t="s">
        <v>44</v>
      </c>
      <c r="O955" s="84"/>
      <c r="P955" s="223">
        <f>O955*H955</f>
        <v>0</v>
      </c>
      <c r="Q955" s="223">
        <v>0.0013699999999999999</v>
      </c>
      <c r="R955" s="223">
        <f>Q955*H955</f>
        <v>0.062807649999999993</v>
      </c>
      <c r="S955" s="223">
        <v>0</v>
      </c>
      <c r="T955" s="224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25" t="s">
        <v>406</v>
      </c>
      <c r="AT955" s="225" t="s">
        <v>236</v>
      </c>
      <c r="AU955" s="225" t="s">
        <v>85</v>
      </c>
      <c r="AY955" s="17" t="s">
        <v>186</v>
      </c>
      <c r="BE955" s="226">
        <f>IF(N955="základní",J955,0)</f>
        <v>0</v>
      </c>
      <c r="BF955" s="226">
        <f>IF(N955="snížená",J955,0)</f>
        <v>0</v>
      </c>
      <c r="BG955" s="226">
        <f>IF(N955="zákl. přenesená",J955,0)</f>
        <v>0</v>
      </c>
      <c r="BH955" s="226">
        <f>IF(N955="sníž. přenesená",J955,0)</f>
        <v>0</v>
      </c>
      <c r="BI955" s="226">
        <f>IF(N955="nulová",J955,0)</f>
        <v>0</v>
      </c>
      <c r="BJ955" s="17" t="s">
        <v>85</v>
      </c>
      <c r="BK955" s="226">
        <f>ROUND(I955*H955,2)</f>
        <v>0</v>
      </c>
      <c r="BL955" s="17" t="s">
        <v>306</v>
      </c>
      <c r="BM955" s="225" t="s">
        <v>3437</v>
      </c>
    </row>
    <row r="956" s="13" customFormat="1">
      <c r="A956" s="13"/>
      <c r="B956" s="232"/>
      <c r="C956" s="233"/>
      <c r="D956" s="234" t="s">
        <v>196</v>
      </c>
      <c r="E956" s="235" t="s">
        <v>19</v>
      </c>
      <c r="F956" s="236" t="s">
        <v>287</v>
      </c>
      <c r="G956" s="233"/>
      <c r="H956" s="235" t="s">
        <v>19</v>
      </c>
      <c r="I956" s="237"/>
      <c r="J956" s="233"/>
      <c r="K956" s="233"/>
      <c r="L956" s="238"/>
      <c r="M956" s="239"/>
      <c r="N956" s="240"/>
      <c r="O956" s="240"/>
      <c r="P956" s="240"/>
      <c r="Q956" s="240"/>
      <c r="R956" s="240"/>
      <c r="S956" s="240"/>
      <c r="T956" s="241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42" t="s">
        <v>196</v>
      </c>
      <c r="AU956" s="242" t="s">
        <v>85</v>
      </c>
      <c r="AV956" s="13" t="s">
        <v>79</v>
      </c>
      <c r="AW956" s="13" t="s">
        <v>33</v>
      </c>
      <c r="AX956" s="13" t="s">
        <v>72</v>
      </c>
      <c r="AY956" s="242" t="s">
        <v>186</v>
      </c>
    </row>
    <row r="957" s="14" customFormat="1">
      <c r="A957" s="14"/>
      <c r="B957" s="243"/>
      <c r="C957" s="244"/>
      <c r="D957" s="234" t="s">
        <v>196</v>
      </c>
      <c r="E957" s="245" t="s">
        <v>19</v>
      </c>
      <c r="F957" s="246" t="s">
        <v>3438</v>
      </c>
      <c r="G957" s="244"/>
      <c r="H957" s="247">
        <v>45.844999999999999</v>
      </c>
      <c r="I957" s="248"/>
      <c r="J957" s="244"/>
      <c r="K957" s="244"/>
      <c r="L957" s="249"/>
      <c r="M957" s="250"/>
      <c r="N957" s="251"/>
      <c r="O957" s="251"/>
      <c r="P957" s="251"/>
      <c r="Q957" s="251"/>
      <c r="R957" s="251"/>
      <c r="S957" s="251"/>
      <c r="T957" s="252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53" t="s">
        <v>196</v>
      </c>
      <c r="AU957" s="253" t="s">
        <v>85</v>
      </c>
      <c r="AV957" s="14" t="s">
        <v>85</v>
      </c>
      <c r="AW957" s="14" t="s">
        <v>33</v>
      </c>
      <c r="AX957" s="14" t="s">
        <v>72</v>
      </c>
      <c r="AY957" s="253" t="s">
        <v>186</v>
      </c>
    </row>
    <row r="958" s="2" customFormat="1" ht="24.15" customHeight="1">
      <c r="A958" s="38"/>
      <c r="B958" s="39"/>
      <c r="C958" s="213" t="s">
        <v>1027</v>
      </c>
      <c r="D958" s="213" t="s">
        <v>188</v>
      </c>
      <c r="E958" s="214" t="s">
        <v>3439</v>
      </c>
      <c r="F958" s="215" t="s">
        <v>3440</v>
      </c>
      <c r="G958" s="216" t="s">
        <v>256</v>
      </c>
      <c r="H958" s="217">
        <v>44.604999999999997</v>
      </c>
      <c r="I958" s="218"/>
      <c r="J958" s="219">
        <f>ROUND(I958*H958,2)</f>
        <v>0</v>
      </c>
      <c r="K958" s="220"/>
      <c r="L958" s="44"/>
      <c r="M958" s="221" t="s">
        <v>19</v>
      </c>
      <c r="N958" s="222" t="s">
        <v>44</v>
      </c>
      <c r="O958" s="84"/>
      <c r="P958" s="223">
        <f>O958*H958</f>
        <v>0</v>
      </c>
      <c r="Q958" s="223">
        <v>7.9999999999999996E-06</v>
      </c>
      <c r="R958" s="223">
        <f>Q958*H958</f>
        <v>0.00035683999999999998</v>
      </c>
      <c r="S958" s="223">
        <v>0</v>
      </c>
      <c r="T958" s="224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25" t="s">
        <v>306</v>
      </c>
      <c r="AT958" s="225" t="s">
        <v>188</v>
      </c>
      <c r="AU958" s="225" t="s">
        <v>85</v>
      </c>
      <c r="AY958" s="17" t="s">
        <v>186</v>
      </c>
      <c r="BE958" s="226">
        <f>IF(N958="základní",J958,0)</f>
        <v>0</v>
      </c>
      <c r="BF958" s="226">
        <f>IF(N958="snížená",J958,0)</f>
        <v>0</v>
      </c>
      <c r="BG958" s="226">
        <f>IF(N958="zákl. přenesená",J958,0)</f>
        <v>0</v>
      </c>
      <c r="BH958" s="226">
        <f>IF(N958="sníž. přenesená",J958,0)</f>
        <v>0</v>
      </c>
      <c r="BI958" s="226">
        <f>IF(N958="nulová",J958,0)</f>
        <v>0</v>
      </c>
      <c r="BJ958" s="17" t="s">
        <v>85</v>
      </c>
      <c r="BK958" s="226">
        <f>ROUND(I958*H958,2)</f>
        <v>0</v>
      </c>
      <c r="BL958" s="17" t="s">
        <v>306</v>
      </c>
      <c r="BM958" s="225" t="s">
        <v>3441</v>
      </c>
    </row>
    <row r="959" s="2" customFormat="1">
      <c r="A959" s="38"/>
      <c r="B959" s="39"/>
      <c r="C959" s="40"/>
      <c r="D959" s="227" t="s">
        <v>194</v>
      </c>
      <c r="E959" s="40"/>
      <c r="F959" s="228" t="s">
        <v>3442</v>
      </c>
      <c r="G959" s="40"/>
      <c r="H959" s="40"/>
      <c r="I959" s="229"/>
      <c r="J959" s="40"/>
      <c r="K959" s="40"/>
      <c r="L959" s="44"/>
      <c r="M959" s="230"/>
      <c r="N959" s="231"/>
      <c r="O959" s="84"/>
      <c r="P959" s="84"/>
      <c r="Q959" s="84"/>
      <c r="R959" s="84"/>
      <c r="S959" s="84"/>
      <c r="T959" s="85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T959" s="17" t="s">
        <v>194</v>
      </c>
      <c r="AU959" s="17" t="s">
        <v>85</v>
      </c>
    </row>
    <row r="960" s="2" customFormat="1" ht="24.15" customHeight="1">
      <c r="A960" s="38"/>
      <c r="B960" s="39"/>
      <c r="C960" s="213" t="s">
        <v>1032</v>
      </c>
      <c r="D960" s="213" t="s">
        <v>188</v>
      </c>
      <c r="E960" s="214" t="s">
        <v>3443</v>
      </c>
      <c r="F960" s="215" t="s">
        <v>3444</v>
      </c>
      <c r="G960" s="216" t="s">
        <v>256</v>
      </c>
      <c r="H960" s="217">
        <v>44.604999999999997</v>
      </c>
      <c r="I960" s="218"/>
      <c r="J960" s="219">
        <f>ROUND(I960*H960,2)</f>
        <v>0</v>
      </c>
      <c r="K960" s="220"/>
      <c r="L960" s="44"/>
      <c r="M960" s="221" t="s">
        <v>19</v>
      </c>
      <c r="N960" s="222" t="s">
        <v>44</v>
      </c>
      <c r="O960" s="84"/>
      <c r="P960" s="223">
        <f>O960*H960</f>
        <v>0</v>
      </c>
      <c r="Q960" s="223">
        <v>0.00015799999999999999</v>
      </c>
      <c r="R960" s="223">
        <f>Q960*H960</f>
        <v>0.0070475899999999994</v>
      </c>
      <c r="S960" s="223">
        <v>0</v>
      </c>
      <c r="T960" s="224">
        <f>S960*H960</f>
        <v>0</v>
      </c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R960" s="225" t="s">
        <v>306</v>
      </c>
      <c r="AT960" s="225" t="s">
        <v>188</v>
      </c>
      <c r="AU960" s="225" t="s">
        <v>85</v>
      </c>
      <c r="AY960" s="17" t="s">
        <v>186</v>
      </c>
      <c r="BE960" s="226">
        <f>IF(N960="základní",J960,0)</f>
        <v>0</v>
      </c>
      <c r="BF960" s="226">
        <f>IF(N960="snížená",J960,0)</f>
        <v>0</v>
      </c>
      <c r="BG960" s="226">
        <f>IF(N960="zákl. přenesená",J960,0)</f>
        <v>0</v>
      </c>
      <c r="BH960" s="226">
        <f>IF(N960="sníž. přenesená",J960,0)</f>
        <v>0</v>
      </c>
      <c r="BI960" s="226">
        <f>IF(N960="nulová",J960,0)</f>
        <v>0</v>
      </c>
      <c r="BJ960" s="17" t="s">
        <v>85</v>
      </c>
      <c r="BK960" s="226">
        <f>ROUND(I960*H960,2)</f>
        <v>0</v>
      </c>
      <c r="BL960" s="17" t="s">
        <v>306</v>
      </c>
      <c r="BM960" s="225" t="s">
        <v>3445</v>
      </c>
    </row>
    <row r="961" s="2" customFormat="1">
      <c r="A961" s="38"/>
      <c r="B961" s="39"/>
      <c r="C961" s="40"/>
      <c r="D961" s="227" t="s">
        <v>194</v>
      </c>
      <c r="E961" s="40"/>
      <c r="F961" s="228" t="s">
        <v>3446</v>
      </c>
      <c r="G961" s="40"/>
      <c r="H961" s="40"/>
      <c r="I961" s="229"/>
      <c r="J961" s="40"/>
      <c r="K961" s="40"/>
      <c r="L961" s="44"/>
      <c r="M961" s="230"/>
      <c r="N961" s="231"/>
      <c r="O961" s="84"/>
      <c r="P961" s="84"/>
      <c r="Q961" s="84"/>
      <c r="R961" s="84"/>
      <c r="S961" s="84"/>
      <c r="T961" s="85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T961" s="17" t="s">
        <v>194</v>
      </c>
      <c r="AU961" s="17" t="s">
        <v>85</v>
      </c>
    </row>
    <row r="962" s="2" customFormat="1" ht="49.05" customHeight="1">
      <c r="A962" s="38"/>
      <c r="B962" s="39"/>
      <c r="C962" s="213" t="s">
        <v>1037</v>
      </c>
      <c r="D962" s="213" t="s">
        <v>188</v>
      </c>
      <c r="E962" s="214" t="s">
        <v>3447</v>
      </c>
      <c r="F962" s="215" t="s">
        <v>3448</v>
      </c>
      <c r="G962" s="216" t="s">
        <v>230</v>
      </c>
      <c r="H962" s="217">
        <v>5.3540000000000001</v>
      </c>
      <c r="I962" s="218"/>
      <c r="J962" s="219">
        <f>ROUND(I962*H962,2)</f>
        <v>0</v>
      </c>
      <c r="K962" s="220"/>
      <c r="L962" s="44"/>
      <c r="M962" s="221" t="s">
        <v>19</v>
      </c>
      <c r="N962" s="222" t="s">
        <v>44</v>
      </c>
      <c r="O962" s="84"/>
      <c r="P962" s="223">
        <f>O962*H962</f>
        <v>0</v>
      </c>
      <c r="Q962" s="223">
        <v>0</v>
      </c>
      <c r="R962" s="223">
        <f>Q962*H962</f>
        <v>0</v>
      </c>
      <c r="S962" s="223">
        <v>0</v>
      </c>
      <c r="T962" s="224">
        <f>S962*H962</f>
        <v>0</v>
      </c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R962" s="225" t="s">
        <v>306</v>
      </c>
      <c r="AT962" s="225" t="s">
        <v>188</v>
      </c>
      <c r="AU962" s="225" t="s">
        <v>85</v>
      </c>
      <c r="AY962" s="17" t="s">
        <v>186</v>
      </c>
      <c r="BE962" s="226">
        <f>IF(N962="základní",J962,0)</f>
        <v>0</v>
      </c>
      <c r="BF962" s="226">
        <f>IF(N962="snížená",J962,0)</f>
        <v>0</v>
      </c>
      <c r="BG962" s="226">
        <f>IF(N962="zákl. přenesená",J962,0)</f>
        <v>0</v>
      </c>
      <c r="BH962" s="226">
        <f>IF(N962="sníž. přenesená",J962,0)</f>
        <v>0</v>
      </c>
      <c r="BI962" s="226">
        <f>IF(N962="nulová",J962,0)</f>
        <v>0</v>
      </c>
      <c r="BJ962" s="17" t="s">
        <v>85</v>
      </c>
      <c r="BK962" s="226">
        <f>ROUND(I962*H962,2)</f>
        <v>0</v>
      </c>
      <c r="BL962" s="17" t="s">
        <v>306</v>
      </c>
      <c r="BM962" s="225" t="s">
        <v>3449</v>
      </c>
    </row>
    <row r="963" s="2" customFormat="1">
      <c r="A963" s="38"/>
      <c r="B963" s="39"/>
      <c r="C963" s="40"/>
      <c r="D963" s="227" t="s">
        <v>194</v>
      </c>
      <c r="E963" s="40"/>
      <c r="F963" s="228" t="s">
        <v>3450</v>
      </c>
      <c r="G963" s="40"/>
      <c r="H963" s="40"/>
      <c r="I963" s="229"/>
      <c r="J963" s="40"/>
      <c r="K963" s="40"/>
      <c r="L963" s="44"/>
      <c r="M963" s="230"/>
      <c r="N963" s="231"/>
      <c r="O963" s="84"/>
      <c r="P963" s="84"/>
      <c r="Q963" s="84"/>
      <c r="R963" s="84"/>
      <c r="S963" s="84"/>
      <c r="T963" s="85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T963" s="17" t="s">
        <v>194</v>
      </c>
      <c r="AU963" s="17" t="s">
        <v>85</v>
      </c>
    </row>
    <row r="964" s="2" customFormat="1" ht="49.05" customHeight="1">
      <c r="A964" s="38"/>
      <c r="B964" s="39"/>
      <c r="C964" s="213" t="s">
        <v>1042</v>
      </c>
      <c r="D964" s="213" t="s">
        <v>188</v>
      </c>
      <c r="E964" s="214" t="s">
        <v>3451</v>
      </c>
      <c r="F964" s="215" t="s">
        <v>3452</v>
      </c>
      <c r="G964" s="216" t="s">
        <v>230</v>
      </c>
      <c r="H964" s="217">
        <v>5.3540000000000001</v>
      </c>
      <c r="I964" s="218"/>
      <c r="J964" s="219">
        <f>ROUND(I964*H964,2)</f>
        <v>0</v>
      </c>
      <c r="K964" s="220"/>
      <c r="L964" s="44"/>
      <c r="M964" s="221" t="s">
        <v>19</v>
      </c>
      <c r="N964" s="222" t="s">
        <v>44</v>
      </c>
      <c r="O964" s="84"/>
      <c r="P964" s="223">
        <f>O964*H964</f>
        <v>0</v>
      </c>
      <c r="Q964" s="223">
        <v>0</v>
      </c>
      <c r="R964" s="223">
        <f>Q964*H964</f>
        <v>0</v>
      </c>
      <c r="S964" s="223">
        <v>0</v>
      </c>
      <c r="T964" s="224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25" t="s">
        <v>306</v>
      </c>
      <c r="AT964" s="225" t="s">
        <v>188</v>
      </c>
      <c r="AU964" s="225" t="s">
        <v>85</v>
      </c>
      <c r="AY964" s="17" t="s">
        <v>186</v>
      </c>
      <c r="BE964" s="226">
        <f>IF(N964="základní",J964,0)</f>
        <v>0</v>
      </c>
      <c r="BF964" s="226">
        <f>IF(N964="snížená",J964,0)</f>
        <v>0</v>
      </c>
      <c r="BG964" s="226">
        <f>IF(N964="zákl. přenesená",J964,0)</f>
        <v>0</v>
      </c>
      <c r="BH964" s="226">
        <f>IF(N964="sníž. přenesená",J964,0)</f>
        <v>0</v>
      </c>
      <c r="BI964" s="226">
        <f>IF(N964="nulová",J964,0)</f>
        <v>0</v>
      </c>
      <c r="BJ964" s="17" t="s">
        <v>85</v>
      </c>
      <c r="BK964" s="226">
        <f>ROUND(I964*H964,2)</f>
        <v>0</v>
      </c>
      <c r="BL964" s="17" t="s">
        <v>306</v>
      </c>
      <c r="BM964" s="225" t="s">
        <v>3453</v>
      </c>
    </row>
    <row r="965" s="2" customFormat="1">
      <c r="A965" s="38"/>
      <c r="B965" s="39"/>
      <c r="C965" s="40"/>
      <c r="D965" s="227" t="s">
        <v>194</v>
      </c>
      <c r="E965" s="40"/>
      <c r="F965" s="228" t="s">
        <v>3454</v>
      </c>
      <c r="G965" s="40"/>
      <c r="H965" s="40"/>
      <c r="I965" s="229"/>
      <c r="J965" s="40"/>
      <c r="K965" s="40"/>
      <c r="L965" s="44"/>
      <c r="M965" s="230"/>
      <c r="N965" s="231"/>
      <c r="O965" s="84"/>
      <c r="P965" s="84"/>
      <c r="Q965" s="84"/>
      <c r="R965" s="84"/>
      <c r="S965" s="84"/>
      <c r="T965" s="85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T965" s="17" t="s">
        <v>194</v>
      </c>
      <c r="AU965" s="17" t="s">
        <v>85</v>
      </c>
    </row>
    <row r="966" s="12" customFormat="1" ht="22.8" customHeight="1">
      <c r="A966" s="12"/>
      <c r="B966" s="197"/>
      <c r="C966" s="198"/>
      <c r="D966" s="199" t="s">
        <v>71</v>
      </c>
      <c r="E966" s="211" t="s">
        <v>1057</v>
      </c>
      <c r="F966" s="211" t="s">
        <v>1058</v>
      </c>
      <c r="G966" s="198"/>
      <c r="H966" s="198"/>
      <c r="I966" s="201"/>
      <c r="J966" s="212">
        <f>BK966</f>
        <v>0</v>
      </c>
      <c r="K966" s="198"/>
      <c r="L966" s="203"/>
      <c r="M966" s="204"/>
      <c r="N966" s="205"/>
      <c r="O966" s="205"/>
      <c r="P966" s="206">
        <f>SUM(P967:P976)</f>
        <v>0</v>
      </c>
      <c r="Q966" s="205"/>
      <c r="R966" s="206">
        <f>SUM(R967:R976)</f>
        <v>0.00037067000000000003</v>
      </c>
      <c r="S966" s="205"/>
      <c r="T966" s="207">
        <f>SUM(T967:T976)</f>
        <v>0</v>
      </c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R966" s="208" t="s">
        <v>85</v>
      </c>
      <c r="AT966" s="209" t="s">
        <v>71</v>
      </c>
      <c r="AU966" s="209" t="s">
        <v>79</v>
      </c>
      <c r="AY966" s="208" t="s">
        <v>186</v>
      </c>
      <c r="BK966" s="210">
        <f>SUM(BK967:BK976)</f>
        <v>0</v>
      </c>
    </row>
    <row r="967" s="2" customFormat="1" ht="37.8" customHeight="1">
      <c r="A967" s="38"/>
      <c r="B967" s="39"/>
      <c r="C967" s="213" t="s">
        <v>1047</v>
      </c>
      <c r="D967" s="213" t="s">
        <v>188</v>
      </c>
      <c r="E967" s="214" t="s">
        <v>1060</v>
      </c>
      <c r="F967" s="215" t="s">
        <v>1061</v>
      </c>
      <c r="G967" s="216" t="s">
        <v>256</v>
      </c>
      <c r="H967" s="217">
        <v>1.835</v>
      </c>
      <c r="I967" s="218"/>
      <c r="J967" s="219">
        <f>ROUND(I967*H967,2)</f>
        <v>0</v>
      </c>
      <c r="K967" s="220"/>
      <c r="L967" s="44"/>
      <c r="M967" s="221" t="s">
        <v>19</v>
      </c>
      <c r="N967" s="222" t="s">
        <v>44</v>
      </c>
      <c r="O967" s="84"/>
      <c r="P967" s="223">
        <f>O967*H967</f>
        <v>0</v>
      </c>
      <c r="Q967" s="223">
        <v>6.7000000000000002E-05</v>
      </c>
      <c r="R967" s="223">
        <f>Q967*H967</f>
        <v>0.00012294500000000001</v>
      </c>
      <c r="S967" s="223">
        <v>0</v>
      </c>
      <c r="T967" s="224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25" t="s">
        <v>306</v>
      </c>
      <c r="AT967" s="225" t="s">
        <v>188</v>
      </c>
      <c r="AU967" s="225" t="s">
        <v>85</v>
      </c>
      <c r="AY967" s="17" t="s">
        <v>186</v>
      </c>
      <c r="BE967" s="226">
        <f>IF(N967="základní",J967,0)</f>
        <v>0</v>
      </c>
      <c r="BF967" s="226">
        <f>IF(N967="snížená",J967,0)</f>
        <v>0</v>
      </c>
      <c r="BG967" s="226">
        <f>IF(N967="zákl. přenesená",J967,0)</f>
        <v>0</v>
      </c>
      <c r="BH967" s="226">
        <f>IF(N967="sníž. přenesená",J967,0)</f>
        <v>0</v>
      </c>
      <c r="BI967" s="226">
        <f>IF(N967="nulová",J967,0)</f>
        <v>0</v>
      </c>
      <c r="BJ967" s="17" t="s">
        <v>85</v>
      </c>
      <c r="BK967" s="226">
        <f>ROUND(I967*H967,2)</f>
        <v>0</v>
      </c>
      <c r="BL967" s="17" t="s">
        <v>306</v>
      </c>
      <c r="BM967" s="225" t="s">
        <v>3455</v>
      </c>
    </row>
    <row r="968" s="2" customFormat="1">
      <c r="A968" s="38"/>
      <c r="B968" s="39"/>
      <c r="C968" s="40"/>
      <c r="D968" s="227" t="s">
        <v>194</v>
      </c>
      <c r="E968" s="40"/>
      <c r="F968" s="228" t="s">
        <v>1063</v>
      </c>
      <c r="G968" s="40"/>
      <c r="H968" s="40"/>
      <c r="I968" s="229"/>
      <c r="J968" s="40"/>
      <c r="K968" s="40"/>
      <c r="L968" s="44"/>
      <c r="M968" s="230"/>
      <c r="N968" s="231"/>
      <c r="O968" s="84"/>
      <c r="P968" s="84"/>
      <c r="Q968" s="84"/>
      <c r="R968" s="84"/>
      <c r="S968" s="84"/>
      <c r="T968" s="85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T968" s="17" t="s">
        <v>194</v>
      </c>
      <c r="AU968" s="17" t="s">
        <v>85</v>
      </c>
    </row>
    <row r="969" s="13" customFormat="1">
      <c r="A969" s="13"/>
      <c r="B969" s="232"/>
      <c r="C969" s="233"/>
      <c r="D969" s="234" t="s">
        <v>196</v>
      </c>
      <c r="E969" s="235" t="s">
        <v>19</v>
      </c>
      <c r="F969" s="236" t="s">
        <v>287</v>
      </c>
      <c r="G969" s="233"/>
      <c r="H969" s="235" t="s">
        <v>19</v>
      </c>
      <c r="I969" s="237"/>
      <c r="J969" s="233"/>
      <c r="K969" s="233"/>
      <c r="L969" s="238"/>
      <c r="M969" s="239"/>
      <c r="N969" s="240"/>
      <c r="O969" s="240"/>
      <c r="P969" s="240"/>
      <c r="Q969" s="240"/>
      <c r="R969" s="240"/>
      <c r="S969" s="240"/>
      <c r="T969" s="241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42" t="s">
        <v>196</v>
      </c>
      <c r="AU969" s="242" t="s">
        <v>85</v>
      </c>
      <c r="AV969" s="13" t="s">
        <v>79</v>
      </c>
      <c r="AW969" s="13" t="s">
        <v>33</v>
      </c>
      <c r="AX969" s="13" t="s">
        <v>72</v>
      </c>
      <c r="AY969" s="242" t="s">
        <v>186</v>
      </c>
    </row>
    <row r="970" s="14" customFormat="1">
      <c r="A970" s="14"/>
      <c r="B970" s="243"/>
      <c r="C970" s="244"/>
      <c r="D970" s="234" t="s">
        <v>196</v>
      </c>
      <c r="E970" s="245" t="s">
        <v>19</v>
      </c>
      <c r="F970" s="246" t="s">
        <v>3456</v>
      </c>
      <c r="G970" s="244"/>
      <c r="H970" s="247">
        <v>0.74099999999999999</v>
      </c>
      <c r="I970" s="248"/>
      <c r="J970" s="244"/>
      <c r="K970" s="244"/>
      <c r="L970" s="249"/>
      <c r="M970" s="250"/>
      <c r="N970" s="251"/>
      <c r="O970" s="251"/>
      <c r="P970" s="251"/>
      <c r="Q970" s="251"/>
      <c r="R970" s="251"/>
      <c r="S970" s="251"/>
      <c r="T970" s="252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T970" s="253" t="s">
        <v>196</v>
      </c>
      <c r="AU970" s="253" t="s">
        <v>85</v>
      </c>
      <c r="AV970" s="14" t="s">
        <v>85</v>
      </c>
      <c r="AW970" s="14" t="s">
        <v>33</v>
      </c>
      <c r="AX970" s="14" t="s">
        <v>72</v>
      </c>
      <c r="AY970" s="253" t="s">
        <v>186</v>
      </c>
    </row>
    <row r="971" s="14" customFormat="1">
      <c r="A971" s="14"/>
      <c r="B971" s="243"/>
      <c r="C971" s="244"/>
      <c r="D971" s="234" t="s">
        <v>196</v>
      </c>
      <c r="E971" s="245" t="s">
        <v>19</v>
      </c>
      <c r="F971" s="246" t="s">
        <v>3457</v>
      </c>
      <c r="G971" s="244"/>
      <c r="H971" s="247">
        <v>1.0940000000000001</v>
      </c>
      <c r="I971" s="248"/>
      <c r="J971" s="244"/>
      <c r="K971" s="244"/>
      <c r="L971" s="249"/>
      <c r="M971" s="250"/>
      <c r="N971" s="251"/>
      <c r="O971" s="251"/>
      <c r="P971" s="251"/>
      <c r="Q971" s="251"/>
      <c r="R971" s="251"/>
      <c r="S971" s="251"/>
      <c r="T971" s="252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53" t="s">
        <v>196</v>
      </c>
      <c r="AU971" s="253" t="s">
        <v>85</v>
      </c>
      <c r="AV971" s="14" t="s">
        <v>85</v>
      </c>
      <c r="AW971" s="14" t="s">
        <v>33</v>
      </c>
      <c r="AX971" s="14" t="s">
        <v>72</v>
      </c>
      <c r="AY971" s="253" t="s">
        <v>186</v>
      </c>
    </row>
    <row r="972" s="2" customFormat="1" ht="24.15" customHeight="1">
      <c r="A972" s="38"/>
      <c r="B972" s="39"/>
      <c r="C972" s="213" t="s">
        <v>1052</v>
      </c>
      <c r="D972" s="213" t="s">
        <v>188</v>
      </c>
      <c r="E972" s="214" t="s">
        <v>1071</v>
      </c>
      <c r="F972" s="215" t="s">
        <v>1072</v>
      </c>
      <c r="G972" s="216" t="s">
        <v>256</v>
      </c>
      <c r="H972" s="217">
        <v>1.835</v>
      </c>
      <c r="I972" s="218"/>
      <c r="J972" s="219">
        <f>ROUND(I972*H972,2)</f>
        <v>0</v>
      </c>
      <c r="K972" s="220"/>
      <c r="L972" s="44"/>
      <c r="M972" s="221" t="s">
        <v>19</v>
      </c>
      <c r="N972" s="222" t="s">
        <v>44</v>
      </c>
      <c r="O972" s="84"/>
      <c r="P972" s="223">
        <f>O972*H972</f>
        <v>0</v>
      </c>
      <c r="Q972" s="223">
        <v>0.000135</v>
      </c>
      <c r="R972" s="223">
        <f>Q972*H972</f>
        <v>0.00024772500000000002</v>
      </c>
      <c r="S972" s="223">
        <v>0</v>
      </c>
      <c r="T972" s="224">
        <f>S972*H972</f>
        <v>0</v>
      </c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R972" s="225" t="s">
        <v>306</v>
      </c>
      <c r="AT972" s="225" t="s">
        <v>188</v>
      </c>
      <c r="AU972" s="225" t="s">
        <v>85</v>
      </c>
      <c r="AY972" s="17" t="s">
        <v>186</v>
      </c>
      <c r="BE972" s="226">
        <f>IF(N972="základní",J972,0)</f>
        <v>0</v>
      </c>
      <c r="BF972" s="226">
        <f>IF(N972="snížená",J972,0)</f>
        <v>0</v>
      </c>
      <c r="BG972" s="226">
        <f>IF(N972="zákl. přenesená",J972,0)</f>
        <v>0</v>
      </c>
      <c r="BH972" s="226">
        <f>IF(N972="sníž. přenesená",J972,0)</f>
        <v>0</v>
      </c>
      <c r="BI972" s="226">
        <f>IF(N972="nulová",J972,0)</f>
        <v>0</v>
      </c>
      <c r="BJ972" s="17" t="s">
        <v>85</v>
      </c>
      <c r="BK972" s="226">
        <f>ROUND(I972*H972,2)</f>
        <v>0</v>
      </c>
      <c r="BL972" s="17" t="s">
        <v>306</v>
      </c>
      <c r="BM972" s="225" t="s">
        <v>3458</v>
      </c>
    </row>
    <row r="973" s="2" customFormat="1">
      <c r="A973" s="38"/>
      <c r="B973" s="39"/>
      <c r="C973" s="40"/>
      <c r="D973" s="227" t="s">
        <v>194</v>
      </c>
      <c r="E973" s="40"/>
      <c r="F973" s="228" t="s">
        <v>1074</v>
      </c>
      <c r="G973" s="40"/>
      <c r="H973" s="40"/>
      <c r="I973" s="229"/>
      <c r="J973" s="40"/>
      <c r="K973" s="40"/>
      <c r="L973" s="44"/>
      <c r="M973" s="230"/>
      <c r="N973" s="231"/>
      <c r="O973" s="84"/>
      <c r="P973" s="84"/>
      <c r="Q973" s="84"/>
      <c r="R973" s="84"/>
      <c r="S973" s="84"/>
      <c r="T973" s="85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T973" s="17" t="s">
        <v>194</v>
      </c>
      <c r="AU973" s="17" t="s">
        <v>85</v>
      </c>
    </row>
    <row r="974" s="13" customFormat="1">
      <c r="A974" s="13"/>
      <c r="B974" s="232"/>
      <c r="C974" s="233"/>
      <c r="D974" s="234" t="s">
        <v>196</v>
      </c>
      <c r="E974" s="235" t="s">
        <v>19</v>
      </c>
      <c r="F974" s="236" t="s">
        <v>287</v>
      </c>
      <c r="G974" s="233"/>
      <c r="H974" s="235" t="s">
        <v>19</v>
      </c>
      <c r="I974" s="237"/>
      <c r="J974" s="233"/>
      <c r="K974" s="233"/>
      <c r="L974" s="238"/>
      <c r="M974" s="239"/>
      <c r="N974" s="240"/>
      <c r="O974" s="240"/>
      <c r="P974" s="240"/>
      <c r="Q974" s="240"/>
      <c r="R974" s="240"/>
      <c r="S974" s="240"/>
      <c r="T974" s="241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42" t="s">
        <v>196</v>
      </c>
      <c r="AU974" s="242" t="s">
        <v>85</v>
      </c>
      <c r="AV974" s="13" t="s">
        <v>79</v>
      </c>
      <c r="AW974" s="13" t="s">
        <v>33</v>
      </c>
      <c r="AX974" s="13" t="s">
        <v>72</v>
      </c>
      <c r="AY974" s="242" t="s">
        <v>186</v>
      </c>
    </row>
    <row r="975" s="14" customFormat="1">
      <c r="A975" s="14"/>
      <c r="B975" s="243"/>
      <c r="C975" s="244"/>
      <c r="D975" s="234" t="s">
        <v>196</v>
      </c>
      <c r="E975" s="245" t="s">
        <v>19</v>
      </c>
      <c r="F975" s="246" t="s">
        <v>3456</v>
      </c>
      <c r="G975" s="244"/>
      <c r="H975" s="247">
        <v>0.74099999999999999</v>
      </c>
      <c r="I975" s="248"/>
      <c r="J975" s="244"/>
      <c r="K975" s="244"/>
      <c r="L975" s="249"/>
      <c r="M975" s="250"/>
      <c r="N975" s="251"/>
      <c r="O975" s="251"/>
      <c r="P975" s="251"/>
      <c r="Q975" s="251"/>
      <c r="R975" s="251"/>
      <c r="S975" s="251"/>
      <c r="T975" s="252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53" t="s">
        <v>196</v>
      </c>
      <c r="AU975" s="253" t="s">
        <v>85</v>
      </c>
      <c r="AV975" s="14" t="s">
        <v>85</v>
      </c>
      <c r="AW975" s="14" t="s">
        <v>33</v>
      </c>
      <c r="AX975" s="14" t="s">
        <v>72</v>
      </c>
      <c r="AY975" s="253" t="s">
        <v>186</v>
      </c>
    </row>
    <row r="976" s="14" customFormat="1">
      <c r="A976" s="14"/>
      <c r="B976" s="243"/>
      <c r="C976" s="244"/>
      <c r="D976" s="234" t="s">
        <v>196</v>
      </c>
      <c r="E976" s="245" t="s">
        <v>19</v>
      </c>
      <c r="F976" s="246" t="s">
        <v>3457</v>
      </c>
      <c r="G976" s="244"/>
      <c r="H976" s="247">
        <v>1.0940000000000001</v>
      </c>
      <c r="I976" s="248"/>
      <c r="J976" s="244"/>
      <c r="K976" s="244"/>
      <c r="L976" s="249"/>
      <c r="M976" s="250"/>
      <c r="N976" s="251"/>
      <c r="O976" s="251"/>
      <c r="P976" s="251"/>
      <c r="Q976" s="251"/>
      <c r="R976" s="251"/>
      <c r="S976" s="251"/>
      <c r="T976" s="252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53" t="s">
        <v>196</v>
      </c>
      <c r="AU976" s="253" t="s">
        <v>85</v>
      </c>
      <c r="AV976" s="14" t="s">
        <v>85</v>
      </c>
      <c r="AW976" s="14" t="s">
        <v>33</v>
      </c>
      <c r="AX976" s="14" t="s">
        <v>72</v>
      </c>
      <c r="AY976" s="253" t="s">
        <v>186</v>
      </c>
    </row>
    <row r="977" s="12" customFormat="1" ht="22.8" customHeight="1">
      <c r="A977" s="12"/>
      <c r="B977" s="197"/>
      <c r="C977" s="198"/>
      <c r="D977" s="199" t="s">
        <v>71</v>
      </c>
      <c r="E977" s="211" t="s">
        <v>1119</v>
      </c>
      <c r="F977" s="211" t="s">
        <v>1120</v>
      </c>
      <c r="G977" s="198"/>
      <c r="H977" s="198"/>
      <c r="I977" s="201"/>
      <c r="J977" s="212">
        <f>BK977</f>
        <v>0</v>
      </c>
      <c r="K977" s="198"/>
      <c r="L977" s="203"/>
      <c r="M977" s="204"/>
      <c r="N977" s="205"/>
      <c r="O977" s="205"/>
      <c r="P977" s="206">
        <f>SUM(P978:P1262)</f>
        <v>0</v>
      </c>
      <c r="Q977" s="205"/>
      <c r="R977" s="206">
        <f>SUM(R978:R1262)</f>
        <v>0.92720682119999998</v>
      </c>
      <c r="S977" s="205"/>
      <c r="T977" s="207">
        <f>SUM(T978:T1262)</f>
        <v>0.16020428</v>
      </c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R977" s="208" t="s">
        <v>85</v>
      </c>
      <c r="AT977" s="209" t="s">
        <v>71</v>
      </c>
      <c r="AU977" s="209" t="s">
        <v>79</v>
      </c>
      <c r="AY977" s="208" t="s">
        <v>186</v>
      </c>
      <c r="BK977" s="210">
        <f>SUM(BK978:BK1262)</f>
        <v>0</v>
      </c>
    </row>
    <row r="978" s="2" customFormat="1" ht="24.15" customHeight="1">
      <c r="A978" s="38"/>
      <c r="B978" s="39"/>
      <c r="C978" s="213" t="s">
        <v>1059</v>
      </c>
      <c r="D978" s="213" t="s">
        <v>188</v>
      </c>
      <c r="E978" s="214" t="s">
        <v>3459</v>
      </c>
      <c r="F978" s="215" t="s">
        <v>3460</v>
      </c>
      <c r="G978" s="216" t="s">
        <v>256</v>
      </c>
      <c r="H978" s="217">
        <v>859.15599999999995</v>
      </c>
      <c r="I978" s="218"/>
      <c r="J978" s="219">
        <f>ROUND(I978*H978,2)</f>
        <v>0</v>
      </c>
      <c r="K978" s="220"/>
      <c r="L978" s="44"/>
      <c r="M978" s="221" t="s">
        <v>19</v>
      </c>
      <c r="N978" s="222" t="s">
        <v>44</v>
      </c>
      <c r="O978" s="84"/>
      <c r="P978" s="223">
        <f>O978*H978</f>
        <v>0</v>
      </c>
      <c r="Q978" s="223">
        <v>0</v>
      </c>
      <c r="R978" s="223">
        <f>Q978*H978</f>
        <v>0</v>
      </c>
      <c r="S978" s="223">
        <v>0</v>
      </c>
      <c r="T978" s="224">
        <f>S978*H978</f>
        <v>0</v>
      </c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R978" s="225" t="s">
        <v>306</v>
      </c>
      <c r="AT978" s="225" t="s">
        <v>188</v>
      </c>
      <c r="AU978" s="225" t="s">
        <v>85</v>
      </c>
      <c r="AY978" s="17" t="s">
        <v>186</v>
      </c>
      <c r="BE978" s="226">
        <f>IF(N978="základní",J978,0)</f>
        <v>0</v>
      </c>
      <c r="BF978" s="226">
        <f>IF(N978="snížená",J978,0)</f>
        <v>0</v>
      </c>
      <c r="BG978" s="226">
        <f>IF(N978="zákl. přenesená",J978,0)</f>
        <v>0</v>
      </c>
      <c r="BH978" s="226">
        <f>IF(N978="sníž. přenesená",J978,0)</f>
        <v>0</v>
      </c>
      <c r="BI978" s="226">
        <f>IF(N978="nulová",J978,0)</f>
        <v>0</v>
      </c>
      <c r="BJ978" s="17" t="s">
        <v>85</v>
      </c>
      <c r="BK978" s="226">
        <f>ROUND(I978*H978,2)</f>
        <v>0</v>
      </c>
      <c r="BL978" s="17" t="s">
        <v>306</v>
      </c>
      <c r="BM978" s="225" t="s">
        <v>3461</v>
      </c>
    </row>
    <row r="979" s="2" customFormat="1">
      <c r="A979" s="38"/>
      <c r="B979" s="39"/>
      <c r="C979" s="40"/>
      <c r="D979" s="227" t="s">
        <v>194</v>
      </c>
      <c r="E979" s="40"/>
      <c r="F979" s="228" t="s">
        <v>3462</v>
      </c>
      <c r="G979" s="40"/>
      <c r="H979" s="40"/>
      <c r="I979" s="229"/>
      <c r="J979" s="40"/>
      <c r="K979" s="40"/>
      <c r="L979" s="44"/>
      <c r="M979" s="230"/>
      <c r="N979" s="231"/>
      <c r="O979" s="84"/>
      <c r="P979" s="84"/>
      <c r="Q979" s="84"/>
      <c r="R979" s="84"/>
      <c r="S979" s="84"/>
      <c r="T979" s="85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T979" s="17" t="s">
        <v>194</v>
      </c>
      <c r="AU979" s="17" t="s">
        <v>85</v>
      </c>
    </row>
    <row r="980" s="13" customFormat="1">
      <c r="A980" s="13"/>
      <c r="B980" s="232"/>
      <c r="C980" s="233"/>
      <c r="D980" s="234" t="s">
        <v>196</v>
      </c>
      <c r="E980" s="235" t="s">
        <v>19</v>
      </c>
      <c r="F980" s="236" t="s">
        <v>287</v>
      </c>
      <c r="G980" s="233"/>
      <c r="H980" s="235" t="s">
        <v>19</v>
      </c>
      <c r="I980" s="237"/>
      <c r="J980" s="233"/>
      <c r="K980" s="233"/>
      <c r="L980" s="238"/>
      <c r="M980" s="239"/>
      <c r="N980" s="240"/>
      <c r="O980" s="240"/>
      <c r="P980" s="240"/>
      <c r="Q980" s="240"/>
      <c r="R980" s="240"/>
      <c r="S980" s="240"/>
      <c r="T980" s="241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42" t="s">
        <v>196</v>
      </c>
      <c r="AU980" s="242" t="s">
        <v>85</v>
      </c>
      <c r="AV980" s="13" t="s">
        <v>79</v>
      </c>
      <c r="AW980" s="13" t="s">
        <v>33</v>
      </c>
      <c r="AX980" s="13" t="s">
        <v>72</v>
      </c>
      <c r="AY980" s="242" t="s">
        <v>186</v>
      </c>
    </row>
    <row r="981" s="13" customFormat="1">
      <c r="A981" s="13"/>
      <c r="B981" s="232"/>
      <c r="C981" s="233"/>
      <c r="D981" s="234" t="s">
        <v>196</v>
      </c>
      <c r="E981" s="235" t="s">
        <v>19</v>
      </c>
      <c r="F981" s="236" t="s">
        <v>2852</v>
      </c>
      <c r="G981" s="233"/>
      <c r="H981" s="235" t="s">
        <v>19</v>
      </c>
      <c r="I981" s="237"/>
      <c r="J981" s="233"/>
      <c r="K981" s="233"/>
      <c r="L981" s="238"/>
      <c r="M981" s="239"/>
      <c r="N981" s="240"/>
      <c r="O981" s="240"/>
      <c r="P981" s="240"/>
      <c r="Q981" s="240"/>
      <c r="R981" s="240"/>
      <c r="S981" s="240"/>
      <c r="T981" s="241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42" t="s">
        <v>196</v>
      </c>
      <c r="AU981" s="242" t="s">
        <v>85</v>
      </c>
      <c r="AV981" s="13" t="s">
        <v>79</v>
      </c>
      <c r="AW981" s="13" t="s">
        <v>33</v>
      </c>
      <c r="AX981" s="13" t="s">
        <v>72</v>
      </c>
      <c r="AY981" s="242" t="s">
        <v>186</v>
      </c>
    </row>
    <row r="982" s="14" customFormat="1">
      <c r="A982" s="14"/>
      <c r="B982" s="243"/>
      <c r="C982" s="244"/>
      <c r="D982" s="234" t="s">
        <v>196</v>
      </c>
      <c r="E982" s="245" t="s">
        <v>19</v>
      </c>
      <c r="F982" s="246" t="s">
        <v>3463</v>
      </c>
      <c r="G982" s="244"/>
      <c r="H982" s="247">
        <v>27.401</v>
      </c>
      <c r="I982" s="248"/>
      <c r="J982" s="244"/>
      <c r="K982" s="244"/>
      <c r="L982" s="249"/>
      <c r="M982" s="250"/>
      <c r="N982" s="251"/>
      <c r="O982" s="251"/>
      <c r="P982" s="251"/>
      <c r="Q982" s="251"/>
      <c r="R982" s="251"/>
      <c r="S982" s="251"/>
      <c r="T982" s="252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53" t="s">
        <v>196</v>
      </c>
      <c r="AU982" s="253" t="s">
        <v>85</v>
      </c>
      <c r="AV982" s="14" t="s">
        <v>85</v>
      </c>
      <c r="AW982" s="14" t="s">
        <v>33</v>
      </c>
      <c r="AX982" s="14" t="s">
        <v>72</v>
      </c>
      <c r="AY982" s="253" t="s">
        <v>186</v>
      </c>
    </row>
    <row r="983" s="14" customFormat="1">
      <c r="A983" s="14"/>
      <c r="B983" s="243"/>
      <c r="C983" s="244"/>
      <c r="D983" s="234" t="s">
        <v>196</v>
      </c>
      <c r="E983" s="245" t="s">
        <v>19</v>
      </c>
      <c r="F983" s="246" t="s">
        <v>3464</v>
      </c>
      <c r="G983" s="244"/>
      <c r="H983" s="247">
        <v>50.061</v>
      </c>
      <c r="I983" s="248"/>
      <c r="J983" s="244"/>
      <c r="K983" s="244"/>
      <c r="L983" s="249"/>
      <c r="M983" s="250"/>
      <c r="N983" s="251"/>
      <c r="O983" s="251"/>
      <c r="P983" s="251"/>
      <c r="Q983" s="251"/>
      <c r="R983" s="251"/>
      <c r="S983" s="251"/>
      <c r="T983" s="252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253" t="s">
        <v>196</v>
      </c>
      <c r="AU983" s="253" t="s">
        <v>85</v>
      </c>
      <c r="AV983" s="14" t="s">
        <v>85</v>
      </c>
      <c r="AW983" s="14" t="s">
        <v>33</v>
      </c>
      <c r="AX983" s="14" t="s">
        <v>72</v>
      </c>
      <c r="AY983" s="253" t="s">
        <v>186</v>
      </c>
    </row>
    <row r="984" s="14" customFormat="1">
      <c r="A984" s="14"/>
      <c r="B984" s="243"/>
      <c r="C984" s="244"/>
      <c r="D984" s="234" t="s">
        <v>196</v>
      </c>
      <c r="E984" s="245" t="s">
        <v>19</v>
      </c>
      <c r="F984" s="246" t="s">
        <v>3465</v>
      </c>
      <c r="G984" s="244"/>
      <c r="H984" s="247">
        <v>-4.8250000000000002</v>
      </c>
      <c r="I984" s="248"/>
      <c r="J984" s="244"/>
      <c r="K984" s="244"/>
      <c r="L984" s="249"/>
      <c r="M984" s="250"/>
      <c r="N984" s="251"/>
      <c r="O984" s="251"/>
      <c r="P984" s="251"/>
      <c r="Q984" s="251"/>
      <c r="R984" s="251"/>
      <c r="S984" s="251"/>
      <c r="T984" s="252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3" t="s">
        <v>196</v>
      </c>
      <c r="AU984" s="253" t="s">
        <v>85</v>
      </c>
      <c r="AV984" s="14" t="s">
        <v>85</v>
      </c>
      <c r="AW984" s="14" t="s">
        <v>33</v>
      </c>
      <c r="AX984" s="14" t="s">
        <v>72</v>
      </c>
      <c r="AY984" s="253" t="s">
        <v>186</v>
      </c>
    </row>
    <row r="985" s="14" customFormat="1">
      <c r="A985" s="14"/>
      <c r="B985" s="243"/>
      <c r="C985" s="244"/>
      <c r="D985" s="234" t="s">
        <v>196</v>
      </c>
      <c r="E985" s="245" t="s">
        <v>19</v>
      </c>
      <c r="F985" s="246" t="s">
        <v>3466</v>
      </c>
      <c r="G985" s="244"/>
      <c r="H985" s="247">
        <v>1.49</v>
      </c>
      <c r="I985" s="248"/>
      <c r="J985" s="244"/>
      <c r="K985" s="244"/>
      <c r="L985" s="249"/>
      <c r="M985" s="250"/>
      <c r="N985" s="251"/>
      <c r="O985" s="251"/>
      <c r="P985" s="251"/>
      <c r="Q985" s="251"/>
      <c r="R985" s="251"/>
      <c r="S985" s="251"/>
      <c r="T985" s="252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T985" s="253" t="s">
        <v>196</v>
      </c>
      <c r="AU985" s="253" t="s">
        <v>85</v>
      </c>
      <c r="AV985" s="14" t="s">
        <v>85</v>
      </c>
      <c r="AW985" s="14" t="s">
        <v>33</v>
      </c>
      <c r="AX985" s="14" t="s">
        <v>72</v>
      </c>
      <c r="AY985" s="253" t="s">
        <v>186</v>
      </c>
    </row>
    <row r="986" s="14" customFormat="1">
      <c r="A986" s="14"/>
      <c r="B986" s="243"/>
      <c r="C986" s="244"/>
      <c r="D986" s="234" t="s">
        <v>196</v>
      </c>
      <c r="E986" s="245" t="s">
        <v>19</v>
      </c>
      <c r="F986" s="246" t="s">
        <v>3467</v>
      </c>
      <c r="G986" s="244"/>
      <c r="H986" s="247">
        <v>0</v>
      </c>
      <c r="I986" s="248"/>
      <c r="J986" s="244"/>
      <c r="K986" s="244"/>
      <c r="L986" s="249"/>
      <c r="M986" s="250"/>
      <c r="N986" s="251"/>
      <c r="O986" s="251"/>
      <c r="P986" s="251"/>
      <c r="Q986" s="251"/>
      <c r="R986" s="251"/>
      <c r="S986" s="251"/>
      <c r="T986" s="252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3" t="s">
        <v>196</v>
      </c>
      <c r="AU986" s="253" t="s">
        <v>85</v>
      </c>
      <c r="AV986" s="14" t="s">
        <v>85</v>
      </c>
      <c r="AW986" s="14" t="s">
        <v>33</v>
      </c>
      <c r="AX986" s="14" t="s">
        <v>72</v>
      </c>
      <c r="AY986" s="253" t="s">
        <v>186</v>
      </c>
    </row>
    <row r="987" s="14" customFormat="1">
      <c r="A987" s="14"/>
      <c r="B987" s="243"/>
      <c r="C987" s="244"/>
      <c r="D987" s="234" t="s">
        <v>196</v>
      </c>
      <c r="E987" s="245" t="s">
        <v>19</v>
      </c>
      <c r="F987" s="246" t="s">
        <v>3468</v>
      </c>
      <c r="G987" s="244"/>
      <c r="H987" s="247">
        <v>1.4299999999999999</v>
      </c>
      <c r="I987" s="248"/>
      <c r="J987" s="244"/>
      <c r="K987" s="244"/>
      <c r="L987" s="249"/>
      <c r="M987" s="250"/>
      <c r="N987" s="251"/>
      <c r="O987" s="251"/>
      <c r="P987" s="251"/>
      <c r="Q987" s="251"/>
      <c r="R987" s="251"/>
      <c r="S987" s="251"/>
      <c r="T987" s="252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53" t="s">
        <v>196</v>
      </c>
      <c r="AU987" s="253" t="s">
        <v>85</v>
      </c>
      <c r="AV987" s="14" t="s">
        <v>85</v>
      </c>
      <c r="AW987" s="14" t="s">
        <v>33</v>
      </c>
      <c r="AX987" s="14" t="s">
        <v>72</v>
      </c>
      <c r="AY987" s="253" t="s">
        <v>186</v>
      </c>
    </row>
    <row r="988" s="14" customFormat="1">
      <c r="A988" s="14"/>
      <c r="B988" s="243"/>
      <c r="C988" s="244"/>
      <c r="D988" s="234" t="s">
        <v>196</v>
      </c>
      <c r="E988" s="245" t="s">
        <v>19</v>
      </c>
      <c r="F988" s="246" t="s">
        <v>3467</v>
      </c>
      <c r="G988" s="244"/>
      <c r="H988" s="247">
        <v>0</v>
      </c>
      <c r="I988" s="248"/>
      <c r="J988" s="244"/>
      <c r="K988" s="244"/>
      <c r="L988" s="249"/>
      <c r="M988" s="250"/>
      <c r="N988" s="251"/>
      <c r="O988" s="251"/>
      <c r="P988" s="251"/>
      <c r="Q988" s="251"/>
      <c r="R988" s="251"/>
      <c r="S988" s="251"/>
      <c r="T988" s="252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53" t="s">
        <v>196</v>
      </c>
      <c r="AU988" s="253" t="s">
        <v>85</v>
      </c>
      <c r="AV988" s="14" t="s">
        <v>85</v>
      </c>
      <c r="AW988" s="14" t="s">
        <v>33</v>
      </c>
      <c r="AX988" s="14" t="s">
        <v>72</v>
      </c>
      <c r="AY988" s="253" t="s">
        <v>186</v>
      </c>
    </row>
    <row r="989" s="13" customFormat="1">
      <c r="A989" s="13"/>
      <c r="B989" s="232"/>
      <c r="C989" s="233"/>
      <c r="D989" s="234" t="s">
        <v>196</v>
      </c>
      <c r="E989" s="235" t="s">
        <v>19</v>
      </c>
      <c r="F989" s="236" t="s">
        <v>2857</v>
      </c>
      <c r="G989" s="233"/>
      <c r="H989" s="235" t="s">
        <v>19</v>
      </c>
      <c r="I989" s="237"/>
      <c r="J989" s="233"/>
      <c r="K989" s="233"/>
      <c r="L989" s="238"/>
      <c r="M989" s="239"/>
      <c r="N989" s="240"/>
      <c r="O989" s="240"/>
      <c r="P989" s="240"/>
      <c r="Q989" s="240"/>
      <c r="R989" s="240"/>
      <c r="S989" s="240"/>
      <c r="T989" s="241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42" t="s">
        <v>196</v>
      </c>
      <c r="AU989" s="242" t="s">
        <v>85</v>
      </c>
      <c r="AV989" s="13" t="s">
        <v>79</v>
      </c>
      <c r="AW989" s="13" t="s">
        <v>33</v>
      </c>
      <c r="AX989" s="13" t="s">
        <v>72</v>
      </c>
      <c r="AY989" s="242" t="s">
        <v>186</v>
      </c>
    </row>
    <row r="990" s="14" customFormat="1">
      <c r="A990" s="14"/>
      <c r="B990" s="243"/>
      <c r="C990" s="244"/>
      <c r="D990" s="234" t="s">
        <v>196</v>
      </c>
      <c r="E990" s="245" t="s">
        <v>19</v>
      </c>
      <c r="F990" s="246" t="s">
        <v>3469</v>
      </c>
      <c r="G990" s="244"/>
      <c r="H990" s="247">
        <v>47.994999999999997</v>
      </c>
      <c r="I990" s="248"/>
      <c r="J990" s="244"/>
      <c r="K990" s="244"/>
      <c r="L990" s="249"/>
      <c r="M990" s="250"/>
      <c r="N990" s="251"/>
      <c r="O990" s="251"/>
      <c r="P990" s="251"/>
      <c r="Q990" s="251"/>
      <c r="R990" s="251"/>
      <c r="S990" s="251"/>
      <c r="T990" s="252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53" t="s">
        <v>196</v>
      </c>
      <c r="AU990" s="253" t="s">
        <v>85</v>
      </c>
      <c r="AV990" s="14" t="s">
        <v>85</v>
      </c>
      <c r="AW990" s="14" t="s">
        <v>33</v>
      </c>
      <c r="AX990" s="14" t="s">
        <v>72</v>
      </c>
      <c r="AY990" s="253" t="s">
        <v>186</v>
      </c>
    </row>
    <row r="991" s="14" customFormat="1">
      <c r="A991" s="14"/>
      <c r="B991" s="243"/>
      <c r="C991" s="244"/>
      <c r="D991" s="234" t="s">
        <v>196</v>
      </c>
      <c r="E991" s="245" t="s">
        <v>19</v>
      </c>
      <c r="F991" s="246" t="s">
        <v>3470</v>
      </c>
      <c r="G991" s="244"/>
      <c r="H991" s="247">
        <v>65.608000000000004</v>
      </c>
      <c r="I991" s="248"/>
      <c r="J991" s="244"/>
      <c r="K991" s="244"/>
      <c r="L991" s="249"/>
      <c r="M991" s="250"/>
      <c r="N991" s="251"/>
      <c r="O991" s="251"/>
      <c r="P991" s="251"/>
      <c r="Q991" s="251"/>
      <c r="R991" s="251"/>
      <c r="S991" s="251"/>
      <c r="T991" s="252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53" t="s">
        <v>196</v>
      </c>
      <c r="AU991" s="253" t="s">
        <v>85</v>
      </c>
      <c r="AV991" s="14" t="s">
        <v>85</v>
      </c>
      <c r="AW991" s="14" t="s">
        <v>33</v>
      </c>
      <c r="AX991" s="14" t="s">
        <v>72</v>
      </c>
      <c r="AY991" s="253" t="s">
        <v>186</v>
      </c>
    </row>
    <row r="992" s="14" customFormat="1">
      <c r="A992" s="14"/>
      <c r="B992" s="243"/>
      <c r="C992" s="244"/>
      <c r="D992" s="234" t="s">
        <v>196</v>
      </c>
      <c r="E992" s="245" t="s">
        <v>19</v>
      </c>
      <c r="F992" s="246" t="s">
        <v>3471</v>
      </c>
      <c r="G992" s="244"/>
      <c r="H992" s="247">
        <v>-16.562999999999999</v>
      </c>
      <c r="I992" s="248"/>
      <c r="J992" s="244"/>
      <c r="K992" s="244"/>
      <c r="L992" s="249"/>
      <c r="M992" s="250"/>
      <c r="N992" s="251"/>
      <c r="O992" s="251"/>
      <c r="P992" s="251"/>
      <c r="Q992" s="251"/>
      <c r="R992" s="251"/>
      <c r="S992" s="251"/>
      <c r="T992" s="252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53" t="s">
        <v>196</v>
      </c>
      <c r="AU992" s="253" t="s">
        <v>85</v>
      </c>
      <c r="AV992" s="14" t="s">
        <v>85</v>
      </c>
      <c r="AW992" s="14" t="s">
        <v>33</v>
      </c>
      <c r="AX992" s="14" t="s">
        <v>72</v>
      </c>
      <c r="AY992" s="253" t="s">
        <v>186</v>
      </c>
    </row>
    <row r="993" s="14" customFormat="1">
      <c r="A993" s="14"/>
      <c r="B993" s="243"/>
      <c r="C993" s="244"/>
      <c r="D993" s="234" t="s">
        <v>196</v>
      </c>
      <c r="E993" s="245" t="s">
        <v>19</v>
      </c>
      <c r="F993" s="246" t="s">
        <v>3472</v>
      </c>
      <c r="G993" s="244"/>
      <c r="H993" s="247">
        <v>7.5069999999999997</v>
      </c>
      <c r="I993" s="248"/>
      <c r="J993" s="244"/>
      <c r="K993" s="244"/>
      <c r="L993" s="249"/>
      <c r="M993" s="250"/>
      <c r="N993" s="251"/>
      <c r="O993" s="251"/>
      <c r="P993" s="251"/>
      <c r="Q993" s="251"/>
      <c r="R993" s="251"/>
      <c r="S993" s="251"/>
      <c r="T993" s="252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53" t="s">
        <v>196</v>
      </c>
      <c r="AU993" s="253" t="s">
        <v>85</v>
      </c>
      <c r="AV993" s="14" t="s">
        <v>85</v>
      </c>
      <c r="AW993" s="14" t="s">
        <v>33</v>
      </c>
      <c r="AX993" s="14" t="s">
        <v>72</v>
      </c>
      <c r="AY993" s="253" t="s">
        <v>186</v>
      </c>
    </row>
    <row r="994" s="14" customFormat="1">
      <c r="A994" s="14"/>
      <c r="B994" s="243"/>
      <c r="C994" s="244"/>
      <c r="D994" s="234" t="s">
        <v>196</v>
      </c>
      <c r="E994" s="245" t="s">
        <v>19</v>
      </c>
      <c r="F994" s="246" t="s">
        <v>3467</v>
      </c>
      <c r="G994" s="244"/>
      <c r="H994" s="247">
        <v>0</v>
      </c>
      <c r="I994" s="248"/>
      <c r="J994" s="244"/>
      <c r="K994" s="244"/>
      <c r="L994" s="249"/>
      <c r="M994" s="250"/>
      <c r="N994" s="251"/>
      <c r="O994" s="251"/>
      <c r="P994" s="251"/>
      <c r="Q994" s="251"/>
      <c r="R994" s="251"/>
      <c r="S994" s="251"/>
      <c r="T994" s="252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53" t="s">
        <v>196</v>
      </c>
      <c r="AU994" s="253" t="s">
        <v>85</v>
      </c>
      <c r="AV994" s="14" t="s">
        <v>85</v>
      </c>
      <c r="AW994" s="14" t="s">
        <v>33</v>
      </c>
      <c r="AX994" s="14" t="s">
        <v>72</v>
      </c>
      <c r="AY994" s="253" t="s">
        <v>186</v>
      </c>
    </row>
    <row r="995" s="14" customFormat="1">
      <c r="A995" s="14"/>
      <c r="B995" s="243"/>
      <c r="C995" s="244"/>
      <c r="D995" s="234" t="s">
        <v>196</v>
      </c>
      <c r="E995" s="245" t="s">
        <v>19</v>
      </c>
      <c r="F995" s="246" t="s">
        <v>3473</v>
      </c>
      <c r="G995" s="244"/>
      <c r="H995" s="247">
        <v>1.3999999999999999</v>
      </c>
      <c r="I995" s="248"/>
      <c r="J995" s="244"/>
      <c r="K995" s="244"/>
      <c r="L995" s="249"/>
      <c r="M995" s="250"/>
      <c r="N995" s="251"/>
      <c r="O995" s="251"/>
      <c r="P995" s="251"/>
      <c r="Q995" s="251"/>
      <c r="R995" s="251"/>
      <c r="S995" s="251"/>
      <c r="T995" s="252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53" t="s">
        <v>196</v>
      </c>
      <c r="AU995" s="253" t="s">
        <v>85</v>
      </c>
      <c r="AV995" s="14" t="s">
        <v>85</v>
      </c>
      <c r="AW995" s="14" t="s">
        <v>33</v>
      </c>
      <c r="AX995" s="14" t="s">
        <v>72</v>
      </c>
      <c r="AY995" s="253" t="s">
        <v>186</v>
      </c>
    </row>
    <row r="996" s="14" customFormat="1">
      <c r="A996" s="14"/>
      <c r="B996" s="243"/>
      <c r="C996" s="244"/>
      <c r="D996" s="234" t="s">
        <v>196</v>
      </c>
      <c r="E996" s="245" t="s">
        <v>19</v>
      </c>
      <c r="F996" s="246" t="s">
        <v>3467</v>
      </c>
      <c r="G996" s="244"/>
      <c r="H996" s="247">
        <v>0</v>
      </c>
      <c r="I996" s="248"/>
      <c r="J996" s="244"/>
      <c r="K996" s="244"/>
      <c r="L996" s="249"/>
      <c r="M996" s="250"/>
      <c r="N996" s="251"/>
      <c r="O996" s="251"/>
      <c r="P996" s="251"/>
      <c r="Q996" s="251"/>
      <c r="R996" s="251"/>
      <c r="S996" s="251"/>
      <c r="T996" s="252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53" t="s">
        <v>196</v>
      </c>
      <c r="AU996" s="253" t="s">
        <v>85</v>
      </c>
      <c r="AV996" s="14" t="s">
        <v>85</v>
      </c>
      <c r="AW996" s="14" t="s">
        <v>33</v>
      </c>
      <c r="AX996" s="14" t="s">
        <v>72</v>
      </c>
      <c r="AY996" s="253" t="s">
        <v>186</v>
      </c>
    </row>
    <row r="997" s="14" customFormat="1">
      <c r="A997" s="14"/>
      <c r="B997" s="243"/>
      <c r="C997" s="244"/>
      <c r="D997" s="234" t="s">
        <v>196</v>
      </c>
      <c r="E997" s="245" t="s">
        <v>19</v>
      </c>
      <c r="F997" s="246" t="s">
        <v>3474</v>
      </c>
      <c r="G997" s="244"/>
      <c r="H997" s="247">
        <v>2.46</v>
      </c>
      <c r="I997" s="248"/>
      <c r="J997" s="244"/>
      <c r="K997" s="244"/>
      <c r="L997" s="249"/>
      <c r="M997" s="250"/>
      <c r="N997" s="251"/>
      <c r="O997" s="251"/>
      <c r="P997" s="251"/>
      <c r="Q997" s="251"/>
      <c r="R997" s="251"/>
      <c r="S997" s="251"/>
      <c r="T997" s="252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53" t="s">
        <v>196</v>
      </c>
      <c r="AU997" s="253" t="s">
        <v>85</v>
      </c>
      <c r="AV997" s="14" t="s">
        <v>85</v>
      </c>
      <c r="AW997" s="14" t="s">
        <v>33</v>
      </c>
      <c r="AX997" s="14" t="s">
        <v>72</v>
      </c>
      <c r="AY997" s="253" t="s">
        <v>186</v>
      </c>
    </row>
    <row r="998" s="14" customFormat="1">
      <c r="A998" s="14"/>
      <c r="B998" s="243"/>
      <c r="C998" s="244"/>
      <c r="D998" s="234" t="s">
        <v>196</v>
      </c>
      <c r="E998" s="245" t="s">
        <v>19</v>
      </c>
      <c r="F998" s="246" t="s">
        <v>3467</v>
      </c>
      <c r="G998" s="244"/>
      <c r="H998" s="247">
        <v>0</v>
      </c>
      <c r="I998" s="248"/>
      <c r="J998" s="244"/>
      <c r="K998" s="244"/>
      <c r="L998" s="249"/>
      <c r="M998" s="250"/>
      <c r="N998" s="251"/>
      <c r="O998" s="251"/>
      <c r="P998" s="251"/>
      <c r="Q998" s="251"/>
      <c r="R998" s="251"/>
      <c r="S998" s="251"/>
      <c r="T998" s="252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53" t="s">
        <v>196</v>
      </c>
      <c r="AU998" s="253" t="s">
        <v>85</v>
      </c>
      <c r="AV998" s="14" t="s">
        <v>85</v>
      </c>
      <c r="AW998" s="14" t="s">
        <v>33</v>
      </c>
      <c r="AX998" s="14" t="s">
        <v>72</v>
      </c>
      <c r="AY998" s="253" t="s">
        <v>186</v>
      </c>
    </row>
    <row r="999" s="14" customFormat="1">
      <c r="A999" s="14"/>
      <c r="B999" s="243"/>
      <c r="C999" s="244"/>
      <c r="D999" s="234" t="s">
        <v>196</v>
      </c>
      <c r="E999" s="245" t="s">
        <v>19</v>
      </c>
      <c r="F999" s="246" t="s">
        <v>3475</v>
      </c>
      <c r="G999" s="244"/>
      <c r="H999" s="247">
        <v>1.47</v>
      </c>
      <c r="I999" s="248"/>
      <c r="J999" s="244"/>
      <c r="K999" s="244"/>
      <c r="L999" s="249"/>
      <c r="M999" s="250"/>
      <c r="N999" s="251"/>
      <c r="O999" s="251"/>
      <c r="P999" s="251"/>
      <c r="Q999" s="251"/>
      <c r="R999" s="251"/>
      <c r="S999" s="251"/>
      <c r="T999" s="252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T999" s="253" t="s">
        <v>196</v>
      </c>
      <c r="AU999" s="253" t="s">
        <v>85</v>
      </c>
      <c r="AV999" s="14" t="s">
        <v>85</v>
      </c>
      <c r="AW999" s="14" t="s">
        <v>33</v>
      </c>
      <c r="AX999" s="14" t="s">
        <v>72</v>
      </c>
      <c r="AY999" s="253" t="s">
        <v>186</v>
      </c>
    </row>
    <row r="1000" s="14" customFormat="1">
      <c r="A1000" s="14"/>
      <c r="B1000" s="243"/>
      <c r="C1000" s="244"/>
      <c r="D1000" s="234" t="s">
        <v>196</v>
      </c>
      <c r="E1000" s="245" t="s">
        <v>19</v>
      </c>
      <c r="F1000" s="246" t="s">
        <v>3467</v>
      </c>
      <c r="G1000" s="244"/>
      <c r="H1000" s="247">
        <v>0</v>
      </c>
      <c r="I1000" s="248"/>
      <c r="J1000" s="244"/>
      <c r="K1000" s="244"/>
      <c r="L1000" s="249"/>
      <c r="M1000" s="250"/>
      <c r="N1000" s="251"/>
      <c r="O1000" s="251"/>
      <c r="P1000" s="251"/>
      <c r="Q1000" s="251"/>
      <c r="R1000" s="251"/>
      <c r="S1000" s="251"/>
      <c r="T1000" s="252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53" t="s">
        <v>196</v>
      </c>
      <c r="AU1000" s="253" t="s">
        <v>85</v>
      </c>
      <c r="AV1000" s="14" t="s">
        <v>85</v>
      </c>
      <c r="AW1000" s="14" t="s">
        <v>33</v>
      </c>
      <c r="AX1000" s="14" t="s">
        <v>72</v>
      </c>
      <c r="AY1000" s="253" t="s">
        <v>186</v>
      </c>
    </row>
    <row r="1001" s="14" customFormat="1">
      <c r="A1001" s="14"/>
      <c r="B1001" s="243"/>
      <c r="C1001" s="244"/>
      <c r="D1001" s="234" t="s">
        <v>196</v>
      </c>
      <c r="E1001" s="245" t="s">
        <v>19</v>
      </c>
      <c r="F1001" s="246" t="s">
        <v>3476</v>
      </c>
      <c r="G1001" s="244"/>
      <c r="H1001" s="247">
        <v>1.48</v>
      </c>
      <c r="I1001" s="248"/>
      <c r="J1001" s="244"/>
      <c r="K1001" s="244"/>
      <c r="L1001" s="249"/>
      <c r="M1001" s="250"/>
      <c r="N1001" s="251"/>
      <c r="O1001" s="251"/>
      <c r="P1001" s="251"/>
      <c r="Q1001" s="251"/>
      <c r="R1001" s="251"/>
      <c r="S1001" s="251"/>
      <c r="T1001" s="252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53" t="s">
        <v>196</v>
      </c>
      <c r="AU1001" s="253" t="s">
        <v>85</v>
      </c>
      <c r="AV1001" s="14" t="s">
        <v>85</v>
      </c>
      <c r="AW1001" s="14" t="s">
        <v>33</v>
      </c>
      <c r="AX1001" s="14" t="s">
        <v>72</v>
      </c>
      <c r="AY1001" s="253" t="s">
        <v>186</v>
      </c>
    </row>
    <row r="1002" s="14" customFormat="1">
      <c r="A1002" s="14"/>
      <c r="B1002" s="243"/>
      <c r="C1002" s="244"/>
      <c r="D1002" s="234" t="s">
        <v>196</v>
      </c>
      <c r="E1002" s="245" t="s">
        <v>19</v>
      </c>
      <c r="F1002" s="246" t="s">
        <v>3467</v>
      </c>
      <c r="G1002" s="244"/>
      <c r="H1002" s="247">
        <v>0</v>
      </c>
      <c r="I1002" s="248"/>
      <c r="J1002" s="244"/>
      <c r="K1002" s="244"/>
      <c r="L1002" s="249"/>
      <c r="M1002" s="250"/>
      <c r="N1002" s="251"/>
      <c r="O1002" s="251"/>
      <c r="P1002" s="251"/>
      <c r="Q1002" s="251"/>
      <c r="R1002" s="251"/>
      <c r="S1002" s="251"/>
      <c r="T1002" s="252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53" t="s">
        <v>196</v>
      </c>
      <c r="AU1002" s="253" t="s">
        <v>85</v>
      </c>
      <c r="AV1002" s="14" t="s">
        <v>85</v>
      </c>
      <c r="AW1002" s="14" t="s">
        <v>33</v>
      </c>
      <c r="AX1002" s="14" t="s">
        <v>72</v>
      </c>
      <c r="AY1002" s="253" t="s">
        <v>186</v>
      </c>
    </row>
    <row r="1003" s="14" customFormat="1">
      <c r="A1003" s="14"/>
      <c r="B1003" s="243"/>
      <c r="C1003" s="244"/>
      <c r="D1003" s="234" t="s">
        <v>196</v>
      </c>
      <c r="E1003" s="245" t="s">
        <v>19</v>
      </c>
      <c r="F1003" s="246" t="s">
        <v>3477</v>
      </c>
      <c r="G1003" s="244"/>
      <c r="H1003" s="247">
        <v>7.0899999999999999</v>
      </c>
      <c r="I1003" s="248"/>
      <c r="J1003" s="244"/>
      <c r="K1003" s="244"/>
      <c r="L1003" s="249"/>
      <c r="M1003" s="250"/>
      <c r="N1003" s="251"/>
      <c r="O1003" s="251"/>
      <c r="P1003" s="251"/>
      <c r="Q1003" s="251"/>
      <c r="R1003" s="251"/>
      <c r="S1003" s="251"/>
      <c r="T1003" s="252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3" t="s">
        <v>196</v>
      </c>
      <c r="AU1003" s="253" t="s">
        <v>85</v>
      </c>
      <c r="AV1003" s="14" t="s">
        <v>85</v>
      </c>
      <c r="AW1003" s="14" t="s">
        <v>33</v>
      </c>
      <c r="AX1003" s="14" t="s">
        <v>72</v>
      </c>
      <c r="AY1003" s="253" t="s">
        <v>186</v>
      </c>
    </row>
    <row r="1004" s="14" customFormat="1">
      <c r="A1004" s="14"/>
      <c r="B1004" s="243"/>
      <c r="C1004" s="244"/>
      <c r="D1004" s="234" t="s">
        <v>196</v>
      </c>
      <c r="E1004" s="245" t="s">
        <v>19</v>
      </c>
      <c r="F1004" s="246" t="s">
        <v>3478</v>
      </c>
      <c r="G1004" s="244"/>
      <c r="H1004" s="247">
        <v>27.952999999999999</v>
      </c>
      <c r="I1004" s="248"/>
      <c r="J1004" s="244"/>
      <c r="K1004" s="244"/>
      <c r="L1004" s="249"/>
      <c r="M1004" s="250"/>
      <c r="N1004" s="251"/>
      <c r="O1004" s="251"/>
      <c r="P1004" s="251"/>
      <c r="Q1004" s="251"/>
      <c r="R1004" s="251"/>
      <c r="S1004" s="251"/>
      <c r="T1004" s="252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53" t="s">
        <v>196</v>
      </c>
      <c r="AU1004" s="253" t="s">
        <v>85</v>
      </c>
      <c r="AV1004" s="14" t="s">
        <v>85</v>
      </c>
      <c r="AW1004" s="14" t="s">
        <v>33</v>
      </c>
      <c r="AX1004" s="14" t="s">
        <v>72</v>
      </c>
      <c r="AY1004" s="253" t="s">
        <v>186</v>
      </c>
    </row>
    <row r="1005" s="14" customFormat="1">
      <c r="A1005" s="14"/>
      <c r="B1005" s="243"/>
      <c r="C1005" s="244"/>
      <c r="D1005" s="234" t="s">
        <v>196</v>
      </c>
      <c r="E1005" s="245" t="s">
        <v>19</v>
      </c>
      <c r="F1005" s="246" t="s">
        <v>3479</v>
      </c>
      <c r="G1005" s="244"/>
      <c r="H1005" s="247">
        <v>-4.1200000000000001</v>
      </c>
      <c r="I1005" s="248"/>
      <c r="J1005" s="244"/>
      <c r="K1005" s="244"/>
      <c r="L1005" s="249"/>
      <c r="M1005" s="250"/>
      <c r="N1005" s="251"/>
      <c r="O1005" s="251"/>
      <c r="P1005" s="251"/>
      <c r="Q1005" s="251"/>
      <c r="R1005" s="251"/>
      <c r="S1005" s="251"/>
      <c r="T1005" s="252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T1005" s="253" t="s">
        <v>196</v>
      </c>
      <c r="AU1005" s="253" t="s">
        <v>85</v>
      </c>
      <c r="AV1005" s="14" t="s">
        <v>85</v>
      </c>
      <c r="AW1005" s="14" t="s">
        <v>33</v>
      </c>
      <c r="AX1005" s="14" t="s">
        <v>72</v>
      </c>
      <c r="AY1005" s="253" t="s">
        <v>186</v>
      </c>
    </row>
    <row r="1006" s="14" customFormat="1">
      <c r="A1006" s="14"/>
      <c r="B1006" s="243"/>
      <c r="C1006" s="244"/>
      <c r="D1006" s="234" t="s">
        <v>196</v>
      </c>
      <c r="E1006" s="245" t="s">
        <v>19</v>
      </c>
      <c r="F1006" s="246" t="s">
        <v>3480</v>
      </c>
      <c r="G1006" s="244"/>
      <c r="H1006" s="247">
        <v>1.03</v>
      </c>
      <c r="I1006" s="248"/>
      <c r="J1006" s="244"/>
      <c r="K1006" s="244"/>
      <c r="L1006" s="249"/>
      <c r="M1006" s="250"/>
      <c r="N1006" s="251"/>
      <c r="O1006" s="251"/>
      <c r="P1006" s="251"/>
      <c r="Q1006" s="251"/>
      <c r="R1006" s="251"/>
      <c r="S1006" s="251"/>
      <c r="T1006" s="252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53" t="s">
        <v>196</v>
      </c>
      <c r="AU1006" s="253" t="s">
        <v>85</v>
      </c>
      <c r="AV1006" s="14" t="s">
        <v>85</v>
      </c>
      <c r="AW1006" s="14" t="s">
        <v>33</v>
      </c>
      <c r="AX1006" s="14" t="s">
        <v>72</v>
      </c>
      <c r="AY1006" s="253" t="s">
        <v>186</v>
      </c>
    </row>
    <row r="1007" s="14" customFormat="1">
      <c r="A1007" s="14"/>
      <c r="B1007" s="243"/>
      <c r="C1007" s="244"/>
      <c r="D1007" s="234" t="s">
        <v>196</v>
      </c>
      <c r="E1007" s="245" t="s">
        <v>19</v>
      </c>
      <c r="F1007" s="246" t="s">
        <v>3467</v>
      </c>
      <c r="G1007" s="244"/>
      <c r="H1007" s="247">
        <v>0</v>
      </c>
      <c r="I1007" s="248"/>
      <c r="J1007" s="244"/>
      <c r="K1007" s="244"/>
      <c r="L1007" s="249"/>
      <c r="M1007" s="250"/>
      <c r="N1007" s="251"/>
      <c r="O1007" s="251"/>
      <c r="P1007" s="251"/>
      <c r="Q1007" s="251"/>
      <c r="R1007" s="251"/>
      <c r="S1007" s="251"/>
      <c r="T1007" s="252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3" t="s">
        <v>196</v>
      </c>
      <c r="AU1007" s="253" t="s">
        <v>85</v>
      </c>
      <c r="AV1007" s="14" t="s">
        <v>85</v>
      </c>
      <c r="AW1007" s="14" t="s">
        <v>33</v>
      </c>
      <c r="AX1007" s="14" t="s">
        <v>72</v>
      </c>
      <c r="AY1007" s="253" t="s">
        <v>186</v>
      </c>
    </row>
    <row r="1008" s="14" customFormat="1">
      <c r="A1008" s="14"/>
      <c r="B1008" s="243"/>
      <c r="C1008" s="244"/>
      <c r="D1008" s="234" t="s">
        <v>196</v>
      </c>
      <c r="E1008" s="245" t="s">
        <v>19</v>
      </c>
      <c r="F1008" s="246" t="s">
        <v>3481</v>
      </c>
      <c r="G1008" s="244"/>
      <c r="H1008" s="247">
        <v>1.1499999999999999</v>
      </c>
      <c r="I1008" s="248"/>
      <c r="J1008" s="244"/>
      <c r="K1008" s="244"/>
      <c r="L1008" s="249"/>
      <c r="M1008" s="250"/>
      <c r="N1008" s="251"/>
      <c r="O1008" s="251"/>
      <c r="P1008" s="251"/>
      <c r="Q1008" s="251"/>
      <c r="R1008" s="251"/>
      <c r="S1008" s="251"/>
      <c r="T1008" s="252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53" t="s">
        <v>196</v>
      </c>
      <c r="AU1008" s="253" t="s">
        <v>85</v>
      </c>
      <c r="AV1008" s="14" t="s">
        <v>85</v>
      </c>
      <c r="AW1008" s="14" t="s">
        <v>33</v>
      </c>
      <c r="AX1008" s="14" t="s">
        <v>72</v>
      </c>
      <c r="AY1008" s="253" t="s">
        <v>186</v>
      </c>
    </row>
    <row r="1009" s="14" customFormat="1">
      <c r="A1009" s="14"/>
      <c r="B1009" s="243"/>
      <c r="C1009" s="244"/>
      <c r="D1009" s="234" t="s">
        <v>196</v>
      </c>
      <c r="E1009" s="245" t="s">
        <v>19</v>
      </c>
      <c r="F1009" s="246" t="s">
        <v>3467</v>
      </c>
      <c r="G1009" s="244"/>
      <c r="H1009" s="247">
        <v>0</v>
      </c>
      <c r="I1009" s="248"/>
      <c r="J1009" s="244"/>
      <c r="K1009" s="244"/>
      <c r="L1009" s="249"/>
      <c r="M1009" s="250"/>
      <c r="N1009" s="251"/>
      <c r="O1009" s="251"/>
      <c r="P1009" s="251"/>
      <c r="Q1009" s="251"/>
      <c r="R1009" s="251"/>
      <c r="S1009" s="251"/>
      <c r="T1009" s="252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53" t="s">
        <v>196</v>
      </c>
      <c r="AU1009" s="253" t="s">
        <v>85</v>
      </c>
      <c r="AV1009" s="14" t="s">
        <v>85</v>
      </c>
      <c r="AW1009" s="14" t="s">
        <v>33</v>
      </c>
      <c r="AX1009" s="14" t="s">
        <v>72</v>
      </c>
      <c r="AY1009" s="253" t="s">
        <v>186</v>
      </c>
    </row>
    <row r="1010" s="14" customFormat="1">
      <c r="A1010" s="14"/>
      <c r="B1010" s="243"/>
      <c r="C1010" s="244"/>
      <c r="D1010" s="234" t="s">
        <v>196</v>
      </c>
      <c r="E1010" s="245" t="s">
        <v>19</v>
      </c>
      <c r="F1010" s="246" t="s">
        <v>3482</v>
      </c>
      <c r="G1010" s="244"/>
      <c r="H1010" s="247">
        <v>1.1499999999999999</v>
      </c>
      <c r="I1010" s="248"/>
      <c r="J1010" s="244"/>
      <c r="K1010" s="244"/>
      <c r="L1010" s="249"/>
      <c r="M1010" s="250"/>
      <c r="N1010" s="251"/>
      <c r="O1010" s="251"/>
      <c r="P1010" s="251"/>
      <c r="Q1010" s="251"/>
      <c r="R1010" s="251"/>
      <c r="S1010" s="251"/>
      <c r="T1010" s="252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53" t="s">
        <v>196</v>
      </c>
      <c r="AU1010" s="253" t="s">
        <v>85</v>
      </c>
      <c r="AV1010" s="14" t="s">
        <v>85</v>
      </c>
      <c r="AW1010" s="14" t="s">
        <v>33</v>
      </c>
      <c r="AX1010" s="14" t="s">
        <v>72</v>
      </c>
      <c r="AY1010" s="253" t="s">
        <v>186</v>
      </c>
    </row>
    <row r="1011" s="14" customFormat="1">
      <c r="A1011" s="14"/>
      <c r="B1011" s="243"/>
      <c r="C1011" s="244"/>
      <c r="D1011" s="234" t="s">
        <v>196</v>
      </c>
      <c r="E1011" s="245" t="s">
        <v>19</v>
      </c>
      <c r="F1011" s="246" t="s">
        <v>3467</v>
      </c>
      <c r="G1011" s="244"/>
      <c r="H1011" s="247">
        <v>0</v>
      </c>
      <c r="I1011" s="248"/>
      <c r="J1011" s="244"/>
      <c r="K1011" s="244"/>
      <c r="L1011" s="249"/>
      <c r="M1011" s="250"/>
      <c r="N1011" s="251"/>
      <c r="O1011" s="251"/>
      <c r="P1011" s="251"/>
      <c r="Q1011" s="251"/>
      <c r="R1011" s="251"/>
      <c r="S1011" s="251"/>
      <c r="T1011" s="252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53" t="s">
        <v>196</v>
      </c>
      <c r="AU1011" s="253" t="s">
        <v>85</v>
      </c>
      <c r="AV1011" s="14" t="s">
        <v>85</v>
      </c>
      <c r="AW1011" s="14" t="s">
        <v>33</v>
      </c>
      <c r="AX1011" s="14" t="s">
        <v>72</v>
      </c>
      <c r="AY1011" s="253" t="s">
        <v>186</v>
      </c>
    </row>
    <row r="1012" s="14" customFormat="1">
      <c r="A1012" s="14"/>
      <c r="B1012" s="243"/>
      <c r="C1012" s="244"/>
      <c r="D1012" s="234" t="s">
        <v>196</v>
      </c>
      <c r="E1012" s="245" t="s">
        <v>19</v>
      </c>
      <c r="F1012" s="246" t="s">
        <v>3483</v>
      </c>
      <c r="G1012" s="244"/>
      <c r="H1012" s="247">
        <v>1.19</v>
      </c>
      <c r="I1012" s="248"/>
      <c r="J1012" s="244"/>
      <c r="K1012" s="244"/>
      <c r="L1012" s="249"/>
      <c r="M1012" s="250"/>
      <c r="N1012" s="251"/>
      <c r="O1012" s="251"/>
      <c r="P1012" s="251"/>
      <c r="Q1012" s="251"/>
      <c r="R1012" s="251"/>
      <c r="S1012" s="251"/>
      <c r="T1012" s="252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3" t="s">
        <v>196</v>
      </c>
      <c r="AU1012" s="253" t="s">
        <v>85</v>
      </c>
      <c r="AV1012" s="14" t="s">
        <v>85</v>
      </c>
      <c r="AW1012" s="14" t="s">
        <v>33</v>
      </c>
      <c r="AX1012" s="14" t="s">
        <v>72</v>
      </c>
      <c r="AY1012" s="253" t="s">
        <v>186</v>
      </c>
    </row>
    <row r="1013" s="14" customFormat="1">
      <c r="A1013" s="14"/>
      <c r="B1013" s="243"/>
      <c r="C1013" s="244"/>
      <c r="D1013" s="234" t="s">
        <v>196</v>
      </c>
      <c r="E1013" s="245" t="s">
        <v>19</v>
      </c>
      <c r="F1013" s="246" t="s">
        <v>3467</v>
      </c>
      <c r="G1013" s="244"/>
      <c r="H1013" s="247">
        <v>0</v>
      </c>
      <c r="I1013" s="248"/>
      <c r="J1013" s="244"/>
      <c r="K1013" s="244"/>
      <c r="L1013" s="249"/>
      <c r="M1013" s="250"/>
      <c r="N1013" s="251"/>
      <c r="O1013" s="251"/>
      <c r="P1013" s="251"/>
      <c r="Q1013" s="251"/>
      <c r="R1013" s="251"/>
      <c r="S1013" s="251"/>
      <c r="T1013" s="252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53" t="s">
        <v>196</v>
      </c>
      <c r="AU1013" s="253" t="s">
        <v>85</v>
      </c>
      <c r="AV1013" s="14" t="s">
        <v>85</v>
      </c>
      <c r="AW1013" s="14" t="s">
        <v>33</v>
      </c>
      <c r="AX1013" s="14" t="s">
        <v>72</v>
      </c>
      <c r="AY1013" s="253" t="s">
        <v>186</v>
      </c>
    </row>
    <row r="1014" s="14" customFormat="1">
      <c r="A1014" s="14"/>
      <c r="B1014" s="243"/>
      <c r="C1014" s="244"/>
      <c r="D1014" s="234" t="s">
        <v>196</v>
      </c>
      <c r="E1014" s="245" t="s">
        <v>19</v>
      </c>
      <c r="F1014" s="246" t="s">
        <v>3484</v>
      </c>
      <c r="G1014" s="244"/>
      <c r="H1014" s="247">
        <v>1.48</v>
      </c>
      <c r="I1014" s="248"/>
      <c r="J1014" s="244"/>
      <c r="K1014" s="244"/>
      <c r="L1014" s="249"/>
      <c r="M1014" s="250"/>
      <c r="N1014" s="251"/>
      <c r="O1014" s="251"/>
      <c r="P1014" s="251"/>
      <c r="Q1014" s="251"/>
      <c r="R1014" s="251"/>
      <c r="S1014" s="251"/>
      <c r="T1014" s="252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53" t="s">
        <v>196</v>
      </c>
      <c r="AU1014" s="253" t="s">
        <v>85</v>
      </c>
      <c r="AV1014" s="14" t="s">
        <v>85</v>
      </c>
      <c r="AW1014" s="14" t="s">
        <v>33</v>
      </c>
      <c r="AX1014" s="14" t="s">
        <v>72</v>
      </c>
      <c r="AY1014" s="253" t="s">
        <v>186</v>
      </c>
    </row>
    <row r="1015" s="14" customFormat="1">
      <c r="A1015" s="14"/>
      <c r="B1015" s="243"/>
      <c r="C1015" s="244"/>
      <c r="D1015" s="234" t="s">
        <v>196</v>
      </c>
      <c r="E1015" s="245" t="s">
        <v>19</v>
      </c>
      <c r="F1015" s="246" t="s">
        <v>3467</v>
      </c>
      <c r="G1015" s="244"/>
      <c r="H1015" s="247">
        <v>0</v>
      </c>
      <c r="I1015" s="248"/>
      <c r="J1015" s="244"/>
      <c r="K1015" s="244"/>
      <c r="L1015" s="249"/>
      <c r="M1015" s="250"/>
      <c r="N1015" s="251"/>
      <c r="O1015" s="251"/>
      <c r="P1015" s="251"/>
      <c r="Q1015" s="251"/>
      <c r="R1015" s="251"/>
      <c r="S1015" s="251"/>
      <c r="T1015" s="252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53" t="s">
        <v>196</v>
      </c>
      <c r="AU1015" s="253" t="s">
        <v>85</v>
      </c>
      <c r="AV1015" s="14" t="s">
        <v>85</v>
      </c>
      <c r="AW1015" s="14" t="s">
        <v>33</v>
      </c>
      <c r="AX1015" s="14" t="s">
        <v>72</v>
      </c>
      <c r="AY1015" s="253" t="s">
        <v>186</v>
      </c>
    </row>
    <row r="1016" s="14" customFormat="1">
      <c r="A1016" s="14"/>
      <c r="B1016" s="243"/>
      <c r="C1016" s="244"/>
      <c r="D1016" s="234" t="s">
        <v>196</v>
      </c>
      <c r="E1016" s="245" t="s">
        <v>19</v>
      </c>
      <c r="F1016" s="246" t="s">
        <v>3485</v>
      </c>
      <c r="G1016" s="244"/>
      <c r="H1016" s="247">
        <v>4.9199999999999999</v>
      </c>
      <c r="I1016" s="248"/>
      <c r="J1016" s="244"/>
      <c r="K1016" s="244"/>
      <c r="L1016" s="249"/>
      <c r="M1016" s="250"/>
      <c r="N1016" s="251"/>
      <c r="O1016" s="251"/>
      <c r="P1016" s="251"/>
      <c r="Q1016" s="251"/>
      <c r="R1016" s="251"/>
      <c r="S1016" s="251"/>
      <c r="T1016" s="252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53" t="s">
        <v>196</v>
      </c>
      <c r="AU1016" s="253" t="s">
        <v>85</v>
      </c>
      <c r="AV1016" s="14" t="s">
        <v>85</v>
      </c>
      <c r="AW1016" s="14" t="s">
        <v>33</v>
      </c>
      <c r="AX1016" s="14" t="s">
        <v>72</v>
      </c>
      <c r="AY1016" s="253" t="s">
        <v>186</v>
      </c>
    </row>
    <row r="1017" s="14" customFormat="1">
      <c r="A1017" s="14"/>
      <c r="B1017" s="243"/>
      <c r="C1017" s="244"/>
      <c r="D1017" s="234" t="s">
        <v>196</v>
      </c>
      <c r="E1017" s="245" t="s">
        <v>19</v>
      </c>
      <c r="F1017" s="246" t="s">
        <v>3486</v>
      </c>
      <c r="G1017" s="244"/>
      <c r="H1017" s="247">
        <v>27.41</v>
      </c>
      <c r="I1017" s="248"/>
      <c r="J1017" s="244"/>
      <c r="K1017" s="244"/>
      <c r="L1017" s="249"/>
      <c r="M1017" s="250"/>
      <c r="N1017" s="251"/>
      <c r="O1017" s="251"/>
      <c r="P1017" s="251"/>
      <c r="Q1017" s="251"/>
      <c r="R1017" s="251"/>
      <c r="S1017" s="251"/>
      <c r="T1017" s="252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53" t="s">
        <v>196</v>
      </c>
      <c r="AU1017" s="253" t="s">
        <v>85</v>
      </c>
      <c r="AV1017" s="14" t="s">
        <v>85</v>
      </c>
      <c r="AW1017" s="14" t="s">
        <v>33</v>
      </c>
      <c r="AX1017" s="14" t="s">
        <v>72</v>
      </c>
      <c r="AY1017" s="253" t="s">
        <v>186</v>
      </c>
    </row>
    <row r="1018" s="14" customFormat="1">
      <c r="A1018" s="14"/>
      <c r="B1018" s="243"/>
      <c r="C1018" s="244"/>
      <c r="D1018" s="234" t="s">
        <v>196</v>
      </c>
      <c r="E1018" s="245" t="s">
        <v>19</v>
      </c>
      <c r="F1018" s="246" t="s">
        <v>3487</v>
      </c>
      <c r="G1018" s="244"/>
      <c r="H1018" s="247">
        <v>-3.2639999999999998</v>
      </c>
      <c r="I1018" s="248"/>
      <c r="J1018" s="244"/>
      <c r="K1018" s="244"/>
      <c r="L1018" s="249"/>
      <c r="M1018" s="250"/>
      <c r="N1018" s="251"/>
      <c r="O1018" s="251"/>
      <c r="P1018" s="251"/>
      <c r="Q1018" s="251"/>
      <c r="R1018" s="251"/>
      <c r="S1018" s="251"/>
      <c r="T1018" s="252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53" t="s">
        <v>196</v>
      </c>
      <c r="AU1018" s="253" t="s">
        <v>85</v>
      </c>
      <c r="AV1018" s="14" t="s">
        <v>85</v>
      </c>
      <c r="AW1018" s="14" t="s">
        <v>33</v>
      </c>
      <c r="AX1018" s="14" t="s">
        <v>72</v>
      </c>
      <c r="AY1018" s="253" t="s">
        <v>186</v>
      </c>
    </row>
    <row r="1019" s="13" customFormat="1">
      <c r="A1019" s="13"/>
      <c r="B1019" s="232"/>
      <c r="C1019" s="233"/>
      <c r="D1019" s="234" t="s">
        <v>196</v>
      </c>
      <c r="E1019" s="235" t="s">
        <v>19</v>
      </c>
      <c r="F1019" s="236" t="s">
        <v>2864</v>
      </c>
      <c r="G1019" s="233"/>
      <c r="H1019" s="235" t="s">
        <v>19</v>
      </c>
      <c r="I1019" s="237"/>
      <c r="J1019" s="233"/>
      <c r="K1019" s="233"/>
      <c r="L1019" s="238"/>
      <c r="M1019" s="239"/>
      <c r="N1019" s="240"/>
      <c r="O1019" s="240"/>
      <c r="P1019" s="240"/>
      <c r="Q1019" s="240"/>
      <c r="R1019" s="240"/>
      <c r="S1019" s="240"/>
      <c r="T1019" s="241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42" t="s">
        <v>196</v>
      </c>
      <c r="AU1019" s="242" t="s">
        <v>85</v>
      </c>
      <c r="AV1019" s="13" t="s">
        <v>79</v>
      </c>
      <c r="AW1019" s="13" t="s">
        <v>33</v>
      </c>
      <c r="AX1019" s="13" t="s">
        <v>72</v>
      </c>
      <c r="AY1019" s="242" t="s">
        <v>186</v>
      </c>
    </row>
    <row r="1020" s="14" customFormat="1">
      <c r="A1020" s="14"/>
      <c r="B1020" s="243"/>
      <c r="C1020" s="244"/>
      <c r="D1020" s="234" t="s">
        <v>196</v>
      </c>
      <c r="E1020" s="245" t="s">
        <v>19</v>
      </c>
      <c r="F1020" s="246" t="s">
        <v>3488</v>
      </c>
      <c r="G1020" s="244"/>
      <c r="H1020" s="247">
        <v>13.859999999999999</v>
      </c>
      <c r="I1020" s="248"/>
      <c r="J1020" s="244"/>
      <c r="K1020" s="244"/>
      <c r="L1020" s="249"/>
      <c r="M1020" s="250"/>
      <c r="N1020" s="251"/>
      <c r="O1020" s="251"/>
      <c r="P1020" s="251"/>
      <c r="Q1020" s="251"/>
      <c r="R1020" s="251"/>
      <c r="S1020" s="251"/>
      <c r="T1020" s="252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53" t="s">
        <v>196</v>
      </c>
      <c r="AU1020" s="253" t="s">
        <v>85</v>
      </c>
      <c r="AV1020" s="14" t="s">
        <v>85</v>
      </c>
      <c r="AW1020" s="14" t="s">
        <v>33</v>
      </c>
      <c r="AX1020" s="14" t="s">
        <v>72</v>
      </c>
      <c r="AY1020" s="253" t="s">
        <v>186</v>
      </c>
    </row>
    <row r="1021" s="14" customFormat="1">
      <c r="A1021" s="14"/>
      <c r="B1021" s="243"/>
      <c r="C1021" s="244"/>
      <c r="D1021" s="234" t="s">
        <v>196</v>
      </c>
      <c r="E1021" s="245" t="s">
        <v>19</v>
      </c>
      <c r="F1021" s="246" t="s">
        <v>3489</v>
      </c>
      <c r="G1021" s="244"/>
      <c r="H1021" s="247">
        <v>61.814</v>
      </c>
      <c r="I1021" s="248"/>
      <c r="J1021" s="244"/>
      <c r="K1021" s="244"/>
      <c r="L1021" s="249"/>
      <c r="M1021" s="250"/>
      <c r="N1021" s="251"/>
      <c r="O1021" s="251"/>
      <c r="P1021" s="251"/>
      <c r="Q1021" s="251"/>
      <c r="R1021" s="251"/>
      <c r="S1021" s="251"/>
      <c r="T1021" s="252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T1021" s="253" t="s">
        <v>196</v>
      </c>
      <c r="AU1021" s="253" t="s">
        <v>85</v>
      </c>
      <c r="AV1021" s="14" t="s">
        <v>85</v>
      </c>
      <c r="AW1021" s="14" t="s">
        <v>33</v>
      </c>
      <c r="AX1021" s="14" t="s">
        <v>72</v>
      </c>
      <c r="AY1021" s="253" t="s">
        <v>186</v>
      </c>
    </row>
    <row r="1022" s="14" customFormat="1">
      <c r="A1022" s="14"/>
      <c r="B1022" s="243"/>
      <c r="C1022" s="244"/>
      <c r="D1022" s="234" t="s">
        <v>196</v>
      </c>
      <c r="E1022" s="245" t="s">
        <v>19</v>
      </c>
      <c r="F1022" s="246" t="s">
        <v>3490</v>
      </c>
      <c r="G1022" s="244"/>
      <c r="H1022" s="247">
        <v>-5.3109999999999999</v>
      </c>
      <c r="I1022" s="248"/>
      <c r="J1022" s="244"/>
      <c r="K1022" s="244"/>
      <c r="L1022" s="249"/>
      <c r="M1022" s="250"/>
      <c r="N1022" s="251"/>
      <c r="O1022" s="251"/>
      <c r="P1022" s="251"/>
      <c r="Q1022" s="251"/>
      <c r="R1022" s="251"/>
      <c r="S1022" s="251"/>
      <c r="T1022" s="252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53" t="s">
        <v>196</v>
      </c>
      <c r="AU1022" s="253" t="s">
        <v>85</v>
      </c>
      <c r="AV1022" s="14" t="s">
        <v>85</v>
      </c>
      <c r="AW1022" s="14" t="s">
        <v>33</v>
      </c>
      <c r="AX1022" s="14" t="s">
        <v>72</v>
      </c>
      <c r="AY1022" s="253" t="s">
        <v>186</v>
      </c>
    </row>
    <row r="1023" s="14" customFormat="1">
      <c r="A1023" s="14"/>
      <c r="B1023" s="243"/>
      <c r="C1023" s="244"/>
      <c r="D1023" s="234" t="s">
        <v>196</v>
      </c>
      <c r="E1023" s="245" t="s">
        <v>19</v>
      </c>
      <c r="F1023" s="246" t="s">
        <v>3491</v>
      </c>
      <c r="G1023" s="244"/>
      <c r="H1023" s="247">
        <v>2.754</v>
      </c>
      <c r="I1023" s="248"/>
      <c r="J1023" s="244"/>
      <c r="K1023" s="244"/>
      <c r="L1023" s="249"/>
      <c r="M1023" s="250"/>
      <c r="N1023" s="251"/>
      <c r="O1023" s="251"/>
      <c r="P1023" s="251"/>
      <c r="Q1023" s="251"/>
      <c r="R1023" s="251"/>
      <c r="S1023" s="251"/>
      <c r="T1023" s="252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3" t="s">
        <v>196</v>
      </c>
      <c r="AU1023" s="253" t="s">
        <v>85</v>
      </c>
      <c r="AV1023" s="14" t="s">
        <v>85</v>
      </c>
      <c r="AW1023" s="14" t="s">
        <v>33</v>
      </c>
      <c r="AX1023" s="14" t="s">
        <v>72</v>
      </c>
      <c r="AY1023" s="253" t="s">
        <v>186</v>
      </c>
    </row>
    <row r="1024" s="14" customFormat="1">
      <c r="A1024" s="14"/>
      <c r="B1024" s="243"/>
      <c r="C1024" s="244"/>
      <c r="D1024" s="234" t="s">
        <v>196</v>
      </c>
      <c r="E1024" s="245" t="s">
        <v>19</v>
      </c>
      <c r="F1024" s="246" t="s">
        <v>3492</v>
      </c>
      <c r="G1024" s="244"/>
      <c r="H1024" s="247">
        <v>18.327000000000002</v>
      </c>
      <c r="I1024" s="248"/>
      <c r="J1024" s="244"/>
      <c r="K1024" s="244"/>
      <c r="L1024" s="249"/>
      <c r="M1024" s="250"/>
      <c r="N1024" s="251"/>
      <c r="O1024" s="251"/>
      <c r="P1024" s="251"/>
      <c r="Q1024" s="251"/>
      <c r="R1024" s="251"/>
      <c r="S1024" s="251"/>
      <c r="T1024" s="252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53" t="s">
        <v>196</v>
      </c>
      <c r="AU1024" s="253" t="s">
        <v>85</v>
      </c>
      <c r="AV1024" s="14" t="s">
        <v>85</v>
      </c>
      <c r="AW1024" s="14" t="s">
        <v>33</v>
      </c>
      <c r="AX1024" s="14" t="s">
        <v>72</v>
      </c>
      <c r="AY1024" s="253" t="s">
        <v>186</v>
      </c>
    </row>
    <row r="1025" s="14" customFormat="1">
      <c r="A1025" s="14"/>
      <c r="B1025" s="243"/>
      <c r="C1025" s="244"/>
      <c r="D1025" s="234" t="s">
        <v>196</v>
      </c>
      <c r="E1025" s="245" t="s">
        <v>19</v>
      </c>
      <c r="F1025" s="246" t="s">
        <v>3493</v>
      </c>
      <c r="G1025" s="244"/>
      <c r="H1025" s="247">
        <v>-0.89300000000000002</v>
      </c>
      <c r="I1025" s="248"/>
      <c r="J1025" s="244"/>
      <c r="K1025" s="244"/>
      <c r="L1025" s="249"/>
      <c r="M1025" s="250"/>
      <c r="N1025" s="251"/>
      <c r="O1025" s="251"/>
      <c r="P1025" s="251"/>
      <c r="Q1025" s="251"/>
      <c r="R1025" s="251"/>
      <c r="S1025" s="251"/>
      <c r="T1025" s="252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53" t="s">
        <v>196</v>
      </c>
      <c r="AU1025" s="253" t="s">
        <v>85</v>
      </c>
      <c r="AV1025" s="14" t="s">
        <v>85</v>
      </c>
      <c r="AW1025" s="14" t="s">
        <v>33</v>
      </c>
      <c r="AX1025" s="14" t="s">
        <v>72</v>
      </c>
      <c r="AY1025" s="253" t="s">
        <v>186</v>
      </c>
    </row>
    <row r="1026" s="14" customFormat="1">
      <c r="A1026" s="14"/>
      <c r="B1026" s="243"/>
      <c r="C1026" s="244"/>
      <c r="D1026" s="234" t="s">
        <v>196</v>
      </c>
      <c r="E1026" s="245" t="s">
        <v>19</v>
      </c>
      <c r="F1026" s="246" t="s">
        <v>3494</v>
      </c>
      <c r="G1026" s="244"/>
      <c r="H1026" s="247">
        <v>2.4199999999999999</v>
      </c>
      <c r="I1026" s="248"/>
      <c r="J1026" s="244"/>
      <c r="K1026" s="244"/>
      <c r="L1026" s="249"/>
      <c r="M1026" s="250"/>
      <c r="N1026" s="251"/>
      <c r="O1026" s="251"/>
      <c r="P1026" s="251"/>
      <c r="Q1026" s="251"/>
      <c r="R1026" s="251"/>
      <c r="S1026" s="251"/>
      <c r="T1026" s="252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53" t="s">
        <v>196</v>
      </c>
      <c r="AU1026" s="253" t="s">
        <v>85</v>
      </c>
      <c r="AV1026" s="14" t="s">
        <v>85</v>
      </c>
      <c r="AW1026" s="14" t="s">
        <v>33</v>
      </c>
      <c r="AX1026" s="14" t="s">
        <v>72</v>
      </c>
      <c r="AY1026" s="253" t="s">
        <v>186</v>
      </c>
    </row>
    <row r="1027" s="14" customFormat="1">
      <c r="A1027" s="14"/>
      <c r="B1027" s="243"/>
      <c r="C1027" s="244"/>
      <c r="D1027" s="234" t="s">
        <v>196</v>
      </c>
      <c r="E1027" s="245" t="s">
        <v>19</v>
      </c>
      <c r="F1027" s="246" t="s">
        <v>3495</v>
      </c>
      <c r="G1027" s="244"/>
      <c r="H1027" s="247">
        <v>15.867000000000001</v>
      </c>
      <c r="I1027" s="248"/>
      <c r="J1027" s="244"/>
      <c r="K1027" s="244"/>
      <c r="L1027" s="249"/>
      <c r="M1027" s="250"/>
      <c r="N1027" s="251"/>
      <c r="O1027" s="251"/>
      <c r="P1027" s="251"/>
      <c r="Q1027" s="251"/>
      <c r="R1027" s="251"/>
      <c r="S1027" s="251"/>
      <c r="T1027" s="252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53" t="s">
        <v>196</v>
      </c>
      <c r="AU1027" s="253" t="s">
        <v>85</v>
      </c>
      <c r="AV1027" s="14" t="s">
        <v>85</v>
      </c>
      <c r="AW1027" s="14" t="s">
        <v>33</v>
      </c>
      <c r="AX1027" s="14" t="s">
        <v>72</v>
      </c>
      <c r="AY1027" s="253" t="s">
        <v>186</v>
      </c>
    </row>
    <row r="1028" s="13" customFormat="1">
      <c r="A1028" s="13"/>
      <c r="B1028" s="232"/>
      <c r="C1028" s="233"/>
      <c r="D1028" s="234" t="s">
        <v>196</v>
      </c>
      <c r="E1028" s="235" t="s">
        <v>19</v>
      </c>
      <c r="F1028" s="236" t="s">
        <v>3496</v>
      </c>
      <c r="G1028" s="233"/>
      <c r="H1028" s="235" t="s">
        <v>19</v>
      </c>
      <c r="I1028" s="237"/>
      <c r="J1028" s="233"/>
      <c r="K1028" s="233"/>
      <c r="L1028" s="238"/>
      <c r="M1028" s="239"/>
      <c r="N1028" s="240"/>
      <c r="O1028" s="240"/>
      <c r="P1028" s="240"/>
      <c r="Q1028" s="240"/>
      <c r="R1028" s="240"/>
      <c r="S1028" s="240"/>
      <c r="T1028" s="241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2" t="s">
        <v>196</v>
      </c>
      <c r="AU1028" s="242" t="s">
        <v>85</v>
      </c>
      <c r="AV1028" s="13" t="s">
        <v>79</v>
      </c>
      <c r="AW1028" s="13" t="s">
        <v>33</v>
      </c>
      <c r="AX1028" s="13" t="s">
        <v>72</v>
      </c>
      <c r="AY1028" s="242" t="s">
        <v>186</v>
      </c>
    </row>
    <row r="1029" s="14" customFormat="1">
      <c r="A1029" s="14"/>
      <c r="B1029" s="243"/>
      <c r="C1029" s="244"/>
      <c r="D1029" s="234" t="s">
        <v>196</v>
      </c>
      <c r="E1029" s="245" t="s">
        <v>19</v>
      </c>
      <c r="F1029" s="246" t="s">
        <v>3497</v>
      </c>
      <c r="G1029" s="244"/>
      <c r="H1029" s="247">
        <v>19.66</v>
      </c>
      <c r="I1029" s="248"/>
      <c r="J1029" s="244"/>
      <c r="K1029" s="244"/>
      <c r="L1029" s="249"/>
      <c r="M1029" s="250"/>
      <c r="N1029" s="251"/>
      <c r="O1029" s="251"/>
      <c r="P1029" s="251"/>
      <c r="Q1029" s="251"/>
      <c r="R1029" s="251"/>
      <c r="S1029" s="251"/>
      <c r="T1029" s="252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53" t="s">
        <v>196</v>
      </c>
      <c r="AU1029" s="253" t="s">
        <v>85</v>
      </c>
      <c r="AV1029" s="14" t="s">
        <v>85</v>
      </c>
      <c r="AW1029" s="14" t="s">
        <v>33</v>
      </c>
      <c r="AX1029" s="14" t="s">
        <v>72</v>
      </c>
      <c r="AY1029" s="253" t="s">
        <v>186</v>
      </c>
    </row>
    <row r="1030" s="14" customFormat="1">
      <c r="A1030" s="14"/>
      <c r="B1030" s="243"/>
      <c r="C1030" s="244"/>
      <c r="D1030" s="234" t="s">
        <v>196</v>
      </c>
      <c r="E1030" s="245" t="s">
        <v>19</v>
      </c>
      <c r="F1030" s="246" t="s">
        <v>3467</v>
      </c>
      <c r="G1030" s="244"/>
      <c r="H1030" s="247">
        <v>0</v>
      </c>
      <c r="I1030" s="248"/>
      <c r="J1030" s="244"/>
      <c r="K1030" s="244"/>
      <c r="L1030" s="249"/>
      <c r="M1030" s="250"/>
      <c r="N1030" s="251"/>
      <c r="O1030" s="251"/>
      <c r="P1030" s="251"/>
      <c r="Q1030" s="251"/>
      <c r="R1030" s="251"/>
      <c r="S1030" s="251"/>
      <c r="T1030" s="252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T1030" s="253" t="s">
        <v>196</v>
      </c>
      <c r="AU1030" s="253" t="s">
        <v>85</v>
      </c>
      <c r="AV1030" s="14" t="s">
        <v>85</v>
      </c>
      <c r="AW1030" s="14" t="s">
        <v>33</v>
      </c>
      <c r="AX1030" s="14" t="s">
        <v>72</v>
      </c>
      <c r="AY1030" s="253" t="s">
        <v>186</v>
      </c>
    </row>
    <row r="1031" s="14" customFormat="1">
      <c r="A1031" s="14"/>
      <c r="B1031" s="243"/>
      <c r="C1031" s="244"/>
      <c r="D1031" s="234" t="s">
        <v>196</v>
      </c>
      <c r="E1031" s="245" t="s">
        <v>19</v>
      </c>
      <c r="F1031" s="246" t="s">
        <v>3498</v>
      </c>
      <c r="G1031" s="244"/>
      <c r="H1031" s="247">
        <v>133.643</v>
      </c>
      <c r="I1031" s="248"/>
      <c r="J1031" s="244"/>
      <c r="K1031" s="244"/>
      <c r="L1031" s="249"/>
      <c r="M1031" s="250"/>
      <c r="N1031" s="251"/>
      <c r="O1031" s="251"/>
      <c r="P1031" s="251"/>
      <c r="Q1031" s="251"/>
      <c r="R1031" s="251"/>
      <c r="S1031" s="251"/>
      <c r="T1031" s="252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53" t="s">
        <v>196</v>
      </c>
      <c r="AU1031" s="253" t="s">
        <v>85</v>
      </c>
      <c r="AV1031" s="14" t="s">
        <v>85</v>
      </c>
      <c r="AW1031" s="14" t="s">
        <v>33</v>
      </c>
      <c r="AX1031" s="14" t="s">
        <v>72</v>
      </c>
      <c r="AY1031" s="253" t="s">
        <v>186</v>
      </c>
    </row>
    <row r="1032" s="14" customFormat="1">
      <c r="A1032" s="14"/>
      <c r="B1032" s="243"/>
      <c r="C1032" s="244"/>
      <c r="D1032" s="234" t="s">
        <v>196</v>
      </c>
      <c r="E1032" s="245" t="s">
        <v>19</v>
      </c>
      <c r="F1032" s="246" t="s">
        <v>3499</v>
      </c>
      <c r="G1032" s="244"/>
      <c r="H1032" s="247">
        <v>183.221</v>
      </c>
      <c r="I1032" s="248"/>
      <c r="J1032" s="244"/>
      <c r="K1032" s="244"/>
      <c r="L1032" s="249"/>
      <c r="M1032" s="250"/>
      <c r="N1032" s="251"/>
      <c r="O1032" s="251"/>
      <c r="P1032" s="251"/>
      <c r="Q1032" s="251"/>
      <c r="R1032" s="251"/>
      <c r="S1032" s="251"/>
      <c r="T1032" s="252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53" t="s">
        <v>196</v>
      </c>
      <c r="AU1032" s="253" t="s">
        <v>85</v>
      </c>
      <c r="AV1032" s="14" t="s">
        <v>85</v>
      </c>
      <c r="AW1032" s="14" t="s">
        <v>33</v>
      </c>
      <c r="AX1032" s="14" t="s">
        <v>72</v>
      </c>
      <c r="AY1032" s="253" t="s">
        <v>186</v>
      </c>
    </row>
    <row r="1033" s="14" customFormat="1">
      <c r="A1033" s="14"/>
      <c r="B1033" s="243"/>
      <c r="C1033" s="244"/>
      <c r="D1033" s="234" t="s">
        <v>196</v>
      </c>
      <c r="E1033" s="245" t="s">
        <v>19</v>
      </c>
      <c r="F1033" s="246" t="s">
        <v>3500</v>
      </c>
      <c r="G1033" s="244"/>
      <c r="H1033" s="247">
        <v>-32.649000000000001</v>
      </c>
      <c r="I1033" s="248"/>
      <c r="J1033" s="244"/>
      <c r="K1033" s="244"/>
      <c r="L1033" s="249"/>
      <c r="M1033" s="250"/>
      <c r="N1033" s="251"/>
      <c r="O1033" s="251"/>
      <c r="P1033" s="251"/>
      <c r="Q1033" s="251"/>
      <c r="R1033" s="251"/>
      <c r="S1033" s="251"/>
      <c r="T1033" s="252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53" t="s">
        <v>196</v>
      </c>
      <c r="AU1033" s="253" t="s">
        <v>85</v>
      </c>
      <c r="AV1033" s="14" t="s">
        <v>85</v>
      </c>
      <c r="AW1033" s="14" t="s">
        <v>33</v>
      </c>
      <c r="AX1033" s="14" t="s">
        <v>72</v>
      </c>
      <c r="AY1033" s="253" t="s">
        <v>186</v>
      </c>
    </row>
    <row r="1034" s="14" customFormat="1">
      <c r="A1034" s="14"/>
      <c r="B1034" s="243"/>
      <c r="C1034" s="244"/>
      <c r="D1034" s="234" t="s">
        <v>196</v>
      </c>
      <c r="E1034" s="245" t="s">
        <v>19</v>
      </c>
      <c r="F1034" s="246" t="s">
        <v>3501</v>
      </c>
      <c r="G1034" s="244"/>
      <c r="H1034" s="247">
        <v>1.78</v>
      </c>
      <c r="I1034" s="248"/>
      <c r="J1034" s="244"/>
      <c r="K1034" s="244"/>
      <c r="L1034" s="249"/>
      <c r="M1034" s="250"/>
      <c r="N1034" s="251"/>
      <c r="O1034" s="251"/>
      <c r="P1034" s="251"/>
      <c r="Q1034" s="251"/>
      <c r="R1034" s="251"/>
      <c r="S1034" s="251"/>
      <c r="T1034" s="252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T1034" s="253" t="s">
        <v>196</v>
      </c>
      <c r="AU1034" s="253" t="s">
        <v>85</v>
      </c>
      <c r="AV1034" s="14" t="s">
        <v>85</v>
      </c>
      <c r="AW1034" s="14" t="s">
        <v>33</v>
      </c>
      <c r="AX1034" s="14" t="s">
        <v>72</v>
      </c>
      <c r="AY1034" s="253" t="s">
        <v>186</v>
      </c>
    </row>
    <row r="1035" s="14" customFormat="1">
      <c r="A1035" s="14"/>
      <c r="B1035" s="243"/>
      <c r="C1035" s="244"/>
      <c r="D1035" s="234" t="s">
        <v>196</v>
      </c>
      <c r="E1035" s="245" t="s">
        <v>19</v>
      </c>
      <c r="F1035" s="246" t="s">
        <v>3502</v>
      </c>
      <c r="G1035" s="244"/>
      <c r="H1035" s="247">
        <v>13.135999999999999</v>
      </c>
      <c r="I1035" s="248"/>
      <c r="J1035" s="244"/>
      <c r="K1035" s="244"/>
      <c r="L1035" s="249"/>
      <c r="M1035" s="250"/>
      <c r="N1035" s="251"/>
      <c r="O1035" s="251"/>
      <c r="P1035" s="251"/>
      <c r="Q1035" s="251"/>
      <c r="R1035" s="251"/>
      <c r="S1035" s="251"/>
      <c r="T1035" s="252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53" t="s">
        <v>196</v>
      </c>
      <c r="AU1035" s="253" t="s">
        <v>85</v>
      </c>
      <c r="AV1035" s="14" t="s">
        <v>85</v>
      </c>
      <c r="AW1035" s="14" t="s">
        <v>33</v>
      </c>
      <c r="AX1035" s="14" t="s">
        <v>72</v>
      </c>
      <c r="AY1035" s="253" t="s">
        <v>186</v>
      </c>
    </row>
    <row r="1036" s="13" customFormat="1">
      <c r="A1036" s="13"/>
      <c r="B1036" s="232"/>
      <c r="C1036" s="233"/>
      <c r="D1036" s="234" t="s">
        <v>196</v>
      </c>
      <c r="E1036" s="235" t="s">
        <v>19</v>
      </c>
      <c r="F1036" s="236" t="s">
        <v>3503</v>
      </c>
      <c r="G1036" s="233"/>
      <c r="H1036" s="235" t="s">
        <v>19</v>
      </c>
      <c r="I1036" s="237"/>
      <c r="J1036" s="233"/>
      <c r="K1036" s="233"/>
      <c r="L1036" s="238"/>
      <c r="M1036" s="239"/>
      <c r="N1036" s="240"/>
      <c r="O1036" s="240"/>
      <c r="P1036" s="240"/>
      <c r="Q1036" s="240"/>
      <c r="R1036" s="240"/>
      <c r="S1036" s="240"/>
      <c r="T1036" s="241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42" t="s">
        <v>196</v>
      </c>
      <c r="AU1036" s="242" t="s">
        <v>85</v>
      </c>
      <c r="AV1036" s="13" t="s">
        <v>79</v>
      </c>
      <c r="AW1036" s="13" t="s">
        <v>33</v>
      </c>
      <c r="AX1036" s="13" t="s">
        <v>72</v>
      </c>
      <c r="AY1036" s="242" t="s">
        <v>186</v>
      </c>
    </row>
    <row r="1037" s="14" customFormat="1">
      <c r="A1037" s="14"/>
      <c r="B1037" s="243"/>
      <c r="C1037" s="244"/>
      <c r="D1037" s="234" t="s">
        <v>196</v>
      </c>
      <c r="E1037" s="245" t="s">
        <v>19</v>
      </c>
      <c r="F1037" s="246" t="s">
        <v>3504</v>
      </c>
      <c r="G1037" s="244"/>
      <c r="H1037" s="247">
        <v>7.3600000000000003</v>
      </c>
      <c r="I1037" s="248"/>
      <c r="J1037" s="244"/>
      <c r="K1037" s="244"/>
      <c r="L1037" s="249"/>
      <c r="M1037" s="250"/>
      <c r="N1037" s="251"/>
      <c r="O1037" s="251"/>
      <c r="P1037" s="251"/>
      <c r="Q1037" s="251"/>
      <c r="R1037" s="251"/>
      <c r="S1037" s="251"/>
      <c r="T1037" s="252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53" t="s">
        <v>196</v>
      </c>
      <c r="AU1037" s="253" t="s">
        <v>85</v>
      </c>
      <c r="AV1037" s="14" t="s">
        <v>85</v>
      </c>
      <c r="AW1037" s="14" t="s">
        <v>33</v>
      </c>
      <c r="AX1037" s="14" t="s">
        <v>72</v>
      </c>
      <c r="AY1037" s="253" t="s">
        <v>186</v>
      </c>
    </row>
    <row r="1038" s="14" customFormat="1">
      <c r="A1038" s="14"/>
      <c r="B1038" s="243"/>
      <c r="C1038" s="244"/>
      <c r="D1038" s="234" t="s">
        <v>196</v>
      </c>
      <c r="E1038" s="245" t="s">
        <v>19</v>
      </c>
      <c r="F1038" s="246" t="s">
        <v>3505</v>
      </c>
      <c r="G1038" s="244"/>
      <c r="H1038" s="247">
        <v>33.161000000000001</v>
      </c>
      <c r="I1038" s="248"/>
      <c r="J1038" s="244"/>
      <c r="K1038" s="244"/>
      <c r="L1038" s="249"/>
      <c r="M1038" s="250"/>
      <c r="N1038" s="251"/>
      <c r="O1038" s="251"/>
      <c r="P1038" s="251"/>
      <c r="Q1038" s="251"/>
      <c r="R1038" s="251"/>
      <c r="S1038" s="251"/>
      <c r="T1038" s="252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53" t="s">
        <v>196</v>
      </c>
      <c r="AU1038" s="253" t="s">
        <v>85</v>
      </c>
      <c r="AV1038" s="14" t="s">
        <v>85</v>
      </c>
      <c r="AW1038" s="14" t="s">
        <v>33</v>
      </c>
      <c r="AX1038" s="14" t="s">
        <v>72</v>
      </c>
      <c r="AY1038" s="253" t="s">
        <v>186</v>
      </c>
    </row>
    <row r="1039" s="14" customFormat="1">
      <c r="A1039" s="14"/>
      <c r="B1039" s="243"/>
      <c r="C1039" s="244"/>
      <c r="D1039" s="234" t="s">
        <v>196</v>
      </c>
      <c r="E1039" s="245" t="s">
        <v>19</v>
      </c>
      <c r="F1039" s="246" t="s">
        <v>3506</v>
      </c>
      <c r="G1039" s="244"/>
      <c r="H1039" s="247">
        <v>-1.692</v>
      </c>
      <c r="I1039" s="248"/>
      <c r="J1039" s="244"/>
      <c r="K1039" s="244"/>
      <c r="L1039" s="249"/>
      <c r="M1039" s="250"/>
      <c r="N1039" s="251"/>
      <c r="O1039" s="251"/>
      <c r="P1039" s="251"/>
      <c r="Q1039" s="251"/>
      <c r="R1039" s="251"/>
      <c r="S1039" s="251"/>
      <c r="T1039" s="252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253" t="s">
        <v>196</v>
      </c>
      <c r="AU1039" s="253" t="s">
        <v>85</v>
      </c>
      <c r="AV1039" s="14" t="s">
        <v>85</v>
      </c>
      <c r="AW1039" s="14" t="s">
        <v>33</v>
      </c>
      <c r="AX1039" s="14" t="s">
        <v>72</v>
      </c>
      <c r="AY1039" s="253" t="s">
        <v>186</v>
      </c>
    </row>
    <row r="1040" s="14" customFormat="1">
      <c r="A1040" s="14"/>
      <c r="B1040" s="243"/>
      <c r="C1040" s="244"/>
      <c r="D1040" s="234" t="s">
        <v>196</v>
      </c>
      <c r="E1040" s="245" t="s">
        <v>19</v>
      </c>
      <c r="F1040" s="246" t="s">
        <v>3507</v>
      </c>
      <c r="G1040" s="244"/>
      <c r="H1040" s="247">
        <v>2.0099999999999998</v>
      </c>
      <c r="I1040" s="248"/>
      <c r="J1040" s="244"/>
      <c r="K1040" s="244"/>
      <c r="L1040" s="249"/>
      <c r="M1040" s="250"/>
      <c r="N1040" s="251"/>
      <c r="O1040" s="251"/>
      <c r="P1040" s="251"/>
      <c r="Q1040" s="251"/>
      <c r="R1040" s="251"/>
      <c r="S1040" s="251"/>
      <c r="T1040" s="252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3" t="s">
        <v>196</v>
      </c>
      <c r="AU1040" s="253" t="s">
        <v>85</v>
      </c>
      <c r="AV1040" s="14" t="s">
        <v>85</v>
      </c>
      <c r="AW1040" s="14" t="s">
        <v>33</v>
      </c>
      <c r="AX1040" s="14" t="s">
        <v>72</v>
      </c>
      <c r="AY1040" s="253" t="s">
        <v>186</v>
      </c>
    </row>
    <row r="1041" s="14" customFormat="1">
      <c r="A1041" s="14"/>
      <c r="B1041" s="243"/>
      <c r="C1041" s="244"/>
      <c r="D1041" s="234" t="s">
        <v>196</v>
      </c>
      <c r="E1041" s="245" t="s">
        <v>19</v>
      </c>
      <c r="F1041" s="246" t="s">
        <v>3467</v>
      </c>
      <c r="G1041" s="244"/>
      <c r="H1041" s="247">
        <v>0</v>
      </c>
      <c r="I1041" s="248"/>
      <c r="J1041" s="244"/>
      <c r="K1041" s="244"/>
      <c r="L1041" s="249"/>
      <c r="M1041" s="250"/>
      <c r="N1041" s="251"/>
      <c r="O1041" s="251"/>
      <c r="P1041" s="251"/>
      <c r="Q1041" s="251"/>
      <c r="R1041" s="251"/>
      <c r="S1041" s="251"/>
      <c r="T1041" s="252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53" t="s">
        <v>196</v>
      </c>
      <c r="AU1041" s="253" t="s">
        <v>85</v>
      </c>
      <c r="AV1041" s="14" t="s">
        <v>85</v>
      </c>
      <c r="AW1041" s="14" t="s">
        <v>33</v>
      </c>
      <c r="AX1041" s="14" t="s">
        <v>72</v>
      </c>
      <c r="AY1041" s="253" t="s">
        <v>186</v>
      </c>
    </row>
    <row r="1042" s="14" customFormat="1">
      <c r="A1042" s="14"/>
      <c r="B1042" s="243"/>
      <c r="C1042" s="244"/>
      <c r="D1042" s="234" t="s">
        <v>196</v>
      </c>
      <c r="E1042" s="245" t="s">
        <v>19</v>
      </c>
      <c r="F1042" s="246" t="s">
        <v>3508</v>
      </c>
      <c r="G1042" s="244"/>
      <c r="H1042" s="247">
        <v>3.4300000000000002</v>
      </c>
      <c r="I1042" s="248"/>
      <c r="J1042" s="244"/>
      <c r="K1042" s="244"/>
      <c r="L1042" s="249"/>
      <c r="M1042" s="250"/>
      <c r="N1042" s="251"/>
      <c r="O1042" s="251"/>
      <c r="P1042" s="251"/>
      <c r="Q1042" s="251"/>
      <c r="R1042" s="251"/>
      <c r="S1042" s="251"/>
      <c r="T1042" s="252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T1042" s="253" t="s">
        <v>196</v>
      </c>
      <c r="AU1042" s="253" t="s">
        <v>85</v>
      </c>
      <c r="AV1042" s="14" t="s">
        <v>85</v>
      </c>
      <c r="AW1042" s="14" t="s">
        <v>33</v>
      </c>
      <c r="AX1042" s="14" t="s">
        <v>72</v>
      </c>
      <c r="AY1042" s="253" t="s">
        <v>186</v>
      </c>
    </row>
    <row r="1043" s="14" customFormat="1">
      <c r="A1043" s="14"/>
      <c r="B1043" s="243"/>
      <c r="C1043" s="244"/>
      <c r="D1043" s="234" t="s">
        <v>196</v>
      </c>
      <c r="E1043" s="245" t="s">
        <v>19</v>
      </c>
      <c r="F1043" s="246" t="s">
        <v>3509</v>
      </c>
      <c r="G1043" s="244"/>
      <c r="H1043" s="247">
        <v>19.039999999999999</v>
      </c>
      <c r="I1043" s="248"/>
      <c r="J1043" s="244"/>
      <c r="K1043" s="244"/>
      <c r="L1043" s="249"/>
      <c r="M1043" s="250"/>
      <c r="N1043" s="251"/>
      <c r="O1043" s="251"/>
      <c r="P1043" s="251"/>
      <c r="Q1043" s="251"/>
      <c r="R1043" s="251"/>
      <c r="S1043" s="251"/>
      <c r="T1043" s="252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53" t="s">
        <v>196</v>
      </c>
      <c r="AU1043" s="253" t="s">
        <v>85</v>
      </c>
      <c r="AV1043" s="14" t="s">
        <v>85</v>
      </c>
      <c r="AW1043" s="14" t="s">
        <v>33</v>
      </c>
      <c r="AX1043" s="14" t="s">
        <v>72</v>
      </c>
      <c r="AY1043" s="253" t="s">
        <v>186</v>
      </c>
    </row>
    <row r="1044" s="13" customFormat="1">
      <c r="A1044" s="13"/>
      <c r="B1044" s="232"/>
      <c r="C1044" s="233"/>
      <c r="D1044" s="234" t="s">
        <v>196</v>
      </c>
      <c r="E1044" s="235" t="s">
        <v>19</v>
      </c>
      <c r="F1044" s="236" t="s">
        <v>3510</v>
      </c>
      <c r="G1044" s="233"/>
      <c r="H1044" s="235" t="s">
        <v>19</v>
      </c>
      <c r="I1044" s="237"/>
      <c r="J1044" s="233"/>
      <c r="K1044" s="233"/>
      <c r="L1044" s="238"/>
      <c r="M1044" s="239"/>
      <c r="N1044" s="240"/>
      <c r="O1044" s="240"/>
      <c r="P1044" s="240"/>
      <c r="Q1044" s="240"/>
      <c r="R1044" s="240"/>
      <c r="S1044" s="240"/>
      <c r="T1044" s="241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42" t="s">
        <v>196</v>
      </c>
      <c r="AU1044" s="242" t="s">
        <v>85</v>
      </c>
      <c r="AV1044" s="13" t="s">
        <v>79</v>
      </c>
      <c r="AW1044" s="13" t="s">
        <v>33</v>
      </c>
      <c r="AX1044" s="13" t="s">
        <v>72</v>
      </c>
      <c r="AY1044" s="242" t="s">
        <v>186</v>
      </c>
    </row>
    <row r="1045" s="14" customFormat="1">
      <c r="A1045" s="14"/>
      <c r="B1045" s="243"/>
      <c r="C1045" s="244"/>
      <c r="D1045" s="234" t="s">
        <v>196</v>
      </c>
      <c r="E1045" s="245" t="s">
        <v>19</v>
      </c>
      <c r="F1045" s="246" t="s">
        <v>3511</v>
      </c>
      <c r="G1045" s="244"/>
      <c r="H1045" s="247">
        <v>0.93999999999999995</v>
      </c>
      <c r="I1045" s="248"/>
      <c r="J1045" s="244"/>
      <c r="K1045" s="244"/>
      <c r="L1045" s="249"/>
      <c r="M1045" s="250"/>
      <c r="N1045" s="251"/>
      <c r="O1045" s="251"/>
      <c r="P1045" s="251"/>
      <c r="Q1045" s="251"/>
      <c r="R1045" s="251"/>
      <c r="S1045" s="251"/>
      <c r="T1045" s="252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53" t="s">
        <v>196</v>
      </c>
      <c r="AU1045" s="253" t="s">
        <v>85</v>
      </c>
      <c r="AV1045" s="14" t="s">
        <v>85</v>
      </c>
      <c r="AW1045" s="14" t="s">
        <v>33</v>
      </c>
      <c r="AX1045" s="14" t="s">
        <v>72</v>
      </c>
      <c r="AY1045" s="253" t="s">
        <v>186</v>
      </c>
    </row>
    <row r="1046" s="14" customFormat="1">
      <c r="A1046" s="14"/>
      <c r="B1046" s="243"/>
      <c r="C1046" s="244"/>
      <c r="D1046" s="234" t="s">
        <v>196</v>
      </c>
      <c r="E1046" s="245" t="s">
        <v>19</v>
      </c>
      <c r="F1046" s="246" t="s">
        <v>3467</v>
      </c>
      <c r="G1046" s="244"/>
      <c r="H1046" s="247">
        <v>0</v>
      </c>
      <c r="I1046" s="248"/>
      <c r="J1046" s="244"/>
      <c r="K1046" s="244"/>
      <c r="L1046" s="249"/>
      <c r="M1046" s="250"/>
      <c r="N1046" s="251"/>
      <c r="O1046" s="251"/>
      <c r="P1046" s="251"/>
      <c r="Q1046" s="251"/>
      <c r="R1046" s="251"/>
      <c r="S1046" s="251"/>
      <c r="T1046" s="252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53" t="s">
        <v>196</v>
      </c>
      <c r="AU1046" s="253" t="s">
        <v>85</v>
      </c>
      <c r="AV1046" s="14" t="s">
        <v>85</v>
      </c>
      <c r="AW1046" s="14" t="s">
        <v>33</v>
      </c>
      <c r="AX1046" s="14" t="s">
        <v>72</v>
      </c>
      <c r="AY1046" s="253" t="s">
        <v>186</v>
      </c>
    </row>
    <row r="1047" s="14" customFormat="1">
      <c r="A1047" s="14"/>
      <c r="B1047" s="243"/>
      <c r="C1047" s="244"/>
      <c r="D1047" s="234" t="s">
        <v>196</v>
      </c>
      <c r="E1047" s="245" t="s">
        <v>19</v>
      </c>
      <c r="F1047" s="246" t="s">
        <v>3511</v>
      </c>
      <c r="G1047" s="244"/>
      <c r="H1047" s="247">
        <v>0.93999999999999995</v>
      </c>
      <c r="I1047" s="248"/>
      <c r="J1047" s="244"/>
      <c r="K1047" s="244"/>
      <c r="L1047" s="249"/>
      <c r="M1047" s="250"/>
      <c r="N1047" s="251"/>
      <c r="O1047" s="251"/>
      <c r="P1047" s="251"/>
      <c r="Q1047" s="251"/>
      <c r="R1047" s="251"/>
      <c r="S1047" s="251"/>
      <c r="T1047" s="252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53" t="s">
        <v>196</v>
      </c>
      <c r="AU1047" s="253" t="s">
        <v>85</v>
      </c>
      <c r="AV1047" s="14" t="s">
        <v>85</v>
      </c>
      <c r="AW1047" s="14" t="s">
        <v>33</v>
      </c>
      <c r="AX1047" s="14" t="s">
        <v>72</v>
      </c>
      <c r="AY1047" s="253" t="s">
        <v>186</v>
      </c>
    </row>
    <row r="1048" s="14" customFormat="1">
      <c r="A1048" s="14"/>
      <c r="B1048" s="243"/>
      <c r="C1048" s="244"/>
      <c r="D1048" s="234" t="s">
        <v>196</v>
      </c>
      <c r="E1048" s="245" t="s">
        <v>19</v>
      </c>
      <c r="F1048" s="246" t="s">
        <v>3467</v>
      </c>
      <c r="G1048" s="244"/>
      <c r="H1048" s="247">
        <v>0</v>
      </c>
      <c r="I1048" s="248"/>
      <c r="J1048" s="244"/>
      <c r="K1048" s="244"/>
      <c r="L1048" s="249"/>
      <c r="M1048" s="250"/>
      <c r="N1048" s="251"/>
      <c r="O1048" s="251"/>
      <c r="P1048" s="251"/>
      <c r="Q1048" s="251"/>
      <c r="R1048" s="251"/>
      <c r="S1048" s="251"/>
      <c r="T1048" s="252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T1048" s="253" t="s">
        <v>196</v>
      </c>
      <c r="AU1048" s="253" t="s">
        <v>85</v>
      </c>
      <c r="AV1048" s="14" t="s">
        <v>85</v>
      </c>
      <c r="AW1048" s="14" t="s">
        <v>33</v>
      </c>
      <c r="AX1048" s="14" t="s">
        <v>72</v>
      </c>
      <c r="AY1048" s="253" t="s">
        <v>186</v>
      </c>
    </row>
    <row r="1049" s="14" customFormat="1">
      <c r="A1049" s="14"/>
      <c r="B1049" s="243"/>
      <c r="C1049" s="244"/>
      <c r="D1049" s="234" t="s">
        <v>196</v>
      </c>
      <c r="E1049" s="245" t="s">
        <v>19</v>
      </c>
      <c r="F1049" s="246" t="s">
        <v>3512</v>
      </c>
      <c r="G1049" s="244"/>
      <c r="H1049" s="247">
        <v>2.8999999999999999</v>
      </c>
      <c r="I1049" s="248"/>
      <c r="J1049" s="244"/>
      <c r="K1049" s="244"/>
      <c r="L1049" s="249"/>
      <c r="M1049" s="250"/>
      <c r="N1049" s="251"/>
      <c r="O1049" s="251"/>
      <c r="P1049" s="251"/>
      <c r="Q1049" s="251"/>
      <c r="R1049" s="251"/>
      <c r="S1049" s="251"/>
      <c r="T1049" s="252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53" t="s">
        <v>196</v>
      </c>
      <c r="AU1049" s="253" t="s">
        <v>85</v>
      </c>
      <c r="AV1049" s="14" t="s">
        <v>85</v>
      </c>
      <c r="AW1049" s="14" t="s">
        <v>33</v>
      </c>
      <c r="AX1049" s="14" t="s">
        <v>72</v>
      </c>
      <c r="AY1049" s="253" t="s">
        <v>186</v>
      </c>
    </row>
    <row r="1050" s="14" customFormat="1">
      <c r="A1050" s="14"/>
      <c r="B1050" s="243"/>
      <c r="C1050" s="244"/>
      <c r="D1050" s="234" t="s">
        <v>196</v>
      </c>
      <c r="E1050" s="245" t="s">
        <v>19</v>
      </c>
      <c r="F1050" s="246" t="s">
        <v>3467</v>
      </c>
      <c r="G1050" s="244"/>
      <c r="H1050" s="247">
        <v>0</v>
      </c>
      <c r="I1050" s="248"/>
      <c r="J1050" s="244"/>
      <c r="K1050" s="244"/>
      <c r="L1050" s="249"/>
      <c r="M1050" s="250"/>
      <c r="N1050" s="251"/>
      <c r="O1050" s="251"/>
      <c r="P1050" s="251"/>
      <c r="Q1050" s="251"/>
      <c r="R1050" s="251"/>
      <c r="S1050" s="251"/>
      <c r="T1050" s="252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53" t="s">
        <v>196</v>
      </c>
      <c r="AU1050" s="253" t="s">
        <v>85</v>
      </c>
      <c r="AV1050" s="14" t="s">
        <v>85</v>
      </c>
      <c r="AW1050" s="14" t="s">
        <v>33</v>
      </c>
      <c r="AX1050" s="14" t="s">
        <v>72</v>
      </c>
      <c r="AY1050" s="253" t="s">
        <v>186</v>
      </c>
    </row>
    <row r="1051" s="14" customFormat="1">
      <c r="A1051" s="14"/>
      <c r="B1051" s="243"/>
      <c r="C1051" s="244"/>
      <c r="D1051" s="234" t="s">
        <v>196</v>
      </c>
      <c r="E1051" s="245" t="s">
        <v>19</v>
      </c>
      <c r="F1051" s="246" t="s">
        <v>3513</v>
      </c>
      <c r="G1051" s="244"/>
      <c r="H1051" s="247">
        <v>3.0899999999999999</v>
      </c>
      <c r="I1051" s="248"/>
      <c r="J1051" s="244"/>
      <c r="K1051" s="244"/>
      <c r="L1051" s="249"/>
      <c r="M1051" s="250"/>
      <c r="N1051" s="251"/>
      <c r="O1051" s="251"/>
      <c r="P1051" s="251"/>
      <c r="Q1051" s="251"/>
      <c r="R1051" s="251"/>
      <c r="S1051" s="251"/>
      <c r="T1051" s="252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53" t="s">
        <v>196</v>
      </c>
      <c r="AU1051" s="253" t="s">
        <v>85</v>
      </c>
      <c r="AV1051" s="14" t="s">
        <v>85</v>
      </c>
      <c r="AW1051" s="14" t="s">
        <v>33</v>
      </c>
      <c r="AX1051" s="14" t="s">
        <v>72</v>
      </c>
      <c r="AY1051" s="253" t="s">
        <v>186</v>
      </c>
    </row>
    <row r="1052" s="14" customFormat="1">
      <c r="A1052" s="14"/>
      <c r="B1052" s="243"/>
      <c r="C1052" s="244"/>
      <c r="D1052" s="234" t="s">
        <v>196</v>
      </c>
      <c r="E1052" s="245" t="s">
        <v>19</v>
      </c>
      <c r="F1052" s="246" t="s">
        <v>3467</v>
      </c>
      <c r="G1052" s="244"/>
      <c r="H1052" s="247">
        <v>0</v>
      </c>
      <c r="I1052" s="248"/>
      <c r="J1052" s="244"/>
      <c r="K1052" s="244"/>
      <c r="L1052" s="249"/>
      <c r="M1052" s="250"/>
      <c r="N1052" s="251"/>
      <c r="O1052" s="251"/>
      <c r="P1052" s="251"/>
      <c r="Q1052" s="251"/>
      <c r="R1052" s="251"/>
      <c r="S1052" s="251"/>
      <c r="T1052" s="252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53" t="s">
        <v>196</v>
      </c>
      <c r="AU1052" s="253" t="s">
        <v>85</v>
      </c>
      <c r="AV1052" s="14" t="s">
        <v>85</v>
      </c>
      <c r="AW1052" s="14" t="s">
        <v>33</v>
      </c>
      <c r="AX1052" s="14" t="s">
        <v>72</v>
      </c>
      <c r="AY1052" s="253" t="s">
        <v>186</v>
      </c>
    </row>
    <row r="1053" s="14" customFormat="1">
      <c r="A1053" s="14"/>
      <c r="B1053" s="243"/>
      <c r="C1053" s="244"/>
      <c r="D1053" s="234" t="s">
        <v>196</v>
      </c>
      <c r="E1053" s="245" t="s">
        <v>19</v>
      </c>
      <c r="F1053" s="246" t="s">
        <v>3514</v>
      </c>
      <c r="G1053" s="244"/>
      <c r="H1053" s="247">
        <v>1.24</v>
      </c>
      <c r="I1053" s="248"/>
      <c r="J1053" s="244"/>
      <c r="K1053" s="244"/>
      <c r="L1053" s="249"/>
      <c r="M1053" s="250"/>
      <c r="N1053" s="251"/>
      <c r="O1053" s="251"/>
      <c r="P1053" s="251"/>
      <c r="Q1053" s="251"/>
      <c r="R1053" s="251"/>
      <c r="S1053" s="251"/>
      <c r="T1053" s="252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T1053" s="253" t="s">
        <v>196</v>
      </c>
      <c r="AU1053" s="253" t="s">
        <v>85</v>
      </c>
      <c r="AV1053" s="14" t="s">
        <v>85</v>
      </c>
      <c r="AW1053" s="14" t="s">
        <v>33</v>
      </c>
      <c r="AX1053" s="14" t="s">
        <v>72</v>
      </c>
      <c r="AY1053" s="253" t="s">
        <v>186</v>
      </c>
    </row>
    <row r="1054" s="14" customFormat="1">
      <c r="A1054" s="14"/>
      <c r="B1054" s="243"/>
      <c r="C1054" s="244"/>
      <c r="D1054" s="234" t="s">
        <v>196</v>
      </c>
      <c r="E1054" s="245" t="s">
        <v>19</v>
      </c>
      <c r="F1054" s="246" t="s">
        <v>3467</v>
      </c>
      <c r="G1054" s="244"/>
      <c r="H1054" s="247">
        <v>0</v>
      </c>
      <c r="I1054" s="248"/>
      <c r="J1054" s="244"/>
      <c r="K1054" s="244"/>
      <c r="L1054" s="249"/>
      <c r="M1054" s="250"/>
      <c r="N1054" s="251"/>
      <c r="O1054" s="251"/>
      <c r="P1054" s="251"/>
      <c r="Q1054" s="251"/>
      <c r="R1054" s="251"/>
      <c r="S1054" s="251"/>
      <c r="T1054" s="252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53" t="s">
        <v>196</v>
      </c>
      <c r="AU1054" s="253" t="s">
        <v>85</v>
      </c>
      <c r="AV1054" s="14" t="s">
        <v>85</v>
      </c>
      <c r="AW1054" s="14" t="s">
        <v>33</v>
      </c>
      <c r="AX1054" s="14" t="s">
        <v>72</v>
      </c>
      <c r="AY1054" s="253" t="s">
        <v>186</v>
      </c>
    </row>
    <row r="1055" s="14" customFormat="1">
      <c r="A1055" s="14"/>
      <c r="B1055" s="243"/>
      <c r="C1055" s="244"/>
      <c r="D1055" s="234" t="s">
        <v>196</v>
      </c>
      <c r="E1055" s="245" t="s">
        <v>19</v>
      </c>
      <c r="F1055" s="246" t="s">
        <v>3514</v>
      </c>
      <c r="G1055" s="244"/>
      <c r="H1055" s="247">
        <v>1.24</v>
      </c>
      <c r="I1055" s="248"/>
      <c r="J1055" s="244"/>
      <c r="K1055" s="244"/>
      <c r="L1055" s="249"/>
      <c r="M1055" s="250"/>
      <c r="N1055" s="251"/>
      <c r="O1055" s="251"/>
      <c r="P1055" s="251"/>
      <c r="Q1055" s="251"/>
      <c r="R1055" s="251"/>
      <c r="S1055" s="251"/>
      <c r="T1055" s="252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3" t="s">
        <v>196</v>
      </c>
      <c r="AU1055" s="253" t="s">
        <v>85</v>
      </c>
      <c r="AV1055" s="14" t="s">
        <v>85</v>
      </c>
      <c r="AW1055" s="14" t="s">
        <v>33</v>
      </c>
      <c r="AX1055" s="14" t="s">
        <v>72</v>
      </c>
      <c r="AY1055" s="253" t="s">
        <v>186</v>
      </c>
    </row>
    <row r="1056" s="14" customFormat="1">
      <c r="A1056" s="14"/>
      <c r="B1056" s="243"/>
      <c r="C1056" s="244"/>
      <c r="D1056" s="234" t="s">
        <v>196</v>
      </c>
      <c r="E1056" s="245" t="s">
        <v>19</v>
      </c>
      <c r="F1056" s="246" t="s">
        <v>3467</v>
      </c>
      <c r="G1056" s="244"/>
      <c r="H1056" s="247">
        <v>0</v>
      </c>
      <c r="I1056" s="248"/>
      <c r="J1056" s="244"/>
      <c r="K1056" s="244"/>
      <c r="L1056" s="249"/>
      <c r="M1056" s="250"/>
      <c r="N1056" s="251"/>
      <c r="O1056" s="251"/>
      <c r="P1056" s="251"/>
      <c r="Q1056" s="251"/>
      <c r="R1056" s="251"/>
      <c r="S1056" s="251"/>
      <c r="T1056" s="252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53" t="s">
        <v>196</v>
      </c>
      <c r="AU1056" s="253" t="s">
        <v>85</v>
      </c>
      <c r="AV1056" s="14" t="s">
        <v>85</v>
      </c>
      <c r="AW1056" s="14" t="s">
        <v>33</v>
      </c>
      <c r="AX1056" s="14" t="s">
        <v>72</v>
      </c>
      <c r="AY1056" s="253" t="s">
        <v>186</v>
      </c>
    </row>
    <row r="1057" s="14" customFormat="1">
      <c r="A1057" s="14"/>
      <c r="B1057" s="243"/>
      <c r="C1057" s="244"/>
      <c r="D1057" s="234" t="s">
        <v>196</v>
      </c>
      <c r="E1057" s="245" t="s">
        <v>19</v>
      </c>
      <c r="F1057" s="246" t="s">
        <v>3515</v>
      </c>
      <c r="G1057" s="244"/>
      <c r="H1057" s="247">
        <v>1.698</v>
      </c>
      <c r="I1057" s="248"/>
      <c r="J1057" s="244"/>
      <c r="K1057" s="244"/>
      <c r="L1057" s="249"/>
      <c r="M1057" s="250"/>
      <c r="N1057" s="251"/>
      <c r="O1057" s="251"/>
      <c r="P1057" s="251"/>
      <c r="Q1057" s="251"/>
      <c r="R1057" s="251"/>
      <c r="S1057" s="251"/>
      <c r="T1057" s="252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53" t="s">
        <v>196</v>
      </c>
      <c r="AU1057" s="253" t="s">
        <v>85</v>
      </c>
      <c r="AV1057" s="14" t="s">
        <v>85</v>
      </c>
      <c r="AW1057" s="14" t="s">
        <v>33</v>
      </c>
      <c r="AX1057" s="14" t="s">
        <v>72</v>
      </c>
      <c r="AY1057" s="253" t="s">
        <v>186</v>
      </c>
    </row>
    <row r="1058" s="14" customFormat="1">
      <c r="A1058" s="14"/>
      <c r="B1058" s="243"/>
      <c r="C1058" s="244"/>
      <c r="D1058" s="234" t="s">
        <v>196</v>
      </c>
      <c r="E1058" s="245" t="s">
        <v>19</v>
      </c>
      <c r="F1058" s="246" t="s">
        <v>3467</v>
      </c>
      <c r="G1058" s="244"/>
      <c r="H1058" s="247">
        <v>0</v>
      </c>
      <c r="I1058" s="248"/>
      <c r="J1058" s="244"/>
      <c r="K1058" s="244"/>
      <c r="L1058" s="249"/>
      <c r="M1058" s="250"/>
      <c r="N1058" s="251"/>
      <c r="O1058" s="251"/>
      <c r="P1058" s="251"/>
      <c r="Q1058" s="251"/>
      <c r="R1058" s="251"/>
      <c r="S1058" s="251"/>
      <c r="T1058" s="252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53" t="s">
        <v>196</v>
      </c>
      <c r="AU1058" s="253" t="s">
        <v>85</v>
      </c>
      <c r="AV1058" s="14" t="s">
        <v>85</v>
      </c>
      <c r="AW1058" s="14" t="s">
        <v>33</v>
      </c>
      <c r="AX1058" s="14" t="s">
        <v>72</v>
      </c>
      <c r="AY1058" s="253" t="s">
        <v>186</v>
      </c>
    </row>
    <row r="1059" s="13" customFormat="1">
      <c r="A1059" s="13"/>
      <c r="B1059" s="232"/>
      <c r="C1059" s="233"/>
      <c r="D1059" s="234" t="s">
        <v>196</v>
      </c>
      <c r="E1059" s="235" t="s">
        <v>19</v>
      </c>
      <c r="F1059" s="236" t="s">
        <v>2885</v>
      </c>
      <c r="G1059" s="233"/>
      <c r="H1059" s="235" t="s">
        <v>19</v>
      </c>
      <c r="I1059" s="237"/>
      <c r="J1059" s="233"/>
      <c r="K1059" s="233"/>
      <c r="L1059" s="238"/>
      <c r="M1059" s="239"/>
      <c r="N1059" s="240"/>
      <c r="O1059" s="240"/>
      <c r="P1059" s="240"/>
      <c r="Q1059" s="240"/>
      <c r="R1059" s="240"/>
      <c r="S1059" s="240"/>
      <c r="T1059" s="241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42" t="s">
        <v>196</v>
      </c>
      <c r="AU1059" s="242" t="s">
        <v>85</v>
      </c>
      <c r="AV1059" s="13" t="s">
        <v>79</v>
      </c>
      <c r="AW1059" s="13" t="s">
        <v>33</v>
      </c>
      <c r="AX1059" s="13" t="s">
        <v>72</v>
      </c>
      <c r="AY1059" s="242" t="s">
        <v>186</v>
      </c>
    </row>
    <row r="1060" s="14" customFormat="1">
      <c r="A1060" s="14"/>
      <c r="B1060" s="243"/>
      <c r="C1060" s="244"/>
      <c r="D1060" s="234" t="s">
        <v>196</v>
      </c>
      <c r="E1060" s="245" t="s">
        <v>19</v>
      </c>
      <c r="F1060" s="246" t="s">
        <v>3516</v>
      </c>
      <c r="G1060" s="244"/>
      <c r="H1060" s="247">
        <v>21.129999999999999</v>
      </c>
      <c r="I1060" s="248"/>
      <c r="J1060" s="244"/>
      <c r="K1060" s="244"/>
      <c r="L1060" s="249"/>
      <c r="M1060" s="250"/>
      <c r="N1060" s="251"/>
      <c r="O1060" s="251"/>
      <c r="P1060" s="251"/>
      <c r="Q1060" s="251"/>
      <c r="R1060" s="251"/>
      <c r="S1060" s="251"/>
      <c r="T1060" s="252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53" t="s">
        <v>196</v>
      </c>
      <c r="AU1060" s="253" t="s">
        <v>85</v>
      </c>
      <c r="AV1060" s="14" t="s">
        <v>85</v>
      </c>
      <c r="AW1060" s="14" t="s">
        <v>33</v>
      </c>
      <c r="AX1060" s="14" t="s">
        <v>72</v>
      </c>
      <c r="AY1060" s="253" t="s">
        <v>186</v>
      </c>
    </row>
    <row r="1061" s="14" customFormat="1">
      <c r="A1061" s="14"/>
      <c r="B1061" s="243"/>
      <c r="C1061" s="244"/>
      <c r="D1061" s="234" t="s">
        <v>196</v>
      </c>
      <c r="E1061" s="245" t="s">
        <v>19</v>
      </c>
      <c r="F1061" s="246" t="s">
        <v>3517</v>
      </c>
      <c r="G1061" s="244"/>
      <c r="H1061" s="247">
        <v>46.247999999999998</v>
      </c>
      <c r="I1061" s="248"/>
      <c r="J1061" s="244"/>
      <c r="K1061" s="244"/>
      <c r="L1061" s="249"/>
      <c r="M1061" s="250"/>
      <c r="N1061" s="251"/>
      <c r="O1061" s="251"/>
      <c r="P1061" s="251"/>
      <c r="Q1061" s="251"/>
      <c r="R1061" s="251"/>
      <c r="S1061" s="251"/>
      <c r="T1061" s="252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3" t="s">
        <v>196</v>
      </c>
      <c r="AU1061" s="253" t="s">
        <v>85</v>
      </c>
      <c r="AV1061" s="14" t="s">
        <v>85</v>
      </c>
      <c r="AW1061" s="14" t="s">
        <v>33</v>
      </c>
      <c r="AX1061" s="14" t="s">
        <v>72</v>
      </c>
      <c r="AY1061" s="253" t="s">
        <v>186</v>
      </c>
    </row>
    <row r="1062" s="14" customFormat="1">
      <c r="A1062" s="14"/>
      <c r="B1062" s="243"/>
      <c r="C1062" s="244"/>
      <c r="D1062" s="234" t="s">
        <v>196</v>
      </c>
      <c r="E1062" s="245" t="s">
        <v>19</v>
      </c>
      <c r="F1062" s="246" t="s">
        <v>3518</v>
      </c>
      <c r="G1062" s="244"/>
      <c r="H1062" s="247">
        <v>-7.4749999999999996</v>
      </c>
      <c r="I1062" s="248"/>
      <c r="J1062" s="244"/>
      <c r="K1062" s="244"/>
      <c r="L1062" s="249"/>
      <c r="M1062" s="250"/>
      <c r="N1062" s="251"/>
      <c r="O1062" s="251"/>
      <c r="P1062" s="251"/>
      <c r="Q1062" s="251"/>
      <c r="R1062" s="251"/>
      <c r="S1062" s="251"/>
      <c r="T1062" s="252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53" t="s">
        <v>196</v>
      </c>
      <c r="AU1062" s="253" t="s">
        <v>85</v>
      </c>
      <c r="AV1062" s="14" t="s">
        <v>85</v>
      </c>
      <c r="AW1062" s="14" t="s">
        <v>33</v>
      </c>
      <c r="AX1062" s="14" t="s">
        <v>72</v>
      </c>
      <c r="AY1062" s="253" t="s">
        <v>186</v>
      </c>
    </row>
    <row r="1063" s="14" customFormat="1">
      <c r="A1063" s="14"/>
      <c r="B1063" s="243"/>
      <c r="C1063" s="244"/>
      <c r="D1063" s="234" t="s">
        <v>196</v>
      </c>
      <c r="E1063" s="245" t="s">
        <v>19</v>
      </c>
      <c r="F1063" s="246" t="s">
        <v>3519</v>
      </c>
      <c r="G1063" s="244"/>
      <c r="H1063" s="247">
        <v>8.3300000000000001</v>
      </c>
      <c r="I1063" s="248"/>
      <c r="J1063" s="244"/>
      <c r="K1063" s="244"/>
      <c r="L1063" s="249"/>
      <c r="M1063" s="250"/>
      <c r="N1063" s="251"/>
      <c r="O1063" s="251"/>
      <c r="P1063" s="251"/>
      <c r="Q1063" s="251"/>
      <c r="R1063" s="251"/>
      <c r="S1063" s="251"/>
      <c r="T1063" s="252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53" t="s">
        <v>196</v>
      </c>
      <c r="AU1063" s="253" t="s">
        <v>85</v>
      </c>
      <c r="AV1063" s="14" t="s">
        <v>85</v>
      </c>
      <c r="AW1063" s="14" t="s">
        <v>33</v>
      </c>
      <c r="AX1063" s="14" t="s">
        <v>72</v>
      </c>
      <c r="AY1063" s="253" t="s">
        <v>186</v>
      </c>
    </row>
    <row r="1064" s="14" customFormat="1">
      <c r="A1064" s="14"/>
      <c r="B1064" s="243"/>
      <c r="C1064" s="244"/>
      <c r="D1064" s="234" t="s">
        <v>196</v>
      </c>
      <c r="E1064" s="245" t="s">
        <v>19</v>
      </c>
      <c r="F1064" s="246" t="s">
        <v>3520</v>
      </c>
      <c r="G1064" s="244"/>
      <c r="H1064" s="247">
        <v>31.734000000000002</v>
      </c>
      <c r="I1064" s="248"/>
      <c r="J1064" s="244"/>
      <c r="K1064" s="244"/>
      <c r="L1064" s="249"/>
      <c r="M1064" s="250"/>
      <c r="N1064" s="251"/>
      <c r="O1064" s="251"/>
      <c r="P1064" s="251"/>
      <c r="Q1064" s="251"/>
      <c r="R1064" s="251"/>
      <c r="S1064" s="251"/>
      <c r="T1064" s="252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53" t="s">
        <v>196</v>
      </c>
      <c r="AU1064" s="253" t="s">
        <v>85</v>
      </c>
      <c r="AV1064" s="14" t="s">
        <v>85</v>
      </c>
      <c r="AW1064" s="14" t="s">
        <v>33</v>
      </c>
      <c r="AX1064" s="14" t="s">
        <v>72</v>
      </c>
      <c r="AY1064" s="253" t="s">
        <v>186</v>
      </c>
    </row>
    <row r="1065" s="13" customFormat="1">
      <c r="A1065" s="13"/>
      <c r="B1065" s="232"/>
      <c r="C1065" s="233"/>
      <c r="D1065" s="234" t="s">
        <v>196</v>
      </c>
      <c r="E1065" s="235" t="s">
        <v>19</v>
      </c>
      <c r="F1065" s="236" t="s">
        <v>3521</v>
      </c>
      <c r="G1065" s="233"/>
      <c r="H1065" s="235" t="s">
        <v>19</v>
      </c>
      <c r="I1065" s="237"/>
      <c r="J1065" s="233"/>
      <c r="K1065" s="233"/>
      <c r="L1065" s="238"/>
      <c r="M1065" s="239"/>
      <c r="N1065" s="240"/>
      <c r="O1065" s="240"/>
      <c r="P1065" s="240"/>
      <c r="Q1065" s="240"/>
      <c r="R1065" s="240"/>
      <c r="S1065" s="240"/>
      <c r="T1065" s="241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42" t="s">
        <v>196</v>
      </c>
      <c r="AU1065" s="242" t="s">
        <v>85</v>
      </c>
      <c r="AV1065" s="13" t="s">
        <v>79</v>
      </c>
      <c r="AW1065" s="13" t="s">
        <v>33</v>
      </c>
      <c r="AX1065" s="13" t="s">
        <v>72</v>
      </c>
      <c r="AY1065" s="242" t="s">
        <v>186</v>
      </c>
    </row>
    <row r="1066" s="14" customFormat="1">
      <c r="A1066" s="14"/>
      <c r="B1066" s="243"/>
      <c r="C1066" s="244"/>
      <c r="D1066" s="234" t="s">
        <v>196</v>
      </c>
      <c r="E1066" s="245" t="s">
        <v>19</v>
      </c>
      <c r="F1066" s="246" t="s">
        <v>3522</v>
      </c>
      <c r="G1066" s="244"/>
      <c r="H1066" s="247">
        <v>1.3700000000000001</v>
      </c>
      <c r="I1066" s="248"/>
      <c r="J1066" s="244"/>
      <c r="K1066" s="244"/>
      <c r="L1066" s="249"/>
      <c r="M1066" s="250"/>
      <c r="N1066" s="251"/>
      <c r="O1066" s="251"/>
      <c r="P1066" s="251"/>
      <c r="Q1066" s="251"/>
      <c r="R1066" s="251"/>
      <c r="S1066" s="251"/>
      <c r="T1066" s="252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53" t="s">
        <v>196</v>
      </c>
      <c r="AU1066" s="253" t="s">
        <v>85</v>
      </c>
      <c r="AV1066" s="14" t="s">
        <v>85</v>
      </c>
      <c r="AW1066" s="14" t="s">
        <v>33</v>
      </c>
      <c r="AX1066" s="14" t="s">
        <v>72</v>
      </c>
      <c r="AY1066" s="253" t="s">
        <v>186</v>
      </c>
    </row>
    <row r="1067" s="14" customFormat="1">
      <c r="A1067" s="14"/>
      <c r="B1067" s="243"/>
      <c r="C1067" s="244"/>
      <c r="D1067" s="234" t="s">
        <v>196</v>
      </c>
      <c r="E1067" s="245" t="s">
        <v>19</v>
      </c>
      <c r="F1067" s="246" t="s">
        <v>3467</v>
      </c>
      <c r="G1067" s="244"/>
      <c r="H1067" s="247">
        <v>0</v>
      </c>
      <c r="I1067" s="248"/>
      <c r="J1067" s="244"/>
      <c r="K1067" s="244"/>
      <c r="L1067" s="249"/>
      <c r="M1067" s="250"/>
      <c r="N1067" s="251"/>
      <c r="O1067" s="251"/>
      <c r="P1067" s="251"/>
      <c r="Q1067" s="251"/>
      <c r="R1067" s="251"/>
      <c r="S1067" s="251"/>
      <c r="T1067" s="252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53" t="s">
        <v>196</v>
      </c>
      <c r="AU1067" s="253" t="s">
        <v>85</v>
      </c>
      <c r="AV1067" s="14" t="s">
        <v>85</v>
      </c>
      <c r="AW1067" s="14" t="s">
        <v>33</v>
      </c>
      <c r="AX1067" s="14" t="s">
        <v>72</v>
      </c>
      <c r="AY1067" s="253" t="s">
        <v>186</v>
      </c>
    </row>
    <row r="1068" s="14" customFormat="1">
      <c r="A1068" s="14"/>
      <c r="B1068" s="243"/>
      <c r="C1068" s="244"/>
      <c r="D1068" s="234" t="s">
        <v>196</v>
      </c>
      <c r="E1068" s="245" t="s">
        <v>19</v>
      </c>
      <c r="F1068" s="246" t="s">
        <v>3523</v>
      </c>
      <c r="G1068" s="244"/>
      <c r="H1068" s="247">
        <v>1.9299999999999999</v>
      </c>
      <c r="I1068" s="248"/>
      <c r="J1068" s="244"/>
      <c r="K1068" s="244"/>
      <c r="L1068" s="249"/>
      <c r="M1068" s="250"/>
      <c r="N1068" s="251"/>
      <c r="O1068" s="251"/>
      <c r="P1068" s="251"/>
      <c r="Q1068" s="251"/>
      <c r="R1068" s="251"/>
      <c r="S1068" s="251"/>
      <c r="T1068" s="252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3" t="s">
        <v>196</v>
      </c>
      <c r="AU1068" s="253" t="s">
        <v>85</v>
      </c>
      <c r="AV1068" s="14" t="s">
        <v>85</v>
      </c>
      <c r="AW1068" s="14" t="s">
        <v>33</v>
      </c>
      <c r="AX1068" s="14" t="s">
        <v>72</v>
      </c>
      <c r="AY1068" s="253" t="s">
        <v>186</v>
      </c>
    </row>
    <row r="1069" s="14" customFormat="1">
      <c r="A1069" s="14"/>
      <c r="B1069" s="243"/>
      <c r="C1069" s="244"/>
      <c r="D1069" s="234" t="s">
        <v>196</v>
      </c>
      <c r="E1069" s="245" t="s">
        <v>19</v>
      </c>
      <c r="F1069" s="246" t="s">
        <v>3467</v>
      </c>
      <c r="G1069" s="244"/>
      <c r="H1069" s="247">
        <v>0</v>
      </c>
      <c r="I1069" s="248"/>
      <c r="J1069" s="244"/>
      <c r="K1069" s="244"/>
      <c r="L1069" s="249"/>
      <c r="M1069" s="250"/>
      <c r="N1069" s="251"/>
      <c r="O1069" s="251"/>
      <c r="P1069" s="251"/>
      <c r="Q1069" s="251"/>
      <c r="R1069" s="251"/>
      <c r="S1069" s="251"/>
      <c r="T1069" s="252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53" t="s">
        <v>196</v>
      </c>
      <c r="AU1069" s="253" t="s">
        <v>85</v>
      </c>
      <c r="AV1069" s="14" t="s">
        <v>85</v>
      </c>
      <c r="AW1069" s="14" t="s">
        <v>33</v>
      </c>
      <c r="AX1069" s="14" t="s">
        <v>72</v>
      </c>
      <c r="AY1069" s="253" t="s">
        <v>186</v>
      </c>
    </row>
    <row r="1070" s="2" customFormat="1" ht="16.5" customHeight="1">
      <c r="A1070" s="38"/>
      <c r="B1070" s="39"/>
      <c r="C1070" s="213" t="s">
        <v>1070</v>
      </c>
      <c r="D1070" s="213" t="s">
        <v>188</v>
      </c>
      <c r="E1070" s="214" t="s">
        <v>3524</v>
      </c>
      <c r="F1070" s="215" t="s">
        <v>3525</v>
      </c>
      <c r="G1070" s="216" t="s">
        <v>256</v>
      </c>
      <c r="H1070" s="217">
        <v>516.78800000000001</v>
      </c>
      <c r="I1070" s="218"/>
      <c r="J1070" s="219">
        <f>ROUND(I1070*H1070,2)</f>
        <v>0</v>
      </c>
      <c r="K1070" s="220"/>
      <c r="L1070" s="44"/>
      <c r="M1070" s="221" t="s">
        <v>19</v>
      </c>
      <c r="N1070" s="222" t="s">
        <v>44</v>
      </c>
      <c r="O1070" s="84"/>
      <c r="P1070" s="223">
        <f>O1070*H1070</f>
        <v>0</v>
      </c>
      <c r="Q1070" s="223">
        <v>0.001</v>
      </c>
      <c r="R1070" s="223">
        <f>Q1070*H1070</f>
        <v>0.51678800000000003</v>
      </c>
      <c r="S1070" s="223">
        <v>0.00031</v>
      </c>
      <c r="T1070" s="224">
        <f>S1070*H1070</f>
        <v>0.16020428</v>
      </c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R1070" s="225" t="s">
        <v>306</v>
      </c>
      <c r="AT1070" s="225" t="s">
        <v>188</v>
      </c>
      <c r="AU1070" s="225" t="s">
        <v>85</v>
      </c>
      <c r="AY1070" s="17" t="s">
        <v>186</v>
      </c>
      <c r="BE1070" s="226">
        <f>IF(N1070="základní",J1070,0)</f>
        <v>0</v>
      </c>
      <c r="BF1070" s="226">
        <f>IF(N1070="snížená",J1070,0)</f>
        <v>0</v>
      </c>
      <c r="BG1070" s="226">
        <f>IF(N1070="zákl. přenesená",J1070,0)</f>
        <v>0</v>
      </c>
      <c r="BH1070" s="226">
        <f>IF(N1070="sníž. přenesená",J1070,0)</f>
        <v>0</v>
      </c>
      <c r="BI1070" s="226">
        <f>IF(N1070="nulová",J1070,0)</f>
        <v>0</v>
      </c>
      <c r="BJ1070" s="17" t="s">
        <v>85</v>
      </c>
      <c r="BK1070" s="226">
        <f>ROUND(I1070*H1070,2)</f>
        <v>0</v>
      </c>
      <c r="BL1070" s="17" t="s">
        <v>306</v>
      </c>
      <c r="BM1070" s="225" t="s">
        <v>3526</v>
      </c>
    </row>
    <row r="1071" s="2" customFormat="1">
      <c r="A1071" s="38"/>
      <c r="B1071" s="39"/>
      <c r="C1071" s="40"/>
      <c r="D1071" s="227" t="s">
        <v>194</v>
      </c>
      <c r="E1071" s="40"/>
      <c r="F1071" s="228" t="s">
        <v>3527</v>
      </c>
      <c r="G1071" s="40"/>
      <c r="H1071" s="40"/>
      <c r="I1071" s="229"/>
      <c r="J1071" s="40"/>
      <c r="K1071" s="40"/>
      <c r="L1071" s="44"/>
      <c r="M1071" s="230"/>
      <c r="N1071" s="231"/>
      <c r="O1071" s="84"/>
      <c r="P1071" s="84"/>
      <c r="Q1071" s="84"/>
      <c r="R1071" s="84"/>
      <c r="S1071" s="84"/>
      <c r="T1071" s="85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T1071" s="17" t="s">
        <v>194</v>
      </c>
      <c r="AU1071" s="17" t="s">
        <v>85</v>
      </c>
    </row>
    <row r="1072" s="13" customFormat="1">
      <c r="A1072" s="13"/>
      <c r="B1072" s="232"/>
      <c r="C1072" s="233"/>
      <c r="D1072" s="234" t="s">
        <v>196</v>
      </c>
      <c r="E1072" s="235" t="s">
        <v>19</v>
      </c>
      <c r="F1072" s="236" t="s">
        <v>287</v>
      </c>
      <c r="G1072" s="233"/>
      <c r="H1072" s="235" t="s">
        <v>19</v>
      </c>
      <c r="I1072" s="237"/>
      <c r="J1072" s="233"/>
      <c r="K1072" s="233"/>
      <c r="L1072" s="238"/>
      <c r="M1072" s="239"/>
      <c r="N1072" s="240"/>
      <c r="O1072" s="240"/>
      <c r="P1072" s="240"/>
      <c r="Q1072" s="240"/>
      <c r="R1072" s="240"/>
      <c r="S1072" s="240"/>
      <c r="T1072" s="241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42" t="s">
        <v>196</v>
      </c>
      <c r="AU1072" s="242" t="s">
        <v>85</v>
      </c>
      <c r="AV1072" s="13" t="s">
        <v>79</v>
      </c>
      <c r="AW1072" s="13" t="s">
        <v>33</v>
      </c>
      <c r="AX1072" s="13" t="s">
        <v>72</v>
      </c>
      <c r="AY1072" s="242" t="s">
        <v>186</v>
      </c>
    </row>
    <row r="1073" s="13" customFormat="1">
      <c r="A1073" s="13"/>
      <c r="B1073" s="232"/>
      <c r="C1073" s="233"/>
      <c r="D1073" s="234" t="s">
        <v>196</v>
      </c>
      <c r="E1073" s="235" t="s">
        <v>19</v>
      </c>
      <c r="F1073" s="236" t="s">
        <v>2852</v>
      </c>
      <c r="G1073" s="233"/>
      <c r="H1073" s="235" t="s">
        <v>19</v>
      </c>
      <c r="I1073" s="237"/>
      <c r="J1073" s="233"/>
      <c r="K1073" s="233"/>
      <c r="L1073" s="238"/>
      <c r="M1073" s="239"/>
      <c r="N1073" s="240"/>
      <c r="O1073" s="240"/>
      <c r="P1073" s="240"/>
      <c r="Q1073" s="240"/>
      <c r="R1073" s="240"/>
      <c r="S1073" s="240"/>
      <c r="T1073" s="241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42" t="s">
        <v>196</v>
      </c>
      <c r="AU1073" s="242" t="s">
        <v>85</v>
      </c>
      <c r="AV1073" s="13" t="s">
        <v>79</v>
      </c>
      <c r="AW1073" s="13" t="s">
        <v>33</v>
      </c>
      <c r="AX1073" s="13" t="s">
        <v>72</v>
      </c>
      <c r="AY1073" s="242" t="s">
        <v>186</v>
      </c>
    </row>
    <row r="1074" s="13" customFormat="1">
      <c r="A1074" s="13"/>
      <c r="B1074" s="232"/>
      <c r="C1074" s="233"/>
      <c r="D1074" s="234" t="s">
        <v>196</v>
      </c>
      <c r="E1074" s="235" t="s">
        <v>19</v>
      </c>
      <c r="F1074" s="236" t="s">
        <v>3528</v>
      </c>
      <c r="G1074" s="233"/>
      <c r="H1074" s="235" t="s">
        <v>19</v>
      </c>
      <c r="I1074" s="237"/>
      <c r="J1074" s="233"/>
      <c r="K1074" s="233"/>
      <c r="L1074" s="238"/>
      <c r="M1074" s="239"/>
      <c r="N1074" s="240"/>
      <c r="O1074" s="240"/>
      <c r="P1074" s="240"/>
      <c r="Q1074" s="240"/>
      <c r="R1074" s="240"/>
      <c r="S1074" s="240"/>
      <c r="T1074" s="241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42" t="s">
        <v>196</v>
      </c>
      <c r="AU1074" s="242" t="s">
        <v>85</v>
      </c>
      <c r="AV1074" s="13" t="s">
        <v>79</v>
      </c>
      <c r="AW1074" s="13" t="s">
        <v>33</v>
      </c>
      <c r="AX1074" s="13" t="s">
        <v>72</v>
      </c>
      <c r="AY1074" s="242" t="s">
        <v>186</v>
      </c>
    </row>
    <row r="1075" s="14" customFormat="1">
      <c r="A1075" s="14"/>
      <c r="B1075" s="243"/>
      <c r="C1075" s="244"/>
      <c r="D1075" s="234" t="s">
        <v>196</v>
      </c>
      <c r="E1075" s="245" t="s">
        <v>19</v>
      </c>
      <c r="F1075" s="246" t="s">
        <v>3464</v>
      </c>
      <c r="G1075" s="244"/>
      <c r="H1075" s="247">
        <v>50.061</v>
      </c>
      <c r="I1075" s="248"/>
      <c r="J1075" s="244"/>
      <c r="K1075" s="244"/>
      <c r="L1075" s="249"/>
      <c r="M1075" s="250"/>
      <c r="N1075" s="251"/>
      <c r="O1075" s="251"/>
      <c r="P1075" s="251"/>
      <c r="Q1075" s="251"/>
      <c r="R1075" s="251"/>
      <c r="S1075" s="251"/>
      <c r="T1075" s="252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53" t="s">
        <v>196</v>
      </c>
      <c r="AU1075" s="253" t="s">
        <v>85</v>
      </c>
      <c r="AV1075" s="14" t="s">
        <v>85</v>
      </c>
      <c r="AW1075" s="14" t="s">
        <v>33</v>
      </c>
      <c r="AX1075" s="14" t="s">
        <v>72</v>
      </c>
      <c r="AY1075" s="253" t="s">
        <v>186</v>
      </c>
    </row>
    <row r="1076" s="14" customFormat="1">
      <c r="A1076" s="14"/>
      <c r="B1076" s="243"/>
      <c r="C1076" s="244"/>
      <c r="D1076" s="234" t="s">
        <v>196</v>
      </c>
      <c r="E1076" s="245" t="s">
        <v>19</v>
      </c>
      <c r="F1076" s="246" t="s">
        <v>3465</v>
      </c>
      <c r="G1076" s="244"/>
      <c r="H1076" s="247">
        <v>-4.8250000000000002</v>
      </c>
      <c r="I1076" s="248"/>
      <c r="J1076" s="244"/>
      <c r="K1076" s="244"/>
      <c r="L1076" s="249"/>
      <c r="M1076" s="250"/>
      <c r="N1076" s="251"/>
      <c r="O1076" s="251"/>
      <c r="P1076" s="251"/>
      <c r="Q1076" s="251"/>
      <c r="R1076" s="251"/>
      <c r="S1076" s="251"/>
      <c r="T1076" s="252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53" t="s">
        <v>196</v>
      </c>
      <c r="AU1076" s="253" t="s">
        <v>85</v>
      </c>
      <c r="AV1076" s="14" t="s">
        <v>85</v>
      </c>
      <c r="AW1076" s="14" t="s">
        <v>33</v>
      </c>
      <c r="AX1076" s="14" t="s">
        <v>72</v>
      </c>
      <c r="AY1076" s="253" t="s">
        <v>186</v>
      </c>
    </row>
    <row r="1077" s="13" customFormat="1">
      <c r="A1077" s="13"/>
      <c r="B1077" s="232"/>
      <c r="C1077" s="233"/>
      <c r="D1077" s="234" t="s">
        <v>196</v>
      </c>
      <c r="E1077" s="235" t="s">
        <v>19</v>
      </c>
      <c r="F1077" s="236" t="s">
        <v>3529</v>
      </c>
      <c r="G1077" s="233"/>
      <c r="H1077" s="235" t="s">
        <v>19</v>
      </c>
      <c r="I1077" s="237"/>
      <c r="J1077" s="233"/>
      <c r="K1077" s="233"/>
      <c r="L1077" s="238"/>
      <c r="M1077" s="239"/>
      <c r="N1077" s="240"/>
      <c r="O1077" s="240"/>
      <c r="P1077" s="240"/>
      <c r="Q1077" s="240"/>
      <c r="R1077" s="240"/>
      <c r="S1077" s="240"/>
      <c r="T1077" s="241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42" t="s">
        <v>196</v>
      </c>
      <c r="AU1077" s="242" t="s">
        <v>85</v>
      </c>
      <c r="AV1077" s="13" t="s">
        <v>79</v>
      </c>
      <c r="AW1077" s="13" t="s">
        <v>33</v>
      </c>
      <c r="AX1077" s="13" t="s">
        <v>72</v>
      </c>
      <c r="AY1077" s="242" t="s">
        <v>186</v>
      </c>
    </row>
    <row r="1078" s="14" customFormat="1">
      <c r="A1078" s="14"/>
      <c r="B1078" s="243"/>
      <c r="C1078" s="244"/>
      <c r="D1078" s="234" t="s">
        <v>196</v>
      </c>
      <c r="E1078" s="245" t="s">
        <v>19</v>
      </c>
      <c r="F1078" s="246" t="s">
        <v>3467</v>
      </c>
      <c r="G1078" s="244"/>
      <c r="H1078" s="247">
        <v>0</v>
      </c>
      <c r="I1078" s="248"/>
      <c r="J1078" s="244"/>
      <c r="K1078" s="244"/>
      <c r="L1078" s="249"/>
      <c r="M1078" s="250"/>
      <c r="N1078" s="251"/>
      <c r="O1078" s="251"/>
      <c r="P1078" s="251"/>
      <c r="Q1078" s="251"/>
      <c r="R1078" s="251"/>
      <c r="S1078" s="251"/>
      <c r="T1078" s="252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T1078" s="253" t="s">
        <v>196</v>
      </c>
      <c r="AU1078" s="253" t="s">
        <v>85</v>
      </c>
      <c r="AV1078" s="14" t="s">
        <v>85</v>
      </c>
      <c r="AW1078" s="14" t="s">
        <v>33</v>
      </c>
      <c r="AX1078" s="14" t="s">
        <v>72</v>
      </c>
      <c r="AY1078" s="253" t="s">
        <v>186</v>
      </c>
    </row>
    <row r="1079" s="13" customFormat="1">
      <c r="A1079" s="13"/>
      <c r="B1079" s="232"/>
      <c r="C1079" s="233"/>
      <c r="D1079" s="234" t="s">
        <v>196</v>
      </c>
      <c r="E1079" s="235" t="s">
        <v>19</v>
      </c>
      <c r="F1079" s="236" t="s">
        <v>3530</v>
      </c>
      <c r="G1079" s="233"/>
      <c r="H1079" s="235" t="s">
        <v>19</v>
      </c>
      <c r="I1079" s="237"/>
      <c r="J1079" s="233"/>
      <c r="K1079" s="233"/>
      <c r="L1079" s="238"/>
      <c r="M1079" s="239"/>
      <c r="N1079" s="240"/>
      <c r="O1079" s="240"/>
      <c r="P1079" s="240"/>
      <c r="Q1079" s="240"/>
      <c r="R1079" s="240"/>
      <c r="S1079" s="240"/>
      <c r="T1079" s="241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42" t="s">
        <v>196</v>
      </c>
      <c r="AU1079" s="242" t="s">
        <v>85</v>
      </c>
      <c r="AV1079" s="13" t="s">
        <v>79</v>
      </c>
      <c r="AW1079" s="13" t="s">
        <v>33</v>
      </c>
      <c r="AX1079" s="13" t="s">
        <v>72</v>
      </c>
      <c r="AY1079" s="242" t="s">
        <v>186</v>
      </c>
    </row>
    <row r="1080" s="14" customFormat="1">
      <c r="A1080" s="14"/>
      <c r="B1080" s="243"/>
      <c r="C1080" s="244"/>
      <c r="D1080" s="234" t="s">
        <v>196</v>
      </c>
      <c r="E1080" s="245" t="s">
        <v>19</v>
      </c>
      <c r="F1080" s="246" t="s">
        <v>3467</v>
      </c>
      <c r="G1080" s="244"/>
      <c r="H1080" s="247">
        <v>0</v>
      </c>
      <c r="I1080" s="248"/>
      <c r="J1080" s="244"/>
      <c r="K1080" s="244"/>
      <c r="L1080" s="249"/>
      <c r="M1080" s="250"/>
      <c r="N1080" s="251"/>
      <c r="O1080" s="251"/>
      <c r="P1080" s="251"/>
      <c r="Q1080" s="251"/>
      <c r="R1080" s="251"/>
      <c r="S1080" s="251"/>
      <c r="T1080" s="252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53" t="s">
        <v>196</v>
      </c>
      <c r="AU1080" s="253" t="s">
        <v>85</v>
      </c>
      <c r="AV1080" s="14" t="s">
        <v>85</v>
      </c>
      <c r="AW1080" s="14" t="s">
        <v>33</v>
      </c>
      <c r="AX1080" s="14" t="s">
        <v>72</v>
      </c>
      <c r="AY1080" s="253" t="s">
        <v>186</v>
      </c>
    </row>
    <row r="1081" s="13" customFormat="1">
      <c r="A1081" s="13"/>
      <c r="B1081" s="232"/>
      <c r="C1081" s="233"/>
      <c r="D1081" s="234" t="s">
        <v>196</v>
      </c>
      <c r="E1081" s="235" t="s">
        <v>19</v>
      </c>
      <c r="F1081" s="236" t="s">
        <v>2857</v>
      </c>
      <c r="G1081" s="233"/>
      <c r="H1081" s="235" t="s">
        <v>19</v>
      </c>
      <c r="I1081" s="237"/>
      <c r="J1081" s="233"/>
      <c r="K1081" s="233"/>
      <c r="L1081" s="238"/>
      <c r="M1081" s="239"/>
      <c r="N1081" s="240"/>
      <c r="O1081" s="240"/>
      <c r="P1081" s="240"/>
      <c r="Q1081" s="240"/>
      <c r="R1081" s="240"/>
      <c r="S1081" s="240"/>
      <c r="T1081" s="241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42" t="s">
        <v>196</v>
      </c>
      <c r="AU1081" s="242" t="s">
        <v>85</v>
      </c>
      <c r="AV1081" s="13" t="s">
        <v>79</v>
      </c>
      <c r="AW1081" s="13" t="s">
        <v>33</v>
      </c>
      <c r="AX1081" s="13" t="s">
        <v>72</v>
      </c>
      <c r="AY1081" s="242" t="s">
        <v>186</v>
      </c>
    </row>
    <row r="1082" s="13" customFormat="1">
      <c r="A1082" s="13"/>
      <c r="B1082" s="232"/>
      <c r="C1082" s="233"/>
      <c r="D1082" s="234" t="s">
        <v>196</v>
      </c>
      <c r="E1082" s="235" t="s">
        <v>19</v>
      </c>
      <c r="F1082" s="236" t="s">
        <v>3531</v>
      </c>
      <c r="G1082" s="233"/>
      <c r="H1082" s="235" t="s">
        <v>19</v>
      </c>
      <c r="I1082" s="237"/>
      <c r="J1082" s="233"/>
      <c r="K1082" s="233"/>
      <c r="L1082" s="238"/>
      <c r="M1082" s="239"/>
      <c r="N1082" s="240"/>
      <c r="O1082" s="240"/>
      <c r="P1082" s="240"/>
      <c r="Q1082" s="240"/>
      <c r="R1082" s="240"/>
      <c r="S1082" s="240"/>
      <c r="T1082" s="241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42" t="s">
        <v>196</v>
      </c>
      <c r="AU1082" s="242" t="s">
        <v>85</v>
      </c>
      <c r="AV1082" s="13" t="s">
        <v>79</v>
      </c>
      <c r="AW1082" s="13" t="s">
        <v>33</v>
      </c>
      <c r="AX1082" s="13" t="s">
        <v>72</v>
      </c>
      <c r="AY1082" s="242" t="s">
        <v>186</v>
      </c>
    </row>
    <row r="1083" s="14" customFormat="1">
      <c r="A1083" s="14"/>
      <c r="B1083" s="243"/>
      <c r="C1083" s="244"/>
      <c r="D1083" s="234" t="s">
        <v>196</v>
      </c>
      <c r="E1083" s="245" t="s">
        <v>19</v>
      </c>
      <c r="F1083" s="246" t="s">
        <v>3470</v>
      </c>
      <c r="G1083" s="244"/>
      <c r="H1083" s="247">
        <v>65.608000000000004</v>
      </c>
      <c r="I1083" s="248"/>
      <c r="J1083" s="244"/>
      <c r="K1083" s="244"/>
      <c r="L1083" s="249"/>
      <c r="M1083" s="250"/>
      <c r="N1083" s="251"/>
      <c r="O1083" s="251"/>
      <c r="P1083" s="251"/>
      <c r="Q1083" s="251"/>
      <c r="R1083" s="251"/>
      <c r="S1083" s="251"/>
      <c r="T1083" s="252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3" t="s">
        <v>196</v>
      </c>
      <c r="AU1083" s="253" t="s">
        <v>85</v>
      </c>
      <c r="AV1083" s="14" t="s">
        <v>85</v>
      </c>
      <c r="AW1083" s="14" t="s">
        <v>33</v>
      </c>
      <c r="AX1083" s="14" t="s">
        <v>72</v>
      </c>
      <c r="AY1083" s="253" t="s">
        <v>186</v>
      </c>
    </row>
    <row r="1084" s="14" customFormat="1">
      <c r="A1084" s="14"/>
      <c r="B1084" s="243"/>
      <c r="C1084" s="244"/>
      <c r="D1084" s="234" t="s">
        <v>196</v>
      </c>
      <c r="E1084" s="245" t="s">
        <v>19</v>
      </c>
      <c r="F1084" s="246" t="s">
        <v>3471</v>
      </c>
      <c r="G1084" s="244"/>
      <c r="H1084" s="247">
        <v>-16.562999999999999</v>
      </c>
      <c r="I1084" s="248"/>
      <c r="J1084" s="244"/>
      <c r="K1084" s="244"/>
      <c r="L1084" s="249"/>
      <c r="M1084" s="250"/>
      <c r="N1084" s="251"/>
      <c r="O1084" s="251"/>
      <c r="P1084" s="251"/>
      <c r="Q1084" s="251"/>
      <c r="R1084" s="251"/>
      <c r="S1084" s="251"/>
      <c r="T1084" s="252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53" t="s">
        <v>196</v>
      </c>
      <c r="AU1084" s="253" t="s">
        <v>85</v>
      </c>
      <c r="AV1084" s="14" t="s">
        <v>85</v>
      </c>
      <c r="AW1084" s="14" t="s">
        <v>33</v>
      </c>
      <c r="AX1084" s="14" t="s">
        <v>72</v>
      </c>
      <c r="AY1084" s="253" t="s">
        <v>186</v>
      </c>
    </row>
    <row r="1085" s="13" customFormat="1">
      <c r="A1085" s="13"/>
      <c r="B1085" s="232"/>
      <c r="C1085" s="233"/>
      <c r="D1085" s="234" t="s">
        <v>196</v>
      </c>
      <c r="E1085" s="235" t="s">
        <v>19</v>
      </c>
      <c r="F1085" s="236" t="s">
        <v>3532</v>
      </c>
      <c r="G1085" s="233"/>
      <c r="H1085" s="235" t="s">
        <v>19</v>
      </c>
      <c r="I1085" s="237"/>
      <c r="J1085" s="233"/>
      <c r="K1085" s="233"/>
      <c r="L1085" s="238"/>
      <c r="M1085" s="239"/>
      <c r="N1085" s="240"/>
      <c r="O1085" s="240"/>
      <c r="P1085" s="240"/>
      <c r="Q1085" s="240"/>
      <c r="R1085" s="240"/>
      <c r="S1085" s="240"/>
      <c r="T1085" s="241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42" t="s">
        <v>196</v>
      </c>
      <c r="AU1085" s="242" t="s">
        <v>85</v>
      </c>
      <c r="AV1085" s="13" t="s">
        <v>79</v>
      </c>
      <c r="AW1085" s="13" t="s">
        <v>33</v>
      </c>
      <c r="AX1085" s="13" t="s">
        <v>72</v>
      </c>
      <c r="AY1085" s="242" t="s">
        <v>186</v>
      </c>
    </row>
    <row r="1086" s="14" customFormat="1">
      <c r="A1086" s="14"/>
      <c r="B1086" s="243"/>
      <c r="C1086" s="244"/>
      <c r="D1086" s="234" t="s">
        <v>196</v>
      </c>
      <c r="E1086" s="245" t="s">
        <v>19</v>
      </c>
      <c r="F1086" s="246" t="s">
        <v>3467</v>
      </c>
      <c r="G1086" s="244"/>
      <c r="H1086" s="247">
        <v>0</v>
      </c>
      <c r="I1086" s="248"/>
      <c r="J1086" s="244"/>
      <c r="K1086" s="244"/>
      <c r="L1086" s="249"/>
      <c r="M1086" s="250"/>
      <c r="N1086" s="251"/>
      <c r="O1086" s="251"/>
      <c r="P1086" s="251"/>
      <c r="Q1086" s="251"/>
      <c r="R1086" s="251"/>
      <c r="S1086" s="251"/>
      <c r="T1086" s="252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T1086" s="253" t="s">
        <v>196</v>
      </c>
      <c r="AU1086" s="253" t="s">
        <v>85</v>
      </c>
      <c r="AV1086" s="14" t="s">
        <v>85</v>
      </c>
      <c r="AW1086" s="14" t="s">
        <v>33</v>
      </c>
      <c r="AX1086" s="14" t="s">
        <v>72</v>
      </c>
      <c r="AY1086" s="253" t="s">
        <v>186</v>
      </c>
    </row>
    <row r="1087" s="13" customFormat="1">
      <c r="A1087" s="13"/>
      <c r="B1087" s="232"/>
      <c r="C1087" s="233"/>
      <c r="D1087" s="234" t="s">
        <v>196</v>
      </c>
      <c r="E1087" s="235" t="s">
        <v>19</v>
      </c>
      <c r="F1087" s="236" t="s">
        <v>3533</v>
      </c>
      <c r="G1087" s="233"/>
      <c r="H1087" s="235" t="s">
        <v>19</v>
      </c>
      <c r="I1087" s="237"/>
      <c r="J1087" s="233"/>
      <c r="K1087" s="233"/>
      <c r="L1087" s="238"/>
      <c r="M1087" s="239"/>
      <c r="N1087" s="240"/>
      <c r="O1087" s="240"/>
      <c r="P1087" s="240"/>
      <c r="Q1087" s="240"/>
      <c r="R1087" s="240"/>
      <c r="S1087" s="240"/>
      <c r="T1087" s="241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42" t="s">
        <v>196</v>
      </c>
      <c r="AU1087" s="242" t="s">
        <v>85</v>
      </c>
      <c r="AV1087" s="13" t="s">
        <v>79</v>
      </c>
      <c r="AW1087" s="13" t="s">
        <v>33</v>
      </c>
      <c r="AX1087" s="13" t="s">
        <v>72</v>
      </c>
      <c r="AY1087" s="242" t="s">
        <v>186</v>
      </c>
    </row>
    <row r="1088" s="14" customFormat="1">
      <c r="A1088" s="14"/>
      <c r="B1088" s="243"/>
      <c r="C1088" s="244"/>
      <c r="D1088" s="234" t="s">
        <v>196</v>
      </c>
      <c r="E1088" s="245" t="s">
        <v>19</v>
      </c>
      <c r="F1088" s="246" t="s">
        <v>3467</v>
      </c>
      <c r="G1088" s="244"/>
      <c r="H1088" s="247">
        <v>0</v>
      </c>
      <c r="I1088" s="248"/>
      <c r="J1088" s="244"/>
      <c r="K1088" s="244"/>
      <c r="L1088" s="249"/>
      <c r="M1088" s="250"/>
      <c r="N1088" s="251"/>
      <c r="O1088" s="251"/>
      <c r="P1088" s="251"/>
      <c r="Q1088" s="251"/>
      <c r="R1088" s="251"/>
      <c r="S1088" s="251"/>
      <c r="T1088" s="252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53" t="s">
        <v>196</v>
      </c>
      <c r="AU1088" s="253" t="s">
        <v>85</v>
      </c>
      <c r="AV1088" s="14" t="s">
        <v>85</v>
      </c>
      <c r="AW1088" s="14" t="s">
        <v>33</v>
      </c>
      <c r="AX1088" s="14" t="s">
        <v>72</v>
      </c>
      <c r="AY1088" s="253" t="s">
        <v>186</v>
      </c>
    </row>
    <row r="1089" s="13" customFormat="1">
      <c r="A1089" s="13"/>
      <c r="B1089" s="232"/>
      <c r="C1089" s="233"/>
      <c r="D1089" s="234" t="s">
        <v>196</v>
      </c>
      <c r="E1089" s="235" t="s">
        <v>19</v>
      </c>
      <c r="F1089" s="236" t="s">
        <v>3534</v>
      </c>
      <c r="G1089" s="233"/>
      <c r="H1089" s="235" t="s">
        <v>19</v>
      </c>
      <c r="I1089" s="237"/>
      <c r="J1089" s="233"/>
      <c r="K1089" s="233"/>
      <c r="L1089" s="238"/>
      <c r="M1089" s="239"/>
      <c r="N1089" s="240"/>
      <c r="O1089" s="240"/>
      <c r="P1089" s="240"/>
      <c r="Q1089" s="240"/>
      <c r="R1089" s="240"/>
      <c r="S1089" s="240"/>
      <c r="T1089" s="241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42" t="s">
        <v>196</v>
      </c>
      <c r="AU1089" s="242" t="s">
        <v>85</v>
      </c>
      <c r="AV1089" s="13" t="s">
        <v>79</v>
      </c>
      <c r="AW1089" s="13" t="s">
        <v>33</v>
      </c>
      <c r="AX1089" s="13" t="s">
        <v>72</v>
      </c>
      <c r="AY1089" s="242" t="s">
        <v>186</v>
      </c>
    </row>
    <row r="1090" s="14" customFormat="1">
      <c r="A1090" s="14"/>
      <c r="B1090" s="243"/>
      <c r="C1090" s="244"/>
      <c r="D1090" s="234" t="s">
        <v>196</v>
      </c>
      <c r="E1090" s="245" t="s">
        <v>19</v>
      </c>
      <c r="F1090" s="246" t="s">
        <v>3467</v>
      </c>
      <c r="G1090" s="244"/>
      <c r="H1090" s="247">
        <v>0</v>
      </c>
      <c r="I1090" s="248"/>
      <c r="J1090" s="244"/>
      <c r="K1090" s="244"/>
      <c r="L1090" s="249"/>
      <c r="M1090" s="250"/>
      <c r="N1090" s="251"/>
      <c r="O1090" s="251"/>
      <c r="P1090" s="251"/>
      <c r="Q1090" s="251"/>
      <c r="R1090" s="251"/>
      <c r="S1090" s="251"/>
      <c r="T1090" s="252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53" t="s">
        <v>196</v>
      </c>
      <c r="AU1090" s="253" t="s">
        <v>85</v>
      </c>
      <c r="AV1090" s="14" t="s">
        <v>85</v>
      </c>
      <c r="AW1090" s="14" t="s">
        <v>33</v>
      </c>
      <c r="AX1090" s="14" t="s">
        <v>72</v>
      </c>
      <c r="AY1090" s="253" t="s">
        <v>186</v>
      </c>
    </row>
    <row r="1091" s="13" customFormat="1">
      <c r="A1091" s="13"/>
      <c r="B1091" s="232"/>
      <c r="C1091" s="233"/>
      <c r="D1091" s="234" t="s">
        <v>196</v>
      </c>
      <c r="E1091" s="235" t="s">
        <v>19</v>
      </c>
      <c r="F1091" s="236" t="s">
        <v>3535</v>
      </c>
      <c r="G1091" s="233"/>
      <c r="H1091" s="235" t="s">
        <v>19</v>
      </c>
      <c r="I1091" s="237"/>
      <c r="J1091" s="233"/>
      <c r="K1091" s="233"/>
      <c r="L1091" s="238"/>
      <c r="M1091" s="239"/>
      <c r="N1091" s="240"/>
      <c r="O1091" s="240"/>
      <c r="P1091" s="240"/>
      <c r="Q1091" s="240"/>
      <c r="R1091" s="240"/>
      <c r="S1091" s="240"/>
      <c r="T1091" s="241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T1091" s="242" t="s">
        <v>196</v>
      </c>
      <c r="AU1091" s="242" t="s">
        <v>85</v>
      </c>
      <c r="AV1091" s="13" t="s">
        <v>79</v>
      </c>
      <c r="AW1091" s="13" t="s">
        <v>33</v>
      </c>
      <c r="AX1091" s="13" t="s">
        <v>72</v>
      </c>
      <c r="AY1091" s="242" t="s">
        <v>186</v>
      </c>
    </row>
    <row r="1092" s="14" customFormat="1">
      <c r="A1092" s="14"/>
      <c r="B1092" s="243"/>
      <c r="C1092" s="244"/>
      <c r="D1092" s="234" t="s">
        <v>196</v>
      </c>
      <c r="E1092" s="245" t="s">
        <v>19</v>
      </c>
      <c r="F1092" s="246" t="s">
        <v>3467</v>
      </c>
      <c r="G1092" s="244"/>
      <c r="H1092" s="247">
        <v>0</v>
      </c>
      <c r="I1092" s="248"/>
      <c r="J1092" s="244"/>
      <c r="K1092" s="244"/>
      <c r="L1092" s="249"/>
      <c r="M1092" s="250"/>
      <c r="N1092" s="251"/>
      <c r="O1092" s="251"/>
      <c r="P1092" s="251"/>
      <c r="Q1092" s="251"/>
      <c r="R1092" s="251"/>
      <c r="S1092" s="251"/>
      <c r="T1092" s="252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3" t="s">
        <v>196</v>
      </c>
      <c r="AU1092" s="253" t="s">
        <v>85</v>
      </c>
      <c r="AV1092" s="14" t="s">
        <v>85</v>
      </c>
      <c r="AW1092" s="14" t="s">
        <v>33</v>
      </c>
      <c r="AX1092" s="14" t="s">
        <v>72</v>
      </c>
      <c r="AY1092" s="253" t="s">
        <v>186</v>
      </c>
    </row>
    <row r="1093" s="13" customFormat="1">
      <c r="A1093" s="13"/>
      <c r="B1093" s="232"/>
      <c r="C1093" s="233"/>
      <c r="D1093" s="234" t="s">
        <v>196</v>
      </c>
      <c r="E1093" s="235" t="s">
        <v>19</v>
      </c>
      <c r="F1093" s="236" t="s">
        <v>3536</v>
      </c>
      <c r="G1093" s="233"/>
      <c r="H1093" s="235" t="s">
        <v>19</v>
      </c>
      <c r="I1093" s="237"/>
      <c r="J1093" s="233"/>
      <c r="K1093" s="233"/>
      <c r="L1093" s="238"/>
      <c r="M1093" s="239"/>
      <c r="N1093" s="240"/>
      <c r="O1093" s="240"/>
      <c r="P1093" s="240"/>
      <c r="Q1093" s="240"/>
      <c r="R1093" s="240"/>
      <c r="S1093" s="240"/>
      <c r="T1093" s="241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42" t="s">
        <v>196</v>
      </c>
      <c r="AU1093" s="242" t="s">
        <v>85</v>
      </c>
      <c r="AV1093" s="13" t="s">
        <v>79</v>
      </c>
      <c r="AW1093" s="13" t="s">
        <v>33</v>
      </c>
      <c r="AX1093" s="13" t="s">
        <v>72</v>
      </c>
      <c r="AY1093" s="242" t="s">
        <v>186</v>
      </c>
    </row>
    <row r="1094" s="14" customFormat="1">
      <c r="A1094" s="14"/>
      <c r="B1094" s="243"/>
      <c r="C1094" s="244"/>
      <c r="D1094" s="234" t="s">
        <v>196</v>
      </c>
      <c r="E1094" s="245" t="s">
        <v>19</v>
      </c>
      <c r="F1094" s="246" t="s">
        <v>3467</v>
      </c>
      <c r="G1094" s="244"/>
      <c r="H1094" s="247">
        <v>0</v>
      </c>
      <c r="I1094" s="248"/>
      <c r="J1094" s="244"/>
      <c r="K1094" s="244"/>
      <c r="L1094" s="249"/>
      <c r="M1094" s="250"/>
      <c r="N1094" s="251"/>
      <c r="O1094" s="251"/>
      <c r="P1094" s="251"/>
      <c r="Q1094" s="251"/>
      <c r="R1094" s="251"/>
      <c r="S1094" s="251"/>
      <c r="T1094" s="252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T1094" s="253" t="s">
        <v>196</v>
      </c>
      <c r="AU1094" s="253" t="s">
        <v>85</v>
      </c>
      <c r="AV1094" s="14" t="s">
        <v>85</v>
      </c>
      <c r="AW1094" s="14" t="s">
        <v>33</v>
      </c>
      <c r="AX1094" s="14" t="s">
        <v>72</v>
      </c>
      <c r="AY1094" s="253" t="s">
        <v>186</v>
      </c>
    </row>
    <row r="1095" s="13" customFormat="1">
      <c r="A1095" s="13"/>
      <c r="B1095" s="232"/>
      <c r="C1095" s="233"/>
      <c r="D1095" s="234" t="s">
        <v>196</v>
      </c>
      <c r="E1095" s="235" t="s">
        <v>19</v>
      </c>
      <c r="F1095" s="236" t="s">
        <v>3537</v>
      </c>
      <c r="G1095" s="233"/>
      <c r="H1095" s="235" t="s">
        <v>19</v>
      </c>
      <c r="I1095" s="237"/>
      <c r="J1095" s="233"/>
      <c r="K1095" s="233"/>
      <c r="L1095" s="238"/>
      <c r="M1095" s="239"/>
      <c r="N1095" s="240"/>
      <c r="O1095" s="240"/>
      <c r="P1095" s="240"/>
      <c r="Q1095" s="240"/>
      <c r="R1095" s="240"/>
      <c r="S1095" s="240"/>
      <c r="T1095" s="241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42" t="s">
        <v>196</v>
      </c>
      <c r="AU1095" s="242" t="s">
        <v>85</v>
      </c>
      <c r="AV1095" s="13" t="s">
        <v>79</v>
      </c>
      <c r="AW1095" s="13" t="s">
        <v>33</v>
      </c>
      <c r="AX1095" s="13" t="s">
        <v>72</v>
      </c>
      <c r="AY1095" s="242" t="s">
        <v>186</v>
      </c>
    </row>
    <row r="1096" s="14" customFormat="1">
      <c r="A1096" s="14"/>
      <c r="B1096" s="243"/>
      <c r="C1096" s="244"/>
      <c r="D1096" s="234" t="s">
        <v>196</v>
      </c>
      <c r="E1096" s="245" t="s">
        <v>19</v>
      </c>
      <c r="F1096" s="246" t="s">
        <v>3478</v>
      </c>
      <c r="G1096" s="244"/>
      <c r="H1096" s="247">
        <v>27.952999999999999</v>
      </c>
      <c r="I1096" s="248"/>
      <c r="J1096" s="244"/>
      <c r="K1096" s="244"/>
      <c r="L1096" s="249"/>
      <c r="M1096" s="250"/>
      <c r="N1096" s="251"/>
      <c r="O1096" s="251"/>
      <c r="P1096" s="251"/>
      <c r="Q1096" s="251"/>
      <c r="R1096" s="251"/>
      <c r="S1096" s="251"/>
      <c r="T1096" s="252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53" t="s">
        <v>196</v>
      </c>
      <c r="AU1096" s="253" t="s">
        <v>85</v>
      </c>
      <c r="AV1096" s="14" t="s">
        <v>85</v>
      </c>
      <c r="AW1096" s="14" t="s">
        <v>33</v>
      </c>
      <c r="AX1096" s="14" t="s">
        <v>72</v>
      </c>
      <c r="AY1096" s="253" t="s">
        <v>186</v>
      </c>
    </row>
    <row r="1097" s="14" customFormat="1">
      <c r="A1097" s="14"/>
      <c r="B1097" s="243"/>
      <c r="C1097" s="244"/>
      <c r="D1097" s="234" t="s">
        <v>196</v>
      </c>
      <c r="E1097" s="245" t="s">
        <v>19</v>
      </c>
      <c r="F1097" s="246" t="s">
        <v>3479</v>
      </c>
      <c r="G1097" s="244"/>
      <c r="H1097" s="247">
        <v>-4.1200000000000001</v>
      </c>
      <c r="I1097" s="248"/>
      <c r="J1097" s="244"/>
      <c r="K1097" s="244"/>
      <c r="L1097" s="249"/>
      <c r="M1097" s="250"/>
      <c r="N1097" s="251"/>
      <c r="O1097" s="251"/>
      <c r="P1097" s="251"/>
      <c r="Q1097" s="251"/>
      <c r="R1097" s="251"/>
      <c r="S1097" s="251"/>
      <c r="T1097" s="252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53" t="s">
        <v>196</v>
      </c>
      <c r="AU1097" s="253" t="s">
        <v>85</v>
      </c>
      <c r="AV1097" s="14" t="s">
        <v>85</v>
      </c>
      <c r="AW1097" s="14" t="s">
        <v>33</v>
      </c>
      <c r="AX1097" s="14" t="s">
        <v>72</v>
      </c>
      <c r="AY1097" s="253" t="s">
        <v>186</v>
      </c>
    </row>
    <row r="1098" s="13" customFormat="1">
      <c r="A1098" s="13"/>
      <c r="B1098" s="232"/>
      <c r="C1098" s="233"/>
      <c r="D1098" s="234" t="s">
        <v>196</v>
      </c>
      <c r="E1098" s="235" t="s">
        <v>19</v>
      </c>
      <c r="F1098" s="236" t="s">
        <v>3538</v>
      </c>
      <c r="G1098" s="233"/>
      <c r="H1098" s="235" t="s">
        <v>19</v>
      </c>
      <c r="I1098" s="237"/>
      <c r="J1098" s="233"/>
      <c r="K1098" s="233"/>
      <c r="L1098" s="238"/>
      <c r="M1098" s="239"/>
      <c r="N1098" s="240"/>
      <c r="O1098" s="240"/>
      <c r="P1098" s="240"/>
      <c r="Q1098" s="240"/>
      <c r="R1098" s="240"/>
      <c r="S1098" s="240"/>
      <c r="T1098" s="241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42" t="s">
        <v>196</v>
      </c>
      <c r="AU1098" s="242" t="s">
        <v>85</v>
      </c>
      <c r="AV1098" s="13" t="s">
        <v>79</v>
      </c>
      <c r="AW1098" s="13" t="s">
        <v>33</v>
      </c>
      <c r="AX1098" s="13" t="s">
        <v>72</v>
      </c>
      <c r="AY1098" s="242" t="s">
        <v>186</v>
      </c>
    </row>
    <row r="1099" s="14" customFormat="1">
      <c r="A1099" s="14"/>
      <c r="B1099" s="243"/>
      <c r="C1099" s="244"/>
      <c r="D1099" s="234" t="s">
        <v>196</v>
      </c>
      <c r="E1099" s="245" t="s">
        <v>19</v>
      </c>
      <c r="F1099" s="246" t="s">
        <v>3467</v>
      </c>
      <c r="G1099" s="244"/>
      <c r="H1099" s="247">
        <v>0</v>
      </c>
      <c r="I1099" s="248"/>
      <c r="J1099" s="244"/>
      <c r="K1099" s="244"/>
      <c r="L1099" s="249"/>
      <c r="M1099" s="250"/>
      <c r="N1099" s="251"/>
      <c r="O1099" s="251"/>
      <c r="P1099" s="251"/>
      <c r="Q1099" s="251"/>
      <c r="R1099" s="251"/>
      <c r="S1099" s="251"/>
      <c r="T1099" s="252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3" t="s">
        <v>196</v>
      </c>
      <c r="AU1099" s="253" t="s">
        <v>85</v>
      </c>
      <c r="AV1099" s="14" t="s">
        <v>85</v>
      </c>
      <c r="AW1099" s="14" t="s">
        <v>33</v>
      </c>
      <c r="AX1099" s="14" t="s">
        <v>72</v>
      </c>
      <c r="AY1099" s="253" t="s">
        <v>186</v>
      </c>
    </row>
    <row r="1100" s="13" customFormat="1">
      <c r="A1100" s="13"/>
      <c r="B1100" s="232"/>
      <c r="C1100" s="233"/>
      <c r="D1100" s="234" t="s">
        <v>196</v>
      </c>
      <c r="E1100" s="235" t="s">
        <v>19</v>
      </c>
      <c r="F1100" s="236" t="s">
        <v>3539</v>
      </c>
      <c r="G1100" s="233"/>
      <c r="H1100" s="235" t="s">
        <v>19</v>
      </c>
      <c r="I1100" s="237"/>
      <c r="J1100" s="233"/>
      <c r="K1100" s="233"/>
      <c r="L1100" s="238"/>
      <c r="M1100" s="239"/>
      <c r="N1100" s="240"/>
      <c r="O1100" s="240"/>
      <c r="P1100" s="240"/>
      <c r="Q1100" s="240"/>
      <c r="R1100" s="240"/>
      <c r="S1100" s="240"/>
      <c r="T1100" s="241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42" t="s">
        <v>196</v>
      </c>
      <c r="AU1100" s="242" t="s">
        <v>85</v>
      </c>
      <c r="AV1100" s="13" t="s">
        <v>79</v>
      </c>
      <c r="AW1100" s="13" t="s">
        <v>33</v>
      </c>
      <c r="AX1100" s="13" t="s">
        <v>72</v>
      </c>
      <c r="AY1100" s="242" t="s">
        <v>186</v>
      </c>
    </row>
    <row r="1101" s="14" customFormat="1">
      <c r="A1101" s="14"/>
      <c r="B1101" s="243"/>
      <c r="C1101" s="244"/>
      <c r="D1101" s="234" t="s">
        <v>196</v>
      </c>
      <c r="E1101" s="245" t="s">
        <v>19</v>
      </c>
      <c r="F1101" s="246" t="s">
        <v>3467</v>
      </c>
      <c r="G1101" s="244"/>
      <c r="H1101" s="247">
        <v>0</v>
      </c>
      <c r="I1101" s="248"/>
      <c r="J1101" s="244"/>
      <c r="K1101" s="244"/>
      <c r="L1101" s="249"/>
      <c r="M1101" s="250"/>
      <c r="N1101" s="251"/>
      <c r="O1101" s="251"/>
      <c r="P1101" s="251"/>
      <c r="Q1101" s="251"/>
      <c r="R1101" s="251"/>
      <c r="S1101" s="251"/>
      <c r="T1101" s="252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T1101" s="253" t="s">
        <v>196</v>
      </c>
      <c r="AU1101" s="253" t="s">
        <v>85</v>
      </c>
      <c r="AV1101" s="14" t="s">
        <v>85</v>
      </c>
      <c r="AW1101" s="14" t="s">
        <v>33</v>
      </c>
      <c r="AX1101" s="14" t="s">
        <v>72</v>
      </c>
      <c r="AY1101" s="253" t="s">
        <v>186</v>
      </c>
    </row>
    <row r="1102" s="13" customFormat="1">
      <c r="A1102" s="13"/>
      <c r="B1102" s="232"/>
      <c r="C1102" s="233"/>
      <c r="D1102" s="234" t="s">
        <v>196</v>
      </c>
      <c r="E1102" s="235" t="s">
        <v>19</v>
      </c>
      <c r="F1102" s="236" t="s">
        <v>3540</v>
      </c>
      <c r="G1102" s="233"/>
      <c r="H1102" s="235" t="s">
        <v>19</v>
      </c>
      <c r="I1102" s="237"/>
      <c r="J1102" s="233"/>
      <c r="K1102" s="233"/>
      <c r="L1102" s="238"/>
      <c r="M1102" s="239"/>
      <c r="N1102" s="240"/>
      <c r="O1102" s="240"/>
      <c r="P1102" s="240"/>
      <c r="Q1102" s="240"/>
      <c r="R1102" s="240"/>
      <c r="S1102" s="240"/>
      <c r="T1102" s="241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42" t="s">
        <v>196</v>
      </c>
      <c r="AU1102" s="242" t="s">
        <v>85</v>
      </c>
      <c r="AV1102" s="13" t="s">
        <v>79</v>
      </c>
      <c r="AW1102" s="13" t="s">
        <v>33</v>
      </c>
      <c r="AX1102" s="13" t="s">
        <v>72</v>
      </c>
      <c r="AY1102" s="242" t="s">
        <v>186</v>
      </c>
    </row>
    <row r="1103" s="14" customFormat="1">
      <c r="A1103" s="14"/>
      <c r="B1103" s="243"/>
      <c r="C1103" s="244"/>
      <c r="D1103" s="234" t="s">
        <v>196</v>
      </c>
      <c r="E1103" s="245" t="s">
        <v>19</v>
      </c>
      <c r="F1103" s="246" t="s">
        <v>3467</v>
      </c>
      <c r="G1103" s="244"/>
      <c r="H1103" s="247">
        <v>0</v>
      </c>
      <c r="I1103" s="248"/>
      <c r="J1103" s="244"/>
      <c r="K1103" s="244"/>
      <c r="L1103" s="249"/>
      <c r="M1103" s="250"/>
      <c r="N1103" s="251"/>
      <c r="O1103" s="251"/>
      <c r="P1103" s="251"/>
      <c r="Q1103" s="251"/>
      <c r="R1103" s="251"/>
      <c r="S1103" s="251"/>
      <c r="T1103" s="252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53" t="s">
        <v>196</v>
      </c>
      <c r="AU1103" s="253" t="s">
        <v>85</v>
      </c>
      <c r="AV1103" s="14" t="s">
        <v>85</v>
      </c>
      <c r="AW1103" s="14" t="s">
        <v>33</v>
      </c>
      <c r="AX1103" s="14" t="s">
        <v>72</v>
      </c>
      <c r="AY1103" s="253" t="s">
        <v>186</v>
      </c>
    </row>
    <row r="1104" s="13" customFormat="1">
      <c r="A1104" s="13"/>
      <c r="B1104" s="232"/>
      <c r="C1104" s="233"/>
      <c r="D1104" s="234" t="s">
        <v>196</v>
      </c>
      <c r="E1104" s="235" t="s">
        <v>19</v>
      </c>
      <c r="F1104" s="236" t="s">
        <v>3541</v>
      </c>
      <c r="G1104" s="233"/>
      <c r="H1104" s="235" t="s">
        <v>19</v>
      </c>
      <c r="I1104" s="237"/>
      <c r="J1104" s="233"/>
      <c r="K1104" s="233"/>
      <c r="L1104" s="238"/>
      <c r="M1104" s="239"/>
      <c r="N1104" s="240"/>
      <c r="O1104" s="240"/>
      <c r="P1104" s="240"/>
      <c r="Q1104" s="240"/>
      <c r="R1104" s="240"/>
      <c r="S1104" s="240"/>
      <c r="T1104" s="241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42" t="s">
        <v>196</v>
      </c>
      <c r="AU1104" s="242" t="s">
        <v>85</v>
      </c>
      <c r="AV1104" s="13" t="s">
        <v>79</v>
      </c>
      <c r="AW1104" s="13" t="s">
        <v>33</v>
      </c>
      <c r="AX1104" s="13" t="s">
        <v>72</v>
      </c>
      <c r="AY1104" s="242" t="s">
        <v>186</v>
      </c>
    </row>
    <row r="1105" s="14" customFormat="1">
      <c r="A1105" s="14"/>
      <c r="B1105" s="243"/>
      <c r="C1105" s="244"/>
      <c r="D1105" s="234" t="s">
        <v>196</v>
      </c>
      <c r="E1105" s="245" t="s">
        <v>19</v>
      </c>
      <c r="F1105" s="246" t="s">
        <v>3467</v>
      </c>
      <c r="G1105" s="244"/>
      <c r="H1105" s="247">
        <v>0</v>
      </c>
      <c r="I1105" s="248"/>
      <c r="J1105" s="244"/>
      <c r="K1105" s="244"/>
      <c r="L1105" s="249"/>
      <c r="M1105" s="250"/>
      <c r="N1105" s="251"/>
      <c r="O1105" s="251"/>
      <c r="P1105" s="251"/>
      <c r="Q1105" s="251"/>
      <c r="R1105" s="251"/>
      <c r="S1105" s="251"/>
      <c r="T1105" s="252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53" t="s">
        <v>196</v>
      </c>
      <c r="AU1105" s="253" t="s">
        <v>85</v>
      </c>
      <c r="AV1105" s="14" t="s">
        <v>85</v>
      </c>
      <c r="AW1105" s="14" t="s">
        <v>33</v>
      </c>
      <c r="AX1105" s="14" t="s">
        <v>72</v>
      </c>
      <c r="AY1105" s="253" t="s">
        <v>186</v>
      </c>
    </row>
    <row r="1106" s="13" customFormat="1">
      <c r="A1106" s="13"/>
      <c r="B1106" s="232"/>
      <c r="C1106" s="233"/>
      <c r="D1106" s="234" t="s">
        <v>196</v>
      </c>
      <c r="E1106" s="235" t="s">
        <v>19</v>
      </c>
      <c r="F1106" s="236" t="s">
        <v>3542</v>
      </c>
      <c r="G1106" s="233"/>
      <c r="H1106" s="235" t="s">
        <v>19</v>
      </c>
      <c r="I1106" s="237"/>
      <c r="J1106" s="233"/>
      <c r="K1106" s="233"/>
      <c r="L1106" s="238"/>
      <c r="M1106" s="239"/>
      <c r="N1106" s="240"/>
      <c r="O1106" s="240"/>
      <c r="P1106" s="240"/>
      <c r="Q1106" s="240"/>
      <c r="R1106" s="240"/>
      <c r="S1106" s="240"/>
      <c r="T1106" s="241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42" t="s">
        <v>196</v>
      </c>
      <c r="AU1106" s="242" t="s">
        <v>85</v>
      </c>
      <c r="AV1106" s="13" t="s">
        <v>79</v>
      </c>
      <c r="AW1106" s="13" t="s">
        <v>33</v>
      </c>
      <c r="AX1106" s="13" t="s">
        <v>72</v>
      </c>
      <c r="AY1106" s="242" t="s">
        <v>186</v>
      </c>
    </row>
    <row r="1107" s="14" customFormat="1">
      <c r="A1107" s="14"/>
      <c r="B1107" s="243"/>
      <c r="C1107" s="244"/>
      <c r="D1107" s="234" t="s">
        <v>196</v>
      </c>
      <c r="E1107" s="245" t="s">
        <v>19</v>
      </c>
      <c r="F1107" s="246" t="s">
        <v>3467</v>
      </c>
      <c r="G1107" s="244"/>
      <c r="H1107" s="247">
        <v>0</v>
      </c>
      <c r="I1107" s="248"/>
      <c r="J1107" s="244"/>
      <c r="K1107" s="244"/>
      <c r="L1107" s="249"/>
      <c r="M1107" s="250"/>
      <c r="N1107" s="251"/>
      <c r="O1107" s="251"/>
      <c r="P1107" s="251"/>
      <c r="Q1107" s="251"/>
      <c r="R1107" s="251"/>
      <c r="S1107" s="251"/>
      <c r="T1107" s="252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53" t="s">
        <v>196</v>
      </c>
      <c r="AU1107" s="253" t="s">
        <v>85</v>
      </c>
      <c r="AV1107" s="14" t="s">
        <v>85</v>
      </c>
      <c r="AW1107" s="14" t="s">
        <v>33</v>
      </c>
      <c r="AX1107" s="14" t="s">
        <v>72</v>
      </c>
      <c r="AY1107" s="253" t="s">
        <v>186</v>
      </c>
    </row>
    <row r="1108" s="13" customFormat="1">
      <c r="A1108" s="13"/>
      <c r="B1108" s="232"/>
      <c r="C1108" s="233"/>
      <c r="D1108" s="234" t="s">
        <v>196</v>
      </c>
      <c r="E1108" s="235" t="s">
        <v>19</v>
      </c>
      <c r="F1108" s="236" t="s">
        <v>3543</v>
      </c>
      <c r="G1108" s="233"/>
      <c r="H1108" s="235" t="s">
        <v>19</v>
      </c>
      <c r="I1108" s="237"/>
      <c r="J1108" s="233"/>
      <c r="K1108" s="233"/>
      <c r="L1108" s="238"/>
      <c r="M1108" s="239"/>
      <c r="N1108" s="240"/>
      <c r="O1108" s="240"/>
      <c r="P1108" s="240"/>
      <c r="Q1108" s="240"/>
      <c r="R1108" s="240"/>
      <c r="S1108" s="240"/>
      <c r="T1108" s="241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42" t="s">
        <v>196</v>
      </c>
      <c r="AU1108" s="242" t="s">
        <v>85</v>
      </c>
      <c r="AV1108" s="13" t="s">
        <v>79</v>
      </c>
      <c r="AW1108" s="13" t="s">
        <v>33</v>
      </c>
      <c r="AX1108" s="13" t="s">
        <v>72</v>
      </c>
      <c r="AY1108" s="242" t="s">
        <v>186</v>
      </c>
    </row>
    <row r="1109" s="14" customFormat="1">
      <c r="A1109" s="14"/>
      <c r="B1109" s="243"/>
      <c r="C1109" s="244"/>
      <c r="D1109" s="234" t="s">
        <v>196</v>
      </c>
      <c r="E1109" s="245" t="s">
        <v>19</v>
      </c>
      <c r="F1109" s="246" t="s">
        <v>3486</v>
      </c>
      <c r="G1109" s="244"/>
      <c r="H1109" s="247">
        <v>27.41</v>
      </c>
      <c r="I1109" s="248"/>
      <c r="J1109" s="244"/>
      <c r="K1109" s="244"/>
      <c r="L1109" s="249"/>
      <c r="M1109" s="250"/>
      <c r="N1109" s="251"/>
      <c r="O1109" s="251"/>
      <c r="P1109" s="251"/>
      <c r="Q1109" s="251"/>
      <c r="R1109" s="251"/>
      <c r="S1109" s="251"/>
      <c r="T1109" s="252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53" t="s">
        <v>196</v>
      </c>
      <c r="AU1109" s="253" t="s">
        <v>85</v>
      </c>
      <c r="AV1109" s="14" t="s">
        <v>85</v>
      </c>
      <c r="AW1109" s="14" t="s">
        <v>33</v>
      </c>
      <c r="AX1109" s="14" t="s">
        <v>72</v>
      </c>
      <c r="AY1109" s="253" t="s">
        <v>186</v>
      </c>
    </row>
    <row r="1110" s="14" customFormat="1">
      <c r="A1110" s="14"/>
      <c r="B1110" s="243"/>
      <c r="C1110" s="244"/>
      <c r="D1110" s="234" t="s">
        <v>196</v>
      </c>
      <c r="E1110" s="245" t="s">
        <v>19</v>
      </c>
      <c r="F1110" s="246" t="s">
        <v>3487</v>
      </c>
      <c r="G1110" s="244"/>
      <c r="H1110" s="247">
        <v>-3.2639999999999998</v>
      </c>
      <c r="I1110" s="248"/>
      <c r="J1110" s="244"/>
      <c r="K1110" s="244"/>
      <c r="L1110" s="249"/>
      <c r="M1110" s="250"/>
      <c r="N1110" s="251"/>
      <c r="O1110" s="251"/>
      <c r="P1110" s="251"/>
      <c r="Q1110" s="251"/>
      <c r="R1110" s="251"/>
      <c r="S1110" s="251"/>
      <c r="T1110" s="252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53" t="s">
        <v>196</v>
      </c>
      <c r="AU1110" s="253" t="s">
        <v>85</v>
      </c>
      <c r="AV1110" s="14" t="s">
        <v>85</v>
      </c>
      <c r="AW1110" s="14" t="s">
        <v>33</v>
      </c>
      <c r="AX1110" s="14" t="s">
        <v>72</v>
      </c>
      <c r="AY1110" s="253" t="s">
        <v>186</v>
      </c>
    </row>
    <row r="1111" s="13" customFormat="1">
      <c r="A1111" s="13"/>
      <c r="B1111" s="232"/>
      <c r="C1111" s="233"/>
      <c r="D1111" s="234" t="s">
        <v>196</v>
      </c>
      <c r="E1111" s="235" t="s">
        <v>19</v>
      </c>
      <c r="F1111" s="236" t="s">
        <v>2864</v>
      </c>
      <c r="G1111" s="233"/>
      <c r="H1111" s="235" t="s">
        <v>19</v>
      </c>
      <c r="I1111" s="237"/>
      <c r="J1111" s="233"/>
      <c r="K1111" s="233"/>
      <c r="L1111" s="238"/>
      <c r="M1111" s="239"/>
      <c r="N1111" s="240"/>
      <c r="O1111" s="240"/>
      <c r="P1111" s="240"/>
      <c r="Q1111" s="240"/>
      <c r="R1111" s="240"/>
      <c r="S1111" s="240"/>
      <c r="T1111" s="241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42" t="s">
        <v>196</v>
      </c>
      <c r="AU1111" s="242" t="s">
        <v>85</v>
      </c>
      <c r="AV1111" s="13" t="s">
        <v>79</v>
      </c>
      <c r="AW1111" s="13" t="s">
        <v>33</v>
      </c>
      <c r="AX1111" s="13" t="s">
        <v>72</v>
      </c>
      <c r="AY1111" s="242" t="s">
        <v>186</v>
      </c>
    </row>
    <row r="1112" s="13" customFormat="1">
      <c r="A1112" s="13"/>
      <c r="B1112" s="232"/>
      <c r="C1112" s="233"/>
      <c r="D1112" s="234" t="s">
        <v>196</v>
      </c>
      <c r="E1112" s="235" t="s">
        <v>19</v>
      </c>
      <c r="F1112" s="236" t="s">
        <v>3544</v>
      </c>
      <c r="G1112" s="233"/>
      <c r="H1112" s="235" t="s">
        <v>19</v>
      </c>
      <c r="I1112" s="237"/>
      <c r="J1112" s="233"/>
      <c r="K1112" s="233"/>
      <c r="L1112" s="238"/>
      <c r="M1112" s="239"/>
      <c r="N1112" s="240"/>
      <c r="O1112" s="240"/>
      <c r="P1112" s="240"/>
      <c r="Q1112" s="240"/>
      <c r="R1112" s="240"/>
      <c r="S1112" s="240"/>
      <c r="T1112" s="241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42" t="s">
        <v>196</v>
      </c>
      <c r="AU1112" s="242" t="s">
        <v>85</v>
      </c>
      <c r="AV1112" s="13" t="s">
        <v>79</v>
      </c>
      <c r="AW1112" s="13" t="s">
        <v>33</v>
      </c>
      <c r="AX1112" s="13" t="s">
        <v>72</v>
      </c>
      <c r="AY1112" s="242" t="s">
        <v>186</v>
      </c>
    </row>
    <row r="1113" s="14" customFormat="1">
      <c r="A1113" s="14"/>
      <c r="B1113" s="243"/>
      <c r="C1113" s="244"/>
      <c r="D1113" s="234" t="s">
        <v>196</v>
      </c>
      <c r="E1113" s="245" t="s">
        <v>19</v>
      </c>
      <c r="F1113" s="246" t="s">
        <v>3489</v>
      </c>
      <c r="G1113" s="244"/>
      <c r="H1113" s="247">
        <v>61.814</v>
      </c>
      <c r="I1113" s="248"/>
      <c r="J1113" s="244"/>
      <c r="K1113" s="244"/>
      <c r="L1113" s="249"/>
      <c r="M1113" s="250"/>
      <c r="N1113" s="251"/>
      <c r="O1113" s="251"/>
      <c r="P1113" s="251"/>
      <c r="Q1113" s="251"/>
      <c r="R1113" s="251"/>
      <c r="S1113" s="251"/>
      <c r="T1113" s="252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3" t="s">
        <v>196</v>
      </c>
      <c r="AU1113" s="253" t="s">
        <v>85</v>
      </c>
      <c r="AV1113" s="14" t="s">
        <v>85</v>
      </c>
      <c r="AW1113" s="14" t="s">
        <v>33</v>
      </c>
      <c r="AX1113" s="14" t="s">
        <v>72</v>
      </c>
      <c r="AY1113" s="253" t="s">
        <v>186</v>
      </c>
    </row>
    <row r="1114" s="14" customFormat="1">
      <c r="A1114" s="14"/>
      <c r="B1114" s="243"/>
      <c r="C1114" s="244"/>
      <c r="D1114" s="234" t="s">
        <v>196</v>
      </c>
      <c r="E1114" s="245" t="s">
        <v>19</v>
      </c>
      <c r="F1114" s="246" t="s">
        <v>3490</v>
      </c>
      <c r="G1114" s="244"/>
      <c r="H1114" s="247">
        <v>-5.3109999999999999</v>
      </c>
      <c r="I1114" s="248"/>
      <c r="J1114" s="244"/>
      <c r="K1114" s="244"/>
      <c r="L1114" s="249"/>
      <c r="M1114" s="250"/>
      <c r="N1114" s="251"/>
      <c r="O1114" s="251"/>
      <c r="P1114" s="251"/>
      <c r="Q1114" s="251"/>
      <c r="R1114" s="251"/>
      <c r="S1114" s="251"/>
      <c r="T1114" s="252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T1114" s="253" t="s">
        <v>196</v>
      </c>
      <c r="AU1114" s="253" t="s">
        <v>85</v>
      </c>
      <c r="AV1114" s="14" t="s">
        <v>85</v>
      </c>
      <c r="AW1114" s="14" t="s">
        <v>33</v>
      </c>
      <c r="AX1114" s="14" t="s">
        <v>72</v>
      </c>
      <c r="AY1114" s="253" t="s">
        <v>186</v>
      </c>
    </row>
    <row r="1115" s="13" customFormat="1">
      <c r="A1115" s="13"/>
      <c r="B1115" s="232"/>
      <c r="C1115" s="233"/>
      <c r="D1115" s="234" t="s">
        <v>196</v>
      </c>
      <c r="E1115" s="235" t="s">
        <v>19</v>
      </c>
      <c r="F1115" s="236" t="s">
        <v>3545</v>
      </c>
      <c r="G1115" s="233"/>
      <c r="H1115" s="235" t="s">
        <v>19</v>
      </c>
      <c r="I1115" s="237"/>
      <c r="J1115" s="233"/>
      <c r="K1115" s="233"/>
      <c r="L1115" s="238"/>
      <c r="M1115" s="239"/>
      <c r="N1115" s="240"/>
      <c r="O1115" s="240"/>
      <c r="P1115" s="240"/>
      <c r="Q1115" s="240"/>
      <c r="R1115" s="240"/>
      <c r="S1115" s="240"/>
      <c r="T1115" s="241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42" t="s">
        <v>196</v>
      </c>
      <c r="AU1115" s="242" t="s">
        <v>85</v>
      </c>
      <c r="AV1115" s="13" t="s">
        <v>79</v>
      </c>
      <c r="AW1115" s="13" t="s">
        <v>33</v>
      </c>
      <c r="AX1115" s="13" t="s">
        <v>72</v>
      </c>
      <c r="AY1115" s="242" t="s">
        <v>186</v>
      </c>
    </row>
    <row r="1116" s="14" customFormat="1">
      <c r="A1116" s="14"/>
      <c r="B1116" s="243"/>
      <c r="C1116" s="244"/>
      <c r="D1116" s="234" t="s">
        <v>196</v>
      </c>
      <c r="E1116" s="245" t="s">
        <v>19</v>
      </c>
      <c r="F1116" s="246" t="s">
        <v>3492</v>
      </c>
      <c r="G1116" s="244"/>
      <c r="H1116" s="247">
        <v>18.327000000000002</v>
      </c>
      <c r="I1116" s="248"/>
      <c r="J1116" s="244"/>
      <c r="K1116" s="244"/>
      <c r="L1116" s="249"/>
      <c r="M1116" s="250"/>
      <c r="N1116" s="251"/>
      <c r="O1116" s="251"/>
      <c r="P1116" s="251"/>
      <c r="Q1116" s="251"/>
      <c r="R1116" s="251"/>
      <c r="S1116" s="251"/>
      <c r="T1116" s="252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53" t="s">
        <v>196</v>
      </c>
      <c r="AU1116" s="253" t="s">
        <v>85</v>
      </c>
      <c r="AV1116" s="14" t="s">
        <v>85</v>
      </c>
      <c r="AW1116" s="14" t="s">
        <v>33</v>
      </c>
      <c r="AX1116" s="14" t="s">
        <v>72</v>
      </c>
      <c r="AY1116" s="253" t="s">
        <v>186</v>
      </c>
    </row>
    <row r="1117" s="14" customFormat="1">
      <c r="A1117" s="14"/>
      <c r="B1117" s="243"/>
      <c r="C1117" s="244"/>
      <c r="D1117" s="234" t="s">
        <v>196</v>
      </c>
      <c r="E1117" s="245" t="s">
        <v>19</v>
      </c>
      <c r="F1117" s="246" t="s">
        <v>3493</v>
      </c>
      <c r="G1117" s="244"/>
      <c r="H1117" s="247">
        <v>-0.89300000000000002</v>
      </c>
      <c r="I1117" s="248"/>
      <c r="J1117" s="244"/>
      <c r="K1117" s="244"/>
      <c r="L1117" s="249"/>
      <c r="M1117" s="250"/>
      <c r="N1117" s="251"/>
      <c r="O1117" s="251"/>
      <c r="P1117" s="251"/>
      <c r="Q1117" s="251"/>
      <c r="R1117" s="251"/>
      <c r="S1117" s="251"/>
      <c r="T1117" s="252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3" t="s">
        <v>196</v>
      </c>
      <c r="AU1117" s="253" t="s">
        <v>85</v>
      </c>
      <c r="AV1117" s="14" t="s">
        <v>85</v>
      </c>
      <c r="AW1117" s="14" t="s">
        <v>33</v>
      </c>
      <c r="AX1117" s="14" t="s">
        <v>72</v>
      </c>
      <c r="AY1117" s="253" t="s">
        <v>186</v>
      </c>
    </row>
    <row r="1118" s="13" customFormat="1">
      <c r="A1118" s="13"/>
      <c r="B1118" s="232"/>
      <c r="C1118" s="233"/>
      <c r="D1118" s="234" t="s">
        <v>196</v>
      </c>
      <c r="E1118" s="235" t="s">
        <v>19</v>
      </c>
      <c r="F1118" s="236" t="s">
        <v>3546</v>
      </c>
      <c r="G1118" s="233"/>
      <c r="H1118" s="235" t="s">
        <v>19</v>
      </c>
      <c r="I1118" s="237"/>
      <c r="J1118" s="233"/>
      <c r="K1118" s="233"/>
      <c r="L1118" s="238"/>
      <c r="M1118" s="239"/>
      <c r="N1118" s="240"/>
      <c r="O1118" s="240"/>
      <c r="P1118" s="240"/>
      <c r="Q1118" s="240"/>
      <c r="R1118" s="240"/>
      <c r="S1118" s="240"/>
      <c r="T1118" s="241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42" t="s">
        <v>196</v>
      </c>
      <c r="AU1118" s="242" t="s">
        <v>85</v>
      </c>
      <c r="AV1118" s="13" t="s">
        <v>79</v>
      </c>
      <c r="AW1118" s="13" t="s">
        <v>33</v>
      </c>
      <c r="AX1118" s="13" t="s">
        <v>72</v>
      </c>
      <c r="AY1118" s="242" t="s">
        <v>186</v>
      </c>
    </row>
    <row r="1119" s="14" customFormat="1">
      <c r="A1119" s="14"/>
      <c r="B1119" s="243"/>
      <c r="C1119" s="244"/>
      <c r="D1119" s="234" t="s">
        <v>196</v>
      </c>
      <c r="E1119" s="245" t="s">
        <v>19</v>
      </c>
      <c r="F1119" s="246" t="s">
        <v>3495</v>
      </c>
      <c r="G1119" s="244"/>
      <c r="H1119" s="247">
        <v>15.867000000000001</v>
      </c>
      <c r="I1119" s="248"/>
      <c r="J1119" s="244"/>
      <c r="K1119" s="244"/>
      <c r="L1119" s="249"/>
      <c r="M1119" s="250"/>
      <c r="N1119" s="251"/>
      <c r="O1119" s="251"/>
      <c r="P1119" s="251"/>
      <c r="Q1119" s="251"/>
      <c r="R1119" s="251"/>
      <c r="S1119" s="251"/>
      <c r="T1119" s="252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53" t="s">
        <v>196</v>
      </c>
      <c r="AU1119" s="253" t="s">
        <v>85</v>
      </c>
      <c r="AV1119" s="14" t="s">
        <v>85</v>
      </c>
      <c r="AW1119" s="14" t="s">
        <v>33</v>
      </c>
      <c r="AX1119" s="14" t="s">
        <v>72</v>
      </c>
      <c r="AY1119" s="253" t="s">
        <v>186</v>
      </c>
    </row>
    <row r="1120" s="13" customFormat="1">
      <c r="A1120" s="13"/>
      <c r="B1120" s="232"/>
      <c r="C1120" s="233"/>
      <c r="D1120" s="234" t="s">
        <v>196</v>
      </c>
      <c r="E1120" s="235" t="s">
        <v>19</v>
      </c>
      <c r="F1120" s="236" t="s">
        <v>3496</v>
      </c>
      <c r="G1120" s="233"/>
      <c r="H1120" s="235" t="s">
        <v>19</v>
      </c>
      <c r="I1120" s="237"/>
      <c r="J1120" s="233"/>
      <c r="K1120" s="233"/>
      <c r="L1120" s="238"/>
      <c r="M1120" s="239"/>
      <c r="N1120" s="240"/>
      <c r="O1120" s="240"/>
      <c r="P1120" s="240"/>
      <c r="Q1120" s="240"/>
      <c r="R1120" s="240"/>
      <c r="S1120" s="240"/>
      <c r="T1120" s="241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42" t="s">
        <v>196</v>
      </c>
      <c r="AU1120" s="242" t="s">
        <v>85</v>
      </c>
      <c r="AV1120" s="13" t="s">
        <v>79</v>
      </c>
      <c r="AW1120" s="13" t="s">
        <v>33</v>
      </c>
      <c r="AX1120" s="13" t="s">
        <v>72</v>
      </c>
      <c r="AY1120" s="242" t="s">
        <v>186</v>
      </c>
    </row>
    <row r="1121" s="13" customFormat="1">
      <c r="A1121" s="13"/>
      <c r="B1121" s="232"/>
      <c r="C1121" s="233"/>
      <c r="D1121" s="234" t="s">
        <v>196</v>
      </c>
      <c r="E1121" s="235" t="s">
        <v>19</v>
      </c>
      <c r="F1121" s="236" t="s">
        <v>3547</v>
      </c>
      <c r="G1121" s="233"/>
      <c r="H1121" s="235" t="s">
        <v>19</v>
      </c>
      <c r="I1121" s="237"/>
      <c r="J1121" s="233"/>
      <c r="K1121" s="233"/>
      <c r="L1121" s="238"/>
      <c r="M1121" s="239"/>
      <c r="N1121" s="240"/>
      <c r="O1121" s="240"/>
      <c r="P1121" s="240"/>
      <c r="Q1121" s="240"/>
      <c r="R1121" s="240"/>
      <c r="S1121" s="240"/>
      <c r="T1121" s="241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42" t="s">
        <v>196</v>
      </c>
      <c r="AU1121" s="242" t="s">
        <v>85</v>
      </c>
      <c r="AV1121" s="13" t="s">
        <v>79</v>
      </c>
      <c r="AW1121" s="13" t="s">
        <v>33</v>
      </c>
      <c r="AX1121" s="13" t="s">
        <v>72</v>
      </c>
      <c r="AY1121" s="242" t="s">
        <v>186</v>
      </c>
    </row>
    <row r="1122" s="14" customFormat="1">
      <c r="A1122" s="14"/>
      <c r="B1122" s="243"/>
      <c r="C1122" s="244"/>
      <c r="D1122" s="234" t="s">
        <v>196</v>
      </c>
      <c r="E1122" s="245" t="s">
        <v>19</v>
      </c>
      <c r="F1122" s="246" t="s">
        <v>3467</v>
      </c>
      <c r="G1122" s="244"/>
      <c r="H1122" s="247">
        <v>0</v>
      </c>
      <c r="I1122" s="248"/>
      <c r="J1122" s="244"/>
      <c r="K1122" s="244"/>
      <c r="L1122" s="249"/>
      <c r="M1122" s="250"/>
      <c r="N1122" s="251"/>
      <c r="O1122" s="251"/>
      <c r="P1122" s="251"/>
      <c r="Q1122" s="251"/>
      <c r="R1122" s="251"/>
      <c r="S1122" s="251"/>
      <c r="T1122" s="252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53" t="s">
        <v>196</v>
      </c>
      <c r="AU1122" s="253" t="s">
        <v>85</v>
      </c>
      <c r="AV1122" s="14" t="s">
        <v>85</v>
      </c>
      <c r="AW1122" s="14" t="s">
        <v>33</v>
      </c>
      <c r="AX1122" s="14" t="s">
        <v>72</v>
      </c>
      <c r="AY1122" s="253" t="s">
        <v>186</v>
      </c>
    </row>
    <row r="1123" s="13" customFormat="1">
      <c r="A1123" s="13"/>
      <c r="B1123" s="232"/>
      <c r="C1123" s="233"/>
      <c r="D1123" s="234" t="s">
        <v>196</v>
      </c>
      <c r="E1123" s="235" t="s">
        <v>19</v>
      </c>
      <c r="F1123" s="236" t="s">
        <v>3548</v>
      </c>
      <c r="G1123" s="233"/>
      <c r="H1123" s="235" t="s">
        <v>19</v>
      </c>
      <c r="I1123" s="237"/>
      <c r="J1123" s="233"/>
      <c r="K1123" s="233"/>
      <c r="L1123" s="238"/>
      <c r="M1123" s="239"/>
      <c r="N1123" s="240"/>
      <c r="O1123" s="240"/>
      <c r="P1123" s="240"/>
      <c r="Q1123" s="240"/>
      <c r="R1123" s="240"/>
      <c r="S1123" s="240"/>
      <c r="T1123" s="241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42" t="s">
        <v>196</v>
      </c>
      <c r="AU1123" s="242" t="s">
        <v>85</v>
      </c>
      <c r="AV1123" s="13" t="s">
        <v>79</v>
      </c>
      <c r="AW1123" s="13" t="s">
        <v>33</v>
      </c>
      <c r="AX1123" s="13" t="s">
        <v>72</v>
      </c>
      <c r="AY1123" s="242" t="s">
        <v>186</v>
      </c>
    </row>
    <row r="1124" s="14" customFormat="1">
      <c r="A1124" s="14"/>
      <c r="B1124" s="243"/>
      <c r="C1124" s="244"/>
      <c r="D1124" s="234" t="s">
        <v>196</v>
      </c>
      <c r="E1124" s="245" t="s">
        <v>19</v>
      </c>
      <c r="F1124" s="246" t="s">
        <v>3499</v>
      </c>
      <c r="G1124" s="244"/>
      <c r="H1124" s="247">
        <v>183.221</v>
      </c>
      <c r="I1124" s="248"/>
      <c r="J1124" s="244"/>
      <c r="K1124" s="244"/>
      <c r="L1124" s="249"/>
      <c r="M1124" s="250"/>
      <c r="N1124" s="251"/>
      <c r="O1124" s="251"/>
      <c r="P1124" s="251"/>
      <c r="Q1124" s="251"/>
      <c r="R1124" s="251"/>
      <c r="S1124" s="251"/>
      <c r="T1124" s="252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T1124" s="253" t="s">
        <v>196</v>
      </c>
      <c r="AU1124" s="253" t="s">
        <v>85</v>
      </c>
      <c r="AV1124" s="14" t="s">
        <v>85</v>
      </c>
      <c r="AW1124" s="14" t="s">
        <v>33</v>
      </c>
      <c r="AX1124" s="14" t="s">
        <v>72</v>
      </c>
      <c r="AY1124" s="253" t="s">
        <v>186</v>
      </c>
    </row>
    <row r="1125" s="14" customFormat="1">
      <c r="A1125" s="14"/>
      <c r="B1125" s="243"/>
      <c r="C1125" s="244"/>
      <c r="D1125" s="234" t="s">
        <v>196</v>
      </c>
      <c r="E1125" s="245" t="s">
        <v>19</v>
      </c>
      <c r="F1125" s="246" t="s">
        <v>3500</v>
      </c>
      <c r="G1125" s="244"/>
      <c r="H1125" s="247">
        <v>-32.649000000000001</v>
      </c>
      <c r="I1125" s="248"/>
      <c r="J1125" s="244"/>
      <c r="K1125" s="244"/>
      <c r="L1125" s="249"/>
      <c r="M1125" s="250"/>
      <c r="N1125" s="251"/>
      <c r="O1125" s="251"/>
      <c r="P1125" s="251"/>
      <c r="Q1125" s="251"/>
      <c r="R1125" s="251"/>
      <c r="S1125" s="251"/>
      <c r="T1125" s="252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53" t="s">
        <v>196</v>
      </c>
      <c r="AU1125" s="253" t="s">
        <v>85</v>
      </c>
      <c r="AV1125" s="14" t="s">
        <v>85</v>
      </c>
      <c r="AW1125" s="14" t="s">
        <v>33</v>
      </c>
      <c r="AX1125" s="14" t="s">
        <v>72</v>
      </c>
      <c r="AY1125" s="253" t="s">
        <v>186</v>
      </c>
    </row>
    <row r="1126" s="13" customFormat="1">
      <c r="A1126" s="13"/>
      <c r="B1126" s="232"/>
      <c r="C1126" s="233"/>
      <c r="D1126" s="234" t="s">
        <v>196</v>
      </c>
      <c r="E1126" s="235" t="s">
        <v>19</v>
      </c>
      <c r="F1126" s="236" t="s">
        <v>3549</v>
      </c>
      <c r="G1126" s="233"/>
      <c r="H1126" s="235" t="s">
        <v>19</v>
      </c>
      <c r="I1126" s="237"/>
      <c r="J1126" s="233"/>
      <c r="K1126" s="233"/>
      <c r="L1126" s="238"/>
      <c r="M1126" s="239"/>
      <c r="N1126" s="240"/>
      <c r="O1126" s="240"/>
      <c r="P1126" s="240"/>
      <c r="Q1126" s="240"/>
      <c r="R1126" s="240"/>
      <c r="S1126" s="240"/>
      <c r="T1126" s="241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42" t="s">
        <v>196</v>
      </c>
      <c r="AU1126" s="242" t="s">
        <v>85</v>
      </c>
      <c r="AV1126" s="13" t="s">
        <v>79</v>
      </c>
      <c r="AW1126" s="13" t="s">
        <v>33</v>
      </c>
      <c r="AX1126" s="13" t="s">
        <v>72</v>
      </c>
      <c r="AY1126" s="242" t="s">
        <v>186</v>
      </c>
    </row>
    <row r="1127" s="14" customFormat="1">
      <c r="A1127" s="14"/>
      <c r="B1127" s="243"/>
      <c r="C1127" s="244"/>
      <c r="D1127" s="234" t="s">
        <v>196</v>
      </c>
      <c r="E1127" s="245" t="s">
        <v>19</v>
      </c>
      <c r="F1127" s="246" t="s">
        <v>3502</v>
      </c>
      <c r="G1127" s="244"/>
      <c r="H1127" s="247">
        <v>13.135999999999999</v>
      </c>
      <c r="I1127" s="248"/>
      <c r="J1127" s="244"/>
      <c r="K1127" s="244"/>
      <c r="L1127" s="249"/>
      <c r="M1127" s="250"/>
      <c r="N1127" s="251"/>
      <c r="O1127" s="251"/>
      <c r="P1127" s="251"/>
      <c r="Q1127" s="251"/>
      <c r="R1127" s="251"/>
      <c r="S1127" s="251"/>
      <c r="T1127" s="252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3" t="s">
        <v>196</v>
      </c>
      <c r="AU1127" s="253" t="s">
        <v>85</v>
      </c>
      <c r="AV1127" s="14" t="s">
        <v>85</v>
      </c>
      <c r="AW1127" s="14" t="s">
        <v>33</v>
      </c>
      <c r="AX1127" s="14" t="s">
        <v>72</v>
      </c>
      <c r="AY1127" s="253" t="s">
        <v>186</v>
      </c>
    </row>
    <row r="1128" s="13" customFormat="1">
      <c r="A1128" s="13"/>
      <c r="B1128" s="232"/>
      <c r="C1128" s="233"/>
      <c r="D1128" s="234" t="s">
        <v>196</v>
      </c>
      <c r="E1128" s="235" t="s">
        <v>19</v>
      </c>
      <c r="F1128" s="236" t="s">
        <v>3503</v>
      </c>
      <c r="G1128" s="233"/>
      <c r="H1128" s="235" t="s">
        <v>19</v>
      </c>
      <c r="I1128" s="237"/>
      <c r="J1128" s="233"/>
      <c r="K1128" s="233"/>
      <c r="L1128" s="238"/>
      <c r="M1128" s="239"/>
      <c r="N1128" s="240"/>
      <c r="O1128" s="240"/>
      <c r="P1128" s="240"/>
      <c r="Q1128" s="240"/>
      <c r="R1128" s="240"/>
      <c r="S1128" s="240"/>
      <c r="T1128" s="241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42" t="s">
        <v>196</v>
      </c>
      <c r="AU1128" s="242" t="s">
        <v>85</v>
      </c>
      <c r="AV1128" s="13" t="s">
        <v>79</v>
      </c>
      <c r="AW1128" s="13" t="s">
        <v>33</v>
      </c>
      <c r="AX1128" s="13" t="s">
        <v>72</v>
      </c>
      <c r="AY1128" s="242" t="s">
        <v>186</v>
      </c>
    </row>
    <row r="1129" s="13" customFormat="1">
      <c r="A1129" s="13"/>
      <c r="B1129" s="232"/>
      <c r="C1129" s="233"/>
      <c r="D1129" s="234" t="s">
        <v>196</v>
      </c>
      <c r="E1129" s="235" t="s">
        <v>19</v>
      </c>
      <c r="F1129" s="236" t="s">
        <v>3550</v>
      </c>
      <c r="G1129" s="233"/>
      <c r="H1129" s="235" t="s">
        <v>19</v>
      </c>
      <c r="I1129" s="237"/>
      <c r="J1129" s="233"/>
      <c r="K1129" s="233"/>
      <c r="L1129" s="238"/>
      <c r="M1129" s="239"/>
      <c r="N1129" s="240"/>
      <c r="O1129" s="240"/>
      <c r="P1129" s="240"/>
      <c r="Q1129" s="240"/>
      <c r="R1129" s="240"/>
      <c r="S1129" s="240"/>
      <c r="T1129" s="241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42" t="s">
        <v>196</v>
      </c>
      <c r="AU1129" s="242" t="s">
        <v>85</v>
      </c>
      <c r="AV1129" s="13" t="s">
        <v>79</v>
      </c>
      <c r="AW1129" s="13" t="s">
        <v>33</v>
      </c>
      <c r="AX1129" s="13" t="s">
        <v>72</v>
      </c>
      <c r="AY1129" s="242" t="s">
        <v>186</v>
      </c>
    </row>
    <row r="1130" s="14" customFormat="1">
      <c r="A1130" s="14"/>
      <c r="B1130" s="243"/>
      <c r="C1130" s="244"/>
      <c r="D1130" s="234" t="s">
        <v>196</v>
      </c>
      <c r="E1130" s="245" t="s">
        <v>19</v>
      </c>
      <c r="F1130" s="246" t="s">
        <v>3505</v>
      </c>
      <c r="G1130" s="244"/>
      <c r="H1130" s="247">
        <v>33.161000000000001</v>
      </c>
      <c r="I1130" s="248"/>
      <c r="J1130" s="244"/>
      <c r="K1130" s="244"/>
      <c r="L1130" s="249"/>
      <c r="M1130" s="250"/>
      <c r="N1130" s="251"/>
      <c r="O1130" s="251"/>
      <c r="P1130" s="251"/>
      <c r="Q1130" s="251"/>
      <c r="R1130" s="251"/>
      <c r="S1130" s="251"/>
      <c r="T1130" s="252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53" t="s">
        <v>196</v>
      </c>
      <c r="AU1130" s="253" t="s">
        <v>85</v>
      </c>
      <c r="AV1130" s="14" t="s">
        <v>85</v>
      </c>
      <c r="AW1130" s="14" t="s">
        <v>33</v>
      </c>
      <c r="AX1130" s="14" t="s">
        <v>72</v>
      </c>
      <c r="AY1130" s="253" t="s">
        <v>186</v>
      </c>
    </row>
    <row r="1131" s="14" customFormat="1">
      <c r="A1131" s="14"/>
      <c r="B1131" s="243"/>
      <c r="C1131" s="244"/>
      <c r="D1131" s="234" t="s">
        <v>196</v>
      </c>
      <c r="E1131" s="245" t="s">
        <v>19</v>
      </c>
      <c r="F1131" s="246" t="s">
        <v>3506</v>
      </c>
      <c r="G1131" s="244"/>
      <c r="H1131" s="247">
        <v>-1.692</v>
      </c>
      <c r="I1131" s="248"/>
      <c r="J1131" s="244"/>
      <c r="K1131" s="244"/>
      <c r="L1131" s="249"/>
      <c r="M1131" s="250"/>
      <c r="N1131" s="251"/>
      <c r="O1131" s="251"/>
      <c r="P1131" s="251"/>
      <c r="Q1131" s="251"/>
      <c r="R1131" s="251"/>
      <c r="S1131" s="251"/>
      <c r="T1131" s="252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53" t="s">
        <v>196</v>
      </c>
      <c r="AU1131" s="253" t="s">
        <v>85</v>
      </c>
      <c r="AV1131" s="14" t="s">
        <v>85</v>
      </c>
      <c r="AW1131" s="14" t="s">
        <v>33</v>
      </c>
      <c r="AX1131" s="14" t="s">
        <v>72</v>
      </c>
      <c r="AY1131" s="253" t="s">
        <v>186</v>
      </c>
    </row>
    <row r="1132" s="13" customFormat="1">
      <c r="A1132" s="13"/>
      <c r="B1132" s="232"/>
      <c r="C1132" s="233"/>
      <c r="D1132" s="234" t="s">
        <v>196</v>
      </c>
      <c r="E1132" s="235" t="s">
        <v>19</v>
      </c>
      <c r="F1132" s="236" t="s">
        <v>3551</v>
      </c>
      <c r="G1132" s="233"/>
      <c r="H1132" s="235" t="s">
        <v>19</v>
      </c>
      <c r="I1132" s="237"/>
      <c r="J1132" s="233"/>
      <c r="K1132" s="233"/>
      <c r="L1132" s="238"/>
      <c r="M1132" s="239"/>
      <c r="N1132" s="240"/>
      <c r="O1132" s="240"/>
      <c r="P1132" s="240"/>
      <c r="Q1132" s="240"/>
      <c r="R1132" s="240"/>
      <c r="S1132" s="240"/>
      <c r="T1132" s="241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42" t="s">
        <v>196</v>
      </c>
      <c r="AU1132" s="242" t="s">
        <v>85</v>
      </c>
      <c r="AV1132" s="13" t="s">
        <v>79</v>
      </c>
      <c r="AW1132" s="13" t="s">
        <v>33</v>
      </c>
      <c r="AX1132" s="13" t="s">
        <v>72</v>
      </c>
      <c r="AY1132" s="242" t="s">
        <v>186</v>
      </c>
    </row>
    <row r="1133" s="14" customFormat="1">
      <c r="A1133" s="14"/>
      <c r="B1133" s="243"/>
      <c r="C1133" s="244"/>
      <c r="D1133" s="234" t="s">
        <v>196</v>
      </c>
      <c r="E1133" s="245" t="s">
        <v>19</v>
      </c>
      <c r="F1133" s="246" t="s">
        <v>3467</v>
      </c>
      <c r="G1133" s="244"/>
      <c r="H1133" s="247">
        <v>0</v>
      </c>
      <c r="I1133" s="248"/>
      <c r="J1133" s="244"/>
      <c r="K1133" s="244"/>
      <c r="L1133" s="249"/>
      <c r="M1133" s="250"/>
      <c r="N1133" s="251"/>
      <c r="O1133" s="251"/>
      <c r="P1133" s="251"/>
      <c r="Q1133" s="251"/>
      <c r="R1133" s="251"/>
      <c r="S1133" s="251"/>
      <c r="T1133" s="252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3" t="s">
        <v>196</v>
      </c>
      <c r="AU1133" s="253" t="s">
        <v>85</v>
      </c>
      <c r="AV1133" s="14" t="s">
        <v>85</v>
      </c>
      <c r="AW1133" s="14" t="s">
        <v>33</v>
      </c>
      <c r="AX1133" s="14" t="s">
        <v>72</v>
      </c>
      <c r="AY1133" s="253" t="s">
        <v>186</v>
      </c>
    </row>
    <row r="1134" s="13" customFormat="1">
      <c r="A1134" s="13"/>
      <c r="B1134" s="232"/>
      <c r="C1134" s="233"/>
      <c r="D1134" s="234" t="s">
        <v>196</v>
      </c>
      <c r="E1134" s="235" t="s">
        <v>19</v>
      </c>
      <c r="F1134" s="236" t="s">
        <v>3552</v>
      </c>
      <c r="G1134" s="233"/>
      <c r="H1134" s="235" t="s">
        <v>19</v>
      </c>
      <c r="I1134" s="237"/>
      <c r="J1134" s="233"/>
      <c r="K1134" s="233"/>
      <c r="L1134" s="238"/>
      <c r="M1134" s="239"/>
      <c r="N1134" s="240"/>
      <c r="O1134" s="240"/>
      <c r="P1134" s="240"/>
      <c r="Q1134" s="240"/>
      <c r="R1134" s="240"/>
      <c r="S1134" s="240"/>
      <c r="T1134" s="241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42" t="s">
        <v>196</v>
      </c>
      <c r="AU1134" s="242" t="s">
        <v>85</v>
      </c>
      <c r="AV1134" s="13" t="s">
        <v>79</v>
      </c>
      <c r="AW1134" s="13" t="s">
        <v>33</v>
      </c>
      <c r="AX1134" s="13" t="s">
        <v>72</v>
      </c>
      <c r="AY1134" s="242" t="s">
        <v>186</v>
      </c>
    </row>
    <row r="1135" s="14" customFormat="1">
      <c r="A1135" s="14"/>
      <c r="B1135" s="243"/>
      <c r="C1135" s="244"/>
      <c r="D1135" s="234" t="s">
        <v>196</v>
      </c>
      <c r="E1135" s="245" t="s">
        <v>19</v>
      </c>
      <c r="F1135" s="246" t="s">
        <v>3509</v>
      </c>
      <c r="G1135" s="244"/>
      <c r="H1135" s="247">
        <v>19.039999999999999</v>
      </c>
      <c r="I1135" s="248"/>
      <c r="J1135" s="244"/>
      <c r="K1135" s="244"/>
      <c r="L1135" s="249"/>
      <c r="M1135" s="250"/>
      <c r="N1135" s="251"/>
      <c r="O1135" s="251"/>
      <c r="P1135" s="251"/>
      <c r="Q1135" s="251"/>
      <c r="R1135" s="251"/>
      <c r="S1135" s="251"/>
      <c r="T1135" s="252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53" t="s">
        <v>196</v>
      </c>
      <c r="AU1135" s="253" t="s">
        <v>85</v>
      </c>
      <c r="AV1135" s="14" t="s">
        <v>85</v>
      </c>
      <c r="AW1135" s="14" t="s">
        <v>33</v>
      </c>
      <c r="AX1135" s="14" t="s">
        <v>72</v>
      </c>
      <c r="AY1135" s="253" t="s">
        <v>186</v>
      </c>
    </row>
    <row r="1136" s="13" customFormat="1">
      <c r="A1136" s="13"/>
      <c r="B1136" s="232"/>
      <c r="C1136" s="233"/>
      <c r="D1136" s="234" t="s">
        <v>196</v>
      </c>
      <c r="E1136" s="235" t="s">
        <v>19</v>
      </c>
      <c r="F1136" s="236" t="s">
        <v>3510</v>
      </c>
      <c r="G1136" s="233"/>
      <c r="H1136" s="235" t="s">
        <v>19</v>
      </c>
      <c r="I1136" s="237"/>
      <c r="J1136" s="233"/>
      <c r="K1136" s="233"/>
      <c r="L1136" s="238"/>
      <c r="M1136" s="239"/>
      <c r="N1136" s="240"/>
      <c r="O1136" s="240"/>
      <c r="P1136" s="240"/>
      <c r="Q1136" s="240"/>
      <c r="R1136" s="240"/>
      <c r="S1136" s="240"/>
      <c r="T1136" s="241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42" t="s">
        <v>196</v>
      </c>
      <c r="AU1136" s="242" t="s">
        <v>85</v>
      </c>
      <c r="AV1136" s="13" t="s">
        <v>79</v>
      </c>
      <c r="AW1136" s="13" t="s">
        <v>33</v>
      </c>
      <c r="AX1136" s="13" t="s">
        <v>72</v>
      </c>
      <c r="AY1136" s="242" t="s">
        <v>186</v>
      </c>
    </row>
    <row r="1137" s="13" customFormat="1">
      <c r="A1137" s="13"/>
      <c r="B1137" s="232"/>
      <c r="C1137" s="233"/>
      <c r="D1137" s="234" t="s">
        <v>196</v>
      </c>
      <c r="E1137" s="235" t="s">
        <v>19</v>
      </c>
      <c r="F1137" s="236" t="s">
        <v>3553</v>
      </c>
      <c r="G1137" s="233"/>
      <c r="H1137" s="235" t="s">
        <v>19</v>
      </c>
      <c r="I1137" s="237"/>
      <c r="J1137" s="233"/>
      <c r="K1137" s="233"/>
      <c r="L1137" s="238"/>
      <c r="M1137" s="239"/>
      <c r="N1137" s="240"/>
      <c r="O1137" s="240"/>
      <c r="P1137" s="240"/>
      <c r="Q1137" s="240"/>
      <c r="R1137" s="240"/>
      <c r="S1137" s="240"/>
      <c r="T1137" s="241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42" t="s">
        <v>196</v>
      </c>
      <c r="AU1137" s="242" t="s">
        <v>85</v>
      </c>
      <c r="AV1137" s="13" t="s">
        <v>79</v>
      </c>
      <c r="AW1137" s="13" t="s">
        <v>33</v>
      </c>
      <c r="AX1137" s="13" t="s">
        <v>72</v>
      </c>
      <c r="AY1137" s="242" t="s">
        <v>186</v>
      </c>
    </row>
    <row r="1138" s="14" customFormat="1">
      <c r="A1138" s="14"/>
      <c r="B1138" s="243"/>
      <c r="C1138" s="244"/>
      <c r="D1138" s="234" t="s">
        <v>196</v>
      </c>
      <c r="E1138" s="245" t="s">
        <v>19</v>
      </c>
      <c r="F1138" s="246" t="s">
        <v>3467</v>
      </c>
      <c r="G1138" s="244"/>
      <c r="H1138" s="247">
        <v>0</v>
      </c>
      <c r="I1138" s="248"/>
      <c r="J1138" s="244"/>
      <c r="K1138" s="244"/>
      <c r="L1138" s="249"/>
      <c r="M1138" s="250"/>
      <c r="N1138" s="251"/>
      <c r="O1138" s="251"/>
      <c r="P1138" s="251"/>
      <c r="Q1138" s="251"/>
      <c r="R1138" s="251"/>
      <c r="S1138" s="251"/>
      <c r="T1138" s="252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53" t="s">
        <v>196</v>
      </c>
      <c r="AU1138" s="253" t="s">
        <v>85</v>
      </c>
      <c r="AV1138" s="14" t="s">
        <v>85</v>
      </c>
      <c r="AW1138" s="14" t="s">
        <v>33</v>
      </c>
      <c r="AX1138" s="14" t="s">
        <v>72</v>
      </c>
      <c r="AY1138" s="253" t="s">
        <v>186</v>
      </c>
    </row>
    <row r="1139" s="13" customFormat="1">
      <c r="A1139" s="13"/>
      <c r="B1139" s="232"/>
      <c r="C1139" s="233"/>
      <c r="D1139" s="234" t="s">
        <v>196</v>
      </c>
      <c r="E1139" s="235" t="s">
        <v>19</v>
      </c>
      <c r="F1139" s="236" t="s">
        <v>3553</v>
      </c>
      <c r="G1139" s="233"/>
      <c r="H1139" s="235" t="s">
        <v>19</v>
      </c>
      <c r="I1139" s="237"/>
      <c r="J1139" s="233"/>
      <c r="K1139" s="233"/>
      <c r="L1139" s="238"/>
      <c r="M1139" s="239"/>
      <c r="N1139" s="240"/>
      <c r="O1139" s="240"/>
      <c r="P1139" s="240"/>
      <c r="Q1139" s="240"/>
      <c r="R1139" s="240"/>
      <c r="S1139" s="240"/>
      <c r="T1139" s="241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42" t="s">
        <v>196</v>
      </c>
      <c r="AU1139" s="242" t="s">
        <v>85</v>
      </c>
      <c r="AV1139" s="13" t="s">
        <v>79</v>
      </c>
      <c r="AW1139" s="13" t="s">
        <v>33</v>
      </c>
      <c r="AX1139" s="13" t="s">
        <v>72</v>
      </c>
      <c r="AY1139" s="242" t="s">
        <v>186</v>
      </c>
    </row>
    <row r="1140" s="14" customFormat="1">
      <c r="A1140" s="14"/>
      <c r="B1140" s="243"/>
      <c r="C1140" s="244"/>
      <c r="D1140" s="234" t="s">
        <v>196</v>
      </c>
      <c r="E1140" s="245" t="s">
        <v>19</v>
      </c>
      <c r="F1140" s="246" t="s">
        <v>3467</v>
      </c>
      <c r="G1140" s="244"/>
      <c r="H1140" s="247">
        <v>0</v>
      </c>
      <c r="I1140" s="248"/>
      <c r="J1140" s="244"/>
      <c r="K1140" s="244"/>
      <c r="L1140" s="249"/>
      <c r="M1140" s="250"/>
      <c r="N1140" s="251"/>
      <c r="O1140" s="251"/>
      <c r="P1140" s="251"/>
      <c r="Q1140" s="251"/>
      <c r="R1140" s="251"/>
      <c r="S1140" s="251"/>
      <c r="T1140" s="252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53" t="s">
        <v>196</v>
      </c>
      <c r="AU1140" s="253" t="s">
        <v>85</v>
      </c>
      <c r="AV1140" s="14" t="s">
        <v>85</v>
      </c>
      <c r="AW1140" s="14" t="s">
        <v>33</v>
      </c>
      <c r="AX1140" s="14" t="s">
        <v>72</v>
      </c>
      <c r="AY1140" s="253" t="s">
        <v>186</v>
      </c>
    </row>
    <row r="1141" s="13" customFormat="1">
      <c r="A1141" s="13"/>
      <c r="B1141" s="232"/>
      <c r="C1141" s="233"/>
      <c r="D1141" s="234" t="s">
        <v>196</v>
      </c>
      <c r="E1141" s="235" t="s">
        <v>19</v>
      </c>
      <c r="F1141" s="236" t="s">
        <v>3554</v>
      </c>
      <c r="G1141" s="233"/>
      <c r="H1141" s="235" t="s">
        <v>19</v>
      </c>
      <c r="I1141" s="237"/>
      <c r="J1141" s="233"/>
      <c r="K1141" s="233"/>
      <c r="L1141" s="238"/>
      <c r="M1141" s="239"/>
      <c r="N1141" s="240"/>
      <c r="O1141" s="240"/>
      <c r="P1141" s="240"/>
      <c r="Q1141" s="240"/>
      <c r="R1141" s="240"/>
      <c r="S1141" s="240"/>
      <c r="T1141" s="241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42" t="s">
        <v>196</v>
      </c>
      <c r="AU1141" s="242" t="s">
        <v>85</v>
      </c>
      <c r="AV1141" s="13" t="s">
        <v>79</v>
      </c>
      <c r="AW1141" s="13" t="s">
        <v>33</v>
      </c>
      <c r="AX1141" s="13" t="s">
        <v>72</v>
      </c>
      <c r="AY1141" s="242" t="s">
        <v>186</v>
      </c>
    </row>
    <row r="1142" s="14" customFormat="1">
      <c r="A1142" s="14"/>
      <c r="B1142" s="243"/>
      <c r="C1142" s="244"/>
      <c r="D1142" s="234" t="s">
        <v>196</v>
      </c>
      <c r="E1142" s="245" t="s">
        <v>19</v>
      </c>
      <c r="F1142" s="246" t="s">
        <v>3467</v>
      </c>
      <c r="G1142" s="244"/>
      <c r="H1142" s="247">
        <v>0</v>
      </c>
      <c r="I1142" s="248"/>
      <c r="J1142" s="244"/>
      <c r="K1142" s="244"/>
      <c r="L1142" s="249"/>
      <c r="M1142" s="250"/>
      <c r="N1142" s="251"/>
      <c r="O1142" s="251"/>
      <c r="P1142" s="251"/>
      <c r="Q1142" s="251"/>
      <c r="R1142" s="251"/>
      <c r="S1142" s="251"/>
      <c r="T1142" s="252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3" t="s">
        <v>196</v>
      </c>
      <c r="AU1142" s="253" t="s">
        <v>85</v>
      </c>
      <c r="AV1142" s="14" t="s">
        <v>85</v>
      </c>
      <c r="AW1142" s="14" t="s">
        <v>33</v>
      </c>
      <c r="AX1142" s="14" t="s">
        <v>72</v>
      </c>
      <c r="AY1142" s="253" t="s">
        <v>186</v>
      </c>
    </row>
    <row r="1143" s="13" customFormat="1">
      <c r="A1143" s="13"/>
      <c r="B1143" s="232"/>
      <c r="C1143" s="233"/>
      <c r="D1143" s="234" t="s">
        <v>196</v>
      </c>
      <c r="E1143" s="235" t="s">
        <v>19</v>
      </c>
      <c r="F1143" s="236" t="s">
        <v>3555</v>
      </c>
      <c r="G1143" s="233"/>
      <c r="H1143" s="235" t="s">
        <v>19</v>
      </c>
      <c r="I1143" s="237"/>
      <c r="J1143" s="233"/>
      <c r="K1143" s="233"/>
      <c r="L1143" s="238"/>
      <c r="M1143" s="239"/>
      <c r="N1143" s="240"/>
      <c r="O1143" s="240"/>
      <c r="P1143" s="240"/>
      <c r="Q1143" s="240"/>
      <c r="R1143" s="240"/>
      <c r="S1143" s="240"/>
      <c r="T1143" s="241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42" t="s">
        <v>196</v>
      </c>
      <c r="AU1143" s="242" t="s">
        <v>85</v>
      </c>
      <c r="AV1143" s="13" t="s">
        <v>79</v>
      </c>
      <c r="AW1143" s="13" t="s">
        <v>33</v>
      </c>
      <c r="AX1143" s="13" t="s">
        <v>72</v>
      </c>
      <c r="AY1143" s="242" t="s">
        <v>186</v>
      </c>
    </row>
    <row r="1144" s="14" customFormat="1">
      <c r="A1144" s="14"/>
      <c r="B1144" s="243"/>
      <c r="C1144" s="244"/>
      <c r="D1144" s="234" t="s">
        <v>196</v>
      </c>
      <c r="E1144" s="245" t="s">
        <v>19</v>
      </c>
      <c r="F1144" s="246" t="s">
        <v>3467</v>
      </c>
      <c r="G1144" s="244"/>
      <c r="H1144" s="247">
        <v>0</v>
      </c>
      <c r="I1144" s="248"/>
      <c r="J1144" s="244"/>
      <c r="K1144" s="244"/>
      <c r="L1144" s="249"/>
      <c r="M1144" s="250"/>
      <c r="N1144" s="251"/>
      <c r="O1144" s="251"/>
      <c r="P1144" s="251"/>
      <c r="Q1144" s="251"/>
      <c r="R1144" s="251"/>
      <c r="S1144" s="251"/>
      <c r="T1144" s="252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53" t="s">
        <v>196</v>
      </c>
      <c r="AU1144" s="253" t="s">
        <v>85</v>
      </c>
      <c r="AV1144" s="14" t="s">
        <v>85</v>
      </c>
      <c r="AW1144" s="14" t="s">
        <v>33</v>
      </c>
      <c r="AX1144" s="14" t="s">
        <v>72</v>
      </c>
      <c r="AY1144" s="253" t="s">
        <v>186</v>
      </c>
    </row>
    <row r="1145" s="13" customFormat="1">
      <c r="A1145" s="13"/>
      <c r="B1145" s="232"/>
      <c r="C1145" s="233"/>
      <c r="D1145" s="234" t="s">
        <v>196</v>
      </c>
      <c r="E1145" s="235" t="s">
        <v>19</v>
      </c>
      <c r="F1145" s="236" t="s">
        <v>3556</v>
      </c>
      <c r="G1145" s="233"/>
      <c r="H1145" s="235" t="s">
        <v>19</v>
      </c>
      <c r="I1145" s="237"/>
      <c r="J1145" s="233"/>
      <c r="K1145" s="233"/>
      <c r="L1145" s="238"/>
      <c r="M1145" s="239"/>
      <c r="N1145" s="240"/>
      <c r="O1145" s="240"/>
      <c r="P1145" s="240"/>
      <c r="Q1145" s="240"/>
      <c r="R1145" s="240"/>
      <c r="S1145" s="240"/>
      <c r="T1145" s="241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42" t="s">
        <v>196</v>
      </c>
      <c r="AU1145" s="242" t="s">
        <v>85</v>
      </c>
      <c r="AV1145" s="13" t="s">
        <v>79</v>
      </c>
      <c r="AW1145" s="13" t="s">
        <v>33</v>
      </c>
      <c r="AX1145" s="13" t="s">
        <v>72</v>
      </c>
      <c r="AY1145" s="242" t="s">
        <v>186</v>
      </c>
    </row>
    <row r="1146" s="14" customFormat="1">
      <c r="A1146" s="14"/>
      <c r="B1146" s="243"/>
      <c r="C1146" s="244"/>
      <c r="D1146" s="234" t="s">
        <v>196</v>
      </c>
      <c r="E1146" s="245" t="s">
        <v>19</v>
      </c>
      <c r="F1146" s="246" t="s">
        <v>3467</v>
      </c>
      <c r="G1146" s="244"/>
      <c r="H1146" s="247">
        <v>0</v>
      </c>
      <c r="I1146" s="248"/>
      <c r="J1146" s="244"/>
      <c r="K1146" s="244"/>
      <c r="L1146" s="249"/>
      <c r="M1146" s="250"/>
      <c r="N1146" s="251"/>
      <c r="O1146" s="251"/>
      <c r="P1146" s="251"/>
      <c r="Q1146" s="251"/>
      <c r="R1146" s="251"/>
      <c r="S1146" s="251"/>
      <c r="T1146" s="252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53" t="s">
        <v>196</v>
      </c>
      <c r="AU1146" s="253" t="s">
        <v>85</v>
      </c>
      <c r="AV1146" s="14" t="s">
        <v>85</v>
      </c>
      <c r="AW1146" s="14" t="s">
        <v>33</v>
      </c>
      <c r="AX1146" s="14" t="s">
        <v>72</v>
      </c>
      <c r="AY1146" s="253" t="s">
        <v>186</v>
      </c>
    </row>
    <row r="1147" s="13" customFormat="1">
      <c r="A1147" s="13"/>
      <c r="B1147" s="232"/>
      <c r="C1147" s="233"/>
      <c r="D1147" s="234" t="s">
        <v>196</v>
      </c>
      <c r="E1147" s="235" t="s">
        <v>19</v>
      </c>
      <c r="F1147" s="236" t="s">
        <v>3556</v>
      </c>
      <c r="G1147" s="233"/>
      <c r="H1147" s="235" t="s">
        <v>19</v>
      </c>
      <c r="I1147" s="237"/>
      <c r="J1147" s="233"/>
      <c r="K1147" s="233"/>
      <c r="L1147" s="238"/>
      <c r="M1147" s="239"/>
      <c r="N1147" s="240"/>
      <c r="O1147" s="240"/>
      <c r="P1147" s="240"/>
      <c r="Q1147" s="240"/>
      <c r="R1147" s="240"/>
      <c r="S1147" s="240"/>
      <c r="T1147" s="241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2" t="s">
        <v>196</v>
      </c>
      <c r="AU1147" s="242" t="s">
        <v>85</v>
      </c>
      <c r="AV1147" s="13" t="s">
        <v>79</v>
      </c>
      <c r="AW1147" s="13" t="s">
        <v>33</v>
      </c>
      <c r="AX1147" s="13" t="s">
        <v>72</v>
      </c>
      <c r="AY1147" s="242" t="s">
        <v>186</v>
      </c>
    </row>
    <row r="1148" s="14" customFormat="1">
      <c r="A1148" s="14"/>
      <c r="B1148" s="243"/>
      <c r="C1148" s="244"/>
      <c r="D1148" s="234" t="s">
        <v>196</v>
      </c>
      <c r="E1148" s="245" t="s">
        <v>19</v>
      </c>
      <c r="F1148" s="246" t="s">
        <v>3467</v>
      </c>
      <c r="G1148" s="244"/>
      <c r="H1148" s="247">
        <v>0</v>
      </c>
      <c r="I1148" s="248"/>
      <c r="J1148" s="244"/>
      <c r="K1148" s="244"/>
      <c r="L1148" s="249"/>
      <c r="M1148" s="250"/>
      <c r="N1148" s="251"/>
      <c r="O1148" s="251"/>
      <c r="P1148" s="251"/>
      <c r="Q1148" s="251"/>
      <c r="R1148" s="251"/>
      <c r="S1148" s="251"/>
      <c r="T1148" s="252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3" t="s">
        <v>196</v>
      </c>
      <c r="AU1148" s="253" t="s">
        <v>85</v>
      </c>
      <c r="AV1148" s="14" t="s">
        <v>85</v>
      </c>
      <c r="AW1148" s="14" t="s">
        <v>33</v>
      </c>
      <c r="AX1148" s="14" t="s">
        <v>72</v>
      </c>
      <c r="AY1148" s="253" t="s">
        <v>186</v>
      </c>
    </row>
    <row r="1149" s="13" customFormat="1">
      <c r="A1149" s="13"/>
      <c r="B1149" s="232"/>
      <c r="C1149" s="233"/>
      <c r="D1149" s="234" t="s">
        <v>196</v>
      </c>
      <c r="E1149" s="235" t="s">
        <v>19</v>
      </c>
      <c r="F1149" s="236" t="s">
        <v>3557</v>
      </c>
      <c r="G1149" s="233"/>
      <c r="H1149" s="235" t="s">
        <v>19</v>
      </c>
      <c r="I1149" s="237"/>
      <c r="J1149" s="233"/>
      <c r="K1149" s="233"/>
      <c r="L1149" s="238"/>
      <c r="M1149" s="239"/>
      <c r="N1149" s="240"/>
      <c r="O1149" s="240"/>
      <c r="P1149" s="240"/>
      <c r="Q1149" s="240"/>
      <c r="R1149" s="240"/>
      <c r="S1149" s="240"/>
      <c r="T1149" s="241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42" t="s">
        <v>196</v>
      </c>
      <c r="AU1149" s="242" t="s">
        <v>85</v>
      </c>
      <c r="AV1149" s="13" t="s">
        <v>79</v>
      </c>
      <c r="AW1149" s="13" t="s">
        <v>33</v>
      </c>
      <c r="AX1149" s="13" t="s">
        <v>72</v>
      </c>
      <c r="AY1149" s="242" t="s">
        <v>186</v>
      </c>
    </row>
    <row r="1150" s="14" customFormat="1">
      <c r="A1150" s="14"/>
      <c r="B1150" s="243"/>
      <c r="C1150" s="244"/>
      <c r="D1150" s="234" t="s">
        <v>196</v>
      </c>
      <c r="E1150" s="245" t="s">
        <v>19</v>
      </c>
      <c r="F1150" s="246" t="s">
        <v>3467</v>
      </c>
      <c r="G1150" s="244"/>
      <c r="H1150" s="247">
        <v>0</v>
      </c>
      <c r="I1150" s="248"/>
      <c r="J1150" s="244"/>
      <c r="K1150" s="244"/>
      <c r="L1150" s="249"/>
      <c r="M1150" s="250"/>
      <c r="N1150" s="251"/>
      <c r="O1150" s="251"/>
      <c r="P1150" s="251"/>
      <c r="Q1150" s="251"/>
      <c r="R1150" s="251"/>
      <c r="S1150" s="251"/>
      <c r="T1150" s="252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53" t="s">
        <v>196</v>
      </c>
      <c r="AU1150" s="253" t="s">
        <v>85</v>
      </c>
      <c r="AV1150" s="14" t="s">
        <v>85</v>
      </c>
      <c r="AW1150" s="14" t="s">
        <v>33</v>
      </c>
      <c r="AX1150" s="14" t="s">
        <v>72</v>
      </c>
      <c r="AY1150" s="253" t="s">
        <v>186</v>
      </c>
    </row>
    <row r="1151" s="13" customFormat="1">
      <c r="A1151" s="13"/>
      <c r="B1151" s="232"/>
      <c r="C1151" s="233"/>
      <c r="D1151" s="234" t="s">
        <v>196</v>
      </c>
      <c r="E1151" s="235" t="s">
        <v>19</v>
      </c>
      <c r="F1151" s="236" t="s">
        <v>2885</v>
      </c>
      <c r="G1151" s="233"/>
      <c r="H1151" s="235" t="s">
        <v>19</v>
      </c>
      <c r="I1151" s="237"/>
      <c r="J1151" s="233"/>
      <c r="K1151" s="233"/>
      <c r="L1151" s="238"/>
      <c r="M1151" s="239"/>
      <c r="N1151" s="240"/>
      <c r="O1151" s="240"/>
      <c r="P1151" s="240"/>
      <c r="Q1151" s="240"/>
      <c r="R1151" s="240"/>
      <c r="S1151" s="240"/>
      <c r="T1151" s="241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42" t="s">
        <v>196</v>
      </c>
      <c r="AU1151" s="242" t="s">
        <v>85</v>
      </c>
      <c r="AV1151" s="13" t="s">
        <v>79</v>
      </c>
      <c r="AW1151" s="13" t="s">
        <v>33</v>
      </c>
      <c r="AX1151" s="13" t="s">
        <v>72</v>
      </c>
      <c r="AY1151" s="242" t="s">
        <v>186</v>
      </c>
    </row>
    <row r="1152" s="13" customFormat="1">
      <c r="A1152" s="13"/>
      <c r="B1152" s="232"/>
      <c r="C1152" s="233"/>
      <c r="D1152" s="234" t="s">
        <v>196</v>
      </c>
      <c r="E1152" s="235" t="s">
        <v>19</v>
      </c>
      <c r="F1152" s="236" t="s">
        <v>3558</v>
      </c>
      <c r="G1152" s="233"/>
      <c r="H1152" s="235" t="s">
        <v>19</v>
      </c>
      <c r="I1152" s="237"/>
      <c r="J1152" s="233"/>
      <c r="K1152" s="233"/>
      <c r="L1152" s="238"/>
      <c r="M1152" s="239"/>
      <c r="N1152" s="240"/>
      <c r="O1152" s="240"/>
      <c r="P1152" s="240"/>
      <c r="Q1152" s="240"/>
      <c r="R1152" s="240"/>
      <c r="S1152" s="240"/>
      <c r="T1152" s="241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2" t="s">
        <v>196</v>
      </c>
      <c r="AU1152" s="242" t="s">
        <v>85</v>
      </c>
      <c r="AV1152" s="13" t="s">
        <v>79</v>
      </c>
      <c r="AW1152" s="13" t="s">
        <v>33</v>
      </c>
      <c r="AX1152" s="13" t="s">
        <v>72</v>
      </c>
      <c r="AY1152" s="242" t="s">
        <v>186</v>
      </c>
    </row>
    <row r="1153" s="14" customFormat="1">
      <c r="A1153" s="14"/>
      <c r="B1153" s="243"/>
      <c r="C1153" s="244"/>
      <c r="D1153" s="234" t="s">
        <v>196</v>
      </c>
      <c r="E1153" s="245" t="s">
        <v>19</v>
      </c>
      <c r="F1153" s="246" t="s">
        <v>3517</v>
      </c>
      <c r="G1153" s="244"/>
      <c r="H1153" s="247">
        <v>46.247999999999998</v>
      </c>
      <c r="I1153" s="248"/>
      <c r="J1153" s="244"/>
      <c r="K1153" s="244"/>
      <c r="L1153" s="249"/>
      <c r="M1153" s="250"/>
      <c r="N1153" s="251"/>
      <c r="O1153" s="251"/>
      <c r="P1153" s="251"/>
      <c r="Q1153" s="251"/>
      <c r="R1153" s="251"/>
      <c r="S1153" s="251"/>
      <c r="T1153" s="252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53" t="s">
        <v>196</v>
      </c>
      <c r="AU1153" s="253" t="s">
        <v>85</v>
      </c>
      <c r="AV1153" s="14" t="s">
        <v>85</v>
      </c>
      <c r="AW1153" s="14" t="s">
        <v>33</v>
      </c>
      <c r="AX1153" s="14" t="s">
        <v>72</v>
      </c>
      <c r="AY1153" s="253" t="s">
        <v>186</v>
      </c>
    </row>
    <row r="1154" s="14" customFormat="1">
      <c r="A1154" s="14"/>
      <c r="B1154" s="243"/>
      <c r="C1154" s="244"/>
      <c r="D1154" s="234" t="s">
        <v>196</v>
      </c>
      <c r="E1154" s="245" t="s">
        <v>19</v>
      </c>
      <c r="F1154" s="246" t="s">
        <v>3518</v>
      </c>
      <c r="G1154" s="244"/>
      <c r="H1154" s="247">
        <v>-7.4749999999999996</v>
      </c>
      <c r="I1154" s="248"/>
      <c r="J1154" s="244"/>
      <c r="K1154" s="244"/>
      <c r="L1154" s="249"/>
      <c r="M1154" s="250"/>
      <c r="N1154" s="251"/>
      <c r="O1154" s="251"/>
      <c r="P1154" s="251"/>
      <c r="Q1154" s="251"/>
      <c r="R1154" s="251"/>
      <c r="S1154" s="251"/>
      <c r="T1154" s="252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53" t="s">
        <v>196</v>
      </c>
      <c r="AU1154" s="253" t="s">
        <v>85</v>
      </c>
      <c r="AV1154" s="14" t="s">
        <v>85</v>
      </c>
      <c r="AW1154" s="14" t="s">
        <v>33</v>
      </c>
      <c r="AX1154" s="14" t="s">
        <v>72</v>
      </c>
      <c r="AY1154" s="253" t="s">
        <v>186</v>
      </c>
    </row>
    <row r="1155" s="13" customFormat="1">
      <c r="A1155" s="13"/>
      <c r="B1155" s="232"/>
      <c r="C1155" s="233"/>
      <c r="D1155" s="234" t="s">
        <v>196</v>
      </c>
      <c r="E1155" s="235" t="s">
        <v>19</v>
      </c>
      <c r="F1155" s="236" t="s">
        <v>3559</v>
      </c>
      <c r="G1155" s="233"/>
      <c r="H1155" s="235" t="s">
        <v>19</v>
      </c>
      <c r="I1155" s="237"/>
      <c r="J1155" s="233"/>
      <c r="K1155" s="233"/>
      <c r="L1155" s="238"/>
      <c r="M1155" s="239"/>
      <c r="N1155" s="240"/>
      <c r="O1155" s="240"/>
      <c r="P1155" s="240"/>
      <c r="Q1155" s="240"/>
      <c r="R1155" s="240"/>
      <c r="S1155" s="240"/>
      <c r="T1155" s="241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42" t="s">
        <v>196</v>
      </c>
      <c r="AU1155" s="242" t="s">
        <v>85</v>
      </c>
      <c r="AV1155" s="13" t="s">
        <v>79</v>
      </c>
      <c r="AW1155" s="13" t="s">
        <v>33</v>
      </c>
      <c r="AX1155" s="13" t="s">
        <v>72</v>
      </c>
      <c r="AY1155" s="242" t="s">
        <v>186</v>
      </c>
    </row>
    <row r="1156" s="14" customFormat="1">
      <c r="A1156" s="14"/>
      <c r="B1156" s="243"/>
      <c r="C1156" s="244"/>
      <c r="D1156" s="234" t="s">
        <v>196</v>
      </c>
      <c r="E1156" s="245" t="s">
        <v>19</v>
      </c>
      <c r="F1156" s="246" t="s">
        <v>3520</v>
      </c>
      <c r="G1156" s="244"/>
      <c r="H1156" s="247">
        <v>31.734000000000002</v>
      </c>
      <c r="I1156" s="248"/>
      <c r="J1156" s="244"/>
      <c r="K1156" s="244"/>
      <c r="L1156" s="249"/>
      <c r="M1156" s="250"/>
      <c r="N1156" s="251"/>
      <c r="O1156" s="251"/>
      <c r="P1156" s="251"/>
      <c r="Q1156" s="251"/>
      <c r="R1156" s="251"/>
      <c r="S1156" s="251"/>
      <c r="T1156" s="252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53" t="s">
        <v>196</v>
      </c>
      <c r="AU1156" s="253" t="s">
        <v>85</v>
      </c>
      <c r="AV1156" s="14" t="s">
        <v>85</v>
      </c>
      <c r="AW1156" s="14" t="s">
        <v>33</v>
      </c>
      <c r="AX1156" s="14" t="s">
        <v>72</v>
      </c>
      <c r="AY1156" s="253" t="s">
        <v>186</v>
      </c>
    </row>
    <row r="1157" s="13" customFormat="1">
      <c r="A1157" s="13"/>
      <c r="B1157" s="232"/>
      <c r="C1157" s="233"/>
      <c r="D1157" s="234" t="s">
        <v>196</v>
      </c>
      <c r="E1157" s="235" t="s">
        <v>19</v>
      </c>
      <c r="F1157" s="236" t="s">
        <v>3521</v>
      </c>
      <c r="G1157" s="233"/>
      <c r="H1157" s="235" t="s">
        <v>19</v>
      </c>
      <c r="I1157" s="237"/>
      <c r="J1157" s="233"/>
      <c r="K1157" s="233"/>
      <c r="L1157" s="238"/>
      <c r="M1157" s="239"/>
      <c r="N1157" s="240"/>
      <c r="O1157" s="240"/>
      <c r="P1157" s="240"/>
      <c r="Q1157" s="240"/>
      <c r="R1157" s="240"/>
      <c r="S1157" s="240"/>
      <c r="T1157" s="241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42" t="s">
        <v>196</v>
      </c>
      <c r="AU1157" s="242" t="s">
        <v>85</v>
      </c>
      <c r="AV1157" s="13" t="s">
        <v>79</v>
      </c>
      <c r="AW1157" s="13" t="s">
        <v>33</v>
      </c>
      <c r="AX1157" s="13" t="s">
        <v>72</v>
      </c>
      <c r="AY1157" s="242" t="s">
        <v>186</v>
      </c>
    </row>
    <row r="1158" s="13" customFormat="1">
      <c r="A1158" s="13"/>
      <c r="B1158" s="232"/>
      <c r="C1158" s="233"/>
      <c r="D1158" s="234" t="s">
        <v>196</v>
      </c>
      <c r="E1158" s="235" t="s">
        <v>19</v>
      </c>
      <c r="F1158" s="236" t="s">
        <v>3560</v>
      </c>
      <c r="G1158" s="233"/>
      <c r="H1158" s="235" t="s">
        <v>19</v>
      </c>
      <c r="I1158" s="237"/>
      <c r="J1158" s="233"/>
      <c r="K1158" s="233"/>
      <c r="L1158" s="238"/>
      <c r="M1158" s="239"/>
      <c r="N1158" s="240"/>
      <c r="O1158" s="240"/>
      <c r="P1158" s="240"/>
      <c r="Q1158" s="240"/>
      <c r="R1158" s="240"/>
      <c r="S1158" s="240"/>
      <c r="T1158" s="241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42" t="s">
        <v>196</v>
      </c>
      <c r="AU1158" s="242" t="s">
        <v>85</v>
      </c>
      <c r="AV1158" s="13" t="s">
        <v>79</v>
      </c>
      <c r="AW1158" s="13" t="s">
        <v>33</v>
      </c>
      <c r="AX1158" s="13" t="s">
        <v>72</v>
      </c>
      <c r="AY1158" s="242" t="s">
        <v>186</v>
      </c>
    </row>
    <row r="1159" s="14" customFormat="1">
      <c r="A1159" s="14"/>
      <c r="B1159" s="243"/>
      <c r="C1159" s="244"/>
      <c r="D1159" s="234" t="s">
        <v>196</v>
      </c>
      <c r="E1159" s="245" t="s">
        <v>19</v>
      </c>
      <c r="F1159" s="246" t="s">
        <v>3467</v>
      </c>
      <c r="G1159" s="244"/>
      <c r="H1159" s="247">
        <v>0</v>
      </c>
      <c r="I1159" s="248"/>
      <c r="J1159" s="244"/>
      <c r="K1159" s="244"/>
      <c r="L1159" s="249"/>
      <c r="M1159" s="250"/>
      <c r="N1159" s="251"/>
      <c r="O1159" s="251"/>
      <c r="P1159" s="251"/>
      <c r="Q1159" s="251"/>
      <c r="R1159" s="251"/>
      <c r="S1159" s="251"/>
      <c r="T1159" s="252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T1159" s="253" t="s">
        <v>196</v>
      </c>
      <c r="AU1159" s="253" t="s">
        <v>85</v>
      </c>
      <c r="AV1159" s="14" t="s">
        <v>85</v>
      </c>
      <c r="AW1159" s="14" t="s">
        <v>33</v>
      </c>
      <c r="AX1159" s="14" t="s">
        <v>72</v>
      </c>
      <c r="AY1159" s="253" t="s">
        <v>186</v>
      </c>
    </row>
    <row r="1160" s="13" customFormat="1">
      <c r="A1160" s="13"/>
      <c r="B1160" s="232"/>
      <c r="C1160" s="233"/>
      <c r="D1160" s="234" t="s">
        <v>196</v>
      </c>
      <c r="E1160" s="235" t="s">
        <v>19</v>
      </c>
      <c r="F1160" s="236" t="s">
        <v>3561</v>
      </c>
      <c r="G1160" s="233"/>
      <c r="H1160" s="235" t="s">
        <v>19</v>
      </c>
      <c r="I1160" s="237"/>
      <c r="J1160" s="233"/>
      <c r="K1160" s="233"/>
      <c r="L1160" s="238"/>
      <c r="M1160" s="239"/>
      <c r="N1160" s="240"/>
      <c r="O1160" s="240"/>
      <c r="P1160" s="240"/>
      <c r="Q1160" s="240"/>
      <c r="R1160" s="240"/>
      <c r="S1160" s="240"/>
      <c r="T1160" s="241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42" t="s">
        <v>196</v>
      </c>
      <c r="AU1160" s="242" t="s">
        <v>85</v>
      </c>
      <c r="AV1160" s="13" t="s">
        <v>79</v>
      </c>
      <c r="AW1160" s="13" t="s">
        <v>33</v>
      </c>
      <c r="AX1160" s="13" t="s">
        <v>72</v>
      </c>
      <c r="AY1160" s="242" t="s">
        <v>186</v>
      </c>
    </row>
    <row r="1161" s="14" customFormat="1">
      <c r="A1161" s="14"/>
      <c r="B1161" s="243"/>
      <c r="C1161" s="244"/>
      <c r="D1161" s="234" t="s">
        <v>196</v>
      </c>
      <c r="E1161" s="245" t="s">
        <v>19</v>
      </c>
      <c r="F1161" s="246" t="s">
        <v>3467</v>
      </c>
      <c r="G1161" s="244"/>
      <c r="H1161" s="247">
        <v>0</v>
      </c>
      <c r="I1161" s="248"/>
      <c r="J1161" s="244"/>
      <c r="K1161" s="244"/>
      <c r="L1161" s="249"/>
      <c r="M1161" s="250"/>
      <c r="N1161" s="251"/>
      <c r="O1161" s="251"/>
      <c r="P1161" s="251"/>
      <c r="Q1161" s="251"/>
      <c r="R1161" s="251"/>
      <c r="S1161" s="251"/>
      <c r="T1161" s="252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3" t="s">
        <v>196</v>
      </c>
      <c r="AU1161" s="253" t="s">
        <v>85</v>
      </c>
      <c r="AV1161" s="14" t="s">
        <v>85</v>
      </c>
      <c r="AW1161" s="14" t="s">
        <v>33</v>
      </c>
      <c r="AX1161" s="14" t="s">
        <v>72</v>
      </c>
      <c r="AY1161" s="253" t="s">
        <v>186</v>
      </c>
    </row>
    <row r="1162" s="2" customFormat="1" ht="24.15" customHeight="1">
      <c r="A1162" s="38"/>
      <c r="B1162" s="39"/>
      <c r="C1162" s="213" t="s">
        <v>1075</v>
      </c>
      <c r="D1162" s="213" t="s">
        <v>188</v>
      </c>
      <c r="E1162" s="214" t="s">
        <v>3562</v>
      </c>
      <c r="F1162" s="215" t="s">
        <v>3563</v>
      </c>
      <c r="G1162" s="216" t="s">
        <v>256</v>
      </c>
      <c r="H1162" s="217">
        <v>516.78800000000001</v>
      </c>
      <c r="I1162" s="218"/>
      <c r="J1162" s="219">
        <f>ROUND(I1162*H1162,2)</f>
        <v>0</v>
      </c>
      <c r="K1162" s="220"/>
      <c r="L1162" s="44"/>
      <c r="M1162" s="221" t="s">
        <v>19</v>
      </c>
      <c r="N1162" s="222" t="s">
        <v>44</v>
      </c>
      <c r="O1162" s="84"/>
      <c r="P1162" s="223">
        <f>O1162*H1162</f>
        <v>0</v>
      </c>
      <c r="Q1162" s="223">
        <v>0</v>
      </c>
      <c r="R1162" s="223">
        <f>Q1162*H1162</f>
        <v>0</v>
      </c>
      <c r="S1162" s="223">
        <v>0</v>
      </c>
      <c r="T1162" s="224">
        <f>S1162*H1162</f>
        <v>0</v>
      </c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R1162" s="225" t="s">
        <v>306</v>
      </c>
      <c r="AT1162" s="225" t="s">
        <v>188</v>
      </c>
      <c r="AU1162" s="225" t="s">
        <v>85</v>
      </c>
      <c r="AY1162" s="17" t="s">
        <v>186</v>
      </c>
      <c r="BE1162" s="226">
        <f>IF(N1162="základní",J1162,0)</f>
        <v>0</v>
      </c>
      <c r="BF1162" s="226">
        <f>IF(N1162="snížená",J1162,0)</f>
        <v>0</v>
      </c>
      <c r="BG1162" s="226">
        <f>IF(N1162="zákl. přenesená",J1162,0)</f>
        <v>0</v>
      </c>
      <c r="BH1162" s="226">
        <f>IF(N1162="sníž. přenesená",J1162,0)</f>
        <v>0</v>
      </c>
      <c r="BI1162" s="226">
        <f>IF(N1162="nulová",J1162,0)</f>
        <v>0</v>
      </c>
      <c r="BJ1162" s="17" t="s">
        <v>85</v>
      </c>
      <c r="BK1162" s="226">
        <f>ROUND(I1162*H1162,2)</f>
        <v>0</v>
      </c>
      <c r="BL1162" s="17" t="s">
        <v>306</v>
      </c>
      <c r="BM1162" s="225" t="s">
        <v>3564</v>
      </c>
    </row>
    <row r="1163" s="2" customFormat="1">
      <c r="A1163" s="38"/>
      <c r="B1163" s="39"/>
      <c r="C1163" s="40"/>
      <c r="D1163" s="227" t="s">
        <v>194</v>
      </c>
      <c r="E1163" s="40"/>
      <c r="F1163" s="228" t="s">
        <v>3565</v>
      </c>
      <c r="G1163" s="40"/>
      <c r="H1163" s="40"/>
      <c r="I1163" s="229"/>
      <c r="J1163" s="40"/>
      <c r="K1163" s="40"/>
      <c r="L1163" s="44"/>
      <c r="M1163" s="230"/>
      <c r="N1163" s="231"/>
      <c r="O1163" s="84"/>
      <c r="P1163" s="84"/>
      <c r="Q1163" s="84"/>
      <c r="R1163" s="84"/>
      <c r="S1163" s="84"/>
      <c r="T1163" s="85"/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T1163" s="17" t="s">
        <v>194</v>
      </c>
      <c r="AU1163" s="17" t="s">
        <v>85</v>
      </c>
    </row>
    <row r="1164" s="2" customFormat="1" ht="33" customHeight="1">
      <c r="A1164" s="38"/>
      <c r="B1164" s="39"/>
      <c r="C1164" s="213" t="s">
        <v>1081</v>
      </c>
      <c r="D1164" s="213" t="s">
        <v>188</v>
      </c>
      <c r="E1164" s="214" t="s">
        <v>3566</v>
      </c>
      <c r="F1164" s="215" t="s">
        <v>3567</v>
      </c>
      <c r="G1164" s="216" t="s">
        <v>256</v>
      </c>
      <c r="H1164" s="217">
        <v>859.15599999999995</v>
      </c>
      <c r="I1164" s="218"/>
      <c r="J1164" s="219">
        <f>ROUND(I1164*H1164,2)</f>
        <v>0</v>
      </c>
      <c r="K1164" s="220"/>
      <c r="L1164" s="44"/>
      <c r="M1164" s="221" t="s">
        <v>19</v>
      </c>
      <c r="N1164" s="222" t="s">
        <v>44</v>
      </c>
      <c r="O1164" s="84"/>
      <c r="P1164" s="223">
        <f>O1164*H1164</f>
        <v>0</v>
      </c>
      <c r="Q1164" s="223">
        <v>0.000205</v>
      </c>
      <c r="R1164" s="223">
        <f>Q1164*H1164</f>
        <v>0.17612697999999999</v>
      </c>
      <c r="S1164" s="223">
        <v>0</v>
      </c>
      <c r="T1164" s="224">
        <f>S1164*H1164</f>
        <v>0</v>
      </c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R1164" s="225" t="s">
        <v>306</v>
      </c>
      <c r="AT1164" s="225" t="s">
        <v>188</v>
      </c>
      <c r="AU1164" s="225" t="s">
        <v>85</v>
      </c>
      <c r="AY1164" s="17" t="s">
        <v>186</v>
      </c>
      <c r="BE1164" s="226">
        <f>IF(N1164="základní",J1164,0)</f>
        <v>0</v>
      </c>
      <c r="BF1164" s="226">
        <f>IF(N1164="snížená",J1164,0)</f>
        <v>0</v>
      </c>
      <c r="BG1164" s="226">
        <f>IF(N1164="zákl. přenesená",J1164,0)</f>
        <v>0</v>
      </c>
      <c r="BH1164" s="226">
        <f>IF(N1164="sníž. přenesená",J1164,0)</f>
        <v>0</v>
      </c>
      <c r="BI1164" s="226">
        <f>IF(N1164="nulová",J1164,0)</f>
        <v>0</v>
      </c>
      <c r="BJ1164" s="17" t="s">
        <v>85</v>
      </c>
      <c r="BK1164" s="226">
        <f>ROUND(I1164*H1164,2)</f>
        <v>0</v>
      </c>
      <c r="BL1164" s="17" t="s">
        <v>306</v>
      </c>
      <c r="BM1164" s="225" t="s">
        <v>3568</v>
      </c>
    </row>
    <row r="1165" s="2" customFormat="1">
      <c r="A1165" s="38"/>
      <c r="B1165" s="39"/>
      <c r="C1165" s="40"/>
      <c r="D1165" s="227" t="s">
        <v>194</v>
      </c>
      <c r="E1165" s="40"/>
      <c r="F1165" s="228" t="s">
        <v>3569</v>
      </c>
      <c r="G1165" s="40"/>
      <c r="H1165" s="40"/>
      <c r="I1165" s="229"/>
      <c r="J1165" s="40"/>
      <c r="K1165" s="40"/>
      <c r="L1165" s="44"/>
      <c r="M1165" s="230"/>
      <c r="N1165" s="231"/>
      <c r="O1165" s="84"/>
      <c r="P1165" s="84"/>
      <c r="Q1165" s="84"/>
      <c r="R1165" s="84"/>
      <c r="S1165" s="84"/>
      <c r="T1165" s="85"/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T1165" s="17" t="s">
        <v>194</v>
      </c>
      <c r="AU1165" s="17" t="s">
        <v>85</v>
      </c>
    </row>
    <row r="1166" s="2" customFormat="1" ht="37.8" customHeight="1">
      <c r="A1166" s="38"/>
      <c r="B1166" s="39"/>
      <c r="C1166" s="213" t="s">
        <v>1086</v>
      </c>
      <c r="D1166" s="213" t="s">
        <v>188</v>
      </c>
      <c r="E1166" s="214" t="s">
        <v>1132</v>
      </c>
      <c r="F1166" s="215" t="s">
        <v>1133</v>
      </c>
      <c r="G1166" s="216" t="s">
        <v>256</v>
      </c>
      <c r="H1166" s="217">
        <v>859.15599999999995</v>
      </c>
      <c r="I1166" s="218"/>
      <c r="J1166" s="219">
        <f>ROUND(I1166*H1166,2)</f>
        <v>0</v>
      </c>
      <c r="K1166" s="220"/>
      <c r="L1166" s="44"/>
      <c r="M1166" s="221" t="s">
        <v>19</v>
      </c>
      <c r="N1166" s="222" t="s">
        <v>44</v>
      </c>
      <c r="O1166" s="84"/>
      <c r="P1166" s="223">
        <f>O1166*H1166</f>
        <v>0</v>
      </c>
      <c r="Q1166" s="223">
        <v>0.00025839999999999999</v>
      </c>
      <c r="R1166" s="223">
        <f>Q1166*H1166</f>
        <v>0.22200591039999998</v>
      </c>
      <c r="S1166" s="223">
        <v>0</v>
      </c>
      <c r="T1166" s="224">
        <f>S1166*H1166</f>
        <v>0</v>
      </c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R1166" s="225" t="s">
        <v>306</v>
      </c>
      <c r="AT1166" s="225" t="s">
        <v>188</v>
      </c>
      <c r="AU1166" s="225" t="s">
        <v>85</v>
      </c>
      <c r="AY1166" s="17" t="s">
        <v>186</v>
      </c>
      <c r="BE1166" s="226">
        <f>IF(N1166="základní",J1166,0)</f>
        <v>0</v>
      </c>
      <c r="BF1166" s="226">
        <f>IF(N1166="snížená",J1166,0)</f>
        <v>0</v>
      </c>
      <c r="BG1166" s="226">
        <f>IF(N1166="zákl. přenesená",J1166,0)</f>
        <v>0</v>
      </c>
      <c r="BH1166" s="226">
        <f>IF(N1166="sníž. přenesená",J1166,0)</f>
        <v>0</v>
      </c>
      <c r="BI1166" s="226">
        <f>IF(N1166="nulová",J1166,0)</f>
        <v>0</v>
      </c>
      <c r="BJ1166" s="17" t="s">
        <v>85</v>
      </c>
      <c r="BK1166" s="226">
        <f>ROUND(I1166*H1166,2)</f>
        <v>0</v>
      </c>
      <c r="BL1166" s="17" t="s">
        <v>306</v>
      </c>
      <c r="BM1166" s="225" t="s">
        <v>3570</v>
      </c>
    </row>
    <row r="1167" s="2" customFormat="1">
      <c r="A1167" s="38"/>
      <c r="B1167" s="39"/>
      <c r="C1167" s="40"/>
      <c r="D1167" s="227" t="s">
        <v>194</v>
      </c>
      <c r="E1167" s="40"/>
      <c r="F1167" s="228" t="s">
        <v>1135</v>
      </c>
      <c r="G1167" s="40"/>
      <c r="H1167" s="40"/>
      <c r="I1167" s="229"/>
      <c r="J1167" s="40"/>
      <c r="K1167" s="40"/>
      <c r="L1167" s="44"/>
      <c r="M1167" s="230"/>
      <c r="N1167" s="231"/>
      <c r="O1167" s="84"/>
      <c r="P1167" s="84"/>
      <c r="Q1167" s="84"/>
      <c r="R1167" s="84"/>
      <c r="S1167" s="84"/>
      <c r="T1167" s="85"/>
      <c r="U1167" s="38"/>
      <c r="V1167" s="38"/>
      <c r="W1167" s="38"/>
      <c r="X1167" s="38"/>
      <c r="Y1167" s="38"/>
      <c r="Z1167" s="38"/>
      <c r="AA1167" s="38"/>
      <c r="AB1167" s="38"/>
      <c r="AC1167" s="38"/>
      <c r="AD1167" s="38"/>
      <c r="AE1167" s="38"/>
      <c r="AT1167" s="17" t="s">
        <v>194</v>
      </c>
      <c r="AU1167" s="17" t="s">
        <v>85</v>
      </c>
    </row>
    <row r="1168" s="2" customFormat="1" ht="44.25" customHeight="1">
      <c r="A1168" s="38"/>
      <c r="B1168" s="39"/>
      <c r="C1168" s="213" t="s">
        <v>1091</v>
      </c>
      <c r="D1168" s="213" t="s">
        <v>188</v>
      </c>
      <c r="E1168" s="214" t="s">
        <v>3571</v>
      </c>
      <c r="F1168" s="215" t="s">
        <v>3572</v>
      </c>
      <c r="G1168" s="216" t="s">
        <v>256</v>
      </c>
      <c r="H1168" s="217">
        <v>33.088000000000001</v>
      </c>
      <c r="I1168" s="218"/>
      <c r="J1168" s="219">
        <f>ROUND(I1168*H1168,2)</f>
        <v>0</v>
      </c>
      <c r="K1168" s="220"/>
      <c r="L1168" s="44"/>
      <c r="M1168" s="221" t="s">
        <v>19</v>
      </c>
      <c r="N1168" s="222" t="s">
        <v>44</v>
      </c>
      <c r="O1168" s="84"/>
      <c r="P1168" s="223">
        <f>O1168*H1168</f>
        <v>0</v>
      </c>
      <c r="Q1168" s="223">
        <v>0</v>
      </c>
      <c r="R1168" s="223">
        <f>Q1168*H1168</f>
        <v>0</v>
      </c>
      <c r="S1168" s="223">
        <v>0</v>
      </c>
      <c r="T1168" s="224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25" t="s">
        <v>306</v>
      </c>
      <c r="AT1168" s="225" t="s">
        <v>188</v>
      </c>
      <c r="AU1168" s="225" t="s">
        <v>85</v>
      </c>
      <c r="AY1168" s="17" t="s">
        <v>186</v>
      </c>
      <c r="BE1168" s="226">
        <f>IF(N1168="základní",J1168,0)</f>
        <v>0</v>
      </c>
      <c r="BF1168" s="226">
        <f>IF(N1168="snížená",J1168,0)</f>
        <v>0</v>
      </c>
      <c r="BG1168" s="226">
        <f>IF(N1168="zákl. přenesená",J1168,0)</f>
        <v>0</v>
      </c>
      <c r="BH1168" s="226">
        <f>IF(N1168="sníž. přenesená",J1168,0)</f>
        <v>0</v>
      </c>
      <c r="BI1168" s="226">
        <f>IF(N1168="nulová",J1168,0)</f>
        <v>0</v>
      </c>
      <c r="BJ1168" s="17" t="s">
        <v>85</v>
      </c>
      <c r="BK1168" s="226">
        <f>ROUND(I1168*H1168,2)</f>
        <v>0</v>
      </c>
      <c r="BL1168" s="17" t="s">
        <v>306</v>
      </c>
      <c r="BM1168" s="225" t="s">
        <v>3573</v>
      </c>
    </row>
    <row r="1169" s="2" customFormat="1">
      <c r="A1169" s="38"/>
      <c r="B1169" s="39"/>
      <c r="C1169" s="40"/>
      <c r="D1169" s="227" t="s">
        <v>194</v>
      </c>
      <c r="E1169" s="40"/>
      <c r="F1169" s="228" t="s">
        <v>3574</v>
      </c>
      <c r="G1169" s="40"/>
      <c r="H1169" s="40"/>
      <c r="I1169" s="229"/>
      <c r="J1169" s="40"/>
      <c r="K1169" s="40"/>
      <c r="L1169" s="44"/>
      <c r="M1169" s="230"/>
      <c r="N1169" s="231"/>
      <c r="O1169" s="84"/>
      <c r="P1169" s="84"/>
      <c r="Q1169" s="84"/>
      <c r="R1169" s="84"/>
      <c r="S1169" s="84"/>
      <c r="T1169" s="85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7" t="s">
        <v>194</v>
      </c>
      <c r="AU1169" s="17" t="s">
        <v>85</v>
      </c>
    </row>
    <row r="1170" s="13" customFormat="1">
      <c r="A1170" s="13"/>
      <c r="B1170" s="232"/>
      <c r="C1170" s="233"/>
      <c r="D1170" s="234" t="s">
        <v>196</v>
      </c>
      <c r="E1170" s="235" t="s">
        <v>19</v>
      </c>
      <c r="F1170" s="236" t="s">
        <v>287</v>
      </c>
      <c r="G1170" s="233"/>
      <c r="H1170" s="235" t="s">
        <v>19</v>
      </c>
      <c r="I1170" s="237"/>
      <c r="J1170" s="233"/>
      <c r="K1170" s="233"/>
      <c r="L1170" s="238"/>
      <c r="M1170" s="239"/>
      <c r="N1170" s="240"/>
      <c r="O1170" s="240"/>
      <c r="P1170" s="240"/>
      <c r="Q1170" s="240"/>
      <c r="R1170" s="240"/>
      <c r="S1170" s="240"/>
      <c r="T1170" s="241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42" t="s">
        <v>196</v>
      </c>
      <c r="AU1170" s="242" t="s">
        <v>85</v>
      </c>
      <c r="AV1170" s="13" t="s">
        <v>79</v>
      </c>
      <c r="AW1170" s="13" t="s">
        <v>33</v>
      </c>
      <c r="AX1170" s="13" t="s">
        <v>72</v>
      </c>
      <c r="AY1170" s="242" t="s">
        <v>186</v>
      </c>
    </row>
    <row r="1171" s="13" customFormat="1">
      <c r="A1171" s="13"/>
      <c r="B1171" s="232"/>
      <c r="C1171" s="233"/>
      <c r="D1171" s="234" t="s">
        <v>196</v>
      </c>
      <c r="E1171" s="235" t="s">
        <v>19</v>
      </c>
      <c r="F1171" s="236" t="s">
        <v>2852</v>
      </c>
      <c r="G1171" s="233"/>
      <c r="H1171" s="235" t="s">
        <v>19</v>
      </c>
      <c r="I1171" s="237"/>
      <c r="J1171" s="233"/>
      <c r="K1171" s="233"/>
      <c r="L1171" s="238"/>
      <c r="M1171" s="239"/>
      <c r="N1171" s="240"/>
      <c r="O1171" s="240"/>
      <c r="P1171" s="240"/>
      <c r="Q1171" s="240"/>
      <c r="R1171" s="240"/>
      <c r="S1171" s="240"/>
      <c r="T1171" s="241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42" t="s">
        <v>196</v>
      </c>
      <c r="AU1171" s="242" t="s">
        <v>85</v>
      </c>
      <c r="AV1171" s="13" t="s">
        <v>79</v>
      </c>
      <c r="AW1171" s="13" t="s">
        <v>33</v>
      </c>
      <c r="AX1171" s="13" t="s">
        <v>72</v>
      </c>
      <c r="AY1171" s="242" t="s">
        <v>186</v>
      </c>
    </row>
    <row r="1172" s="13" customFormat="1">
      <c r="A1172" s="13"/>
      <c r="B1172" s="232"/>
      <c r="C1172" s="233"/>
      <c r="D1172" s="234" t="s">
        <v>196</v>
      </c>
      <c r="E1172" s="235" t="s">
        <v>19</v>
      </c>
      <c r="F1172" s="236" t="s">
        <v>3528</v>
      </c>
      <c r="G1172" s="233"/>
      <c r="H1172" s="235" t="s">
        <v>19</v>
      </c>
      <c r="I1172" s="237"/>
      <c r="J1172" s="233"/>
      <c r="K1172" s="233"/>
      <c r="L1172" s="238"/>
      <c r="M1172" s="239"/>
      <c r="N1172" s="240"/>
      <c r="O1172" s="240"/>
      <c r="P1172" s="240"/>
      <c r="Q1172" s="240"/>
      <c r="R1172" s="240"/>
      <c r="S1172" s="240"/>
      <c r="T1172" s="241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42" t="s">
        <v>196</v>
      </c>
      <c r="AU1172" s="242" t="s">
        <v>85</v>
      </c>
      <c r="AV1172" s="13" t="s">
        <v>79</v>
      </c>
      <c r="AW1172" s="13" t="s">
        <v>33</v>
      </c>
      <c r="AX1172" s="13" t="s">
        <v>72</v>
      </c>
      <c r="AY1172" s="242" t="s">
        <v>186</v>
      </c>
    </row>
    <row r="1173" s="13" customFormat="1">
      <c r="A1173" s="13"/>
      <c r="B1173" s="232"/>
      <c r="C1173" s="233"/>
      <c r="D1173" s="234" t="s">
        <v>196</v>
      </c>
      <c r="E1173" s="235" t="s">
        <v>19</v>
      </c>
      <c r="F1173" s="236" t="s">
        <v>3575</v>
      </c>
      <c r="G1173" s="233"/>
      <c r="H1173" s="235" t="s">
        <v>19</v>
      </c>
      <c r="I1173" s="237"/>
      <c r="J1173" s="233"/>
      <c r="K1173" s="233"/>
      <c r="L1173" s="238"/>
      <c r="M1173" s="239"/>
      <c r="N1173" s="240"/>
      <c r="O1173" s="240"/>
      <c r="P1173" s="240"/>
      <c r="Q1173" s="240"/>
      <c r="R1173" s="240"/>
      <c r="S1173" s="240"/>
      <c r="T1173" s="241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42" t="s">
        <v>196</v>
      </c>
      <c r="AU1173" s="242" t="s">
        <v>85</v>
      </c>
      <c r="AV1173" s="13" t="s">
        <v>79</v>
      </c>
      <c r="AW1173" s="13" t="s">
        <v>33</v>
      </c>
      <c r="AX1173" s="13" t="s">
        <v>72</v>
      </c>
      <c r="AY1173" s="242" t="s">
        <v>186</v>
      </c>
    </row>
    <row r="1174" s="13" customFormat="1">
      <c r="A1174" s="13"/>
      <c r="B1174" s="232"/>
      <c r="C1174" s="233"/>
      <c r="D1174" s="234" t="s">
        <v>196</v>
      </c>
      <c r="E1174" s="235" t="s">
        <v>19</v>
      </c>
      <c r="F1174" s="236" t="s">
        <v>3576</v>
      </c>
      <c r="G1174" s="233"/>
      <c r="H1174" s="235" t="s">
        <v>19</v>
      </c>
      <c r="I1174" s="237"/>
      <c r="J1174" s="233"/>
      <c r="K1174" s="233"/>
      <c r="L1174" s="238"/>
      <c r="M1174" s="239"/>
      <c r="N1174" s="240"/>
      <c r="O1174" s="240"/>
      <c r="P1174" s="240"/>
      <c r="Q1174" s="240"/>
      <c r="R1174" s="240"/>
      <c r="S1174" s="240"/>
      <c r="T1174" s="241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42" t="s">
        <v>196</v>
      </c>
      <c r="AU1174" s="242" t="s">
        <v>85</v>
      </c>
      <c r="AV1174" s="13" t="s">
        <v>79</v>
      </c>
      <c r="AW1174" s="13" t="s">
        <v>33</v>
      </c>
      <c r="AX1174" s="13" t="s">
        <v>72</v>
      </c>
      <c r="AY1174" s="242" t="s">
        <v>186</v>
      </c>
    </row>
    <row r="1175" s="14" customFormat="1">
      <c r="A1175" s="14"/>
      <c r="B1175" s="243"/>
      <c r="C1175" s="244"/>
      <c r="D1175" s="234" t="s">
        <v>196</v>
      </c>
      <c r="E1175" s="245" t="s">
        <v>19</v>
      </c>
      <c r="F1175" s="246" t="s">
        <v>3466</v>
      </c>
      <c r="G1175" s="244"/>
      <c r="H1175" s="247">
        <v>1.49</v>
      </c>
      <c r="I1175" s="248"/>
      <c r="J1175" s="244"/>
      <c r="K1175" s="244"/>
      <c r="L1175" s="249"/>
      <c r="M1175" s="250"/>
      <c r="N1175" s="251"/>
      <c r="O1175" s="251"/>
      <c r="P1175" s="251"/>
      <c r="Q1175" s="251"/>
      <c r="R1175" s="251"/>
      <c r="S1175" s="251"/>
      <c r="T1175" s="252"/>
      <c r="U1175" s="14"/>
      <c r="V1175" s="14"/>
      <c r="W1175" s="14"/>
      <c r="X1175" s="14"/>
      <c r="Y1175" s="14"/>
      <c r="Z1175" s="14"/>
      <c r="AA1175" s="14"/>
      <c r="AB1175" s="14"/>
      <c r="AC1175" s="14"/>
      <c r="AD1175" s="14"/>
      <c r="AE1175" s="14"/>
      <c r="AT1175" s="253" t="s">
        <v>196</v>
      </c>
      <c r="AU1175" s="253" t="s">
        <v>85</v>
      </c>
      <c r="AV1175" s="14" t="s">
        <v>85</v>
      </c>
      <c r="AW1175" s="14" t="s">
        <v>33</v>
      </c>
      <c r="AX1175" s="14" t="s">
        <v>72</v>
      </c>
      <c r="AY1175" s="253" t="s">
        <v>186</v>
      </c>
    </row>
    <row r="1176" s="14" customFormat="1">
      <c r="A1176" s="14"/>
      <c r="B1176" s="243"/>
      <c r="C1176" s="244"/>
      <c r="D1176" s="234" t="s">
        <v>196</v>
      </c>
      <c r="E1176" s="245" t="s">
        <v>19</v>
      </c>
      <c r="F1176" s="246" t="s">
        <v>3467</v>
      </c>
      <c r="G1176" s="244"/>
      <c r="H1176" s="247">
        <v>0</v>
      </c>
      <c r="I1176" s="248"/>
      <c r="J1176" s="244"/>
      <c r="K1176" s="244"/>
      <c r="L1176" s="249"/>
      <c r="M1176" s="250"/>
      <c r="N1176" s="251"/>
      <c r="O1176" s="251"/>
      <c r="P1176" s="251"/>
      <c r="Q1176" s="251"/>
      <c r="R1176" s="251"/>
      <c r="S1176" s="251"/>
      <c r="T1176" s="252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53" t="s">
        <v>196</v>
      </c>
      <c r="AU1176" s="253" t="s">
        <v>85</v>
      </c>
      <c r="AV1176" s="14" t="s">
        <v>85</v>
      </c>
      <c r="AW1176" s="14" t="s">
        <v>33</v>
      </c>
      <c r="AX1176" s="14" t="s">
        <v>72</v>
      </c>
      <c r="AY1176" s="253" t="s">
        <v>186</v>
      </c>
    </row>
    <row r="1177" s="14" customFormat="1">
      <c r="A1177" s="14"/>
      <c r="B1177" s="243"/>
      <c r="C1177" s="244"/>
      <c r="D1177" s="234" t="s">
        <v>196</v>
      </c>
      <c r="E1177" s="245" t="s">
        <v>19</v>
      </c>
      <c r="F1177" s="246" t="s">
        <v>3468</v>
      </c>
      <c r="G1177" s="244"/>
      <c r="H1177" s="247">
        <v>1.4299999999999999</v>
      </c>
      <c r="I1177" s="248"/>
      <c r="J1177" s="244"/>
      <c r="K1177" s="244"/>
      <c r="L1177" s="249"/>
      <c r="M1177" s="250"/>
      <c r="N1177" s="251"/>
      <c r="O1177" s="251"/>
      <c r="P1177" s="251"/>
      <c r="Q1177" s="251"/>
      <c r="R1177" s="251"/>
      <c r="S1177" s="251"/>
      <c r="T1177" s="252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53" t="s">
        <v>196</v>
      </c>
      <c r="AU1177" s="253" t="s">
        <v>85</v>
      </c>
      <c r="AV1177" s="14" t="s">
        <v>85</v>
      </c>
      <c r="AW1177" s="14" t="s">
        <v>33</v>
      </c>
      <c r="AX1177" s="14" t="s">
        <v>72</v>
      </c>
      <c r="AY1177" s="253" t="s">
        <v>186</v>
      </c>
    </row>
    <row r="1178" s="14" customFormat="1">
      <c r="A1178" s="14"/>
      <c r="B1178" s="243"/>
      <c r="C1178" s="244"/>
      <c r="D1178" s="234" t="s">
        <v>196</v>
      </c>
      <c r="E1178" s="245" t="s">
        <v>19</v>
      </c>
      <c r="F1178" s="246" t="s">
        <v>3467</v>
      </c>
      <c r="G1178" s="244"/>
      <c r="H1178" s="247">
        <v>0</v>
      </c>
      <c r="I1178" s="248"/>
      <c r="J1178" s="244"/>
      <c r="K1178" s="244"/>
      <c r="L1178" s="249"/>
      <c r="M1178" s="250"/>
      <c r="N1178" s="251"/>
      <c r="O1178" s="251"/>
      <c r="P1178" s="251"/>
      <c r="Q1178" s="251"/>
      <c r="R1178" s="251"/>
      <c r="S1178" s="251"/>
      <c r="T1178" s="252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T1178" s="253" t="s">
        <v>196</v>
      </c>
      <c r="AU1178" s="253" t="s">
        <v>85</v>
      </c>
      <c r="AV1178" s="14" t="s">
        <v>85</v>
      </c>
      <c r="AW1178" s="14" t="s">
        <v>33</v>
      </c>
      <c r="AX1178" s="14" t="s">
        <v>72</v>
      </c>
      <c r="AY1178" s="253" t="s">
        <v>186</v>
      </c>
    </row>
    <row r="1179" s="13" customFormat="1">
      <c r="A1179" s="13"/>
      <c r="B1179" s="232"/>
      <c r="C1179" s="233"/>
      <c r="D1179" s="234" t="s">
        <v>196</v>
      </c>
      <c r="E1179" s="235" t="s">
        <v>19</v>
      </c>
      <c r="F1179" s="236" t="s">
        <v>2857</v>
      </c>
      <c r="G1179" s="233"/>
      <c r="H1179" s="235" t="s">
        <v>19</v>
      </c>
      <c r="I1179" s="237"/>
      <c r="J1179" s="233"/>
      <c r="K1179" s="233"/>
      <c r="L1179" s="238"/>
      <c r="M1179" s="239"/>
      <c r="N1179" s="240"/>
      <c r="O1179" s="240"/>
      <c r="P1179" s="240"/>
      <c r="Q1179" s="240"/>
      <c r="R1179" s="240"/>
      <c r="S1179" s="240"/>
      <c r="T1179" s="241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42" t="s">
        <v>196</v>
      </c>
      <c r="AU1179" s="242" t="s">
        <v>85</v>
      </c>
      <c r="AV1179" s="13" t="s">
        <v>79</v>
      </c>
      <c r="AW1179" s="13" t="s">
        <v>33</v>
      </c>
      <c r="AX1179" s="13" t="s">
        <v>72</v>
      </c>
      <c r="AY1179" s="242" t="s">
        <v>186</v>
      </c>
    </row>
    <row r="1180" s="13" customFormat="1">
      <c r="A1180" s="13"/>
      <c r="B1180" s="232"/>
      <c r="C1180" s="233"/>
      <c r="D1180" s="234" t="s">
        <v>196</v>
      </c>
      <c r="E1180" s="235" t="s">
        <v>19</v>
      </c>
      <c r="F1180" s="236" t="s">
        <v>3531</v>
      </c>
      <c r="G1180" s="233"/>
      <c r="H1180" s="235" t="s">
        <v>19</v>
      </c>
      <c r="I1180" s="237"/>
      <c r="J1180" s="233"/>
      <c r="K1180" s="233"/>
      <c r="L1180" s="238"/>
      <c r="M1180" s="239"/>
      <c r="N1180" s="240"/>
      <c r="O1180" s="240"/>
      <c r="P1180" s="240"/>
      <c r="Q1180" s="240"/>
      <c r="R1180" s="240"/>
      <c r="S1180" s="240"/>
      <c r="T1180" s="241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42" t="s">
        <v>196</v>
      </c>
      <c r="AU1180" s="242" t="s">
        <v>85</v>
      </c>
      <c r="AV1180" s="13" t="s">
        <v>79</v>
      </c>
      <c r="AW1180" s="13" t="s">
        <v>33</v>
      </c>
      <c r="AX1180" s="13" t="s">
        <v>72</v>
      </c>
      <c r="AY1180" s="242" t="s">
        <v>186</v>
      </c>
    </row>
    <row r="1181" s="13" customFormat="1">
      <c r="A1181" s="13"/>
      <c r="B1181" s="232"/>
      <c r="C1181" s="233"/>
      <c r="D1181" s="234" t="s">
        <v>196</v>
      </c>
      <c r="E1181" s="235" t="s">
        <v>19</v>
      </c>
      <c r="F1181" s="236" t="s">
        <v>3577</v>
      </c>
      <c r="G1181" s="233"/>
      <c r="H1181" s="235" t="s">
        <v>19</v>
      </c>
      <c r="I1181" s="237"/>
      <c r="J1181" s="233"/>
      <c r="K1181" s="233"/>
      <c r="L1181" s="238"/>
      <c r="M1181" s="239"/>
      <c r="N1181" s="240"/>
      <c r="O1181" s="240"/>
      <c r="P1181" s="240"/>
      <c r="Q1181" s="240"/>
      <c r="R1181" s="240"/>
      <c r="S1181" s="240"/>
      <c r="T1181" s="241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42" t="s">
        <v>196</v>
      </c>
      <c r="AU1181" s="242" t="s">
        <v>85</v>
      </c>
      <c r="AV1181" s="13" t="s">
        <v>79</v>
      </c>
      <c r="AW1181" s="13" t="s">
        <v>33</v>
      </c>
      <c r="AX1181" s="13" t="s">
        <v>72</v>
      </c>
      <c r="AY1181" s="242" t="s">
        <v>186</v>
      </c>
    </row>
    <row r="1182" s="13" customFormat="1">
      <c r="A1182" s="13"/>
      <c r="B1182" s="232"/>
      <c r="C1182" s="233"/>
      <c r="D1182" s="234" t="s">
        <v>196</v>
      </c>
      <c r="E1182" s="235" t="s">
        <v>19</v>
      </c>
      <c r="F1182" s="236" t="s">
        <v>3578</v>
      </c>
      <c r="G1182" s="233"/>
      <c r="H1182" s="235" t="s">
        <v>19</v>
      </c>
      <c r="I1182" s="237"/>
      <c r="J1182" s="233"/>
      <c r="K1182" s="233"/>
      <c r="L1182" s="238"/>
      <c r="M1182" s="239"/>
      <c r="N1182" s="240"/>
      <c r="O1182" s="240"/>
      <c r="P1182" s="240"/>
      <c r="Q1182" s="240"/>
      <c r="R1182" s="240"/>
      <c r="S1182" s="240"/>
      <c r="T1182" s="241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42" t="s">
        <v>196</v>
      </c>
      <c r="AU1182" s="242" t="s">
        <v>85</v>
      </c>
      <c r="AV1182" s="13" t="s">
        <v>79</v>
      </c>
      <c r="AW1182" s="13" t="s">
        <v>33</v>
      </c>
      <c r="AX1182" s="13" t="s">
        <v>72</v>
      </c>
      <c r="AY1182" s="242" t="s">
        <v>186</v>
      </c>
    </row>
    <row r="1183" s="13" customFormat="1">
      <c r="A1183" s="13"/>
      <c r="B1183" s="232"/>
      <c r="C1183" s="233"/>
      <c r="D1183" s="234" t="s">
        <v>196</v>
      </c>
      <c r="E1183" s="235" t="s">
        <v>19</v>
      </c>
      <c r="F1183" s="236" t="s">
        <v>3532</v>
      </c>
      <c r="G1183" s="233"/>
      <c r="H1183" s="235" t="s">
        <v>19</v>
      </c>
      <c r="I1183" s="237"/>
      <c r="J1183" s="233"/>
      <c r="K1183" s="233"/>
      <c r="L1183" s="238"/>
      <c r="M1183" s="239"/>
      <c r="N1183" s="240"/>
      <c r="O1183" s="240"/>
      <c r="P1183" s="240"/>
      <c r="Q1183" s="240"/>
      <c r="R1183" s="240"/>
      <c r="S1183" s="240"/>
      <c r="T1183" s="241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42" t="s">
        <v>196</v>
      </c>
      <c r="AU1183" s="242" t="s">
        <v>85</v>
      </c>
      <c r="AV1183" s="13" t="s">
        <v>79</v>
      </c>
      <c r="AW1183" s="13" t="s">
        <v>33</v>
      </c>
      <c r="AX1183" s="13" t="s">
        <v>72</v>
      </c>
      <c r="AY1183" s="242" t="s">
        <v>186</v>
      </c>
    </row>
    <row r="1184" s="14" customFormat="1">
      <c r="A1184" s="14"/>
      <c r="B1184" s="243"/>
      <c r="C1184" s="244"/>
      <c r="D1184" s="234" t="s">
        <v>196</v>
      </c>
      <c r="E1184" s="245" t="s">
        <v>19</v>
      </c>
      <c r="F1184" s="246" t="s">
        <v>3467</v>
      </c>
      <c r="G1184" s="244"/>
      <c r="H1184" s="247">
        <v>0</v>
      </c>
      <c r="I1184" s="248"/>
      <c r="J1184" s="244"/>
      <c r="K1184" s="244"/>
      <c r="L1184" s="249"/>
      <c r="M1184" s="250"/>
      <c r="N1184" s="251"/>
      <c r="O1184" s="251"/>
      <c r="P1184" s="251"/>
      <c r="Q1184" s="251"/>
      <c r="R1184" s="251"/>
      <c r="S1184" s="251"/>
      <c r="T1184" s="252"/>
      <c r="U1184" s="14"/>
      <c r="V1184" s="14"/>
      <c r="W1184" s="14"/>
      <c r="X1184" s="14"/>
      <c r="Y1184" s="14"/>
      <c r="Z1184" s="14"/>
      <c r="AA1184" s="14"/>
      <c r="AB1184" s="14"/>
      <c r="AC1184" s="14"/>
      <c r="AD1184" s="14"/>
      <c r="AE1184" s="14"/>
      <c r="AT1184" s="253" t="s">
        <v>196</v>
      </c>
      <c r="AU1184" s="253" t="s">
        <v>85</v>
      </c>
      <c r="AV1184" s="14" t="s">
        <v>85</v>
      </c>
      <c r="AW1184" s="14" t="s">
        <v>33</v>
      </c>
      <c r="AX1184" s="14" t="s">
        <v>72</v>
      </c>
      <c r="AY1184" s="253" t="s">
        <v>186</v>
      </c>
    </row>
    <row r="1185" s="14" customFormat="1">
      <c r="A1185" s="14"/>
      <c r="B1185" s="243"/>
      <c r="C1185" s="244"/>
      <c r="D1185" s="234" t="s">
        <v>196</v>
      </c>
      <c r="E1185" s="245" t="s">
        <v>19</v>
      </c>
      <c r="F1185" s="246" t="s">
        <v>3473</v>
      </c>
      <c r="G1185" s="244"/>
      <c r="H1185" s="247">
        <v>1.3999999999999999</v>
      </c>
      <c r="I1185" s="248"/>
      <c r="J1185" s="244"/>
      <c r="K1185" s="244"/>
      <c r="L1185" s="249"/>
      <c r="M1185" s="250"/>
      <c r="N1185" s="251"/>
      <c r="O1185" s="251"/>
      <c r="P1185" s="251"/>
      <c r="Q1185" s="251"/>
      <c r="R1185" s="251"/>
      <c r="S1185" s="251"/>
      <c r="T1185" s="252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53" t="s">
        <v>196</v>
      </c>
      <c r="AU1185" s="253" t="s">
        <v>85</v>
      </c>
      <c r="AV1185" s="14" t="s">
        <v>85</v>
      </c>
      <c r="AW1185" s="14" t="s">
        <v>33</v>
      </c>
      <c r="AX1185" s="14" t="s">
        <v>72</v>
      </c>
      <c r="AY1185" s="253" t="s">
        <v>186</v>
      </c>
    </row>
    <row r="1186" s="14" customFormat="1">
      <c r="A1186" s="14"/>
      <c r="B1186" s="243"/>
      <c r="C1186" s="244"/>
      <c r="D1186" s="234" t="s">
        <v>196</v>
      </c>
      <c r="E1186" s="245" t="s">
        <v>19</v>
      </c>
      <c r="F1186" s="246" t="s">
        <v>3467</v>
      </c>
      <c r="G1186" s="244"/>
      <c r="H1186" s="247">
        <v>0</v>
      </c>
      <c r="I1186" s="248"/>
      <c r="J1186" s="244"/>
      <c r="K1186" s="244"/>
      <c r="L1186" s="249"/>
      <c r="M1186" s="250"/>
      <c r="N1186" s="251"/>
      <c r="O1186" s="251"/>
      <c r="P1186" s="251"/>
      <c r="Q1186" s="251"/>
      <c r="R1186" s="251"/>
      <c r="S1186" s="251"/>
      <c r="T1186" s="252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253" t="s">
        <v>196</v>
      </c>
      <c r="AU1186" s="253" t="s">
        <v>85</v>
      </c>
      <c r="AV1186" s="14" t="s">
        <v>85</v>
      </c>
      <c r="AW1186" s="14" t="s">
        <v>33</v>
      </c>
      <c r="AX1186" s="14" t="s">
        <v>72</v>
      </c>
      <c r="AY1186" s="253" t="s">
        <v>186</v>
      </c>
    </row>
    <row r="1187" s="14" customFormat="1">
      <c r="A1187" s="14"/>
      <c r="B1187" s="243"/>
      <c r="C1187" s="244"/>
      <c r="D1187" s="234" t="s">
        <v>196</v>
      </c>
      <c r="E1187" s="245" t="s">
        <v>19</v>
      </c>
      <c r="F1187" s="246" t="s">
        <v>3474</v>
      </c>
      <c r="G1187" s="244"/>
      <c r="H1187" s="247">
        <v>2.46</v>
      </c>
      <c r="I1187" s="248"/>
      <c r="J1187" s="244"/>
      <c r="K1187" s="244"/>
      <c r="L1187" s="249"/>
      <c r="M1187" s="250"/>
      <c r="N1187" s="251"/>
      <c r="O1187" s="251"/>
      <c r="P1187" s="251"/>
      <c r="Q1187" s="251"/>
      <c r="R1187" s="251"/>
      <c r="S1187" s="251"/>
      <c r="T1187" s="252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3" t="s">
        <v>196</v>
      </c>
      <c r="AU1187" s="253" t="s">
        <v>85</v>
      </c>
      <c r="AV1187" s="14" t="s">
        <v>85</v>
      </c>
      <c r="AW1187" s="14" t="s">
        <v>33</v>
      </c>
      <c r="AX1187" s="14" t="s">
        <v>72</v>
      </c>
      <c r="AY1187" s="253" t="s">
        <v>186</v>
      </c>
    </row>
    <row r="1188" s="14" customFormat="1">
      <c r="A1188" s="14"/>
      <c r="B1188" s="243"/>
      <c r="C1188" s="244"/>
      <c r="D1188" s="234" t="s">
        <v>196</v>
      </c>
      <c r="E1188" s="245" t="s">
        <v>19</v>
      </c>
      <c r="F1188" s="246" t="s">
        <v>3467</v>
      </c>
      <c r="G1188" s="244"/>
      <c r="H1188" s="247">
        <v>0</v>
      </c>
      <c r="I1188" s="248"/>
      <c r="J1188" s="244"/>
      <c r="K1188" s="244"/>
      <c r="L1188" s="249"/>
      <c r="M1188" s="250"/>
      <c r="N1188" s="251"/>
      <c r="O1188" s="251"/>
      <c r="P1188" s="251"/>
      <c r="Q1188" s="251"/>
      <c r="R1188" s="251"/>
      <c r="S1188" s="251"/>
      <c r="T1188" s="252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53" t="s">
        <v>196</v>
      </c>
      <c r="AU1188" s="253" t="s">
        <v>85</v>
      </c>
      <c r="AV1188" s="14" t="s">
        <v>85</v>
      </c>
      <c r="AW1188" s="14" t="s">
        <v>33</v>
      </c>
      <c r="AX1188" s="14" t="s">
        <v>72</v>
      </c>
      <c r="AY1188" s="253" t="s">
        <v>186</v>
      </c>
    </row>
    <row r="1189" s="14" customFormat="1">
      <c r="A1189" s="14"/>
      <c r="B1189" s="243"/>
      <c r="C1189" s="244"/>
      <c r="D1189" s="234" t="s">
        <v>196</v>
      </c>
      <c r="E1189" s="245" t="s">
        <v>19</v>
      </c>
      <c r="F1189" s="246" t="s">
        <v>3475</v>
      </c>
      <c r="G1189" s="244"/>
      <c r="H1189" s="247">
        <v>1.47</v>
      </c>
      <c r="I1189" s="248"/>
      <c r="J1189" s="244"/>
      <c r="K1189" s="244"/>
      <c r="L1189" s="249"/>
      <c r="M1189" s="250"/>
      <c r="N1189" s="251"/>
      <c r="O1189" s="251"/>
      <c r="P1189" s="251"/>
      <c r="Q1189" s="251"/>
      <c r="R1189" s="251"/>
      <c r="S1189" s="251"/>
      <c r="T1189" s="252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53" t="s">
        <v>196</v>
      </c>
      <c r="AU1189" s="253" t="s">
        <v>85</v>
      </c>
      <c r="AV1189" s="14" t="s">
        <v>85</v>
      </c>
      <c r="AW1189" s="14" t="s">
        <v>33</v>
      </c>
      <c r="AX1189" s="14" t="s">
        <v>72</v>
      </c>
      <c r="AY1189" s="253" t="s">
        <v>186</v>
      </c>
    </row>
    <row r="1190" s="14" customFormat="1">
      <c r="A1190" s="14"/>
      <c r="B1190" s="243"/>
      <c r="C1190" s="244"/>
      <c r="D1190" s="234" t="s">
        <v>196</v>
      </c>
      <c r="E1190" s="245" t="s">
        <v>19</v>
      </c>
      <c r="F1190" s="246" t="s">
        <v>3467</v>
      </c>
      <c r="G1190" s="244"/>
      <c r="H1190" s="247">
        <v>0</v>
      </c>
      <c r="I1190" s="248"/>
      <c r="J1190" s="244"/>
      <c r="K1190" s="244"/>
      <c r="L1190" s="249"/>
      <c r="M1190" s="250"/>
      <c r="N1190" s="251"/>
      <c r="O1190" s="251"/>
      <c r="P1190" s="251"/>
      <c r="Q1190" s="251"/>
      <c r="R1190" s="251"/>
      <c r="S1190" s="251"/>
      <c r="T1190" s="252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53" t="s">
        <v>196</v>
      </c>
      <c r="AU1190" s="253" t="s">
        <v>85</v>
      </c>
      <c r="AV1190" s="14" t="s">
        <v>85</v>
      </c>
      <c r="AW1190" s="14" t="s">
        <v>33</v>
      </c>
      <c r="AX1190" s="14" t="s">
        <v>72</v>
      </c>
      <c r="AY1190" s="253" t="s">
        <v>186</v>
      </c>
    </row>
    <row r="1191" s="14" customFormat="1">
      <c r="A1191" s="14"/>
      <c r="B1191" s="243"/>
      <c r="C1191" s="244"/>
      <c r="D1191" s="234" t="s">
        <v>196</v>
      </c>
      <c r="E1191" s="245" t="s">
        <v>19</v>
      </c>
      <c r="F1191" s="246" t="s">
        <v>3476</v>
      </c>
      <c r="G1191" s="244"/>
      <c r="H1191" s="247">
        <v>1.48</v>
      </c>
      <c r="I1191" s="248"/>
      <c r="J1191" s="244"/>
      <c r="K1191" s="244"/>
      <c r="L1191" s="249"/>
      <c r="M1191" s="250"/>
      <c r="N1191" s="251"/>
      <c r="O1191" s="251"/>
      <c r="P1191" s="251"/>
      <c r="Q1191" s="251"/>
      <c r="R1191" s="251"/>
      <c r="S1191" s="251"/>
      <c r="T1191" s="252"/>
      <c r="U1191" s="14"/>
      <c r="V1191" s="14"/>
      <c r="W1191" s="14"/>
      <c r="X1191" s="14"/>
      <c r="Y1191" s="14"/>
      <c r="Z1191" s="14"/>
      <c r="AA1191" s="14"/>
      <c r="AB1191" s="14"/>
      <c r="AC1191" s="14"/>
      <c r="AD1191" s="14"/>
      <c r="AE1191" s="14"/>
      <c r="AT1191" s="253" t="s">
        <v>196</v>
      </c>
      <c r="AU1191" s="253" t="s">
        <v>85</v>
      </c>
      <c r="AV1191" s="14" t="s">
        <v>85</v>
      </c>
      <c r="AW1191" s="14" t="s">
        <v>33</v>
      </c>
      <c r="AX1191" s="14" t="s">
        <v>72</v>
      </c>
      <c r="AY1191" s="253" t="s">
        <v>186</v>
      </c>
    </row>
    <row r="1192" s="14" customFormat="1">
      <c r="A1192" s="14"/>
      <c r="B1192" s="243"/>
      <c r="C1192" s="244"/>
      <c r="D1192" s="234" t="s">
        <v>196</v>
      </c>
      <c r="E1192" s="245" t="s">
        <v>19</v>
      </c>
      <c r="F1192" s="246" t="s">
        <v>3467</v>
      </c>
      <c r="G1192" s="244"/>
      <c r="H1192" s="247">
        <v>0</v>
      </c>
      <c r="I1192" s="248"/>
      <c r="J1192" s="244"/>
      <c r="K1192" s="244"/>
      <c r="L1192" s="249"/>
      <c r="M1192" s="250"/>
      <c r="N1192" s="251"/>
      <c r="O1192" s="251"/>
      <c r="P1192" s="251"/>
      <c r="Q1192" s="251"/>
      <c r="R1192" s="251"/>
      <c r="S1192" s="251"/>
      <c r="T1192" s="252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T1192" s="253" t="s">
        <v>196</v>
      </c>
      <c r="AU1192" s="253" t="s">
        <v>85</v>
      </c>
      <c r="AV1192" s="14" t="s">
        <v>85</v>
      </c>
      <c r="AW1192" s="14" t="s">
        <v>33</v>
      </c>
      <c r="AX1192" s="14" t="s">
        <v>72</v>
      </c>
      <c r="AY1192" s="253" t="s">
        <v>186</v>
      </c>
    </row>
    <row r="1193" s="13" customFormat="1">
      <c r="A1193" s="13"/>
      <c r="B1193" s="232"/>
      <c r="C1193" s="233"/>
      <c r="D1193" s="234" t="s">
        <v>196</v>
      </c>
      <c r="E1193" s="235" t="s">
        <v>19</v>
      </c>
      <c r="F1193" s="236" t="s">
        <v>3537</v>
      </c>
      <c r="G1193" s="233"/>
      <c r="H1193" s="235" t="s">
        <v>19</v>
      </c>
      <c r="I1193" s="237"/>
      <c r="J1193" s="233"/>
      <c r="K1193" s="233"/>
      <c r="L1193" s="238"/>
      <c r="M1193" s="239"/>
      <c r="N1193" s="240"/>
      <c r="O1193" s="240"/>
      <c r="P1193" s="240"/>
      <c r="Q1193" s="240"/>
      <c r="R1193" s="240"/>
      <c r="S1193" s="240"/>
      <c r="T1193" s="241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42" t="s">
        <v>196</v>
      </c>
      <c r="AU1193" s="242" t="s">
        <v>85</v>
      </c>
      <c r="AV1193" s="13" t="s">
        <v>79</v>
      </c>
      <c r="AW1193" s="13" t="s">
        <v>33</v>
      </c>
      <c r="AX1193" s="13" t="s">
        <v>72</v>
      </c>
      <c r="AY1193" s="242" t="s">
        <v>186</v>
      </c>
    </row>
    <row r="1194" s="13" customFormat="1">
      <c r="A1194" s="13"/>
      <c r="B1194" s="232"/>
      <c r="C1194" s="233"/>
      <c r="D1194" s="234" t="s">
        <v>196</v>
      </c>
      <c r="E1194" s="235" t="s">
        <v>19</v>
      </c>
      <c r="F1194" s="236" t="s">
        <v>3579</v>
      </c>
      <c r="G1194" s="233"/>
      <c r="H1194" s="235" t="s">
        <v>19</v>
      </c>
      <c r="I1194" s="237"/>
      <c r="J1194" s="233"/>
      <c r="K1194" s="233"/>
      <c r="L1194" s="238"/>
      <c r="M1194" s="239"/>
      <c r="N1194" s="240"/>
      <c r="O1194" s="240"/>
      <c r="P1194" s="240"/>
      <c r="Q1194" s="240"/>
      <c r="R1194" s="240"/>
      <c r="S1194" s="240"/>
      <c r="T1194" s="241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42" t="s">
        <v>196</v>
      </c>
      <c r="AU1194" s="242" t="s">
        <v>85</v>
      </c>
      <c r="AV1194" s="13" t="s">
        <v>79</v>
      </c>
      <c r="AW1194" s="13" t="s">
        <v>33</v>
      </c>
      <c r="AX1194" s="13" t="s">
        <v>72</v>
      </c>
      <c r="AY1194" s="242" t="s">
        <v>186</v>
      </c>
    </row>
    <row r="1195" s="13" customFormat="1">
      <c r="A1195" s="13"/>
      <c r="B1195" s="232"/>
      <c r="C1195" s="233"/>
      <c r="D1195" s="234" t="s">
        <v>196</v>
      </c>
      <c r="E1195" s="235" t="s">
        <v>19</v>
      </c>
      <c r="F1195" s="236" t="s">
        <v>3580</v>
      </c>
      <c r="G1195" s="233"/>
      <c r="H1195" s="235" t="s">
        <v>19</v>
      </c>
      <c r="I1195" s="237"/>
      <c r="J1195" s="233"/>
      <c r="K1195" s="233"/>
      <c r="L1195" s="238"/>
      <c r="M1195" s="239"/>
      <c r="N1195" s="240"/>
      <c r="O1195" s="240"/>
      <c r="P1195" s="240"/>
      <c r="Q1195" s="240"/>
      <c r="R1195" s="240"/>
      <c r="S1195" s="240"/>
      <c r="T1195" s="241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42" t="s">
        <v>196</v>
      </c>
      <c r="AU1195" s="242" t="s">
        <v>85</v>
      </c>
      <c r="AV1195" s="13" t="s">
        <v>79</v>
      </c>
      <c r="AW1195" s="13" t="s">
        <v>33</v>
      </c>
      <c r="AX1195" s="13" t="s">
        <v>72</v>
      </c>
      <c r="AY1195" s="242" t="s">
        <v>186</v>
      </c>
    </row>
    <row r="1196" s="14" customFormat="1">
      <c r="A1196" s="14"/>
      <c r="B1196" s="243"/>
      <c r="C1196" s="244"/>
      <c r="D1196" s="234" t="s">
        <v>196</v>
      </c>
      <c r="E1196" s="245" t="s">
        <v>19</v>
      </c>
      <c r="F1196" s="246" t="s">
        <v>3480</v>
      </c>
      <c r="G1196" s="244"/>
      <c r="H1196" s="247">
        <v>1.03</v>
      </c>
      <c r="I1196" s="248"/>
      <c r="J1196" s="244"/>
      <c r="K1196" s="244"/>
      <c r="L1196" s="249"/>
      <c r="M1196" s="250"/>
      <c r="N1196" s="251"/>
      <c r="O1196" s="251"/>
      <c r="P1196" s="251"/>
      <c r="Q1196" s="251"/>
      <c r="R1196" s="251"/>
      <c r="S1196" s="251"/>
      <c r="T1196" s="252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53" t="s">
        <v>196</v>
      </c>
      <c r="AU1196" s="253" t="s">
        <v>85</v>
      </c>
      <c r="AV1196" s="14" t="s">
        <v>85</v>
      </c>
      <c r="AW1196" s="14" t="s">
        <v>33</v>
      </c>
      <c r="AX1196" s="14" t="s">
        <v>72</v>
      </c>
      <c r="AY1196" s="253" t="s">
        <v>186</v>
      </c>
    </row>
    <row r="1197" s="14" customFormat="1">
      <c r="A1197" s="14"/>
      <c r="B1197" s="243"/>
      <c r="C1197" s="244"/>
      <c r="D1197" s="234" t="s">
        <v>196</v>
      </c>
      <c r="E1197" s="245" t="s">
        <v>19</v>
      </c>
      <c r="F1197" s="246" t="s">
        <v>3467</v>
      </c>
      <c r="G1197" s="244"/>
      <c r="H1197" s="247">
        <v>0</v>
      </c>
      <c r="I1197" s="248"/>
      <c r="J1197" s="244"/>
      <c r="K1197" s="244"/>
      <c r="L1197" s="249"/>
      <c r="M1197" s="250"/>
      <c r="N1197" s="251"/>
      <c r="O1197" s="251"/>
      <c r="P1197" s="251"/>
      <c r="Q1197" s="251"/>
      <c r="R1197" s="251"/>
      <c r="S1197" s="251"/>
      <c r="T1197" s="252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53" t="s">
        <v>196</v>
      </c>
      <c r="AU1197" s="253" t="s">
        <v>85</v>
      </c>
      <c r="AV1197" s="14" t="s">
        <v>85</v>
      </c>
      <c r="AW1197" s="14" t="s">
        <v>33</v>
      </c>
      <c r="AX1197" s="14" t="s">
        <v>72</v>
      </c>
      <c r="AY1197" s="253" t="s">
        <v>186</v>
      </c>
    </row>
    <row r="1198" s="14" customFormat="1">
      <c r="A1198" s="14"/>
      <c r="B1198" s="243"/>
      <c r="C1198" s="244"/>
      <c r="D1198" s="234" t="s">
        <v>196</v>
      </c>
      <c r="E1198" s="245" t="s">
        <v>19</v>
      </c>
      <c r="F1198" s="246" t="s">
        <v>3481</v>
      </c>
      <c r="G1198" s="244"/>
      <c r="H1198" s="247">
        <v>1.1499999999999999</v>
      </c>
      <c r="I1198" s="248"/>
      <c r="J1198" s="244"/>
      <c r="K1198" s="244"/>
      <c r="L1198" s="249"/>
      <c r="M1198" s="250"/>
      <c r="N1198" s="251"/>
      <c r="O1198" s="251"/>
      <c r="P1198" s="251"/>
      <c r="Q1198" s="251"/>
      <c r="R1198" s="251"/>
      <c r="S1198" s="251"/>
      <c r="T1198" s="252"/>
      <c r="U1198" s="14"/>
      <c r="V1198" s="14"/>
      <c r="W1198" s="14"/>
      <c r="X1198" s="14"/>
      <c r="Y1198" s="14"/>
      <c r="Z1198" s="14"/>
      <c r="AA1198" s="14"/>
      <c r="AB1198" s="14"/>
      <c r="AC1198" s="14"/>
      <c r="AD1198" s="14"/>
      <c r="AE1198" s="14"/>
      <c r="AT1198" s="253" t="s">
        <v>196</v>
      </c>
      <c r="AU1198" s="253" t="s">
        <v>85</v>
      </c>
      <c r="AV1198" s="14" t="s">
        <v>85</v>
      </c>
      <c r="AW1198" s="14" t="s">
        <v>33</v>
      </c>
      <c r="AX1198" s="14" t="s">
        <v>72</v>
      </c>
      <c r="AY1198" s="253" t="s">
        <v>186</v>
      </c>
    </row>
    <row r="1199" s="14" customFormat="1">
      <c r="A1199" s="14"/>
      <c r="B1199" s="243"/>
      <c r="C1199" s="244"/>
      <c r="D1199" s="234" t="s">
        <v>196</v>
      </c>
      <c r="E1199" s="245" t="s">
        <v>19</v>
      </c>
      <c r="F1199" s="246" t="s">
        <v>3467</v>
      </c>
      <c r="G1199" s="244"/>
      <c r="H1199" s="247">
        <v>0</v>
      </c>
      <c r="I1199" s="248"/>
      <c r="J1199" s="244"/>
      <c r="K1199" s="244"/>
      <c r="L1199" s="249"/>
      <c r="M1199" s="250"/>
      <c r="N1199" s="251"/>
      <c r="O1199" s="251"/>
      <c r="P1199" s="251"/>
      <c r="Q1199" s="251"/>
      <c r="R1199" s="251"/>
      <c r="S1199" s="251"/>
      <c r="T1199" s="252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3" t="s">
        <v>196</v>
      </c>
      <c r="AU1199" s="253" t="s">
        <v>85</v>
      </c>
      <c r="AV1199" s="14" t="s">
        <v>85</v>
      </c>
      <c r="AW1199" s="14" t="s">
        <v>33</v>
      </c>
      <c r="AX1199" s="14" t="s">
        <v>72</v>
      </c>
      <c r="AY1199" s="253" t="s">
        <v>186</v>
      </c>
    </row>
    <row r="1200" s="14" customFormat="1">
      <c r="A1200" s="14"/>
      <c r="B1200" s="243"/>
      <c r="C1200" s="244"/>
      <c r="D1200" s="234" t="s">
        <v>196</v>
      </c>
      <c r="E1200" s="245" t="s">
        <v>19</v>
      </c>
      <c r="F1200" s="246" t="s">
        <v>3482</v>
      </c>
      <c r="G1200" s="244"/>
      <c r="H1200" s="247">
        <v>1.1499999999999999</v>
      </c>
      <c r="I1200" s="248"/>
      <c r="J1200" s="244"/>
      <c r="K1200" s="244"/>
      <c r="L1200" s="249"/>
      <c r="M1200" s="250"/>
      <c r="N1200" s="251"/>
      <c r="O1200" s="251"/>
      <c r="P1200" s="251"/>
      <c r="Q1200" s="251"/>
      <c r="R1200" s="251"/>
      <c r="S1200" s="251"/>
      <c r="T1200" s="252"/>
      <c r="U1200" s="14"/>
      <c r="V1200" s="14"/>
      <c r="W1200" s="14"/>
      <c r="X1200" s="14"/>
      <c r="Y1200" s="14"/>
      <c r="Z1200" s="14"/>
      <c r="AA1200" s="14"/>
      <c r="AB1200" s="14"/>
      <c r="AC1200" s="14"/>
      <c r="AD1200" s="14"/>
      <c r="AE1200" s="14"/>
      <c r="AT1200" s="253" t="s">
        <v>196</v>
      </c>
      <c r="AU1200" s="253" t="s">
        <v>85</v>
      </c>
      <c r="AV1200" s="14" t="s">
        <v>85</v>
      </c>
      <c r="AW1200" s="14" t="s">
        <v>33</v>
      </c>
      <c r="AX1200" s="14" t="s">
        <v>72</v>
      </c>
      <c r="AY1200" s="253" t="s">
        <v>186</v>
      </c>
    </row>
    <row r="1201" s="14" customFormat="1">
      <c r="A1201" s="14"/>
      <c r="B1201" s="243"/>
      <c r="C1201" s="244"/>
      <c r="D1201" s="234" t="s">
        <v>196</v>
      </c>
      <c r="E1201" s="245" t="s">
        <v>19</v>
      </c>
      <c r="F1201" s="246" t="s">
        <v>3467</v>
      </c>
      <c r="G1201" s="244"/>
      <c r="H1201" s="247">
        <v>0</v>
      </c>
      <c r="I1201" s="248"/>
      <c r="J1201" s="244"/>
      <c r="K1201" s="244"/>
      <c r="L1201" s="249"/>
      <c r="M1201" s="250"/>
      <c r="N1201" s="251"/>
      <c r="O1201" s="251"/>
      <c r="P1201" s="251"/>
      <c r="Q1201" s="251"/>
      <c r="R1201" s="251"/>
      <c r="S1201" s="251"/>
      <c r="T1201" s="252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53" t="s">
        <v>196</v>
      </c>
      <c r="AU1201" s="253" t="s">
        <v>85</v>
      </c>
      <c r="AV1201" s="14" t="s">
        <v>85</v>
      </c>
      <c r="AW1201" s="14" t="s">
        <v>33</v>
      </c>
      <c r="AX1201" s="14" t="s">
        <v>72</v>
      </c>
      <c r="AY1201" s="253" t="s">
        <v>186</v>
      </c>
    </row>
    <row r="1202" s="14" customFormat="1">
      <c r="A1202" s="14"/>
      <c r="B1202" s="243"/>
      <c r="C1202" s="244"/>
      <c r="D1202" s="234" t="s">
        <v>196</v>
      </c>
      <c r="E1202" s="245" t="s">
        <v>19</v>
      </c>
      <c r="F1202" s="246" t="s">
        <v>3483</v>
      </c>
      <c r="G1202" s="244"/>
      <c r="H1202" s="247">
        <v>1.19</v>
      </c>
      <c r="I1202" s="248"/>
      <c r="J1202" s="244"/>
      <c r="K1202" s="244"/>
      <c r="L1202" s="249"/>
      <c r="M1202" s="250"/>
      <c r="N1202" s="251"/>
      <c r="O1202" s="251"/>
      <c r="P1202" s="251"/>
      <c r="Q1202" s="251"/>
      <c r="R1202" s="251"/>
      <c r="S1202" s="251"/>
      <c r="T1202" s="252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53" t="s">
        <v>196</v>
      </c>
      <c r="AU1202" s="253" t="s">
        <v>85</v>
      </c>
      <c r="AV1202" s="14" t="s">
        <v>85</v>
      </c>
      <c r="AW1202" s="14" t="s">
        <v>33</v>
      </c>
      <c r="AX1202" s="14" t="s">
        <v>72</v>
      </c>
      <c r="AY1202" s="253" t="s">
        <v>186</v>
      </c>
    </row>
    <row r="1203" s="14" customFormat="1">
      <c r="A1203" s="14"/>
      <c r="B1203" s="243"/>
      <c r="C1203" s="244"/>
      <c r="D1203" s="234" t="s">
        <v>196</v>
      </c>
      <c r="E1203" s="245" t="s">
        <v>19</v>
      </c>
      <c r="F1203" s="246" t="s">
        <v>3467</v>
      </c>
      <c r="G1203" s="244"/>
      <c r="H1203" s="247">
        <v>0</v>
      </c>
      <c r="I1203" s="248"/>
      <c r="J1203" s="244"/>
      <c r="K1203" s="244"/>
      <c r="L1203" s="249"/>
      <c r="M1203" s="250"/>
      <c r="N1203" s="251"/>
      <c r="O1203" s="251"/>
      <c r="P1203" s="251"/>
      <c r="Q1203" s="251"/>
      <c r="R1203" s="251"/>
      <c r="S1203" s="251"/>
      <c r="T1203" s="252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3" t="s">
        <v>196</v>
      </c>
      <c r="AU1203" s="253" t="s">
        <v>85</v>
      </c>
      <c r="AV1203" s="14" t="s">
        <v>85</v>
      </c>
      <c r="AW1203" s="14" t="s">
        <v>33</v>
      </c>
      <c r="AX1203" s="14" t="s">
        <v>72</v>
      </c>
      <c r="AY1203" s="253" t="s">
        <v>186</v>
      </c>
    </row>
    <row r="1204" s="14" customFormat="1">
      <c r="A1204" s="14"/>
      <c r="B1204" s="243"/>
      <c r="C1204" s="244"/>
      <c r="D1204" s="234" t="s">
        <v>196</v>
      </c>
      <c r="E1204" s="245" t="s">
        <v>19</v>
      </c>
      <c r="F1204" s="246" t="s">
        <v>3484</v>
      </c>
      <c r="G1204" s="244"/>
      <c r="H1204" s="247">
        <v>1.48</v>
      </c>
      <c r="I1204" s="248"/>
      <c r="J1204" s="244"/>
      <c r="K1204" s="244"/>
      <c r="L1204" s="249"/>
      <c r="M1204" s="250"/>
      <c r="N1204" s="251"/>
      <c r="O1204" s="251"/>
      <c r="P1204" s="251"/>
      <c r="Q1204" s="251"/>
      <c r="R1204" s="251"/>
      <c r="S1204" s="251"/>
      <c r="T1204" s="252"/>
      <c r="U1204" s="14"/>
      <c r="V1204" s="14"/>
      <c r="W1204" s="14"/>
      <c r="X1204" s="14"/>
      <c r="Y1204" s="14"/>
      <c r="Z1204" s="14"/>
      <c r="AA1204" s="14"/>
      <c r="AB1204" s="14"/>
      <c r="AC1204" s="14"/>
      <c r="AD1204" s="14"/>
      <c r="AE1204" s="14"/>
      <c r="AT1204" s="253" t="s">
        <v>196</v>
      </c>
      <c r="AU1204" s="253" t="s">
        <v>85</v>
      </c>
      <c r="AV1204" s="14" t="s">
        <v>85</v>
      </c>
      <c r="AW1204" s="14" t="s">
        <v>33</v>
      </c>
      <c r="AX1204" s="14" t="s">
        <v>72</v>
      </c>
      <c r="AY1204" s="253" t="s">
        <v>186</v>
      </c>
    </row>
    <row r="1205" s="14" customFormat="1">
      <c r="A1205" s="14"/>
      <c r="B1205" s="243"/>
      <c r="C1205" s="244"/>
      <c r="D1205" s="234" t="s">
        <v>196</v>
      </c>
      <c r="E1205" s="245" t="s">
        <v>19</v>
      </c>
      <c r="F1205" s="246" t="s">
        <v>3467</v>
      </c>
      <c r="G1205" s="244"/>
      <c r="H1205" s="247">
        <v>0</v>
      </c>
      <c r="I1205" s="248"/>
      <c r="J1205" s="244"/>
      <c r="K1205" s="244"/>
      <c r="L1205" s="249"/>
      <c r="M1205" s="250"/>
      <c r="N1205" s="251"/>
      <c r="O1205" s="251"/>
      <c r="P1205" s="251"/>
      <c r="Q1205" s="251"/>
      <c r="R1205" s="251"/>
      <c r="S1205" s="251"/>
      <c r="T1205" s="252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53" t="s">
        <v>196</v>
      </c>
      <c r="AU1205" s="253" t="s">
        <v>85</v>
      </c>
      <c r="AV1205" s="14" t="s">
        <v>85</v>
      </c>
      <c r="AW1205" s="14" t="s">
        <v>33</v>
      </c>
      <c r="AX1205" s="14" t="s">
        <v>72</v>
      </c>
      <c r="AY1205" s="253" t="s">
        <v>186</v>
      </c>
    </row>
    <row r="1206" s="13" customFormat="1">
      <c r="A1206" s="13"/>
      <c r="B1206" s="232"/>
      <c r="C1206" s="233"/>
      <c r="D1206" s="234" t="s">
        <v>196</v>
      </c>
      <c r="E1206" s="235" t="s">
        <v>19</v>
      </c>
      <c r="F1206" s="236" t="s">
        <v>3543</v>
      </c>
      <c r="G1206" s="233"/>
      <c r="H1206" s="235" t="s">
        <v>19</v>
      </c>
      <c r="I1206" s="237"/>
      <c r="J1206" s="233"/>
      <c r="K1206" s="233"/>
      <c r="L1206" s="238"/>
      <c r="M1206" s="239"/>
      <c r="N1206" s="240"/>
      <c r="O1206" s="240"/>
      <c r="P1206" s="240"/>
      <c r="Q1206" s="240"/>
      <c r="R1206" s="240"/>
      <c r="S1206" s="240"/>
      <c r="T1206" s="241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42" t="s">
        <v>196</v>
      </c>
      <c r="AU1206" s="242" t="s">
        <v>85</v>
      </c>
      <c r="AV1206" s="13" t="s">
        <v>79</v>
      </c>
      <c r="AW1206" s="13" t="s">
        <v>33</v>
      </c>
      <c r="AX1206" s="13" t="s">
        <v>72</v>
      </c>
      <c r="AY1206" s="242" t="s">
        <v>186</v>
      </c>
    </row>
    <row r="1207" s="13" customFormat="1">
      <c r="A1207" s="13"/>
      <c r="B1207" s="232"/>
      <c r="C1207" s="233"/>
      <c r="D1207" s="234" t="s">
        <v>196</v>
      </c>
      <c r="E1207" s="235" t="s">
        <v>19</v>
      </c>
      <c r="F1207" s="236" t="s">
        <v>3581</v>
      </c>
      <c r="G1207" s="233"/>
      <c r="H1207" s="235" t="s">
        <v>19</v>
      </c>
      <c r="I1207" s="237"/>
      <c r="J1207" s="233"/>
      <c r="K1207" s="233"/>
      <c r="L1207" s="238"/>
      <c r="M1207" s="239"/>
      <c r="N1207" s="240"/>
      <c r="O1207" s="240"/>
      <c r="P1207" s="240"/>
      <c r="Q1207" s="240"/>
      <c r="R1207" s="240"/>
      <c r="S1207" s="240"/>
      <c r="T1207" s="241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42" t="s">
        <v>196</v>
      </c>
      <c r="AU1207" s="242" t="s">
        <v>85</v>
      </c>
      <c r="AV1207" s="13" t="s">
        <v>79</v>
      </c>
      <c r="AW1207" s="13" t="s">
        <v>33</v>
      </c>
      <c r="AX1207" s="13" t="s">
        <v>72</v>
      </c>
      <c r="AY1207" s="242" t="s">
        <v>186</v>
      </c>
    </row>
    <row r="1208" s="13" customFormat="1">
      <c r="A1208" s="13"/>
      <c r="B1208" s="232"/>
      <c r="C1208" s="233"/>
      <c r="D1208" s="234" t="s">
        <v>196</v>
      </c>
      <c r="E1208" s="235" t="s">
        <v>19</v>
      </c>
      <c r="F1208" s="236" t="s">
        <v>3582</v>
      </c>
      <c r="G1208" s="233"/>
      <c r="H1208" s="235" t="s">
        <v>19</v>
      </c>
      <c r="I1208" s="237"/>
      <c r="J1208" s="233"/>
      <c r="K1208" s="233"/>
      <c r="L1208" s="238"/>
      <c r="M1208" s="239"/>
      <c r="N1208" s="240"/>
      <c r="O1208" s="240"/>
      <c r="P1208" s="240"/>
      <c r="Q1208" s="240"/>
      <c r="R1208" s="240"/>
      <c r="S1208" s="240"/>
      <c r="T1208" s="241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42" t="s">
        <v>196</v>
      </c>
      <c r="AU1208" s="242" t="s">
        <v>85</v>
      </c>
      <c r="AV1208" s="13" t="s">
        <v>79</v>
      </c>
      <c r="AW1208" s="13" t="s">
        <v>33</v>
      </c>
      <c r="AX1208" s="13" t="s">
        <v>72</v>
      </c>
      <c r="AY1208" s="242" t="s">
        <v>186</v>
      </c>
    </row>
    <row r="1209" s="13" customFormat="1">
      <c r="A1209" s="13"/>
      <c r="B1209" s="232"/>
      <c r="C1209" s="233"/>
      <c r="D1209" s="234" t="s">
        <v>196</v>
      </c>
      <c r="E1209" s="235" t="s">
        <v>19</v>
      </c>
      <c r="F1209" s="236" t="s">
        <v>2864</v>
      </c>
      <c r="G1209" s="233"/>
      <c r="H1209" s="235" t="s">
        <v>19</v>
      </c>
      <c r="I1209" s="237"/>
      <c r="J1209" s="233"/>
      <c r="K1209" s="233"/>
      <c r="L1209" s="238"/>
      <c r="M1209" s="239"/>
      <c r="N1209" s="240"/>
      <c r="O1209" s="240"/>
      <c r="P1209" s="240"/>
      <c r="Q1209" s="240"/>
      <c r="R1209" s="240"/>
      <c r="S1209" s="240"/>
      <c r="T1209" s="241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42" t="s">
        <v>196</v>
      </c>
      <c r="AU1209" s="242" t="s">
        <v>85</v>
      </c>
      <c r="AV1209" s="13" t="s">
        <v>79</v>
      </c>
      <c r="AW1209" s="13" t="s">
        <v>33</v>
      </c>
      <c r="AX1209" s="13" t="s">
        <v>72</v>
      </c>
      <c r="AY1209" s="242" t="s">
        <v>186</v>
      </c>
    </row>
    <row r="1210" s="13" customFormat="1">
      <c r="A1210" s="13"/>
      <c r="B1210" s="232"/>
      <c r="C1210" s="233"/>
      <c r="D1210" s="234" t="s">
        <v>196</v>
      </c>
      <c r="E1210" s="235" t="s">
        <v>19</v>
      </c>
      <c r="F1210" s="236" t="s">
        <v>3544</v>
      </c>
      <c r="G1210" s="233"/>
      <c r="H1210" s="235" t="s">
        <v>19</v>
      </c>
      <c r="I1210" s="237"/>
      <c r="J1210" s="233"/>
      <c r="K1210" s="233"/>
      <c r="L1210" s="238"/>
      <c r="M1210" s="239"/>
      <c r="N1210" s="240"/>
      <c r="O1210" s="240"/>
      <c r="P1210" s="240"/>
      <c r="Q1210" s="240"/>
      <c r="R1210" s="240"/>
      <c r="S1210" s="240"/>
      <c r="T1210" s="241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42" t="s">
        <v>196</v>
      </c>
      <c r="AU1210" s="242" t="s">
        <v>85</v>
      </c>
      <c r="AV1210" s="13" t="s">
        <v>79</v>
      </c>
      <c r="AW1210" s="13" t="s">
        <v>33</v>
      </c>
      <c r="AX1210" s="13" t="s">
        <v>72</v>
      </c>
      <c r="AY1210" s="242" t="s">
        <v>186</v>
      </c>
    </row>
    <row r="1211" s="13" customFormat="1">
      <c r="A1211" s="13"/>
      <c r="B1211" s="232"/>
      <c r="C1211" s="233"/>
      <c r="D1211" s="234" t="s">
        <v>196</v>
      </c>
      <c r="E1211" s="235" t="s">
        <v>19</v>
      </c>
      <c r="F1211" s="236" t="s">
        <v>3583</v>
      </c>
      <c r="G1211" s="233"/>
      <c r="H1211" s="235" t="s">
        <v>19</v>
      </c>
      <c r="I1211" s="237"/>
      <c r="J1211" s="233"/>
      <c r="K1211" s="233"/>
      <c r="L1211" s="238"/>
      <c r="M1211" s="239"/>
      <c r="N1211" s="240"/>
      <c r="O1211" s="240"/>
      <c r="P1211" s="240"/>
      <c r="Q1211" s="240"/>
      <c r="R1211" s="240"/>
      <c r="S1211" s="240"/>
      <c r="T1211" s="241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42" t="s">
        <v>196</v>
      </c>
      <c r="AU1211" s="242" t="s">
        <v>85</v>
      </c>
      <c r="AV1211" s="13" t="s">
        <v>79</v>
      </c>
      <c r="AW1211" s="13" t="s">
        <v>33</v>
      </c>
      <c r="AX1211" s="13" t="s">
        <v>72</v>
      </c>
      <c r="AY1211" s="242" t="s">
        <v>186</v>
      </c>
    </row>
    <row r="1212" s="13" customFormat="1">
      <c r="A1212" s="13"/>
      <c r="B1212" s="232"/>
      <c r="C1212" s="233"/>
      <c r="D1212" s="234" t="s">
        <v>196</v>
      </c>
      <c r="E1212" s="235" t="s">
        <v>19</v>
      </c>
      <c r="F1212" s="236" t="s">
        <v>3584</v>
      </c>
      <c r="G1212" s="233"/>
      <c r="H1212" s="235" t="s">
        <v>19</v>
      </c>
      <c r="I1212" s="237"/>
      <c r="J1212" s="233"/>
      <c r="K1212" s="233"/>
      <c r="L1212" s="238"/>
      <c r="M1212" s="239"/>
      <c r="N1212" s="240"/>
      <c r="O1212" s="240"/>
      <c r="P1212" s="240"/>
      <c r="Q1212" s="240"/>
      <c r="R1212" s="240"/>
      <c r="S1212" s="240"/>
      <c r="T1212" s="241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42" t="s">
        <v>196</v>
      </c>
      <c r="AU1212" s="242" t="s">
        <v>85</v>
      </c>
      <c r="AV1212" s="13" t="s">
        <v>79</v>
      </c>
      <c r="AW1212" s="13" t="s">
        <v>33</v>
      </c>
      <c r="AX1212" s="13" t="s">
        <v>72</v>
      </c>
      <c r="AY1212" s="242" t="s">
        <v>186</v>
      </c>
    </row>
    <row r="1213" s="13" customFormat="1">
      <c r="A1213" s="13"/>
      <c r="B1213" s="232"/>
      <c r="C1213" s="233"/>
      <c r="D1213" s="234" t="s">
        <v>196</v>
      </c>
      <c r="E1213" s="235" t="s">
        <v>19</v>
      </c>
      <c r="F1213" s="236" t="s">
        <v>3545</v>
      </c>
      <c r="G1213" s="233"/>
      <c r="H1213" s="235" t="s">
        <v>19</v>
      </c>
      <c r="I1213" s="237"/>
      <c r="J1213" s="233"/>
      <c r="K1213" s="233"/>
      <c r="L1213" s="238"/>
      <c r="M1213" s="239"/>
      <c r="N1213" s="240"/>
      <c r="O1213" s="240"/>
      <c r="P1213" s="240"/>
      <c r="Q1213" s="240"/>
      <c r="R1213" s="240"/>
      <c r="S1213" s="240"/>
      <c r="T1213" s="241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42" t="s">
        <v>196</v>
      </c>
      <c r="AU1213" s="242" t="s">
        <v>85</v>
      </c>
      <c r="AV1213" s="13" t="s">
        <v>79</v>
      </c>
      <c r="AW1213" s="13" t="s">
        <v>33</v>
      </c>
      <c r="AX1213" s="13" t="s">
        <v>72</v>
      </c>
      <c r="AY1213" s="242" t="s">
        <v>186</v>
      </c>
    </row>
    <row r="1214" s="13" customFormat="1">
      <c r="A1214" s="13"/>
      <c r="B1214" s="232"/>
      <c r="C1214" s="233"/>
      <c r="D1214" s="234" t="s">
        <v>196</v>
      </c>
      <c r="E1214" s="235" t="s">
        <v>19</v>
      </c>
      <c r="F1214" s="236" t="s">
        <v>3585</v>
      </c>
      <c r="G1214" s="233"/>
      <c r="H1214" s="235" t="s">
        <v>19</v>
      </c>
      <c r="I1214" s="237"/>
      <c r="J1214" s="233"/>
      <c r="K1214" s="233"/>
      <c r="L1214" s="238"/>
      <c r="M1214" s="239"/>
      <c r="N1214" s="240"/>
      <c r="O1214" s="240"/>
      <c r="P1214" s="240"/>
      <c r="Q1214" s="240"/>
      <c r="R1214" s="240"/>
      <c r="S1214" s="240"/>
      <c r="T1214" s="241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42" t="s">
        <v>196</v>
      </c>
      <c r="AU1214" s="242" t="s">
        <v>85</v>
      </c>
      <c r="AV1214" s="13" t="s">
        <v>79</v>
      </c>
      <c r="AW1214" s="13" t="s">
        <v>33</v>
      </c>
      <c r="AX1214" s="13" t="s">
        <v>72</v>
      </c>
      <c r="AY1214" s="242" t="s">
        <v>186</v>
      </c>
    </row>
    <row r="1215" s="13" customFormat="1">
      <c r="A1215" s="13"/>
      <c r="B1215" s="232"/>
      <c r="C1215" s="233"/>
      <c r="D1215" s="234" t="s">
        <v>196</v>
      </c>
      <c r="E1215" s="235" t="s">
        <v>19</v>
      </c>
      <c r="F1215" s="236" t="s">
        <v>3586</v>
      </c>
      <c r="G1215" s="233"/>
      <c r="H1215" s="235" t="s">
        <v>19</v>
      </c>
      <c r="I1215" s="237"/>
      <c r="J1215" s="233"/>
      <c r="K1215" s="233"/>
      <c r="L1215" s="238"/>
      <c r="M1215" s="239"/>
      <c r="N1215" s="240"/>
      <c r="O1215" s="240"/>
      <c r="P1215" s="240"/>
      <c r="Q1215" s="240"/>
      <c r="R1215" s="240"/>
      <c r="S1215" s="240"/>
      <c r="T1215" s="241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42" t="s">
        <v>196</v>
      </c>
      <c r="AU1215" s="242" t="s">
        <v>85</v>
      </c>
      <c r="AV1215" s="13" t="s">
        <v>79</v>
      </c>
      <c r="AW1215" s="13" t="s">
        <v>33</v>
      </c>
      <c r="AX1215" s="13" t="s">
        <v>72</v>
      </c>
      <c r="AY1215" s="242" t="s">
        <v>186</v>
      </c>
    </row>
    <row r="1216" s="13" customFormat="1">
      <c r="A1216" s="13"/>
      <c r="B1216" s="232"/>
      <c r="C1216" s="233"/>
      <c r="D1216" s="234" t="s">
        <v>196</v>
      </c>
      <c r="E1216" s="235" t="s">
        <v>19</v>
      </c>
      <c r="F1216" s="236" t="s">
        <v>3546</v>
      </c>
      <c r="G1216" s="233"/>
      <c r="H1216" s="235" t="s">
        <v>19</v>
      </c>
      <c r="I1216" s="237"/>
      <c r="J1216" s="233"/>
      <c r="K1216" s="233"/>
      <c r="L1216" s="238"/>
      <c r="M1216" s="239"/>
      <c r="N1216" s="240"/>
      <c r="O1216" s="240"/>
      <c r="P1216" s="240"/>
      <c r="Q1216" s="240"/>
      <c r="R1216" s="240"/>
      <c r="S1216" s="240"/>
      <c r="T1216" s="241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42" t="s">
        <v>196</v>
      </c>
      <c r="AU1216" s="242" t="s">
        <v>85</v>
      </c>
      <c r="AV1216" s="13" t="s">
        <v>79</v>
      </c>
      <c r="AW1216" s="13" t="s">
        <v>33</v>
      </c>
      <c r="AX1216" s="13" t="s">
        <v>72</v>
      </c>
      <c r="AY1216" s="242" t="s">
        <v>186</v>
      </c>
    </row>
    <row r="1217" s="13" customFormat="1">
      <c r="A1217" s="13"/>
      <c r="B1217" s="232"/>
      <c r="C1217" s="233"/>
      <c r="D1217" s="234" t="s">
        <v>196</v>
      </c>
      <c r="E1217" s="235" t="s">
        <v>19</v>
      </c>
      <c r="F1217" s="236" t="s">
        <v>3587</v>
      </c>
      <c r="G1217" s="233"/>
      <c r="H1217" s="235" t="s">
        <v>19</v>
      </c>
      <c r="I1217" s="237"/>
      <c r="J1217" s="233"/>
      <c r="K1217" s="233"/>
      <c r="L1217" s="238"/>
      <c r="M1217" s="239"/>
      <c r="N1217" s="240"/>
      <c r="O1217" s="240"/>
      <c r="P1217" s="240"/>
      <c r="Q1217" s="240"/>
      <c r="R1217" s="240"/>
      <c r="S1217" s="240"/>
      <c r="T1217" s="241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42" t="s">
        <v>196</v>
      </c>
      <c r="AU1217" s="242" t="s">
        <v>85</v>
      </c>
      <c r="AV1217" s="13" t="s">
        <v>79</v>
      </c>
      <c r="AW1217" s="13" t="s">
        <v>33</v>
      </c>
      <c r="AX1217" s="13" t="s">
        <v>72</v>
      </c>
      <c r="AY1217" s="242" t="s">
        <v>186</v>
      </c>
    </row>
    <row r="1218" s="13" customFormat="1">
      <c r="A1218" s="13"/>
      <c r="B1218" s="232"/>
      <c r="C1218" s="233"/>
      <c r="D1218" s="234" t="s">
        <v>196</v>
      </c>
      <c r="E1218" s="235" t="s">
        <v>19</v>
      </c>
      <c r="F1218" s="236" t="s">
        <v>3496</v>
      </c>
      <c r="G1218" s="233"/>
      <c r="H1218" s="235" t="s">
        <v>19</v>
      </c>
      <c r="I1218" s="237"/>
      <c r="J1218" s="233"/>
      <c r="K1218" s="233"/>
      <c r="L1218" s="238"/>
      <c r="M1218" s="239"/>
      <c r="N1218" s="240"/>
      <c r="O1218" s="240"/>
      <c r="P1218" s="240"/>
      <c r="Q1218" s="240"/>
      <c r="R1218" s="240"/>
      <c r="S1218" s="240"/>
      <c r="T1218" s="241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42" t="s">
        <v>196</v>
      </c>
      <c r="AU1218" s="242" t="s">
        <v>85</v>
      </c>
      <c r="AV1218" s="13" t="s">
        <v>79</v>
      </c>
      <c r="AW1218" s="13" t="s">
        <v>33</v>
      </c>
      <c r="AX1218" s="13" t="s">
        <v>72</v>
      </c>
      <c r="AY1218" s="242" t="s">
        <v>186</v>
      </c>
    </row>
    <row r="1219" s="13" customFormat="1">
      <c r="A1219" s="13"/>
      <c r="B1219" s="232"/>
      <c r="C1219" s="233"/>
      <c r="D1219" s="234" t="s">
        <v>196</v>
      </c>
      <c r="E1219" s="235" t="s">
        <v>19</v>
      </c>
      <c r="F1219" s="236" t="s">
        <v>3547</v>
      </c>
      <c r="G1219" s="233"/>
      <c r="H1219" s="235" t="s">
        <v>19</v>
      </c>
      <c r="I1219" s="237"/>
      <c r="J1219" s="233"/>
      <c r="K1219" s="233"/>
      <c r="L1219" s="238"/>
      <c r="M1219" s="239"/>
      <c r="N1219" s="240"/>
      <c r="O1219" s="240"/>
      <c r="P1219" s="240"/>
      <c r="Q1219" s="240"/>
      <c r="R1219" s="240"/>
      <c r="S1219" s="240"/>
      <c r="T1219" s="241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42" t="s">
        <v>196</v>
      </c>
      <c r="AU1219" s="242" t="s">
        <v>85</v>
      </c>
      <c r="AV1219" s="13" t="s">
        <v>79</v>
      </c>
      <c r="AW1219" s="13" t="s">
        <v>33</v>
      </c>
      <c r="AX1219" s="13" t="s">
        <v>72</v>
      </c>
      <c r="AY1219" s="242" t="s">
        <v>186</v>
      </c>
    </row>
    <row r="1220" s="14" customFormat="1">
      <c r="A1220" s="14"/>
      <c r="B1220" s="243"/>
      <c r="C1220" s="244"/>
      <c r="D1220" s="234" t="s">
        <v>196</v>
      </c>
      <c r="E1220" s="245" t="s">
        <v>19</v>
      </c>
      <c r="F1220" s="246" t="s">
        <v>3467</v>
      </c>
      <c r="G1220" s="244"/>
      <c r="H1220" s="247">
        <v>0</v>
      </c>
      <c r="I1220" s="248"/>
      <c r="J1220" s="244"/>
      <c r="K1220" s="244"/>
      <c r="L1220" s="249"/>
      <c r="M1220" s="250"/>
      <c r="N1220" s="251"/>
      <c r="O1220" s="251"/>
      <c r="P1220" s="251"/>
      <c r="Q1220" s="251"/>
      <c r="R1220" s="251"/>
      <c r="S1220" s="251"/>
      <c r="T1220" s="252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T1220" s="253" t="s">
        <v>196</v>
      </c>
      <c r="AU1220" s="253" t="s">
        <v>85</v>
      </c>
      <c r="AV1220" s="14" t="s">
        <v>85</v>
      </c>
      <c r="AW1220" s="14" t="s">
        <v>33</v>
      </c>
      <c r="AX1220" s="14" t="s">
        <v>72</v>
      </c>
      <c r="AY1220" s="253" t="s">
        <v>186</v>
      </c>
    </row>
    <row r="1221" s="13" customFormat="1">
      <c r="A1221" s="13"/>
      <c r="B1221" s="232"/>
      <c r="C1221" s="233"/>
      <c r="D1221" s="234" t="s">
        <v>196</v>
      </c>
      <c r="E1221" s="235" t="s">
        <v>19</v>
      </c>
      <c r="F1221" s="236" t="s">
        <v>3548</v>
      </c>
      <c r="G1221" s="233"/>
      <c r="H1221" s="235" t="s">
        <v>19</v>
      </c>
      <c r="I1221" s="237"/>
      <c r="J1221" s="233"/>
      <c r="K1221" s="233"/>
      <c r="L1221" s="238"/>
      <c r="M1221" s="239"/>
      <c r="N1221" s="240"/>
      <c r="O1221" s="240"/>
      <c r="P1221" s="240"/>
      <c r="Q1221" s="240"/>
      <c r="R1221" s="240"/>
      <c r="S1221" s="240"/>
      <c r="T1221" s="241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42" t="s">
        <v>196</v>
      </c>
      <c r="AU1221" s="242" t="s">
        <v>85</v>
      </c>
      <c r="AV1221" s="13" t="s">
        <v>79</v>
      </c>
      <c r="AW1221" s="13" t="s">
        <v>33</v>
      </c>
      <c r="AX1221" s="13" t="s">
        <v>72</v>
      </c>
      <c r="AY1221" s="242" t="s">
        <v>186</v>
      </c>
    </row>
    <row r="1222" s="13" customFormat="1">
      <c r="A1222" s="13"/>
      <c r="B1222" s="232"/>
      <c r="C1222" s="233"/>
      <c r="D1222" s="234" t="s">
        <v>196</v>
      </c>
      <c r="E1222" s="235" t="s">
        <v>19</v>
      </c>
      <c r="F1222" s="236" t="s">
        <v>3588</v>
      </c>
      <c r="G1222" s="233"/>
      <c r="H1222" s="235" t="s">
        <v>19</v>
      </c>
      <c r="I1222" s="237"/>
      <c r="J1222" s="233"/>
      <c r="K1222" s="233"/>
      <c r="L1222" s="238"/>
      <c r="M1222" s="239"/>
      <c r="N1222" s="240"/>
      <c r="O1222" s="240"/>
      <c r="P1222" s="240"/>
      <c r="Q1222" s="240"/>
      <c r="R1222" s="240"/>
      <c r="S1222" s="240"/>
      <c r="T1222" s="241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42" t="s">
        <v>196</v>
      </c>
      <c r="AU1222" s="242" t="s">
        <v>85</v>
      </c>
      <c r="AV1222" s="13" t="s">
        <v>79</v>
      </c>
      <c r="AW1222" s="13" t="s">
        <v>33</v>
      </c>
      <c r="AX1222" s="13" t="s">
        <v>72</v>
      </c>
      <c r="AY1222" s="242" t="s">
        <v>186</v>
      </c>
    </row>
    <row r="1223" s="13" customFormat="1">
      <c r="A1223" s="13"/>
      <c r="B1223" s="232"/>
      <c r="C1223" s="233"/>
      <c r="D1223" s="234" t="s">
        <v>196</v>
      </c>
      <c r="E1223" s="235" t="s">
        <v>19</v>
      </c>
      <c r="F1223" s="236" t="s">
        <v>3589</v>
      </c>
      <c r="G1223" s="233"/>
      <c r="H1223" s="235" t="s">
        <v>19</v>
      </c>
      <c r="I1223" s="237"/>
      <c r="J1223" s="233"/>
      <c r="K1223" s="233"/>
      <c r="L1223" s="238"/>
      <c r="M1223" s="239"/>
      <c r="N1223" s="240"/>
      <c r="O1223" s="240"/>
      <c r="P1223" s="240"/>
      <c r="Q1223" s="240"/>
      <c r="R1223" s="240"/>
      <c r="S1223" s="240"/>
      <c r="T1223" s="241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42" t="s">
        <v>196</v>
      </c>
      <c r="AU1223" s="242" t="s">
        <v>85</v>
      </c>
      <c r="AV1223" s="13" t="s">
        <v>79</v>
      </c>
      <c r="AW1223" s="13" t="s">
        <v>33</v>
      </c>
      <c r="AX1223" s="13" t="s">
        <v>72</v>
      </c>
      <c r="AY1223" s="242" t="s">
        <v>186</v>
      </c>
    </row>
    <row r="1224" s="13" customFormat="1">
      <c r="A1224" s="13"/>
      <c r="B1224" s="232"/>
      <c r="C1224" s="233"/>
      <c r="D1224" s="234" t="s">
        <v>196</v>
      </c>
      <c r="E1224" s="235" t="s">
        <v>19</v>
      </c>
      <c r="F1224" s="236" t="s">
        <v>3549</v>
      </c>
      <c r="G1224" s="233"/>
      <c r="H1224" s="235" t="s">
        <v>19</v>
      </c>
      <c r="I1224" s="237"/>
      <c r="J1224" s="233"/>
      <c r="K1224" s="233"/>
      <c r="L1224" s="238"/>
      <c r="M1224" s="239"/>
      <c r="N1224" s="240"/>
      <c r="O1224" s="240"/>
      <c r="P1224" s="240"/>
      <c r="Q1224" s="240"/>
      <c r="R1224" s="240"/>
      <c r="S1224" s="240"/>
      <c r="T1224" s="241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42" t="s">
        <v>196</v>
      </c>
      <c r="AU1224" s="242" t="s">
        <v>85</v>
      </c>
      <c r="AV1224" s="13" t="s">
        <v>79</v>
      </c>
      <c r="AW1224" s="13" t="s">
        <v>33</v>
      </c>
      <c r="AX1224" s="13" t="s">
        <v>72</v>
      </c>
      <c r="AY1224" s="242" t="s">
        <v>186</v>
      </c>
    </row>
    <row r="1225" s="13" customFormat="1">
      <c r="A1225" s="13"/>
      <c r="B1225" s="232"/>
      <c r="C1225" s="233"/>
      <c r="D1225" s="234" t="s">
        <v>196</v>
      </c>
      <c r="E1225" s="235" t="s">
        <v>19</v>
      </c>
      <c r="F1225" s="236" t="s">
        <v>3590</v>
      </c>
      <c r="G1225" s="233"/>
      <c r="H1225" s="235" t="s">
        <v>19</v>
      </c>
      <c r="I1225" s="237"/>
      <c r="J1225" s="233"/>
      <c r="K1225" s="233"/>
      <c r="L1225" s="238"/>
      <c r="M1225" s="239"/>
      <c r="N1225" s="240"/>
      <c r="O1225" s="240"/>
      <c r="P1225" s="240"/>
      <c r="Q1225" s="240"/>
      <c r="R1225" s="240"/>
      <c r="S1225" s="240"/>
      <c r="T1225" s="241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42" t="s">
        <v>196</v>
      </c>
      <c r="AU1225" s="242" t="s">
        <v>85</v>
      </c>
      <c r="AV1225" s="13" t="s">
        <v>79</v>
      </c>
      <c r="AW1225" s="13" t="s">
        <v>33</v>
      </c>
      <c r="AX1225" s="13" t="s">
        <v>72</v>
      </c>
      <c r="AY1225" s="242" t="s">
        <v>186</v>
      </c>
    </row>
    <row r="1226" s="13" customFormat="1">
      <c r="A1226" s="13"/>
      <c r="B1226" s="232"/>
      <c r="C1226" s="233"/>
      <c r="D1226" s="234" t="s">
        <v>196</v>
      </c>
      <c r="E1226" s="235" t="s">
        <v>19</v>
      </c>
      <c r="F1226" s="236" t="s">
        <v>3503</v>
      </c>
      <c r="G1226" s="233"/>
      <c r="H1226" s="235" t="s">
        <v>19</v>
      </c>
      <c r="I1226" s="237"/>
      <c r="J1226" s="233"/>
      <c r="K1226" s="233"/>
      <c r="L1226" s="238"/>
      <c r="M1226" s="239"/>
      <c r="N1226" s="240"/>
      <c r="O1226" s="240"/>
      <c r="P1226" s="240"/>
      <c r="Q1226" s="240"/>
      <c r="R1226" s="240"/>
      <c r="S1226" s="240"/>
      <c r="T1226" s="241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42" t="s">
        <v>196</v>
      </c>
      <c r="AU1226" s="242" t="s">
        <v>85</v>
      </c>
      <c r="AV1226" s="13" t="s">
        <v>79</v>
      </c>
      <c r="AW1226" s="13" t="s">
        <v>33</v>
      </c>
      <c r="AX1226" s="13" t="s">
        <v>72</v>
      </c>
      <c r="AY1226" s="242" t="s">
        <v>186</v>
      </c>
    </row>
    <row r="1227" s="13" customFormat="1">
      <c r="A1227" s="13"/>
      <c r="B1227" s="232"/>
      <c r="C1227" s="233"/>
      <c r="D1227" s="234" t="s">
        <v>196</v>
      </c>
      <c r="E1227" s="235" t="s">
        <v>19</v>
      </c>
      <c r="F1227" s="236" t="s">
        <v>3550</v>
      </c>
      <c r="G1227" s="233"/>
      <c r="H1227" s="235" t="s">
        <v>19</v>
      </c>
      <c r="I1227" s="237"/>
      <c r="J1227" s="233"/>
      <c r="K1227" s="233"/>
      <c r="L1227" s="238"/>
      <c r="M1227" s="239"/>
      <c r="N1227" s="240"/>
      <c r="O1227" s="240"/>
      <c r="P1227" s="240"/>
      <c r="Q1227" s="240"/>
      <c r="R1227" s="240"/>
      <c r="S1227" s="240"/>
      <c r="T1227" s="241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42" t="s">
        <v>196</v>
      </c>
      <c r="AU1227" s="242" t="s">
        <v>85</v>
      </c>
      <c r="AV1227" s="13" t="s">
        <v>79</v>
      </c>
      <c r="AW1227" s="13" t="s">
        <v>33</v>
      </c>
      <c r="AX1227" s="13" t="s">
        <v>72</v>
      </c>
      <c r="AY1227" s="242" t="s">
        <v>186</v>
      </c>
    </row>
    <row r="1228" s="13" customFormat="1">
      <c r="A1228" s="13"/>
      <c r="B1228" s="232"/>
      <c r="C1228" s="233"/>
      <c r="D1228" s="234" t="s">
        <v>196</v>
      </c>
      <c r="E1228" s="235" t="s">
        <v>19</v>
      </c>
      <c r="F1228" s="236" t="s">
        <v>3591</v>
      </c>
      <c r="G1228" s="233"/>
      <c r="H1228" s="235" t="s">
        <v>19</v>
      </c>
      <c r="I1228" s="237"/>
      <c r="J1228" s="233"/>
      <c r="K1228" s="233"/>
      <c r="L1228" s="238"/>
      <c r="M1228" s="239"/>
      <c r="N1228" s="240"/>
      <c r="O1228" s="240"/>
      <c r="P1228" s="240"/>
      <c r="Q1228" s="240"/>
      <c r="R1228" s="240"/>
      <c r="S1228" s="240"/>
      <c r="T1228" s="241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42" t="s">
        <v>196</v>
      </c>
      <c r="AU1228" s="242" t="s">
        <v>85</v>
      </c>
      <c r="AV1228" s="13" t="s">
        <v>79</v>
      </c>
      <c r="AW1228" s="13" t="s">
        <v>33</v>
      </c>
      <c r="AX1228" s="13" t="s">
        <v>72</v>
      </c>
      <c r="AY1228" s="242" t="s">
        <v>186</v>
      </c>
    </row>
    <row r="1229" s="13" customFormat="1">
      <c r="A1229" s="13"/>
      <c r="B1229" s="232"/>
      <c r="C1229" s="233"/>
      <c r="D1229" s="234" t="s">
        <v>196</v>
      </c>
      <c r="E1229" s="235" t="s">
        <v>19</v>
      </c>
      <c r="F1229" s="236" t="s">
        <v>3592</v>
      </c>
      <c r="G1229" s="233"/>
      <c r="H1229" s="235" t="s">
        <v>19</v>
      </c>
      <c r="I1229" s="237"/>
      <c r="J1229" s="233"/>
      <c r="K1229" s="233"/>
      <c r="L1229" s="238"/>
      <c r="M1229" s="239"/>
      <c r="N1229" s="240"/>
      <c r="O1229" s="240"/>
      <c r="P1229" s="240"/>
      <c r="Q1229" s="240"/>
      <c r="R1229" s="240"/>
      <c r="S1229" s="240"/>
      <c r="T1229" s="241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42" t="s">
        <v>196</v>
      </c>
      <c r="AU1229" s="242" t="s">
        <v>85</v>
      </c>
      <c r="AV1229" s="13" t="s">
        <v>79</v>
      </c>
      <c r="AW1229" s="13" t="s">
        <v>33</v>
      </c>
      <c r="AX1229" s="13" t="s">
        <v>72</v>
      </c>
      <c r="AY1229" s="242" t="s">
        <v>186</v>
      </c>
    </row>
    <row r="1230" s="14" customFormat="1">
      <c r="A1230" s="14"/>
      <c r="B1230" s="243"/>
      <c r="C1230" s="244"/>
      <c r="D1230" s="234" t="s">
        <v>196</v>
      </c>
      <c r="E1230" s="245" t="s">
        <v>19</v>
      </c>
      <c r="F1230" s="246" t="s">
        <v>3507</v>
      </c>
      <c r="G1230" s="244"/>
      <c r="H1230" s="247">
        <v>2.0099999999999998</v>
      </c>
      <c r="I1230" s="248"/>
      <c r="J1230" s="244"/>
      <c r="K1230" s="244"/>
      <c r="L1230" s="249"/>
      <c r="M1230" s="250"/>
      <c r="N1230" s="251"/>
      <c r="O1230" s="251"/>
      <c r="P1230" s="251"/>
      <c r="Q1230" s="251"/>
      <c r="R1230" s="251"/>
      <c r="S1230" s="251"/>
      <c r="T1230" s="252"/>
      <c r="U1230" s="14"/>
      <c r="V1230" s="14"/>
      <c r="W1230" s="14"/>
      <c r="X1230" s="14"/>
      <c r="Y1230" s="14"/>
      <c r="Z1230" s="14"/>
      <c r="AA1230" s="14"/>
      <c r="AB1230" s="14"/>
      <c r="AC1230" s="14"/>
      <c r="AD1230" s="14"/>
      <c r="AE1230" s="14"/>
      <c r="AT1230" s="253" t="s">
        <v>196</v>
      </c>
      <c r="AU1230" s="253" t="s">
        <v>85</v>
      </c>
      <c r="AV1230" s="14" t="s">
        <v>85</v>
      </c>
      <c r="AW1230" s="14" t="s">
        <v>33</v>
      </c>
      <c r="AX1230" s="14" t="s">
        <v>72</v>
      </c>
      <c r="AY1230" s="253" t="s">
        <v>186</v>
      </c>
    </row>
    <row r="1231" s="14" customFormat="1">
      <c r="A1231" s="14"/>
      <c r="B1231" s="243"/>
      <c r="C1231" s="244"/>
      <c r="D1231" s="234" t="s">
        <v>196</v>
      </c>
      <c r="E1231" s="245" t="s">
        <v>19</v>
      </c>
      <c r="F1231" s="246" t="s">
        <v>3467</v>
      </c>
      <c r="G1231" s="244"/>
      <c r="H1231" s="247">
        <v>0</v>
      </c>
      <c r="I1231" s="248"/>
      <c r="J1231" s="244"/>
      <c r="K1231" s="244"/>
      <c r="L1231" s="249"/>
      <c r="M1231" s="250"/>
      <c r="N1231" s="251"/>
      <c r="O1231" s="251"/>
      <c r="P1231" s="251"/>
      <c r="Q1231" s="251"/>
      <c r="R1231" s="251"/>
      <c r="S1231" s="251"/>
      <c r="T1231" s="252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T1231" s="253" t="s">
        <v>196</v>
      </c>
      <c r="AU1231" s="253" t="s">
        <v>85</v>
      </c>
      <c r="AV1231" s="14" t="s">
        <v>85</v>
      </c>
      <c r="AW1231" s="14" t="s">
        <v>33</v>
      </c>
      <c r="AX1231" s="14" t="s">
        <v>72</v>
      </c>
      <c r="AY1231" s="253" t="s">
        <v>186</v>
      </c>
    </row>
    <row r="1232" s="13" customFormat="1">
      <c r="A1232" s="13"/>
      <c r="B1232" s="232"/>
      <c r="C1232" s="233"/>
      <c r="D1232" s="234" t="s">
        <v>196</v>
      </c>
      <c r="E1232" s="235" t="s">
        <v>19</v>
      </c>
      <c r="F1232" s="236" t="s">
        <v>3552</v>
      </c>
      <c r="G1232" s="233"/>
      <c r="H1232" s="235" t="s">
        <v>19</v>
      </c>
      <c r="I1232" s="237"/>
      <c r="J1232" s="233"/>
      <c r="K1232" s="233"/>
      <c r="L1232" s="238"/>
      <c r="M1232" s="239"/>
      <c r="N1232" s="240"/>
      <c r="O1232" s="240"/>
      <c r="P1232" s="240"/>
      <c r="Q1232" s="240"/>
      <c r="R1232" s="240"/>
      <c r="S1232" s="240"/>
      <c r="T1232" s="241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42" t="s">
        <v>196</v>
      </c>
      <c r="AU1232" s="242" t="s">
        <v>85</v>
      </c>
      <c r="AV1232" s="13" t="s">
        <v>79</v>
      </c>
      <c r="AW1232" s="13" t="s">
        <v>33</v>
      </c>
      <c r="AX1232" s="13" t="s">
        <v>72</v>
      </c>
      <c r="AY1232" s="242" t="s">
        <v>186</v>
      </c>
    </row>
    <row r="1233" s="13" customFormat="1">
      <c r="A1233" s="13"/>
      <c r="B1233" s="232"/>
      <c r="C1233" s="233"/>
      <c r="D1233" s="234" t="s">
        <v>196</v>
      </c>
      <c r="E1233" s="235" t="s">
        <v>19</v>
      </c>
      <c r="F1233" s="236" t="s">
        <v>3593</v>
      </c>
      <c r="G1233" s="233"/>
      <c r="H1233" s="235" t="s">
        <v>19</v>
      </c>
      <c r="I1233" s="237"/>
      <c r="J1233" s="233"/>
      <c r="K1233" s="233"/>
      <c r="L1233" s="238"/>
      <c r="M1233" s="239"/>
      <c r="N1233" s="240"/>
      <c r="O1233" s="240"/>
      <c r="P1233" s="240"/>
      <c r="Q1233" s="240"/>
      <c r="R1233" s="240"/>
      <c r="S1233" s="240"/>
      <c r="T1233" s="241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42" t="s">
        <v>196</v>
      </c>
      <c r="AU1233" s="242" t="s">
        <v>85</v>
      </c>
      <c r="AV1233" s="13" t="s">
        <v>79</v>
      </c>
      <c r="AW1233" s="13" t="s">
        <v>33</v>
      </c>
      <c r="AX1233" s="13" t="s">
        <v>72</v>
      </c>
      <c r="AY1233" s="242" t="s">
        <v>186</v>
      </c>
    </row>
    <row r="1234" s="13" customFormat="1">
      <c r="A1234" s="13"/>
      <c r="B1234" s="232"/>
      <c r="C1234" s="233"/>
      <c r="D1234" s="234" t="s">
        <v>196</v>
      </c>
      <c r="E1234" s="235" t="s">
        <v>19</v>
      </c>
      <c r="F1234" s="236" t="s">
        <v>3510</v>
      </c>
      <c r="G1234" s="233"/>
      <c r="H1234" s="235" t="s">
        <v>19</v>
      </c>
      <c r="I1234" s="237"/>
      <c r="J1234" s="233"/>
      <c r="K1234" s="233"/>
      <c r="L1234" s="238"/>
      <c r="M1234" s="239"/>
      <c r="N1234" s="240"/>
      <c r="O1234" s="240"/>
      <c r="P1234" s="240"/>
      <c r="Q1234" s="240"/>
      <c r="R1234" s="240"/>
      <c r="S1234" s="240"/>
      <c r="T1234" s="241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42" t="s">
        <v>196</v>
      </c>
      <c r="AU1234" s="242" t="s">
        <v>85</v>
      </c>
      <c r="AV1234" s="13" t="s">
        <v>79</v>
      </c>
      <c r="AW1234" s="13" t="s">
        <v>33</v>
      </c>
      <c r="AX1234" s="13" t="s">
        <v>72</v>
      </c>
      <c r="AY1234" s="242" t="s">
        <v>186</v>
      </c>
    </row>
    <row r="1235" s="14" customFormat="1">
      <c r="A1235" s="14"/>
      <c r="B1235" s="243"/>
      <c r="C1235" s="244"/>
      <c r="D1235" s="234" t="s">
        <v>196</v>
      </c>
      <c r="E1235" s="245" t="s">
        <v>19</v>
      </c>
      <c r="F1235" s="246" t="s">
        <v>3511</v>
      </c>
      <c r="G1235" s="244"/>
      <c r="H1235" s="247">
        <v>0.93999999999999995</v>
      </c>
      <c r="I1235" s="248"/>
      <c r="J1235" s="244"/>
      <c r="K1235" s="244"/>
      <c r="L1235" s="249"/>
      <c r="M1235" s="250"/>
      <c r="N1235" s="251"/>
      <c r="O1235" s="251"/>
      <c r="P1235" s="251"/>
      <c r="Q1235" s="251"/>
      <c r="R1235" s="251"/>
      <c r="S1235" s="251"/>
      <c r="T1235" s="252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T1235" s="253" t="s">
        <v>196</v>
      </c>
      <c r="AU1235" s="253" t="s">
        <v>85</v>
      </c>
      <c r="AV1235" s="14" t="s">
        <v>85</v>
      </c>
      <c r="AW1235" s="14" t="s">
        <v>33</v>
      </c>
      <c r="AX1235" s="14" t="s">
        <v>72</v>
      </c>
      <c r="AY1235" s="253" t="s">
        <v>186</v>
      </c>
    </row>
    <row r="1236" s="14" customFormat="1">
      <c r="A1236" s="14"/>
      <c r="B1236" s="243"/>
      <c r="C1236" s="244"/>
      <c r="D1236" s="234" t="s">
        <v>196</v>
      </c>
      <c r="E1236" s="245" t="s">
        <v>19</v>
      </c>
      <c r="F1236" s="246" t="s">
        <v>3467</v>
      </c>
      <c r="G1236" s="244"/>
      <c r="H1236" s="247">
        <v>0</v>
      </c>
      <c r="I1236" s="248"/>
      <c r="J1236" s="244"/>
      <c r="K1236" s="244"/>
      <c r="L1236" s="249"/>
      <c r="M1236" s="250"/>
      <c r="N1236" s="251"/>
      <c r="O1236" s="251"/>
      <c r="P1236" s="251"/>
      <c r="Q1236" s="251"/>
      <c r="R1236" s="251"/>
      <c r="S1236" s="251"/>
      <c r="T1236" s="252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T1236" s="253" t="s">
        <v>196</v>
      </c>
      <c r="AU1236" s="253" t="s">
        <v>85</v>
      </c>
      <c r="AV1236" s="14" t="s">
        <v>85</v>
      </c>
      <c r="AW1236" s="14" t="s">
        <v>33</v>
      </c>
      <c r="AX1236" s="14" t="s">
        <v>72</v>
      </c>
      <c r="AY1236" s="253" t="s">
        <v>186</v>
      </c>
    </row>
    <row r="1237" s="14" customFormat="1">
      <c r="A1237" s="14"/>
      <c r="B1237" s="243"/>
      <c r="C1237" s="244"/>
      <c r="D1237" s="234" t="s">
        <v>196</v>
      </c>
      <c r="E1237" s="245" t="s">
        <v>19</v>
      </c>
      <c r="F1237" s="246" t="s">
        <v>3511</v>
      </c>
      <c r="G1237" s="244"/>
      <c r="H1237" s="247">
        <v>0.93999999999999995</v>
      </c>
      <c r="I1237" s="248"/>
      <c r="J1237" s="244"/>
      <c r="K1237" s="244"/>
      <c r="L1237" s="249"/>
      <c r="M1237" s="250"/>
      <c r="N1237" s="251"/>
      <c r="O1237" s="251"/>
      <c r="P1237" s="251"/>
      <c r="Q1237" s="251"/>
      <c r="R1237" s="251"/>
      <c r="S1237" s="251"/>
      <c r="T1237" s="252"/>
      <c r="U1237" s="14"/>
      <c r="V1237" s="14"/>
      <c r="W1237" s="14"/>
      <c r="X1237" s="14"/>
      <c r="Y1237" s="14"/>
      <c r="Z1237" s="14"/>
      <c r="AA1237" s="14"/>
      <c r="AB1237" s="14"/>
      <c r="AC1237" s="14"/>
      <c r="AD1237" s="14"/>
      <c r="AE1237" s="14"/>
      <c r="AT1237" s="253" t="s">
        <v>196</v>
      </c>
      <c r="AU1237" s="253" t="s">
        <v>85</v>
      </c>
      <c r="AV1237" s="14" t="s">
        <v>85</v>
      </c>
      <c r="AW1237" s="14" t="s">
        <v>33</v>
      </c>
      <c r="AX1237" s="14" t="s">
        <v>72</v>
      </c>
      <c r="AY1237" s="253" t="s">
        <v>186</v>
      </c>
    </row>
    <row r="1238" s="14" customFormat="1">
      <c r="A1238" s="14"/>
      <c r="B1238" s="243"/>
      <c r="C1238" s="244"/>
      <c r="D1238" s="234" t="s">
        <v>196</v>
      </c>
      <c r="E1238" s="245" t="s">
        <v>19</v>
      </c>
      <c r="F1238" s="246" t="s">
        <v>3467</v>
      </c>
      <c r="G1238" s="244"/>
      <c r="H1238" s="247">
        <v>0</v>
      </c>
      <c r="I1238" s="248"/>
      <c r="J1238" s="244"/>
      <c r="K1238" s="244"/>
      <c r="L1238" s="249"/>
      <c r="M1238" s="250"/>
      <c r="N1238" s="251"/>
      <c r="O1238" s="251"/>
      <c r="P1238" s="251"/>
      <c r="Q1238" s="251"/>
      <c r="R1238" s="251"/>
      <c r="S1238" s="251"/>
      <c r="T1238" s="252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53" t="s">
        <v>196</v>
      </c>
      <c r="AU1238" s="253" t="s">
        <v>85</v>
      </c>
      <c r="AV1238" s="14" t="s">
        <v>85</v>
      </c>
      <c r="AW1238" s="14" t="s">
        <v>33</v>
      </c>
      <c r="AX1238" s="14" t="s">
        <v>72</v>
      </c>
      <c r="AY1238" s="253" t="s">
        <v>186</v>
      </c>
    </row>
    <row r="1239" s="14" customFormat="1">
      <c r="A1239" s="14"/>
      <c r="B1239" s="243"/>
      <c r="C1239" s="244"/>
      <c r="D1239" s="234" t="s">
        <v>196</v>
      </c>
      <c r="E1239" s="245" t="s">
        <v>19</v>
      </c>
      <c r="F1239" s="246" t="s">
        <v>3512</v>
      </c>
      <c r="G1239" s="244"/>
      <c r="H1239" s="247">
        <v>2.8999999999999999</v>
      </c>
      <c r="I1239" s="248"/>
      <c r="J1239" s="244"/>
      <c r="K1239" s="244"/>
      <c r="L1239" s="249"/>
      <c r="M1239" s="250"/>
      <c r="N1239" s="251"/>
      <c r="O1239" s="251"/>
      <c r="P1239" s="251"/>
      <c r="Q1239" s="251"/>
      <c r="R1239" s="251"/>
      <c r="S1239" s="251"/>
      <c r="T1239" s="252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3" t="s">
        <v>196</v>
      </c>
      <c r="AU1239" s="253" t="s">
        <v>85</v>
      </c>
      <c r="AV1239" s="14" t="s">
        <v>85</v>
      </c>
      <c r="AW1239" s="14" t="s">
        <v>33</v>
      </c>
      <c r="AX1239" s="14" t="s">
        <v>72</v>
      </c>
      <c r="AY1239" s="253" t="s">
        <v>186</v>
      </c>
    </row>
    <row r="1240" s="14" customFormat="1">
      <c r="A1240" s="14"/>
      <c r="B1240" s="243"/>
      <c r="C1240" s="244"/>
      <c r="D1240" s="234" t="s">
        <v>196</v>
      </c>
      <c r="E1240" s="245" t="s">
        <v>19</v>
      </c>
      <c r="F1240" s="246" t="s">
        <v>3467</v>
      </c>
      <c r="G1240" s="244"/>
      <c r="H1240" s="247">
        <v>0</v>
      </c>
      <c r="I1240" s="248"/>
      <c r="J1240" s="244"/>
      <c r="K1240" s="244"/>
      <c r="L1240" s="249"/>
      <c r="M1240" s="250"/>
      <c r="N1240" s="251"/>
      <c r="O1240" s="251"/>
      <c r="P1240" s="251"/>
      <c r="Q1240" s="251"/>
      <c r="R1240" s="251"/>
      <c r="S1240" s="251"/>
      <c r="T1240" s="252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253" t="s">
        <v>196</v>
      </c>
      <c r="AU1240" s="253" t="s">
        <v>85</v>
      </c>
      <c r="AV1240" s="14" t="s">
        <v>85</v>
      </c>
      <c r="AW1240" s="14" t="s">
        <v>33</v>
      </c>
      <c r="AX1240" s="14" t="s">
        <v>72</v>
      </c>
      <c r="AY1240" s="253" t="s">
        <v>186</v>
      </c>
    </row>
    <row r="1241" s="14" customFormat="1">
      <c r="A1241" s="14"/>
      <c r="B1241" s="243"/>
      <c r="C1241" s="244"/>
      <c r="D1241" s="234" t="s">
        <v>196</v>
      </c>
      <c r="E1241" s="245" t="s">
        <v>19</v>
      </c>
      <c r="F1241" s="246" t="s">
        <v>3513</v>
      </c>
      <c r="G1241" s="244"/>
      <c r="H1241" s="247">
        <v>3.0899999999999999</v>
      </c>
      <c r="I1241" s="248"/>
      <c r="J1241" s="244"/>
      <c r="K1241" s="244"/>
      <c r="L1241" s="249"/>
      <c r="M1241" s="250"/>
      <c r="N1241" s="251"/>
      <c r="O1241" s="251"/>
      <c r="P1241" s="251"/>
      <c r="Q1241" s="251"/>
      <c r="R1241" s="251"/>
      <c r="S1241" s="251"/>
      <c r="T1241" s="252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T1241" s="253" t="s">
        <v>196</v>
      </c>
      <c r="AU1241" s="253" t="s">
        <v>85</v>
      </c>
      <c r="AV1241" s="14" t="s">
        <v>85</v>
      </c>
      <c r="AW1241" s="14" t="s">
        <v>33</v>
      </c>
      <c r="AX1241" s="14" t="s">
        <v>72</v>
      </c>
      <c r="AY1241" s="253" t="s">
        <v>186</v>
      </c>
    </row>
    <row r="1242" s="14" customFormat="1">
      <c r="A1242" s="14"/>
      <c r="B1242" s="243"/>
      <c r="C1242" s="244"/>
      <c r="D1242" s="234" t="s">
        <v>196</v>
      </c>
      <c r="E1242" s="245" t="s">
        <v>19</v>
      </c>
      <c r="F1242" s="246" t="s">
        <v>3467</v>
      </c>
      <c r="G1242" s="244"/>
      <c r="H1242" s="247">
        <v>0</v>
      </c>
      <c r="I1242" s="248"/>
      <c r="J1242" s="244"/>
      <c r="K1242" s="244"/>
      <c r="L1242" s="249"/>
      <c r="M1242" s="250"/>
      <c r="N1242" s="251"/>
      <c r="O1242" s="251"/>
      <c r="P1242" s="251"/>
      <c r="Q1242" s="251"/>
      <c r="R1242" s="251"/>
      <c r="S1242" s="251"/>
      <c r="T1242" s="252"/>
      <c r="U1242" s="14"/>
      <c r="V1242" s="14"/>
      <c r="W1242" s="14"/>
      <c r="X1242" s="14"/>
      <c r="Y1242" s="14"/>
      <c r="Z1242" s="14"/>
      <c r="AA1242" s="14"/>
      <c r="AB1242" s="14"/>
      <c r="AC1242" s="14"/>
      <c r="AD1242" s="14"/>
      <c r="AE1242" s="14"/>
      <c r="AT1242" s="253" t="s">
        <v>196</v>
      </c>
      <c r="AU1242" s="253" t="s">
        <v>85</v>
      </c>
      <c r="AV1242" s="14" t="s">
        <v>85</v>
      </c>
      <c r="AW1242" s="14" t="s">
        <v>33</v>
      </c>
      <c r="AX1242" s="14" t="s">
        <v>72</v>
      </c>
      <c r="AY1242" s="253" t="s">
        <v>186</v>
      </c>
    </row>
    <row r="1243" s="14" customFormat="1">
      <c r="A1243" s="14"/>
      <c r="B1243" s="243"/>
      <c r="C1243" s="244"/>
      <c r="D1243" s="234" t="s">
        <v>196</v>
      </c>
      <c r="E1243" s="245" t="s">
        <v>19</v>
      </c>
      <c r="F1243" s="246" t="s">
        <v>3514</v>
      </c>
      <c r="G1243" s="244"/>
      <c r="H1243" s="247">
        <v>1.24</v>
      </c>
      <c r="I1243" s="248"/>
      <c r="J1243" s="244"/>
      <c r="K1243" s="244"/>
      <c r="L1243" s="249"/>
      <c r="M1243" s="250"/>
      <c r="N1243" s="251"/>
      <c r="O1243" s="251"/>
      <c r="P1243" s="251"/>
      <c r="Q1243" s="251"/>
      <c r="R1243" s="251"/>
      <c r="S1243" s="251"/>
      <c r="T1243" s="252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53" t="s">
        <v>196</v>
      </c>
      <c r="AU1243" s="253" t="s">
        <v>85</v>
      </c>
      <c r="AV1243" s="14" t="s">
        <v>85</v>
      </c>
      <c r="AW1243" s="14" t="s">
        <v>33</v>
      </c>
      <c r="AX1243" s="14" t="s">
        <v>72</v>
      </c>
      <c r="AY1243" s="253" t="s">
        <v>186</v>
      </c>
    </row>
    <row r="1244" s="14" customFormat="1">
      <c r="A1244" s="14"/>
      <c r="B1244" s="243"/>
      <c r="C1244" s="244"/>
      <c r="D1244" s="234" t="s">
        <v>196</v>
      </c>
      <c r="E1244" s="245" t="s">
        <v>19</v>
      </c>
      <c r="F1244" s="246" t="s">
        <v>3467</v>
      </c>
      <c r="G1244" s="244"/>
      <c r="H1244" s="247">
        <v>0</v>
      </c>
      <c r="I1244" s="248"/>
      <c r="J1244" s="244"/>
      <c r="K1244" s="244"/>
      <c r="L1244" s="249"/>
      <c r="M1244" s="250"/>
      <c r="N1244" s="251"/>
      <c r="O1244" s="251"/>
      <c r="P1244" s="251"/>
      <c r="Q1244" s="251"/>
      <c r="R1244" s="251"/>
      <c r="S1244" s="251"/>
      <c r="T1244" s="252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53" t="s">
        <v>196</v>
      </c>
      <c r="AU1244" s="253" t="s">
        <v>85</v>
      </c>
      <c r="AV1244" s="14" t="s">
        <v>85</v>
      </c>
      <c r="AW1244" s="14" t="s">
        <v>33</v>
      </c>
      <c r="AX1244" s="14" t="s">
        <v>72</v>
      </c>
      <c r="AY1244" s="253" t="s">
        <v>186</v>
      </c>
    </row>
    <row r="1245" s="14" customFormat="1">
      <c r="A1245" s="14"/>
      <c r="B1245" s="243"/>
      <c r="C1245" s="244"/>
      <c r="D1245" s="234" t="s">
        <v>196</v>
      </c>
      <c r="E1245" s="245" t="s">
        <v>19</v>
      </c>
      <c r="F1245" s="246" t="s">
        <v>3514</v>
      </c>
      <c r="G1245" s="244"/>
      <c r="H1245" s="247">
        <v>1.24</v>
      </c>
      <c r="I1245" s="248"/>
      <c r="J1245" s="244"/>
      <c r="K1245" s="244"/>
      <c r="L1245" s="249"/>
      <c r="M1245" s="250"/>
      <c r="N1245" s="251"/>
      <c r="O1245" s="251"/>
      <c r="P1245" s="251"/>
      <c r="Q1245" s="251"/>
      <c r="R1245" s="251"/>
      <c r="S1245" s="251"/>
      <c r="T1245" s="252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53" t="s">
        <v>196</v>
      </c>
      <c r="AU1245" s="253" t="s">
        <v>85</v>
      </c>
      <c r="AV1245" s="14" t="s">
        <v>85</v>
      </c>
      <c r="AW1245" s="14" t="s">
        <v>33</v>
      </c>
      <c r="AX1245" s="14" t="s">
        <v>72</v>
      </c>
      <c r="AY1245" s="253" t="s">
        <v>186</v>
      </c>
    </row>
    <row r="1246" s="14" customFormat="1">
      <c r="A1246" s="14"/>
      <c r="B1246" s="243"/>
      <c r="C1246" s="244"/>
      <c r="D1246" s="234" t="s">
        <v>196</v>
      </c>
      <c r="E1246" s="245" t="s">
        <v>19</v>
      </c>
      <c r="F1246" s="246" t="s">
        <v>3467</v>
      </c>
      <c r="G1246" s="244"/>
      <c r="H1246" s="247">
        <v>0</v>
      </c>
      <c r="I1246" s="248"/>
      <c r="J1246" s="244"/>
      <c r="K1246" s="244"/>
      <c r="L1246" s="249"/>
      <c r="M1246" s="250"/>
      <c r="N1246" s="251"/>
      <c r="O1246" s="251"/>
      <c r="P1246" s="251"/>
      <c r="Q1246" s="251"/>
      <c r="R1246" s="251"/>
      <c r="S1246" s="251"/>
      <c r="T1246" s="252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53" t="s">
        <v>196</v>
      </c>
      <c r="AU1246" s="253" t="s">
        <v>85</v>
      </c>
      <c r="AV1246" s="14" t="s">
        <v>85</v>
      </c>
      <c r="AW1246" s="14" t="s">
        <v>33</v>
      </c>
      <c r="AX1246" s="14" t="s">
        <v>72</v>
      </c>
      <c r="AY1246" s="253" t="s">
        <v>186</v>
      </c>
    </row>
    <row r="1247" s="14" customFormat="1">
      <c r="A1247" s="14"/>
      <c r="B1247" s="243"/>
      <c r="C1247" s="244"/>
      <c r="D1247" s="234" t="s">
        <v>196</v>
      </c>
      <c r="E1247" s="245" t="s">
        <v>19</v>
      </c>
      <c r="F1247" s="246" t="s">
        <v>3515</v>
      </c>
      <c r="G1247" s="244"/>
      <c r="H1247" s="247">
        <v>1.698</v>
      </c>
      <c r="I1247" s="248"/>
      <c r="J1247" s="244"/>
      <c r="K1247" s="244"/>
      <c r="L1247" s="249"/>
      <c r="M1247" s="250"/>
      <c r="N1247" s="251"/>
      <c r="O1247" s="251"/>
      <c r="P1247" s="251"/>
      <c r="Q1247" s="251"/>
      <c r="R1247" s="251"/>
      <c r="S1247" s="251"/>
      <c r="T1247" s="252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53" t="s">
        <v>196</v>
      </c>
      <c r="AU1247" s="253" t="s">
        <v>85</v>
      </c>
      <c r="AV1247" s="14" t="s">
        <v>85</v>
      </c>
      <c r="AW1247" s="14" t="s">
        <v>33</v>
      </c>
      <c r="AX1247" s="14" t="s">
        <v>72</v>
      </c>
      <c r="AY1247" s="253" t="s">
        <v>186</v>
      </c>
    </row>
    <row r="1248" s="14" customFormat="1">
      <c r="A1248" s="14"/>
      <c r="B1248" s="243"/>
      <c r="C1248" s="244"/>
      <c r="D1248" s="234" t="s">
        <v>196</v>
      </c>
      <c r="E1248" s="245" t="s">
        <v>19</v>
      </c>
      <c r="F1248" s="246" t="s">
        <v>3467</v>
      </c>
      <c r="G1248" s="244"/>
      <c r="H1248" s="247">
        <v>0</v>
      </c>
      <c r="I1248" s="248"/>
      <c r="J1248" s="244"/>
      <c r="K1248" s="244"/>
      <c r="L1248" s="249"/>
      <c r="M1248" s="250"/>
      <c r="N1248" s="251"/>
      <c r="O1248" s="251"/>
      <c r="P1248" s="251"/>
      <c r="Q1248" s="251"/>
      <c r="R1248" s="251"/>
      <c r="S1248" s="251"/>
      <c r="T1248" s="252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T1248" s="253" t="s">
        <v>196</v>
      </c>
      <c r="AU1248" s="253" t="s">
        <v>85</v>
      </c>
      <c r="AV1248" s="14" t="s">
        <v>85</v>
      </c>
      <c r="AW1248" s="14" t="s">
        <v>33</v>
      </c>
      <c r="AX1248" s="14" t="s">
        <v>72</v>
      </c>
      <c r="AY1248" s="253" t="s">
        <v>186</v>
      </c>
    </row>
    <row r="1249" s="13" customFormat="1">
      <c r="A1249" s="13"/>
      <c r="B1249" s="232"/>
      <c r="C1249" s="233"/>
      <c r="D1249" s="234" t="s">
        <v>196</v>
      </c>
      <c r="E1249" s="235" t="s">
        <v>19</v>
      </c>
      <c r="F1249" s="236" t="s">
        <v>2885</v>
      </c>
      <c r="G1249" s="233"/>
      <c r="H1249" s="235" t="s">
        <v>19</v>
      </c>
      <c r="I1249" s="237"/>
      <c r="J1249" s="233"/>
      <c r="K1249" s="233"/>
      <c r="L1249" s="238"/>
      <c r="M1249" s="239"/>
      <c r="N1249" s="240"/>
      <c r="O1249" s="240"/>
      <c r="P1249" s="240"/>
      <c r="Q1249" s="240"/>
      <c r="R1249" s="240"/>
      <c r="S1249" s="240"/>
      <c r="T1249" s="241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42" t="s">
        <v>196</v>
      </c>
      <c r="AU1249" s="242" t="s">
        <v>85</v>
      </c>
      <c r="AV1249" s="13" t="s">
        <v>79</v>
      </c>
      <c r="AW1249" s="13" t="s">
        <v>33</v>
      </c>
      <c r="AX1249" s="13" t="s">
        <v>72</v>
      </c>
      <c r="AY1249" s="242" t="s">
        <v>186</v>
      </c>
    </row>
    <row r="1250" s="13" customFormat="1">
      <c r="A1250" s="13"/>
      <c r="B1250" s="232"/>
      <c r="C1250" s="233"/>
      <c r="D1250" s="234" t="s">
        <v>196</v>
      </c>
      <c r="E1250" s="235" t="s">
        <v>19</v>
      </c>
      <c r="F1250" s="236" t="s">
        <v>3558</v>
      </c>
      <c r="G1250" s="233"/>
      <c r="H1250" s="235" t="s">
        <v>19</v>
      </c>
      <c r="I1250" s="237"/>
      <c r="J1250" s="233"/>
      <c r="K1250" s="233"/>
      <c r="L1250" s="238"/>
      <c r="M1250" s="239"/>
      <c r="N1250" s="240"/>
      <c r="O1250" s="240"/>
      <c r="P1250" s="240"/>
      <c r="Q1250" s="240"/>
      <c r="R1250" s="240"/>
      <c r="S1250" s="240"/>
      <c r="T1250" s="241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42" t="s">
        <v>196</v>
      </c>
      <c r="AU1250" s="242" t="s">
        <v>85</v>
      </c>
      <c r="AV1250" s="13" t="s">
        <v>79</v>
      </c>
      <c r="AW1250" s="13" t="s">
        <v>33</v>
      </c>
      <c r="AX1250" s="13" t="s">
        <v>72</v>
      </c>
      <c r="AY1250" s="242" t="s">
        <v>186</v>
      </c>
    </row>
    <row r="1251" s="13" customFormat="1">
      <c r="A1251" s="13"/>
      <c r="B1251" s="232"/>
      <c r="C1251" s="233"/>
      <c r="D1251" s="234" t="s">
        <v>196</v>
      </c>
      <c r="E1251" s="235" t="s">
        <v>19</v>
      </c>
      <c r="F1251" s="236" t="s">
        <v>3594</v>
      </c>
      <c r="G1251" s="233"/>
      <c r="H1251" s="235" t="s">
        <v>19</v>
      </c>
      <c r="I1251" s="237"/>
      <c r="J1251" s="233"/>
      <c r="K1251" s="233"/>
      <c r="L1251" s="238"/>
      <c r="M1251" s="239"/>
      <c r="N1251" s="240"/>
      <c r="O1251" s="240"/>
      <c r="P1251" s="240"/>
      <c r="Q1251" s="240"/>
      <c r="R1251" s="240"/>
      <c r="S1251" s="240"/>
      <c r="T1251" s="241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42" t="s">
        <v>196</v>
      </c>
      <c r="AU1251" s="242" t="s">
        <v>85</v>
      </c>
      <c r="AV1251" s="13" t="s">
        <v>79</v>
      </c>
      <c r="AW1251" s="13" t="s">
        <v>33</v>
      </c>
      <c r="AX1251" s="13" t="s">
        <v>72</v>
      </c>
      <c r="AY1251" s="242" t="s">
        <v>186</v>
      </c>
    </row>
    <row r="1252" s="13" customFormat="1">
      <c r="A1252" s="13"/>
      <c r="B1252" s="232"/>
      <c r="C1252" s="233"/>
      <c r="D1252" s="234" t="s">
        <v>196</v>
      </c>
      <c r="E1252" s="235" t="s">
        <v>19</v>
      </c>
      <c r="F1252" s="236" t="s">
        <v>3595</v>
      </c>
      <c r="G1252" s="233"/>
      <c r="H1252" s="235" t="s">
        <v>19</v>
      </c>
      <c r="I1252" s="237"/>
      <c r="J1252" s="233"/>
      <c r="K1252" s="233"/>
      <c r="L1252" s="238"/>
      <c r="M1252" s="239"/>
      <c r="N1252" s="240"/>
      <c r="O1252" s="240"/>
      <c r="P1252" s="240"/>
      <c r="Q1252" s="240"/>
      <c r="R1252" s="240"/>
      <c r="S1252" s="240"/>
      <c r="T1252" s="241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42" t="s">
        <v>196</v>
      </c>
      <c r="AU1252" s="242" t="s">
        <v>85</v>
      </c>
      <c r="AV1252" s="13" t="s">
        <v>79</v>
      </c>
      <c r="AW1252" s="13" t="s">
        <v>33</v>
      </c>
      <c r="AX1252" s="13" t="s">
        <v>72</v>
      </c>
      <c r="AY1252" s="242" t="s">
        <v>186</v>
      </c>
    </row>
    <row r="1253" s="13" customFormat="1">
      <c r="A1253" s="13"/>
      <c r="B1253" s="232"/>
      <c r="C1253" s="233"/>
      <c r="D1253" s="234" t="s">
        <v>196</v>
      </c>
      <c r="E1253" s="235" t="s">
        <v>19</v>
      </c>
      <c r="F1253" s="236" t="s">
        <v>3559</v>
      </c>
      <c r="G1253" s="233"/>
      <c r="H1253" s="235" t="s">
        <v>19</v>
      </c>
      <c r="I1253" s="237"/>
      <c r="J1253" s="233"/>
      <c r="K1253" s="233"/>
      <c r="L1253" s="238"/>
      <c r="M1253" s="239"/>
      <c r="N1253" s="240"/>
      <c r="O1253" s="240"/>
      <c r="P1253" s="240"/>
      <c r="Q1253" s="240"/>
      <c r="R1253" s="240"/>
      <c r="S1253" s="240"/>
      <c r="T1253" s="241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42" t="s">
        <v>196</v>
      </c>
      <c r="AU1253" s="242" t="s">
        <v>85</v>
      </c>
      <c r="AV1253" s="13" t="s">
        <v>79</v>
      </c>
      <c r="AW1253" s="13" t="s">
        <v>33</v>
      </c>
      <c r="AX1253" s="13" t="s">
        <v>72</v>
      </c>
      <c r="AY1253" s="242" t="s">
        <v>186</v>
      </c>
    </row>
    <row r="1254" s="13" customFormat="1">
      <c r="A1254" s="13"/>
      <c r="B1254" s="232"/>
      <c r="C1254" s="233"/>
      <c r="D1254" s="234" t="s">
        <v>196</v>
      </c>
      <c r="E1254" s="235" t="s">
        <v>19</v>
      </c>
      <c r="F1254" s="236" t="s">
        <v>3596</v>
      </c>
      <c r="G1254" s="233"/>
      <c r="H1254" s="235" t="s">
        <v>19</v>
      </c>
      <c r="I1254" s="237"/>
      <c r="J1254" s="233"/>
      <c r="K1254" s="233"/>
      <c r="L1254" s="238"/>
      <c r="M1254" s="239"/>
      <c r="N1254" s="240"/>
      <c r="O1254" s="240"/>
      <c r="P1254" s="240"/>
      <c r="Q1254" s="240"/>
      <c r="R1254" s="240"/>
      <c r="S1254" s="240"/>
      <c r="T1254" s="241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42" t="s">
        <v>196</v>
      </c>
      <c r="AU1254" s="242" t="s">
        <v>85</v>
      </c>
      <c r="AV1254" s="13" t="s">
        <v>79</v>
      </c>
      <c r="AW1254" s="13" t="s">
        <v>33</v>
      </c>
      <c r="AX1254" s="13" t="s">
        <v>72</v>
      </c>
      <c r="AY1254" s="242" t="s">
        <v>186</v>
      </c>
    </row>
    <row r="1255" s="13" customFormat="1">
      <c r="A1255" s="13"/>
      <c r="B1255" s="232"/>
      <c r="C1255" s="233"/>
      <c r="D1255" s="234" t="s">
        <v>196</v>
      </c>
      <c r="E1255" s="235" t="s">
        <v>19</v>
      </c>
      <c r="F1255" s="236" t="s">
        <v>3521</v>
      </c>
      <c r="G1255" s="233"/>
      <c r="H1255" s="235" t="s">
        <v>19</v>
      </c>
      <c r="I1255" s="237"/>
      <c r="J1255" s="233"/>
      <c r="K1255" s="233"/>
      <c r="L1255" s="238"/>
      <c r="M1255" s="239"/>
      <c r="N1255" s="240"/>
      <c r="O1255" s="240"/>
      <c r="P1255" s="240"/>
      <c r="Q1255" s="240"/>
      <c r="R1255" s="240"/>
      <c r="S1255" s="240"/>
      <c r="T1255" s="241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42" t="s">
        <v>196</v>
      </c>
      <c r="AU1255" s="242" t="s">
        <v>85</v>
      </c>
      <c r="AV1255" s="13" t="s">
        <v>79</v>
      </c>
      <c r="AW1255" s="13" t="s">
        <v>33</v>
      </c>
      <c r="AX1255" s="13" t="s">
        <v>72</v>
      </c>
      <c r="AY1255" s="242" t="s">
        <v>186</v>
      </c>
    </row>
    <row r="1256" s="14" customFormat="1">
      <c r="A1256" s="14"/>
      <c r="B1256" s="243"/>
      <c r="C1256" s="244"/>
      <c r="D1256" s="234" t="s">
        <v>196</v>
      </c>
      <c r="E1256" s="245" t="s">
        <v>19</v>
      </c>
      <c r="F1256" s="246" t="s">
        <v>3522</v>
      </c>
      <c r="G1256" s="244"/>
      <c r="H1256" s="247">
        <v>1.3700000000000001</v>
      </c>
      <c r="I1256" s="248"/>
      <c r="J1256" s="244"/>
      <c r="K1256" s="244"/>
      <c r="L1256" s="249"/>
      <c r="M1256" s="250"/>
      <c r="N1256" s="251"/>
      <c r="O1256" s="251"/>
      <c r="P1256" s="251"/>
      <c r="Q1256" s="251"/>
      <c r="R1256" s="251"/>
      <c r="S1256" s="251"/>
      <c r="T1256" s="252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T1256" s="253" t="s">
        <v>196</v>
      </c>
      <c r="AU1256" s="253" t="s">
        <v>85</v>
      </c>
      <c r="AV1256" s="14" t="s">
        <v>85</v>
      </c>
      <c r="AW1256" s="14" t="s">
        <v>33</v>
      </c>
      <c r="AX1256" s="14" t="s">
        <v>72</v>
      </c>
      <c r="AY1256" s="253" t="s">
        <v>186</v>
      </c>
    </row>
    <row r="1257" s="14" customFormat="1">
      <c r="A1257" s="14"/>
      <c r="B1257" s="243"/>
      <c r="C1257" s="244"/>
      <c r="D1257" s="234" t="s">
        <v>196</v>
      </c>
      <c r="E1257" s="245" t="s">
        <v>19</v>
      </c>
      <c r="F1257" s="246" t="s">
        <v>3467</v>
      </c>
      <c r="G1257" s="244"/>
      <c r="H1257" s="247">
        <v>0</v>
      </c>
      <c r="I1257" s="248"/>
      <c r="J1257" s="244"/>
      <c r="K1257" s="244"/>
      <c r="L1257" s="249"/>
      <c r="M1257" s="250"/>
      <c r="N1257" s="251"/>
      <c r="O1257" s="251"/>
      <c r="P1257" s="251"/>
      <c r="Q1257" s="251"/>
      <c r="R1257" s="251"/>
      <c r="S1257" s="251"/>
      <c r="T1257" s="252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T1257" s="253" t="s">
        <v>196</v>
      </c>
      <c r="AU1257" s="253" t="s">
        <v>85</v>
      </c>
      <c r="AV1257" s="14" t="s">
        <v>85</v>
      </c>
      <c r="AW1257" s="14" t="s">
        <v>33</v>
      </c>
      <c r="AX1257" s="14" t="s">
        <v>72</v>
      </c>
      <c r="AY1257" s="253" t="s">
        <v>186</v>
      </c>
    </row>
    <row r="1258" s="14" customFormat="1">
      <c r="A1258" s="14"/>
      <c r="B1258" s="243"/>
      <c r="C1258" s="244"/>
      <c r="D1258" s="234" t="s">
        <v>196</v>
      </c>
      <c r="E1258" s="245" t="s">
        <v>19</v>
      </c>
      <c r="F1258" s="246" t="s">
        <v>3523</v>
      </c>
      <c r="G1258" s="244"/>
      <c r="H1258" s="247">
        <v>1.9299999999999999</v>
      </c>
      <c r="I1258" s="248"/>
      <c r="J1258" s="244"/>
      <c r="K1258" s="244"/>
      <c r="L1258" s="249"/>
      <c r="M1258" s="250"/>
      <c r="N1258" s="251"/>
      <c r="O1258" s="251"/>
      <c r="P1258" s="251"/>
      <c r="Q1258" s="251"/>
      <c r="R1258" s="251"/>
      <c r="S1258" s="251"/>
      <c r="T1258" s="252"/>
      <c r="U1258" s="14"/>
      <c r="V1258" s="14"/>
      <c r="W1258" s="14"/>
      <c r="X1258" s="14"/>
      <c r="Y1258" s="14"/>
      <c r="Z1258" s="14"/>
      <c r="AA1258" s="14"/>
      <c r="AB1258" s="14"/>
      <c r="AC1258" s="14"/>
      <c r="AD1258" s="14"/>
      <c r="AE1258" s="14"/>
      <c r="AT1258" s="253" t="s">
        <v>196</v>
      </c>
      <c r="AU1258" s="253" t="s">
        <v>85</v>
      </c>
      <c r="AV1258" s="14" t="s">
        <v>85</v>
      </c>
      <c r="AW1258" s="14" t="s">
        <v>33</v>
      </c>
      <c r="AX1258" s="14" t="s">
        <v>72</v>
      </c>
      <c r="AY1258" s="253" t="s">
        <v>186</v>
      </c>
    </row>
    <row r="1259" s="14" customFormat="1">
      <c r="A1259" s="14"/>
      <c r="B1259" s="243"/>
      <c r="C1259" s="244"/>
      <c r="D1259" s="234" t="s">
        <v>196</v>
      </c>
      <c r="E1259" s="245" t="s">
        <v>19</v>
      </c>
      <c r="F1259" s="246" t="s">
        <v>3467</v>
      </c>
      <c r="G1259" s="244"/>
      <c r="H1259" s="247">
        <v>0</v>
      </c>
      <c r="I1259" s="248"/>
      <c r="J1259" s="244"/>
      <c r="K1259" s="244"/>
      <c r="L1259" s="249"/>
      <c r="M1259" s="250"/>
      <c r="N1259" s="251"/>
      <c r="O1259" s="251"/>
      <c r="P1259" s="251"/>
      <c r="Q1259" s="251"/>
      <c r="R1259" s="251"/>
      <c r="S1259" s="251"/>
      <c r="T1259" s="252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53" t="s">
        <v>196</v>
      </c>
      <c r="AU1259" s="253" t="s">
        <v>85</v>
      </c>
      <c r="AV1259" s="14" t="s">
        <v>85</v>
      </c>
      <c r="AW1259" s="14" t="s">
        <v>33</v>
      </c>
      <c r="AX1259" s="14" t="s">
        <v>72</v>
      </c>
      <c r="AY1259" s="253" t="s">
        <v>186</v>
      </c>
    </row>
    <row r="1260" s="2" customFormat="1" ht="49.05" customHeight="1">
      <c r="A1260" s="38"/>
      <c r="B1260" s="39"/>
      <c r="C1260" s="213" t="s">
        <v>1097</v>
      </c>
      <c r="D1260" s="213" t="s">
        <v>188</v>
      </c>
      <c r="E1260" s="214" t="s">
        <v>3597</v>
      </c>
      <c r="F1260" s="215" t="s">
        <v>3598</v>
      </c>
      <c r="G1260" s="216" t="s">
        <v>256</v>
      </c>
      <c r="H1260" s="217">
        <v>859.15599999999995</v>
      </c>
      <c r="I1260" s="218"/>
      <c r="J1260" s="219">
        <f>ROUND(I1260*H1260,2)</f>
        <v>0</v>
      </c>
      <c r="K1260" s="220"/>
      <c r="L1260" s="44"/>
      <c r="M1260" s="221" t="s">
        <v>19</v>
      </c>
      <c r="N1260" s="222" t="s">
        <v>44</v>
      </c>
      <c r="O1260" s="84"/>
      <c r="P1260" s="223">
        <f>O1260*H1260</f>
        <v>0</v>
      </c>
      <c r="Q1260" s="223">
        <v>1.43E-05</v>
      </c>
      <c r="R1260" s="223">
        <f>Q1260*H1260</f>
        <v>0.012285930799999999</v>
      </c>
      <c r="S1260" s="223">
        <v>0</v>
      </c>
      <c r="T1260" s="224">
        <f>S1260*H1260</f>
        <v>0</v>
      </c>
      <c r="U1260" s="38"/>
      <c r="V1260" s="38"/>
      <c r="W1260" s="38"/>
      <c r="X1260" s="38"/>
      <c r="Y1260" s="38"/>
      <c r="Z1260" s="38"/>
      <c r="AA1260" s="38"/>
      <c r="AB1260" s="38"/>
      <c r="AC1260" s="38"/>
      <c r="AD1260" s="38"/>
      <c r="AE1260" s="38"/>
      <c r="AR1260" s="225" t="s">
        <v>306</v>
      </c>
      <c r="AT1260" s="225" t="s">
        <v>188</v>
      </c>
      <c r="AU1260" s="225" t="s">
        <v>85</v>
      </c>
      <c r="AY1260" s="17" t="s">
        <v>186</v>
      </c>
      <c r="BE1260" s="226">
        <f>IF(N1260="základní",J1260,0)</f>
        <v>0</v>
      </c>
      <c r="BF1260" s="226">
        <f>IF(N1260="snížená",J1260,0)</f>
        <v>0</v>
      </c>
      <c r="BG1260" s="226">
        <f>IF(N1260="zákl. přenesená",J1260,0)</f>
        <v>0</v>
      </c>
      <c r="BH1260" s="226">
        <f>IF(N1260="sníž. přenesená",J1260,0)</f>
        <v>0</v>
      </c>
      <c r="BI1260" s="226">
        <f>IF(N1260="nulová",J1260,0)</f>
        <v>0</v>
      </c>
      <c r="BJ1260" s="17" t="s">
        <v>85</v>
      </c>
      <c r="BK1260" s="226">
        <f>ROUND(I1260*H1260,2)</f>
        <v>0</v>
      </c>
      <c r="BL1260" s="17" t="s">
        <v>306</v>
      </c>
      <c r="BM1260" s="225" t="s">
        <v>3599</v>
      </c>
    </row>
    <row r="1261" s="2" customFormat="1">
      <c r="A1261" s="38"/>
      <c r="B1261" s="39"/>
      <c r="C1261" s="40"/>
      <c r="D1261" s="227" t="s">
        <v>194</v>
      </c>
      <c r="E1261" s="40"/>
      <c r="F1261" s="228" t="s">
        <v>3600</v>
      </c>
      <c r="G1261" s="40"/>
      <c r="H1261" s="40"/>
      <c r="I1261" s="229"/>
      <c r="J1261" s="40"/>
      <c r="K1261" s="40"/>
      <c r="L1261" s="44"/>
      <c r="M1261" s="230"/>
      <c r="N1261" s="231"/>
      <c r="O1261" s="84"/>
      <c r="P1261" s="84"/>
      <c r="Q1261" s="84"/>
      <c r="R1261" s="84"/>
      <c r="S1261" s="84"/>
      <c r="T1261" s="85"/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T1261" s="17" t="s">
        <v>194</v>
      </c>
      <c r="AU1261" s="17" t="s">
        <v>85</v>
      </c>
    </row>
    <row r="1262" s="2" customFormat="1">
      <c r="A1262" s="38"/>
      <c r="B1262" s="39"/>
      <c r="C1262" s="40"/>
      <c r="D1262" s="234" t="s">
        <v>1472</v>
      </c>
      <c r="E1262" s="40"/>
      <c r="F1262" s="272" t="s">
        <v>3601</v>
      </c>
      <c r="G1262" s="40"/>
      <c r="H1262" s="40"/>
      <c r="I1262" s="229"/>
      <c r="J1262" s="40"/>
      <c r="K1262" s="40"/>
      <c r="L1262" s="44"/>
      <c r="M1262" s="265"/>
      <c r="N1262" s="266"/>
      <c r="O1262" s="267"/>
      <c r="P1262" s="267"/>
      <c r="Q1262" s="267"/>
      <c r="R1262" s="267"/>
      <c r="S1262" s="267"/>
      <c r="T1262" s="268"/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T1262" s="17" t="s">
        <v>1472</v>
      </c>
      <c r="AU1262" s="17" t="s">
        <v>85</v>
      </c>
    </row>
    <row r="1263" s="2" customFormat="1" ht="6.96" customHeight="1">
      <c r="A1263" s="38"/>
      <c r="B1263" s="59"/>
      <c r="C1263" s="60"/>
      <c r="D1263" s="60"/>
      <c r="E1263" s="60"/>
      <c r="F1263" s="60"/>
      <c r="G1263" s="60"/>
      <c r="H1263" s="60"/>
      <c r="I1263" s="60"/>
      <c r="J1263" s="60"/>
      <c r="K1263" s="60"/>
      <c r="L1263" s="44"/>
      <c r="M1263" s="38"/>
      <c r="O1263" s="38"/>
      <c r="P1263" s="38"/>
      <c r="Q1263" s="38"/>
      <c r="R1263" s="38"/>
      <c r="S1263" s="38"/>
      <c r="T1263" s="38"/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</row>
  </sheetData>
  <sheetProtection sheet="1" autoFilter="0" formatColumns="0" formatRows="0" objects="1" scenarios="1" spinCount="100000" saltValue="HYrzkKbWne5uBIA4QXKpBLyjKtlEwP9N5Alf3RsqBecfEsAWZ0NCu+3zcTm1KpMsoXiZlhNFDvB7F1lCom3PAQ==" hashValue="dgxg9hQIhcdJZPcjU3a5IdGI9RdC0whxVctV7XwqEeFPos5r0qNHrfBSbIoT0+NXxhQd0U7wjAUkbbbv13Ffzw==" algorithmName="SHA-512" password="CDDA"/>
  <autoFilter ref="C100:K126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9:H89"/>
    <mergeCell ref="E91:H91"/>
    <mergeCell ref="E93:H93"/>
    <mergeCell ref="L2:V2"/>
  </mergeCells>
  <hyperlinks>
    <hyperlink ref="F105" r:id="rId1" display="https://podminky.urs.cz/item/CS_URS_2023_01/612325401"/>
    <hyperlink ref="F108" r:id="rId2" display="https://podminky.urs.cz/item/CS_URS_2023_01/619991001"/>
    <hyperlink ref="F111" r:id="rId3" display="https://podminky.urs.cz/item/CS_URS_2023_01/619991011"/>
    <hyperlink ref="F114" r:id="rId4" display="https://podminky.urs.cz/item/CS_URS_2023_01/619996115"/>
    <hyperlink ref="F118" r:id="rId5" display="https://podminky.urs.cz/item/CS_URS_2023_01/619996127"/>
    <hyperlink ref="F125" r:id="rId6" display="https://podminky.urs.cz/item/CS_URS_2023_01/619996145"/>
    <hyperlink ref="F130" r:id="rId7" display="https://podminky.urs.cz/item/CS_URS_2023_01/642944121"/>
    <hyperlink ref="F135" r:id="rId8" display="https://podminky.urs.cz/item/CS_URS_2023_01/949101111"/>
    <hyperlink ref="F137" r:id="rId9" display="https://podminky.urs.cz/item/CS_URS_2023_01/952901111"/>
    <hyperlink ref="F139" r:id="rId10" display="https://podminky.urs.cz/item/CS_URS_2023_01/953943211"/>
    <hyperlink ref="F142" r:id="rId11" display="https://podminky.urs.cz/item/CS_URS_2023_01/953961112"/>
    <hyperlink ref="F146" r:id="rId12" display="https://podminky.urs.cz/item/CS_URS_2023_01/953965115"/>
    <hyperlink ref="F150" r:id="rId13" display="https://podminky.urs.cz/item/CS_URS_2023_01/962031133"/>
    <hyperlink ref="F153" r:id="rId14" display="https://podminky.urs.cz/item/CS_URS_2023_01/967023693"/>
    <hyperlink ref="F164" r:id="rId15" display="https://podminky.urs.cz/item/CS_URS_2023_01/968072455"/>
    <hyperlink ref="F168" r:id="rId16" display="https://podminky.urs.cz/item/CS_URS_2023_01/971033241"/>
    <hyperlink ref="F171" r:id="rId17" display="https://podminky.urs.cz/item/CS_URS_2023_01/971033331"/>
    <hyperlink ref="F177" r:id="rId18" display="https://podminky.urs.cz/item/CS_URS_2023_01/971033341"/>
    <hyperlink ref="F182" r:id="rId19" display="https://podminky.urs.cz/item/CS_URS_2023_01/971033431"/>
    <hyperlink ref="F187" r:id="rId20" display="https://podminky.urs.cz/item/CS_URS_2023_01/971033441"/>
    <hyperlink ref="F191" r:id="rId21" display="https://podminky.urs.cz/item/CS_URS_2023_01/971033461"/>
    <hyperlink ref="F195" r:id="rId22" display="https://podminky.urs.cz/item/CS_URS_2023_01/972054311"/>
    <hyperlink ref="F199" r:id="rId23" display="https://podminky.urs.cz/item/CS_URS_2023_01/972054411"/>
    <hyperlink ref="F208" r:id="rId24" display="https://podminky.urs.cz/item/CS_URS_2023_01/977132112"/>
    <hyperlink ref="F211" r:id="rId25" display="https://podminky.urs.cz/item/CS_URS_2023_01/977211111"/>
    <hyperlink ref="F218" r:id="rId26" display="https://podminky.urs.cz/item/CS_URS_2023_01/977332111"/>
    <hyperlink ref="F221" r:id="rId27" display="https://podminky.urs.cz/item/CS_URS_2023_01/977332112"/>
    <hyperlink ref="F225" r:id="rId28" display="https://podminky.urs.cz/item/CS_URS_2023_01/997013212"/>
    <hyperlink ref="F227" r:id="rId29" display="https://podminky.urs.cz/item/CS_URS_2023_01/997013501"/>
    <hyperlink ref="F229" r:id="rId30" display="https://podminky.urs.cz/item/CS_URS_2023_01/997013509"/>
    <hyperlink ref="F232" r:id="rId31" display="https://podminky.urs.cz/item/CS_URS_2023_01/997013631"/>
    <hyperlink ref="F235" r:id="rId32" display="https://podminky.urs.cz/item/CS_URS_2023_01/997013811"/>
    <hyperlink ref="F237" r:id="rId33" display="https://podminky.urs.cz/item/CS_URS_2023_01/997013812"/>
    <hyperlink ref="F239" r:id="rId34" display="https://podminky.urs.cz/item/CS_URS_2023_01/997013813"/>
    <hyperlink ref="F241" r:id="rId35" display="https://podminky.urs.cz/item/CS_URS_2023_01/997013814"/>
    <hyperlink ref="F244" r:id="rId36" display="https://podminky.urs.cz/item/CS_URS_2023_01/998018002"/>
    <hyperlink ref="F248" r:id="rId37" display="https://podminky.urs.cz/item/CS_URS_2023_01/713110813"/>
    <hyperlink ref="F293" r:id="rId38" display="https://podminky.urs.cz/item/CS_URS_2023_01/713131141"/>
    <hyperlink ref="F299" r:id="rId39" display="https://podminky.urs.cz/item/CS_URS_2023_01/998713102"/>
    <hyperlink ref="F301" r:id="rId40" display="https://podminky.urs.cz/item/CS_URS_2023_01/998713181"/>
    <hyperlink ref="F304" r:id="rId41" display="https://podminky.urs.cz/item/CS_URS_2023_01/762081150"/>
    <hyperlink ref="F306" r:id="rId42" display="https://podminky.urs.cz/item/CS_URS_2023_01/762083111"/>
    <hyperlink ref="F308" r:id="rId43" display="https://podminky.urs.cz/item/CS_URS_2023_01/762085103"/>
    <hyperlink ref="F310" r:id="rId44" display="https://podminky.urs.cz/item/CS_URS_2023_01/762085811"/>
    <hyperlink ref="F312" r:id="rId45" display="https://podminky.urs.cz/item/CS_URS_2023_01/762111811"/>
    <hyperlink ref="F317" r:id="rId46" display="https://podminky.urs.cz/item/CS_URS_2023_01/762132137"/>
    <hyperlink ref="F325" r:id="rId47" display="https://podminky.urs.cz/item/CS_URS_2023_01/762195000"/>
    <hyperlink ref="F327" r:id="rId48" display="https://podminky.urs.cz/item/CS_URS_2023_01/998762102"/>
    <hyperlink ref="F329" r:id="rId49" display="https://podminky.urs.cz/item/CS_URS_2023_01/998762181"/>
    <hyperlink ref="F332" r:id="rId50" display="https://podminky.urs.cz/item/CS_URS_2023_01/763101853"/>
    <hyperlink ref="F337" r:id="rId51" display="https://podminky.urs.cz/item/CS_URS_2023_01/763101855"/>
    <hyperlink ref="F345" r:id="rId52" display="https://podminky.urs.cz/item/CS_URS_2023_01/763101856"/>
    <hyperlink ref="F350" r:id="rId53" display="https://podminky.urs.cz/item/CS_URS_2023_01/763121712"/>
    <hyperlink ref="F360" r:id="rId54" display="https://podminky.urs.cz/item/CS_URS_2023_01/763121714"/>
    <hyperlink ref="F362" r:id="rId55" display="https://podminky.urs.cz/item/CS_URS_2023_01/763121751"/>
    <hyperlink ref="F448" r:id="rId56" display="https://podminky.urs.cz/item/CS_URS_2023_01/763131714"/>
    <hyperlink ref="F450" r:id="rId57" display="https://podminky.urs.cz/item/CS_URS_2023_01/763131721"/>
    <hyperlink ref="F459" r:id="rId58" display="https://podminky.urs.cz/item/CS_URS_2023_01/763131751"/>
    <hyperlink ref="F478" r:id="rId59" display="https://podminky.urs.cz/item/CS_URS_2023_01/763131752"/>
    <hyperlink ref="F523" r:id="rId60" display="https://podminky.urs.cz/item/CS_URS_2023_01/763131761"/>
    <hyperlink ref="F566" r:id="rId61" display="https://podminky.urs.cz/item/CS_URS_2023_01/763131771"/>
    <hyperlink ref="F568" r:id="rId62" display="https://podminky.urs.cz/item/CS_URS_2023_01/763131831"/>
    <hyperlink ref="F640" r:id="rId63" display="https://podminky.urs.cz/item/CS_URS_2023_01/763172321"/>
    <hyperlink ref="F643" r:id="rId64" display="https://podminky.urs.cz/item/CS_URS_2023_01/763172322"/>
    <hyperlink ref="F646" r:id="rId65" display="https://podminky.urs.cz/item/CS_URS_2023_01/763172352"/>
    <hyperlink ref="F649" r:id="rId66" display="https://podminky.urs.cz/item/CS_URS_2023_01/763172353"/>
    <hyperlink ref="F655" r:id="rId67" display="https://podminky.urs.cz/item/CS_URS_2023_01/998763302"/>
    <hyperlink ref="F657" r:id="rId68" display="https://podminky.urs.cz/item/CS_URS_2023_01/998763381"/>
    <hyperlink ref="F660" r:id="rId69" display="https://podminky.urs.cz/item/CS_URS_2023_01/766414233"/>
    <hyperlink ref="F667" r:id="rId70" display="https://podminky.urs.cz/item/CS_URS_2023_01/766660001"/>
    <hyperlink ref="F671" r:id="rId71" display="https://podminky.urs.cz/item/CS_URS_2023_01/766660720"/>
    <hyperlink ref="F676" r:id="rId72" display="https://podminky.urs.cz/item/CS_URS_2023_01/766691914"/>
    <hyperlink ref="F680" r:id="rId73" display="https://podminky.urs.cz/item/CS_URS_2023_01/998766102"/>
    <hyperlink ref="F682" r:id="rId74" display="https://podminky.urs.cz/item/CS_URS_2023_01/998766181"/>
    <hyperlink ref="F685" r:id="rId75" display="https://podminky.urs.cz/item/CS_URS_2023_01/767426201"/>
    <hyperlink ref="F689" r:id="rId76" display="https://podminky.urs.cz/item/CS_URS_2023_01/767995111"/>
    <hyperlink ref="F708" r:id="rId77" display="https://podminky.urs.cz/item/CS_URS_2023_01/767995113"/>
    <hyperlink ref="F755" r:id="rId78" display="https://podminky.urs.cz/item/CS_URS_2023_01/767995114"/>
    <hyperlink ref="F762" r:id="rId79" display="https://podminky.urs.cz/item/CS_URS_2023_01/767995115"/>
    <hyperlink ref="F779" r:id="rId80" display="https://podminky.urs.cz/item/CS_URS_2023_01/771111011"/>
    <hyperlink ref="F789" r:id="rId81" display="https://podminky.urs.cz/item/CS_URS_2023_01/771121011"/>
    <hyperlink ref="F799" r:id="rId82" display="https://podminky.urs.cz/item/CS_URS_2023_01/771151011"/>
    <hyperlink ref="F809" r:id="rId83" display="https://podminky.urs.cz/item/CS_URS_2023_01/771571810"/>
    <hyperlink ref="F819" r:id="rId84" display="https://podminky.urs.cz/item/CS_URS_2023_01/771574153"/>
    <hyperlink ref="F826" r:id="rId85" display="https://podminky.urs.cz/item/CS_URS_2023_01/771574263"/>
    <hyperlink ref="F835" r:id="rId86" display="https://podminky.urs.cz/item/CS_URS_2023_01/771574268"/>
    <hyperlink ref="F842" r:id="rId87" display="https://podminky.urs.cz/item/CS_URS_2023_01/771592011"/>
    <hyperlink ref="F863" r:id="rId88" display="https://podminky.urs.cz/item/CS_URS_2023_01/998771102"/>
    <hyperlink ref="F865" r:id="rId89" display="https://podminky.urs.cz/item/CS_URS_2023_01/998771181"/>
    <hyperlink ref="F868" r:id="rId90" display="https://podminky.urs.cz/item/CS_URS_2023_01/781111011"/>
    <hyperlink ref="F877" r:id="rId91" display="https://podminky.urs.cz/item/CS_URS_2023_01/781121011"/>
    <hyperlink ref="F886" r:id="rId92" display="https://podminky.urs.cz/item/CS_URS_2023_01/781474119"/>
    <hyperlink ref="F893" r:id="rId93" display="https://podminky.urs.cz/item/CS_URS_2023_01/781474120"/>
    <hyperlink ref="F905" r:id="rId94" display="https://podminky.urs.cz/item/CS_URS_2023_01/781493611"/>
    <hyperlink ref="F921" r:id="rId95" display="https://podminky.urs.cz/item/CS_URS_2023_01/781494111"/>
    <hyperlink ref="F930" r:id="rId96" display="https://podminky.urs.cz/item/CS_URS_2023_01/781495211"/>
    <hyperlink ref="F939" r:id="rId97" display="https://podminky.urs.cz/item/CS_URS_2023_01/998781102"/>
    <hyperlink ref="F941" r:id="rId98" display="https://podminky.urs.cz/item/CS_URS_2023_01/998781181"/>
    <hyperlink ref="F944" r:id="rId99" display="https://podminky.urs.cz/item/CS_URS_2023_01/782111111"/>
    <hyperlink ref="F950" r:id="rId100" display="https://podminky.urs.cz/item/CS_URS_2023_01/782991111"/>
    <hyperlink ref="F952" r:id="rId101" display="https://podminky.urs.cz/item/CS_URS_2023_01/782991301"/>
    <hyperlink ref="F959" r:id="rId102" display="https://podminky.urs.cz/item/CS_URS_2023_01/782991411"/>
    <hyperlink ref="F961" r:id="rId103" display="https://podminky.urs.cz/item/CS_URS_2023_01/782991421"/>
    <hyperlink ref="F963" r:id="rId104" display="https://podminky.urs.cz/item/CS_URS_2023_01/998782102"/>
    <hyperlink ref="F965" r:id="rId105" display="https://podminky.urs.cz/item/CS_URS_2023_01/998782181"/>
    <hyperlink ref="F968" r:id="rId106" display="https://podminky.urs.cz/item/CS_URS_2023_01/783301313"/>
    <hyperlink ref="F973" r:id="rId107" display="https://podminky.urs.cz/item/CS_URS_2023_01/783314203"/>
    <hyperlink ref="F979" r:id="rId108" display="https://podminky.urs.cz/item/CS_URS_2023_01/784111001"/>
    <hyperlink ref="F1071" r:id="rId109" display="https://podminky.urs.cz/item/CS_URS_2023_01/784121001"/>
    <hyperlink ref="F1163" r:id="rId110" display="https://podminky.urs.cz/item/CS_URS_2023_01/784121011"/>
    <hyperlink ref="F1165" r:id="rId111" display="https://podminky.urs.cz/item/CS_URS_2023_01/784181111"/>
    <hyperlink ref="F1167" r:id="rId112" display="https://podminky.urs.cz/item/CS_URS_2023_01/784211101"/>
    <hyperlink ref="F1169" r:id="rId113" display="https://podminky.urs.cz/item/CS_URS_2023_01/784211141"/>
    <hyperlink ref="F1261" r:id="rId114" display="https://podminky.urs.cz/item/CS_URS_2023_01/784211167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5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Pavel Novotný</dc:creator>
  <cp:lastModifiedBy>Pavel Novotný</cp:lastModifiedBy>
  <dcterms:created xsi:type="dcterms:W3CDTF">2023-03-07T17:21:39Z</dcterms:created>
  <dcterms:modified xsi:type="dcterms:W3CDTF">2023-03-07T17:22:31Z</dcterms:modified>
</cp:coreProperties>
</file>