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kralovas\Desktop\"/>
    </mc:Choice>
  </mc:AlternateContent>
  <xr:revisionPtr revIDLastSave="0" documentId="13_ncr:1_{69A3956F-D2AA-4726-A7BD-A6AC98DF4D6B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Rekapitulace stavby" sheetId="1" state="veryHidden" r:id="rId1"/>
    <sheet name="11 - Patočkova 1411, byt ..." sheetId="2" r:id="rId2"/>
  </sheets>
  <definedNames>
    <definedName name="_xlnm._FilterDatabase" localSheetId="1" hidden="1">'11 - Patočkova 1411, byt ...'!$C$141:$K$578</definedName>
    <definedName name="_xlnm.Print_Titles" localSheetId="1">'11 - Patočkova 1411, byt ...'!$141:$141</definedName>
    <definedName name="_xlnm.Print_Titles" localSheetId="0">'Rekapitulace stavby'!$92:$92</definedName>
    <definedName name="_xlnm.Print_Area" localSheetId="1">'11 - Patočkova 1411, byt ...'!$C$4:$J$76,'11 - Patočkova 1411, byt ...'!$C$82:$J$123,'11 - Patočkova 1411, byt ...'!$C$129:$J$578</definedName>
    <definedName name="_xlnm.Print_Area" localSheetId="0">'Rekapitulace stavby'!$D$4:$AO$76,'Rekapitulace stavby'!$C$82:$AQ$96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37" i="2" l="1"/>
  <c r="J36" i="2"/>
  <c r="AY95" i="1" s="1"/>
  <c r="J35" i="2"/>
  <c r="AX95" i="1" s="1"/>
  <c r="BI578" i="2"/>
  <c r="BH578" i="2"/>
  <c r="BG578" i="2"/>
  <c r="BE578" i="2"/>
  <c r="T578" i="2"/>
  <c r="T577" i="2" s="1"/>
  <c r="R578" i="2"/>
  <c r="R577" i="2" s="1"/>
  <c r="P578" i="2"/>
  <c r="P577" i="2"/>
  <c r="BI576" i="2"/>
  <c r="BH576" i="2"/>
  <c r="BG576" i="2"/>
  <c r="BE576" i="2"/>
  <c r="T576" i="2"/>
  <c r="T575" i="2" s="1"/>
  <c r="T572" i="2" s="1"/>
  <c r="R576" i="2"/>
  <c r="R575" i="2"/>
  <c r="P576" i="2"/>
  <c r="P575" i="2" s="1"/>
  <c r="BI574" i="2"/>
  <c r="BH574" i="2"/>
  <c r="BG574" i="2"/>
  <c r="BE574" i="2"/>
  <c r="T574" i="2"/>
  <c r="T573" i="2"/>
  <c r="R574" i="2"/>
  <c r="R573" i="2"/>
  <c r="R572" i="2" s="1"/>
  <c r="P574" i="2"/>
  <c r="P573" i="2" s="1"/>
  <c r="BI571" i="2"/>
  <c r="BH571" i="2"/>
  <c r="BG571" i="2"/>
  <c r="BE571" i="2"/>
  <c r="T571" i="2"/>
  <c r="R571" i="2"/>
  <c r="P571" i="2"/>
  <c r="BI570" i="2"/>
  <c r="BH570" i="2"/>
  <c r="BG570" i="2"/>
  <c r="BE570" i="2"/>
  <c r="T570" i="2"/>
  <c r="R570" i="2"/>
  <c r="P570" i="2"/>
  <c r="BI569" i="2"/>
  <c r="BH569" i="2"/>
  <c r="BG569" i="2"/>
  <c r="BE569" i="2"/>
  <c r="T569" i="2"/>
  <c r="R569" i="2"/>
  <c r="P569" i="2"/>
  <c r="BI561" i="2"/>
  <c r="BH561" i="2"/>
  <c r="BG561" i="2"/>
  <c r="BE561" i="2"/>
  <c r="T561" i="2"/>
  <c r="R561" i="2"/>
  <c r="P561" i="2"/>
  <c r="BI548" i="2"/>
  <c r="BH548" i="2"/>
  <c r="BG548" i="2"/>
  <c r="BE548" i="2"/>
  <c r="T548" i="2"/>
  <c r="R548" i="2"/>
  <c r="P548" i="2"/>
  <c r="BI547" i="2"/>
  <c r="BH547" i="2"/>
  <c r="BG547" i="2"/>
  <c r="BE547" i="2"/>
  <c r="T547" i="2"/>
  <c r="R547" i="2"/>
  <c r="P547" i="2"/>
  <c r="BI545" i="2"/>
  <c r="BH545" i="2"/>
  <c r="BG545" i="2"/>
  <c r="BE545" i="2"/>
  <c r="T545" i="2"/>
  <c r="R545" i="2"/>
  <c r="P545" i="2"/>
  <c r="BI544" i="2"/>
  <c r="BH544" i="2"/>
  <c r="BG544" i="2"/>
  <c r="BE544" i="2"/>
  <c r="T544" i="2"/>
  <c r="R544" i="2"/>
  <c r="P544" i="2"/>
  <c r="BI542" i="2"/>
  <c r="BH542" i="2"/>
  <c r="BG542" i="2"/>
  <c r="BE542" i="2"/>
  <c r="T542" i="2"/>
  <c r="R542" i="2"/>
  <c r="P542" i="2"/>
  <c r="BI541" i="2"/>
  <c r="BH541" i="2"/>
  <c r="BG541" i="2"/>
  <c r="BE541" i="2"/>
  <c r="T541" i="2"/>
  <c r="R541" i="2"/>
  <c r="P541" i="2"/>
  <c r="BI540" i="2"/>
  <c r="BH540" i="2"/>
  <c r="BG540" i="2"/>
  <c r="BE540" i="2"/>
  <c r="T540" i="2"/>
  <c r="R540" i="2"/>
  <c r="P540" i="2"/>
  <c r="BI539" i="2"/>
  <c r="BH539" i="2"/>
  <c r="BG539" i="2"/>
  <c r="BE539" i="2"/>
  <c r="T539" i="2"/>
  <c r="R539" i="2"/>
  <c r="P539" i="2"/>
  <c r="BI538" i="2"/>
  <c r="BH538" i="2"/>
  <c r="BG538" i="2"/>
  <c r="BE538" i="2"/>
  <c r="T538" i="2"/>
  <c r="R538" i="2"/>
  <c r="P538" i="2"/>
  <c r="BI537" i="2"/>
  <c r="BH537" i="2"/>
  <c r="BG537" i="2"/>
  <c r="BE537" i="2"/>
  <c r="T537" i="2"/>
  <c r="R537" i="2"/>
  <c r="P537" i="2"/>
  <c r="BI536" i="2"/>
  <c r="BH536" i="2"/>
  <c r="BG536" i="2"/>
  <c r="BE536" i="2"/>
  <c r="T536" i="2"/>
  <c r="R536" i="2"/>
  <c r="P536" i="2"/>
  <c r="BI535" i="2"/>
  <c r="BH535" i="2"/>
  <c r="BG535" i="2"/>
  <c r="BE535" i="2"/>
  <c r="T535" i="2"/>
  <c r="R535" i="2"/>
  <c r="P535" i="2"/>
  <c r="BI533" i="2"/>
  <c r="BH533" i="2"/>
  <c r="BG533" i="2"/>
  <c r="BE533" i="2"/>
  <c r="T533" i="2"/>
  <c r="R533" i="2"/>
  <c r="P533" i="2"/>
  <c r="BI532" i="2"/>
  <c r="BH532" i="2"/>
  <c r="BG532" i="2"/>
  <c r="BE532" i="2"/>
  <c r="T532" i="2"/>
  <c r="R532" i="2"/>
  <c r="P532" i="2"/>
  <c r="BI531" i="2"/>
  <c r="BH531" i="2"/>
  <c r="BG531" i="2"/>
  <c r="BE531" i="2"/>
  <c r="T531" i="2"/>
  <c r="R531" i="2"/>
  <c r="P531" i="2"/>
  <c r="BI530" i="2"/>
  <c r="BH530" i="2"/>
  <c r="BG530" i="2"/>
  <c r="BE530" i="2"/>
  <c r="T530" i="2"/>
  <c r="R530" i="2"/>
  <c r="P530" i="2"/>
  <c r="BI529" i="2"/>
  <c r="BH529" i="2"/>
  <c r="BG529" i="2"/>
  <c r="BE529" i="2"/>
  <c r="T529" i="2"/>
  <c r="R529" i="2"/>
  <c r="P529" i="2"/>
  <c r="BI518" i="2"/>
  <c r="BH518" i="2"/>
  <c r="BG518" i="2"/>
  <c r="BE518" i="2"/>
  <c r="T518" i="2"/>
  <c r="R518" i="2"/>
  <c r="P518" i="2"/>
  <c r="BI516" i="2"/>
  <c r="BH516" i="2"/>
  <c r="BG516" i="2"/>
  <c r="BE516" i="2"/>
  <c r="T516" i="2"/>
  <c r="R516" i="2"/>
  <c r="P516" i="2"/>
  <c r="BI515" i="2"/>
  <c r="BH515" i="2"/>
  <c r="BG515" i="2"/>
  <c r="BE515" i="2"/>
  <c r="T515" i="2"/>
  <c r="R515" i="2"/>
  <c r="P515" i="2"/>
  <c r="BI514" i="2"/>
  <c r="BH514" i="2"/>
  <c r="BG514" i="2"/>
  <c r="BE514" i="2"/>
  <c r="T514" i="2"/>
  <c r="R514" i="2"/>
  <c r="P514" i="2"/>
  <c r="BI511" i="2"/>
  <c r="BH511" i="2"/>
  <c r="BG511" i="2"/>
  <c r="BE511" i="2"/>
  <c r="T511" i="2"/>
  <c r="R511" i="2"/>
  <c r="P511" i="2"/>
  <c r="BI505" i="2"/>
  <c r="BH505" i="2"/>
  <c r="BG505" i="2"/>
  <c r="BE505" i="2"/>
  <c r="T505" i="2"/>
  <c r="R505" i="2"/>
  <c r="P505" i="2"/>
  <c r="BI502" i="2"/>
  <c r="BH502" i="2"/>
  <c r="BG502" i="2"/>
  <c r="BE502" i="2"/>
  <c r="T502" i="2"/>
  <c r="R502" i="2"/>
  <c r="P502" i="2"/>
  <c r="BI501" i="2"/>
  <c r="BH501" i="2"/>
  <c r="BG501" i="2"/>
  <c r="BE501" i="2"/>
  <c r="T501" i="2"/>
  <c r="R501" i="2"/>
  <c r="P501" i="2"/>
  <c r="BI500" i="2"/>
  <c r="BH500" i="2"/>
  <c r="BG500" i="2"/>
  <c r="BE500" i="2"/>
  <c r="T500" i="2"/>
  <c r="R500" i="2"/>
  <c r="P500" i="2"/>
  <c r="BI499" i="2"/>
  <c r="BH499" i="2"/>
  <c r="BG499" i="2"/>
  <c r="BE499" i="2"/>
  <c r="T499" i="2"/>
  <c r="R499" i="2"/>
  <c r="P499" i="2"/>
  <c r="BI497" i="2"/>
  <c r="BH497" i="2"/>
  <c r="BG497" i="2"/>
  <c r="BE497" i="2"/>
  <c r="T497" i="2"/>
  <c r="R497" i="2"/>
  <c r="P497" i="2"/>
  <c r="BI496" i="2"/>
  <c r="BH496" i="2"/>
  <c r="BG496" i="2"/>
  <c r="BE496" i="2"/>
  <c r="T496" i="2"/>
  <c r="R496" i="2"/>
  <c r="P496" i="2"/>
  <c r="BI495" i="2"/>
  <c r="BH495" i="2"/>
  <c r="BG495" i="2"/>
  <c r="BE495" i="2"/>
  <c r="T495" i="2"/>
  <c r="R495" i="2"/>
  <c r="P495" i="2"/>
  <c r="BI493" i="2"/>
  <c r="BH493" i="2"/>
  <c r="BG493" i="2"/>
  <c r="BE493" i="2"/>
  <c r="T493" i="2"/>
  <c r="R493" i="2"/>
  <c r="P493" i="2"/>
  <c r="BI492" i="2"/>
  <c r="BH492" i="2"/>
  <c r="BG492" i="2"/>
  <c r="BE492" i="2"/>
  <c r="T492" i="2"/>
  <c r="R492" i="2"/>
  <c r="P492" i="2"/>
  <c r="BI491" i="2"/>
  <c r="BH491" i="2"/>
  <c r="BG491" i="2"/>
  <c r="BE491" i="2"/>
  <c r="T491" i="2"/>
  <c r="R491" i="2"/>
  <c r="P491" i="2"/>
  <c r="BI488" i="2"/>
  <c r="BH488" i="2"/>
  <c r="BG488" i="2"/>
  <c r="BE488" i="2"/>
  <c r="T488" i="2"/>
  <c r="R488" i="2"/>
  <c r="P488" i="2"/>
  <c r="BI485" i="2"/>
  <c r="BH485" i="2"/>
  <c r="BG485" i="2"/>
  <c r="BE485" i="2"/>
  <c r="T485" i="2"/>
  <c r="R485" i="2"/>
  <c r="P485" i="2"/>
  <c r="BI484" i="2"/>
  <c r="BH484" i="2"/>
  <c r="BG484" i="2"/>
  <c r="BE484" i="2"/>
  <c r="T484" i="2"/>
  <c r="R484" i="2"/>
  <c r="P484" i="2"/>
  <c r="BI483" i="2"/>
  <c r="BH483" i="2"/>
  <c r="BG483" i="2"/>
  <c r="BE483" i="2"/>
  <c r="T483" i="2"/>
  <c r="R483" i="2"/>
  <c r="P483" i="2"/>
  <c r="BI481" i="2"/>
  <c r="BH481" i="2"/>
  <c r="BG481" i="2"/>
  <c r="BE481" i="2"/>
  <c r="T481" i="2"/>
  <c r="R481" i="2"/>
  <c r="P481" i="2"/>
  <c r="BI480" i="2"/>
  <c r="BH480" i="2"/>
  <c r="BG480" i="2"/>
  <c r="BE480" i="2"/>
  <c r="T480" i="2"/>
  <c r="R480" i="2"/>
  <c r="P480" i="2"/>
  <c r="BI473" i="2"/>
  <c r="BH473" i="2"/>
  <c r="BG473" i="2"/>
  <c r="BE473" i="2"/>
  <c r="T473" i="2"/>
  <c r="R473" i="2"/>
  <c r="P473" i="2"/>
  <c r="BI471" i="2"/>
  <c r="BH471" i="2"/>
  <c r="BG471" i="2"/>
  <c r="BE471" i="2"/>
  <c r="T471" i="2"/>
  <c r="R471" i="2"/>
  <c r="P471" i="2"/>
  <c r="BI465" i="2"/>
  <c r="BH465" i="2"/>
  <c r="BG465" i="2"/>
  <c r="BE465" i="2"/>
  <c r="T465" i="2"/>
  <c r="R465" i="2"/>
  <c r="P465" i="2"/>
  <c r="BI464" i="2"/>
  <c r="BH464" i="2"/>
  <c r="BG464" i="2"/>
  <c r="BE464" i="2"/>
  <c r="T464" i="2"/>
  <c r="R464" i="2"/>
  <c r="P464" i="2"/>
  <c r="BI462" i="2"/>
  <c r="BH462" i="2"/>
  <c r="BG462" i="2"/>
  <c r="BE462" i="2"/>
  <c r="T462" i="2"/>
  <c r="R462" i="2"/>
  <c r="P462" i="2"/>
  <c r="BI460" i="2"/>
  <c r="BH460" i="2"/>
  <c r="BG460" i="2"/>
  <c r="BE460" i="2"/>
  <c r="T460" i="2"/>
  <c r="R460" i="2"/>
  <c r="P460" i="2"/>
  <c r="BI459" i="2"/>
  <c r="BH459" i="2"/>
  <c r="BG459" i="2"/>
  <c r="BE459" i="2"/>
  <c r="T459" i="2"/>
  <c r="R459" i="2"/>
  <c r="P459" i="2"/>
  <c r="BI458" i="2"/>
  <c r="BH458" i="2"/>
  <c r="BG458" i="2"/>
  <c r="BE458" i="2"/>
  <c r="T458" i="2"/>
  <c r="R458" i="2"/>
  <c r="P458" i="2"/>
  <c r="BI457" i="2"/>
  <c r="BH457" i="2"/>
  <c r="BG457" i="2"/>
  <c r="BE457" i="2"/>
  <c r="T457" i="2"/>
  <c r="R457" i="2"/>
  <c r="P457" i="2"/>
  <c r="BI456" i="2"/>
  <c r="BH456" i="2"/>
  <c r="BG456" i="2"/>
  <c r="BE456" i="2"/>
  <c r="T456" i="2"/>
  <c r="R456" i="2"/>
  <c r="P456" i="2"/>
  <c r="BI450" i="2"/>
  <c r="BH450" i="2"/>
  <c r="BG450" i="2"/>
  <c r="BE450" i="2"/>
  <c r="T450" i="2"/>
  <c r="R450" i="2"/>
  <c r="P450" i="2"/>
  <c r="BI443" i="2"/>
  <c r="BH443" i="2"/>
  <c r="BG443" i="2"/>
  <c r="BE443" i="2"/>
  <c r="T443" i="2"/>
  <c r="R443" i="2"/>
  <c r="R436" i="2"/>
  <c r="P443" i="2"/>
  <c r="BI437" i="2"/>
  <c r="BH437" i="2"/>
  <c r="BG437" i="2"/>
  <c r="BE437" i="2"/>
  <c r="T437" i="2"/>
  <c r="T436" i="2" s="1"/>
  <c r="R437" i="2"/>
  <c r="P437" i="2"/>
  <c r="P436" i="2" s="1"/>
  <c r="BI435" i="2"/>
  <c r="BH435" i="2"/>
  <c r="BG435" i="2"/>
  <c r="BE435" i="2"/>
  <c r="T435" i="2"/>
  <c r="R435" i="2"/>
  <c r="P435" i="2"/>
  <c r="BI434" i="2"/>
  <c r="BH434" i="2"/>
  <c r="BG434" i="2"/>
  <c r="BE434" i="2"/>
  <c r="T434" i="2"/>
  <c r="R434" i="2"/>
  <c r="P434" i="2"/>
  <c r="BI433" i="2"/>
  <c r="BH433" i="2"/>
  <c r="BG433" i="2"/>
  <c r="BE433" i="2"/>
  <c r="T433" i="2"/>
  <c r="R433" i="2"/>
  <c r="P433" i="2"/>
  <c r="BI430" i="2"/>
  <c r="BH430" i="2"/>
  <c r="BG430" i="2"/>
  <c r="BE430" i="2"/>
  <c r="T430" i="2"/>
  <c r="R430" i="2"/>
  <c r="P430" i="2"/>
  <c r="BI427" i="2"/>
  <c r="BH427" i="2"/>
  <c r="BG427" i="2"/>
  <c r="BE427" i="2"/>
  <c r="T427" i="2"/>
  <c r="R427" i="2"/>
  <c r="P427" i="2"/>
  <c r="BI426" i="2"/>
  <c r="BH426" i="2"/>
  <c r="BG426" i="2"/>
  <c r="BE426" i="2"/>
  <c r="T426" i="2"/>
  <c r="R426" i="2"/>
  <c r="P426" i="2"/>
  <c r="BI425" i="2"/>
  <c r="BH425" i="2"/>
  <c r="BG425" i="2"/>
  <c r="BE425" i="2"/>
  <c r="T425" i="2"/>
  <c r="R425" i="2"/>
  <c r="P425" i="2"/>
  <c r="BI422" i="2"/>
  <c r="BH422" i="2"/>
  <c r="BG422" i="2"/>
  <c r="BE422" i="2"/>
  <c r="T422" i="2"/>
  <c r="R422" i="2"/>
  <c r="P422" i="2"/>
  <c r="BI421" i="2"/>
  <c r="BH421" i="2"/>
  <c r="BG421" i="2"/>
  <c r="BE421" i="2"/>
  <c r="T421" i="2"/>
  <c r="R421" i="2"/>
  <c r="P421" i="2"/>
  <c r="BI420" i="2"/>
  <c r="BH420" i="2"/>
  <c r="BG420" i="2"/>
  <c r="BE420" i="2"/>
  <c r="T420" i="2"/>
  <c r="R420" i="2"/>
  <c r="P420" i="2"/>
  <c r="BI419" i="2"/>
  <c r="BH419" i="2"/>
  <c r="BG419" i="2"/>
  <c r="BE419" i="2"/>
  <c r="T419" i="2"/>
  <c r="R419" i="2"/>
  <c r="P419" i="2"/>
  <c r="BI413" i="2"/>
  <c r="BH413" i="2"/>
  <c r="BG413" i="2"/>
  <c r="BE413" i="2"/>
  <c r="T413" i="2"/>
  <c r="R413" i="2"/>
  <c r="P413" i="2"/>
  <c r="BI411" i="2"/>
  <c r="BH411" i="2"/>
  <c r="BG411" i="2"/>
  <c r="BE411" i="2"/>
  <c r="T411" i="2"/>
  <c r="R411" i="2"/>
  <c r="P411" i="2"/>
  <c r="BI410" i="2"/>
  <c r="BH410" i="2"/>
  <c r="BG410" i="2"/>
  <c r="BE410" i="2"/>
  <c r="T410" i="2"/>
  <c r="R410" i="2"/>
  <c r="P410" i="2"/>
  <c r="BI409" i="2"/>
  <c r="BH409" i="2"/>
  <c r="BG409" i="2"/>
  <c r="BE409" i="2"/>
  <c r="T409" i="2"/>
  <c r="R409" i="2"/>
  <c r="P409" i="2"/>
  <c r="BI408" i="2"/>
  <c r="BH408" i="2"/>
  <c r="BG408" i="2"/>
  <c r="BE408" i="2"/>
  <c r="T408" i="2"/>
  <c r="R408" i="2"/>
  <c r="P408" i="2"/>
  <c r="BI407" i="2"/>
  <c r="BH407" i="2"/>
  <c r="BG407" i="2"/>
  <c r="BE407" i="2"/>
  <c r="T407" i="2"/>
  <c r="R407" i="2"/>
  <c r="P407" i="2"/>
  <c r="BI405" i="2"/>
  <c r="BH405" i="2"/>
  <c r="BG405" i="2"/>
  <c r="BE405" i="2"/>
  <c r="T405" i="2"/>
  <c r="R405" i="2"/>
  <c r="P405" i="2"/>
  <c r="BI404" i="2"/>
  <c r="BH404" i="2"/>
  <c r="BG404" i="2"/>
  <c r="BE404" i="2"/>
  <c r="T404" i="2"/>
  <c r="R404" i="2"/>
  <c r="P404" i="2"/>
  <c r="BI402" i="2"/>
  <c r="BH402" i="2"/>
  <c r="BG402" i="2"/>
  <c r="BE402" i="2"/>
  <c r="T402" i="2"/>
  <c r="R402" i="2"/>
  <c r="P402" i="2"/>
  <c r="BI401" i="2"/>
  <c r="BH401" i="2"/>
  <c r="BG401" i="2"/>
  <c r="BE401" i="2"/>
  <c r="T401" i="2"/>
  <c r="R401" i="2"/>
  <c r="P401" i="2"/>
  <c r="BI400" i="2"/>
  <c r="BH400" i="2"/>
  <c r="BG400" i="2"/>
  <c r="BE400" i="2"/>
  <c r="T400" i="2"/>
  <c r="R400" i="2"/>
  <c r="P400" i="2"/>
  <c r="BI399" i="2"/>
  <c r="BH399" i="2"/>
  <c r="BG399" i="2"/>
  <c r="BE399" i="2"/>
  <c r="T399" i="2"/>
  <c r="R399" i="2"/>
  <c r="P399" i="2"/>
  <c r="BI398" i="2"/>
  <c r="BH398" i="2"/>
  <c r="BG398" i="2"/>
  <c r="BE398" i="2"/>
  <c r="T398" i="2"/>
  <c r="R398" i="2"/>
  <c r="P398" i="2"/>
  <c r="BI397" i="2"/>
  <c r="BH397" i="2"/>
  <c r="BG397" i="2"/>
  <c r="BE397" i="2"/>
  <c r="T397" i="2"/>
  <c r="R397" i="2"/>
  <c r="P397" i="2"/>
  <c r="BI389" i="2"/>
  <c r="BH389" i="2"/>
  <c r="BG389" i="2"/>
  <c r="BE389" i="2"/>
  <c r="T389" i="2"/>
  <c r="R389" i="2"/>
  <c r="P389" i="2"/>
  <c r="BI388" i="2"/>
  <c r="BH388" i="2"/>
  <c r="BG388" i="2"/>
  <c r="BE388" i="2"/>
  <c r="T388" i="2"/>
  <c r="R388" i="2"/>
  <c r="P388" i="2"/>
  <c r="BI387" i="2"/>
  <c r="BH387" i="2"/>
  <c r="BG387" i="2"/>
  <c r="BE387" i="2"/>
  <c r="T387" i="2"/>
  <c r="R387" i="2"/>
  <c r="P387" i="2"/>
  <c r="BI385" i="2"/>
  <c r="BH385" i="2"/>
  <c r="BG385" i="2"/>
  <c r="BE385" i="2"/>
  <c r="T385" i="2"/>
  <c r="R385" i="2"/>
  <c r="P385" i="2"/>
  <c r="BI384" i="2"/>
  <c r="BH384" i="2"/>
  <c r="BG384" i="2"/>
  <c r="BE384" i="2"/>
  <c r="T384" i="2"/>
  <c r="R384" i="2"/>
  <c r="P384" i="2"/>
  <c r="BI381" i="2"/>
  <c r="BH381" i="2"/>
  <c r="BG381" i="2"/>
  <c r="BE381" i="2"/>
  <c r="T381" i="2"/>
  <c r="R381" i="2"/>
  <c r="P381" i="2"/>
  <c r="BI379" i="2"/>
  <c r="BH379" i="2"/>
  <c r="BG379" i="2"/>
  <c r="BE379" i="2"/>
  <c r="T379" i="2"/>
  <c r="R379" i="2"/>
  <c r="P379" i="2"/>
  <c r="BI376" i="2"/>
  <c r="BH376" i="2"/>
  <c r="BG376" i="2"/>
  <c r="BE376" i="2"/>
  <c r="T376" i="2"/>
  <c r="R376" i="2"/>
  <c r="P376" i="2"/>
  <c r="BI375" i="2"/>
  <c r="BH375" i="2"/>
  <c r="BG375" i="2"/>
  <c r="BE375" i="2"/>
  <c r="T375" i="2"/>
  <c r="R375" i="2"/>
  <c r="P375" i="2"/>
  <c r="BI374" i="2"/>
  <c r="BH374" i="2"/>
  <c r="BG374" i="2"/>
  <c r="BE374" i="2"/>
  <c r="T374" i="2"/>
  <c r="R374" i="2"/>
  <c r="P374" i="2"/>
  <c r="BI372" i="2"/>
  <c r="BH372" i="2"/>
  <c r="BG372" i="2"/>
  <c r="BE372" i="2"/>
  <c r="T372" i="2"/>
  <c r="R372" i="2"/>
  <c r="P372" i="2"/>
  <c r="BI371" i="2"/>
  <c r="BH371" i="2"/>
  <c r="BG371" i="2"/>
  <c r="BE371" i="2"/>
  <c r="T371" i="2"/>
  <c r="R371" i="2"/>
  <c r="P371" i="2"/>
  <c r="BI370" i="2"/>
  <c r="BH370" i="2"/>
  <c r="BG370" i="2"/>
  <c r="BE370" i="2"/>
  <c r="T370" i="2"/>
  <c r="R370" i="2"/>
  <c r="P370" i="2"/>
  <c r="BI369" i="2"/>
  <c r="BH369" i="2"/>
  <c r="BG369" i="2"/>
  <c r="BE369" i="2"/>
  <c r="T369" i="2"/>
  <c r="R369" i="2"/>
  <c r="P369" i="2"/>
  <c r="BI368" i="2"/>
  <c r="BH368" i="2"/>
  <c r="BG368" i="2"/>
  <c r="BE368" i="2"/>
  <c r="T368" i="2"/>
  <c r="R368" i="2"/>
  <c r="P368" i="2"/>
  <c r="BI365" i="2"/>
  <c r="BH365" i="2"/>
  <c r="BG365" i="2"/>
  <c r="BE365" i="2"/>
  <c r="T365" i="2"/>
  <c r="R365" i="2"/>
  <c r="P365" i="2"/>
  <c r="BI363" i="2"/>
  <c r="BH363" i="2"/>
  <c r="BG363" i="2"/>
  <c r="BE363" i="2"/>
  <c r="T363" i="2"/>
  <c r="R363" i="2"/>
  <c r="P363" i="2"/>
  <c r="BI362" i="2"/>
  <c r="BH362" i="2"/>
  <c r="BG362" i="2"/>
  <c r="BE362" i="2"/>
  <c r="T362" i="2"/>
  <c r="R362" i="2"/>
  <c r="P362" i="2"/>
  <c r="BI361" i="2"/>
  <c r="BH361" i="2"/>
  <c r="BG361" i="2"/>
  <c r="BE361" i="2"/>
  <c r="T361" i="2"/>
  <c r="R361" i="2"/>
  <c r="P361" i="2"/>
  <c r="BI359" i="2"/>
  <c r="BH359" i="2"/>
  <c r="BG359" i="2"/>
  <c r="BE359" i="2"/>
  <c r="T359" i="2"/>
  <c r="R359" i="2"/>
  <c r="P359" i="2"/>
  <c r="BI358" i="2"/>
  <c r="BH358" i="2"/>
  <c r="BG358" i="2"/>
  <c r="BE358" i="2"/>
  <c r="T358" i="2"/>
  <c r="R358" i="2"/>
  <c r="P358" i="2"/>
  <c r="BI357" i="2"/>
  <c r="BH357" i="2"/>
  <c r="BG357" i="2"/>
  <c r="BE357" i="2"/>
  <c r="T357" i="2"/>
  <c r="R357" i="2"/>
  <c r="P357" i="2"/>
  <c r="BI356" i="2"/>
  <c r="BH356" i="2"/>
  <c r="BG356" i="2"/>
  <c r="BE356" i="2"/>
  <c r="T356" i="2"/>
  <c r="R356" i="2"/>
  <c r="P356" i="2"/>
  <c r="BI355" i="2"/>
  <c r="BH355" i="2"/>
  <c r="BG355" i="2"/>
  <c r="BE355" i="2"/>
  <c r="T355" i="2"/>
  <c r="R355" i="2"/>
  <c r="P355" i="2"/>
  <c r="BI354" i="2"/>
  <c r="BH354" i="2"/>
  <c r="BG354" i="2"/>
  <c r="BE354" i="2"/>
  <c r="T354" i="2"/>
  <c r="R354" i="2"/>
  <c r="P354" i="2"/>
  <c r="BI351" i="2"/>
  <c r="BH351" i="2"/>
  <c r="BG351" i="2"/>
  <c r="BE351" i="2"/>
  <c r="T351" i="2"/>
  <c r="R351" i="2"/>
  <c r="P351" i="2"/>
  <c r="BI350" i="2"/>
  <c r="BH350" i="2"/>
  <c r="BG350" i="2"/>
  <c r="BE350" i="2"/>
  <c r="T350" i="2"/>
  <c r="R350" i="2"/>
  <c r="P350" i="2"/>
  <c r="BI347" i="2"/>
  <c r="BH347" i="2"/>
  <c r="BG347" i="2"/>
  <c r="BE347" i="2"/>
  <c r="T347" i="2"/>
  <c r="R347" i="2"/>
  <c r="P347" i="2"/>
  <c r="BI346" i="2"/>
  <c r="BH346" i="2"/>
  <c r="BG346" i="2"/>
  <c r="BE346" i="2"/>
  <c r="T346" i="2"/>
  <c r="R346" i="2"/>
  <c r="P346" i="2"/>
  <c r="BI345" i="2"/>
  <c r="BH345" i="2"/>
  <c r="BG345" i="2"/>
  <c r="BE345" i="2"/>
  <c r="T345" i="2"/>
  <c r="R345" i="2"/>
  <c r="P345" i="2"/>
  <c r="BI344" i="2"/>
  <c r="BH344" i="2"/>
  <c r="BG344" i="2"/>
  <c r="BE344" i="2"/>
  <c r="T344" i="2"/>
  <c r="R344" i="2"/>
  <c r="P344" i="2"/>
  <c r="BI342" i="2"/>
  <c r="BH342" i="2"/>
  <c r="BG342" i="2"/>
  <c r="BE342" i="2"/>
  <c r="T342" i="2"/>
  <c r="R342" i="2"/>
  <c r="P342" i="2"/>
  <c r="BI341" i="2"/>
  <c r="BH341" i="2"/>
  <c r="BG341" i="2"/>
  <c r="BE341" i="2"/>
  <c r="T341" i="2"/>
  <c r="R341" i="2"/>
  <c r="P341" i="2"/>
  <c r="BI340" i="2"/>
  <c r="BH340" i="2"/>
  <c r="BG340" i="2"/>
  <c r="BE340" i="2"/>
  <c r="T340" i="2"/>
  <c r="R340" i="2"/>
  <c r="P340" i="2"/>
  <c r="BI337" i="2"/>
  <c r="BH337" i="2"/>
  <c r="BG337" i="2"/>
  <c r="BE337" i="2"/>
  <c r="T337" i="2"/>
  <c r="R337" i="2"/>
  <c r="P337" i="2"/>
  <c r="BI335" i="2"/>
  <c r="BH335" i="2"/>
  <c r="BG335" i="2"/>
  <c r="BE335" i="2"/>
  <c r="T335" i="2"/>
  <c r="R335" i="2"/>
  <c r="P335" i="2"/>
  <c r="BI334" i="2"/>
  <c r="BH334" i="2"/>
  <c r="BG334" i="2"/>
  <c r="BE334" i="2"/>
  <c r="T334" i="2"/>
  <c r="R334" i="2"/>
  <c r="P334" i="2"/>
  <c r="BI333" i="2"/>
  <c r="BH333" i="2"/>
  <c r="BG333" i="2"/>
  <c r="BE333" i="2"/>
  <c r="T333" i="2"/>
  <c r="R333" i="2"/>
  <c r="P333" i="2"/>
  <c r="BI332" i="2"/>
  <c r="BH332" i="2"/>
  <c r="BG332" i="2"/>
  <c r="BE332" i="2"/>
  <c r="T332" i="2"/>
  <c r="R332" i="2"/>
  <c r="P332" i="2"/>
  <c r="BI326" i="2"/>
  <c r="BH326" i="2"/>
  <c r="BG326" i="2"/>
  <c r="BE326" i="2"/>
  <c r="T326" i="2"/>
  <c r="R326" i="2"/>
  <c r="P326" i="2"/>
  <c r="BI320" i="2"/>
  <c r="BH320" i="2"/>
  <c r="BG320" i="2"/>
  <c r="BE320" i="2"/>
  <c r="T320" i="2"/>
  <c r="R320" i="2"/>
  <c r="P320" i="2"/>
  <c r="BI319" i="2"/>
  <c r="BH319" i="2"/>
  <c r="BG319" i="2"/>
  <c r="BE319" i="2"/>
  <c r="T319" i="2"/>
  <c r="R319" i="2"/>
  <c r="P319" i="2"/>
  <c r="BI316" i="2"/>
  <c r="BH316" i="2"/>
  <c r="BG316" i="2"/>
  <c r="BE316" i="2"/>
  <c r="T316" i="2"/>
  <c r="R316" i="2"/>
  <c r="P316" i="2"/>
  <c r="BI315" i="2"/>
  <c r="BH315" i="2"/>
  <c r="BG315" i="2"/>
  <c r="BE315" i="2"/>
  <c r="T315" i="2"/>
  <c r="R315" i="2"/>
  <c r="P315" i="2"/>
  <c r="BI314" i="2"/>
  <c r="BH314" i="2"/>
  <c r="BG314" i="2"/>
  <c r="BE314" i="2"/>
  <c r="T314" i="2"/>
  <c r="R314" i="2"/>
  <c r="P314" i="2"/>
  <c r="BI313" i="2"/>
  <c r="BH313" i="2"/>
  <c r="BG313" i="2"/>
  <c r="BE313" i="2"/>
  <c r="T313" i="2"/>
  <c r="R313" i="2"/>
  <c r="P313" i="2"/>
  <c r="BI312" i="2"/>
  <c r="BH312" i="2"/>
  <c r="BG312" i="2"/>
  <c r="BE312" i="2"/>
  <c r="T312" i="2"/>
  <c r="R312" i="2"/>
  <c r="P312" i="2"/>
  <c r="BI309" i="2"/>
  <c r="BH309" i="2"/>
  <c r="BG309" i="2"/>
  <c r="BE309" i="2"/>
  <c r="T309" i="2"/>
  <c r="R309" i="2"/>
  <c r="P309" i="2"/>
  <c r="BI306" i="2"/>
  <c r="BH306" i="2"/>
  <c r="BG306" i="2"/>
  <c r="BE306" i="2"/>
  <c r="T306" i="2"/>
  <c r="R306" i="2"/>
  <c r="P306" i="2"/>
  <c r="BI305" i="2"/>
  <c r="BH305" i="2"/>
  <c r="BG305" i="2"/>
  <c r="BE305" i="2"/>
  <c r="T305" i="2"/>
  <c r="R305" i="2"/>
  <c r="P305" i="2"/>
  <c r="BI304" i="2"/>
  <c r="BH304" i="2"/>
  <c r="BG304" i="2"/>
  <c r="BE304" i="2"/>
  <c r="T304" i="2"/>
  <c r="R304" i="2"/>
  <c r="P304" i="2"/>
  <c r="BI303" i="2"/>
  <c r="BH303" i="2"/>
  <c r="BG303" i="2"/>
  <c r="BE303" i="2"/>
  <c r="T303" i="2"/>
  <c r="R303" i="2"/>
  <c r="P303" i="2"/>
  <c r="BI302" i="2"/>
  <c r="BH302" i="2"/>
  <c r="BG302" i="2"/>
  <c r="BE302" i="2"/>
  <c r="T302" i="2"/>
  <c r="R302" i="2"/>
  <c r="P302" i="2"/>
  <c r="BI301" i="2"/>
  <c r="BH301" i="2"/>
  <c r="BG301" i="2"/>
  <c r="BE301" i="2"/>
  <c r="T301" i="2"/>
  <c r="R301" i="2"/>
  <c r="P301" i="2"/>
  <c r="BI300" i="2"/>
  <c r="BH300" i="2"/>
  <c r="BG300" i="2"/>
  <c r="BE300" i="2"/>
  <c r="T300" i="2"/>
  <c r="R300" i="2"/>
  <c r="P300" i="2"/>
  <c r="BI299" i="2"/>
  <c r="BH299" i="2"/>
  <c r="BG299" i="2"/>
  <c r="BE299" i="2"/>
  <c r="T299" i="2"/>
  <c r="R299" i="2"/>
  <c r="P299" i="2"/>
  <c r="BI298" i="2"/>
  <c r="BH298" i="2"/>
  <c r="BG298" i="2"/>
  <c r="BE298" i="2"/>
  <c r="T298" i="2"/>
  <c r="R298" i="2"/>
  <c r="P298" i="2"/>
  <c r="BI297" i="2"/>
  <c r="BH297" i="2"/>
  <c r="BG297" i="2"/>
  <c r="BE297" i="2"/>
  <c r="T297" i="2"/>
  <c r="R297" i="2"/>
  <c r="P297" i="2"/>
  <c r="BI296" i="2"/>
  <c r="BH296" i="2"/>
  <c r="BG296" i="2"/>
  <c r="BE296" i="2"/>
  <c r="T296" i="2"/>
  <c r="R296" i="2"/>
  <c r="P296" i="2"/>
  <c r="BI295" i="2"/>
  <c r="BH295" i="2"/>
  <c r="BG295" i="2"/>
  <c r="BE295" i="2"/>
  <c r="T295" i="2"/>
  <c r="R295" i="2"/>
  <c r="P295" i="2"/>
  <c r="BI294" i="2"/>
  <c r="BH294" i="2"/>
  <c r="BG294" i="2"/>
  <c r="BE294" i="2"/>
  <c r="T294" i="2"/>
  <c r="R294" i="2"/>
  <c r="P294" i="2"/>
  <c r="BI293" i="2"/>
  <c r="BH293" i="2"/>
  <c r="BG293" i="2"/>
  <c r="BE293" i="2"/>
  <c r="T293" i="2"/>
  <c r="R293" i="2"/>
  <c r="P293" i="2"/>
  <c r="BI292" i="2"/>
  <c r="BH292" i="2"/>
  <c r="BG292" i="2"/>
  <c r="BE292" i="2"/>
  <c r="T292" i="2"/>
  <c r="R292" i="2"/>
  <c r="P292" i="2"/>
  <c r="BI291" i="2"/>
  <c r="BH291" i="2"/>
  <c r="BG291" i="2"/>
  <c r="BE291" i="2"/>
  <c r="T291" i="2"/>
  <c r="R291" i="2"/>
  <c r="P291" i="2"/>
  <c r="BI290" i="2"/>
  <c r="BH290" i="2"/>
  <c r="BG290" i="2"/>
  <c r="BE290" i="2"/>
  <c r="T290" i="2"/>
  <c r="R290" i="2"/>
  <c r="P290" i="2"/>
  <c r="BI289" i="2"/>
  <c r="BH289" i="2"/>
  <c r="BG289" i="2"/>
  <c r="BE289" i="2"/>
  <c r="T289" i="2"/>
  <c r="R289" i="2"/>
  <c r="P289" i="2"/>
  <c r="BI288" i="2"/>
  <c r="BH288" i="2"/>
  <c r="BG288" i="2"/>
  <c r="BE288" i="2"/>
  <c r="T288" i="2"/>
  <c r="R288" i="2"/>
  <c r="P288" i="2"/>
  <c r="BI287" i="2"/>
  <c r="BH287" i="2"/>
  <c r="BG287" i="2"/>
  <c r="BE287" i="2"/>
  <c r="T287" i="2"/>
  <c r="R287" i="2"/>
  <c r="P287" i="2"/>
  <c r="BI286" i="2"/>
  <c r="BH286" i="2"/>
  <c r="BG286" i="2"/>
  <c r="BE286" i="2"/>
  <c r="T286" i="2"/>
  <c r="R286" i="2"/>
  <c r="P286" i="2"/>
  <c r="BI285" i="2"/>
  <c r="BH285" i="2"/>
  <c r="BG285" i="2"/>
  <c r="BE285" i="2"/>
  <c r="T285" i="2"/>
  <c r="R285" i="2"/>
  <c r="P285" i="2"/>
  <c r="BI283" i="2"/>
  <c r="BH283" i="2"/>
  <c r="BG283" i="2"/>
  <c r="BE283" i="2"/>
  <c r="T283" i="2"/>
  <c r="R283" i="2"/>
  <c r="P283" i="2"/>
  <c r="BI282" i="2"/>
  <c r="BH282" i="2"/>
  <c r="BG282" i="2"/>
  <c r="BE282" i="2"/>
  <c r="T282" i="2"/>
  <c r="R282" i="2"/>
  <c r="P282" i="2"/>
  <c r="BI281" i="2"/>
  <c r="BH281" i="2"/>
  <c r="BG281" i="2"/>
  <c r="BE281" i="2"/>
  <c r="T281" i="2"/>
  <c r="R281" i="2"/>
  <c r="P281" i="2"/>
  <c r="BI278" i="2"/>
  <c r="BH278" i="2"/>
  <c r="BG278" i="2"/>
  <c r="BE278" i="2"/>
  <c r="T278" i="2"/>
  <c r="R278" i="2"/>
  <c r="P278" i="2"/>
  <c r="BI272" i="2"/>
  <c r="BH272" i="2"/>
  <c r="BG272" i="2"/>
  <c r="BE272" i="2"/>
  <c r="T272" i="2"/>
  <c r="R272" i="2"/>
  <c r="P272" i="2"/>
  <c r="BI266" i="2"/>
  <c r="BH266" i="2"/>
  <c r="BG266" i="2"/>
  <c r="BE266" i="2"/>
  <c r="T266" i="2"/>
  <c r="R266" i="2"/>
  <c r="P266" i="2"/>
  <c r="BI263" i="2"/>
  <c r="BH263" i="2"/>
  <c r="BG263" i="2"/>
  <c r="BE263" i="2"/>
  <c r="T263" i="2"/>
  <c r="R263" i="2"/>
  <c r="P263" i="2"/>
  <c r="BI262" i="2"/>
  <c r="BH262" i="2"/>
  <c r="BG262" i="2"/>
  <c r="BE262" i="2"/>
  <c r="T262" i="2"/>
  <c r="R262" i="2"/>
  <c r="P262" i="2"/>
  <c r="BI260" i="2"/>
  <c r="BH260" i="2"/>
  <c r="BG260" i="2"/>
  <c r="BE260" i="2"/>
  <c r="T260" i="2"/>
  <c r="R260" i="2"/>
  <c r="P260" i="2"/>
  <c r="BI259" i="2"/>
  <c r="BH259" i="2"/>
  <c r="BG259" i="2"/>
  <c r="BE259" i="2"/>
  <c r="T259" i="2"/>
  <c r="R259" i="2"/>
  <c r="P259" i="2"/>
  <c r="BI258" i="2"/>
  <c r="BH258" i="2"/>
  <c r="BG258" i="2"/>
  <c r="BE258" i="2"/>
  <c r="T258" i="2"/>
  <c r="R258" i="2"/>
  <c r="P258" i="2"/>
  <c r="BI255" i="2"/>
  <c r="BH255" i="2"/>
  <c r="BG255" i="2"/>
  <c r="BE255" i="2"/>
  <c r="T255" i="2"/>
  <c r="R255" i="2"/>
  <c r="P255" i="2"/>
  <c r="BI254" i="2"/>
  <c r="BH254" i="2"/>
  <c r="BG254" i="2"/>
  <c r="BE254" i="2"/>
  <c r="T254" i="2"/>
  <c r="R254" i="2"/>
  <c r="P254" i="2"/>
  <c r="BI253" i="2"/>
  <c r="BH253" i="2"/>
  <c r="BG253" i="2"/>
  <c r="BE253" i="2"/>
  <c r="T253" i="2"/>
  <c r="R253" i="2"/>
  <c r="P253" i="2"/>
  <c r="BI252" i="2"/>
  <c r="BH252" i="2"/>
  <c r="BG252" i="2"/>
  <c r="BE252" i="2"/>
  <c r="T252" i="2"/>
  <c r="R252" i="2"/>
  <c r="P252" i="2"/>
  <c r="BI251" i="2"/>
  <c r="BH251" i="2"/>
  <c r="BG251" i="2"/>
  <c r="BE251" i="2"/>
  <c r="T251" i="2"/>
  <c r="R251" i="2"/>
  <c r="P251" i="2"/>
  <c r="BI249" i="2"/>
  <c r="BH249" i="2"/>
  <c r="BG249" i="2"/>
  <c r="BE249" i="2"/>
  <c r="T249" i="2"/>
  <c r="R249" i="2"/>
  <c r="P249" i="2"/>
  <c r="BI248" i="2"/>
  <c r="BH248" i="2"/>
  <c r="BG248" i="2"/>
  <c r="BE248" i="2"/>
  <c r="T248" i="2"/>
  <c r="R248" i="2"/>
  <c r="P248" i="2"/>
  <c r="BI243" i="2"/>
  <c r="BH243" i="2"/>
  <c r="BG243" i="2"/>
  <c r="BE243" i="2"/>
  <c r="T243" i="2"/>
  <c r="R243" i="2"/>
  <c r="P243" i="2"/>
  <c r="BI242" i="2"/>
  <c r="BH242" i="2"/>
  <c r="BG242" i="2"/>
  <c r="BE242" i="2"/>
  <c r="T242" i="2"/>
  <c r="R242" i="2"/>
  <c r="P242" i="2"/>
  <c r="BI241" i="2"/>
  <c r="BH241" i="2"/>
  <c r="BG241" i="2"/>
  <c r="BE241" i="2"/>
  <c r="T241" i="2"/>
  <c r="R241" i="2"/>
  <c r="P241" i="2"/>
  <c r="BI240" i="2"/>
  <c r="BH240" i="2"/>
  <c r="BG240" i="2"/>
  <c r="BE240" i="2"/>
  <c r="T240" i="2"/>
  <c r="R240" i="2"/>
  <c r="P240" i="2"/>
  <c r="BI239" i="2"/>
  <c r="BH239" i="2"/>
  <c r="BG239" i="2"/>
  <c r="BE239" i="2"/>
  <c r="T239" i="2"/>
  <c r="R239" i="2"/>
  <c r="P239" i="2"/>
  <c r="BI237" i="2"/>
  <c r="BH237" i="2"/>
  <c r="BG237" i="2"/>
  <c r="BE237" i="2"/>
  <c r="T237" i="2"/>
  <c r="R237" i="2"/>
  <c r="P237" i="2"/>
  <c r="BI232" i="2"/>
  <c r="BH232" i="2"/>
  <c r="BG232" i="2"/>
  <c r="BE232" i="2"/>
  <c r="T232" i="2"/>
  <c r="R232" i="2"/>
  <c r="P232" i="2"/>
  <c r="BI229" i="2"/>
  <c r="BH229" i="2"/>
  <c r="BG229" i="2"/>
  <c r="BE229" i="2"/>
  <c r="T229" i="2"/>
  <c r="R229" i="2"/>
  <c r="P229" i="2"/>
  <c r="BI228" i="2"/>
  <c r="BH228" i="2"/>
  <c r="BG228" i="2"/>
  <c r="BE228" i="2"/>
  <c r="T228" i="2"/>
  <c r="R228" i="2"/>
  <c r="P228" i="2"/>
  <c r="BI226" i="2"/>
  <c r="BH226" i="2"/>
  <c r="BG226" i="2"/>
  <c r="BE226" i="2"/>
  <c r="T226" i="2"/>
  <c r="R226" i="2"/>
  <c r="P226" i="2"/>
  <c r="BI224" i="2"/>
  <c r="BH224" i="2"/>
  <c r="BG224" i="2"/>
  <c r="BE224" i="2"/>
  <c r="T224" i="2"/>
  <c r="R224" i="2"/>
  <c r="P224" i="2"/>
  <c r="BI223" i="2"/>
  <c r="BH223" i="2"/>
  <c r="BG223" i="2"/>
  <c r="BE223" i="2"/>
  <c r="T223" i="2"/>
  <c r="R223" i="2"/>
  <c r="P223" i="2"/>
  <c r="BI221" i="2"/>
  <c r="BH221" i="2"/>
  <c r="BG221" i="2"/>
  <c r="BE221" i="2"/>
  <c r="T221" i="2"/>
  <c r="R221" i="2"/>
  <c r="P221" i="2"/>
  <c r="BI220" i="2"/>
  <c r="BH220" i="2"/>
  <c r="BG220" i="2"/>
  <c r="BE220" i="2"/>
  <c r="T220" i="2"/>
  <c r="R220" i="2"/>
  <c r="P220" i="2"/>
  <c r="BI213" i="2"/>
  <c r="BH213" i="2"/>
  <c r="BG213" i="2"/>
  <c r="BE213" i="2"/>
  <c r="T213" i="2"/>
  <c r="R213" i="2"/>
  <c r="P213" i="2"/>
  <c r="BI210" i="2"/>
  <c r="BH210" i="2"/>
  <c r="BG210" i="2"/>
  <c r="BE210" i="2"/>
  <c r="T210" i="2"/>
  <c r="R210" i="2"/>
  <c r="P210" i="2"/>
  <c r="BI204" i="2"/>
  <c r="BH204" i="2"/>
  <c r="BG204" i="2"/>
  <c r="BE204" i="2"/>
  <c r="T204" i="2"/>
  <c r="R204" i="2"/>
  <c r="P204" i="2"/>
  <c r="BI203" i="2"/>
  <c r="BH203" i="2"/>
  <c r="BG203" i="2"/>
  <c r="BE203" i="2"/>
  <c r="T203" i="2"/>
  <c r="R203" i="2"/>
  <c r="P203" i="2"/>
  <c r="BI202" i="2"/>
  <c r="BH202" i="2"/>
  <c r="BG202" i="2"/>
  <c r="BE202" i="2"/>
  <c r="T202" i="2"/>
  <c r="R202" i="2"/>
  <c r="P202" i="2"/>
  <c r="BI199" i="2"/>
  <c r="BH199" i="2"/>
  <c r="BG199" i="2"/>
  <c r="BE199" i="2"/>
  <c r="T199" i="2"/>
  <c r="R199" i="2"/>
  <c r="P199" i="2"/>
  <c r="BI186" i="2"/>
  <c r="BH186" i="2"/>
  <c r="BG186" i="2"/>
  <c r="BE186" i="2"/>
  <c r="T186" i="2"/>
  <c r="R186" i="2"/>
  <c r="P186" i="2"/>
  <c r="BI185" i="2"/>
  <c r="BH185" i="2"/>
  <c r="BG185" i="2"/>
  <c r="BE185" i="2"/>
  <c r="T185" i="2"/>
  <c r="R185" i="2"/>
  <c r="P185" i="2"/>
  <c r="BI178" i="2"/>
  <c r="BH178" i="2"/>
  <c r="BG178" i="2"/>
  <c r="BE178" i="2"/>
  <c r="T178" i="2"/>
  <c r="R178" i="2"/>
  <c r="P178" i="2"/>
  <c r="BI175" i="2"/>
  <c r="BH175" i="2"/>
  <c r="BG175" i="2"/>
  <c r="BE175" i="2"/>
  <c r="T175" i="2"/>
  <c r="R175" i="2"/>
  <c r="P175" i="2"/>
  <c r="BI174" i="2"/>
  <c r="BH174" i="2"/>
  <c r="BG174" i="2"/>
  <c r="BE174" i="2"/>
  <c r="T174" i="2"/>
  <c r="R174" i="2"/>
  <c r="P174" i="2"/>
  <c r="BI162" i="2"/>
  <c r="BH162" i="2"/>
  <c r="BG162" i="2"/>
  <c r="BE162" i="2"/>
  <c r="T162" i="2"/>
  <c r="R162" i="2"/>
  <c r="P162" i="2"/>
  <c r="BI156" i="2"/>
  <c r="BH156" i="2"/>
  <c r="BG156" i="2"/>
  <c r="BE156" i="2"/>
  <c r="T156" i="2"/>
  <c r="R156" i="2"/>
  <c r="P156" i="2"/>
  <c r="BI155" i="2"/>
  <c r="BH155" i="2"/>
  <c r="BG155" i="2"/>
  <c r="BE155" i="2"/>
  <c r="T155" i="2"/>
  <c r="R155" i="2"/>
  <c r="P155" i="2"/>
  <c r="BI145" i="2"/>
  <c r="BH145" i="2"/>
  <c r="BG145" i="2"/>
  <c r="BE145" i="2"/>
  <c r="T145" i="2"/>
  <c r="R145" i="2"/>
  <c r="P145" i="2"/>
  <c r="J139" i="2"/>
  <c r="F136" i="2"/>
  <c r="E134" i="2"/>
  <c r="J92" i="2"/>
  <c r="F89" i="2"/>
  <c r="E87" i="2"/>
  <c r="J21" i="2"/>
  <c r="E21" i="2"/>
  <c r="J91" i="2" s="1"/>
  <c r="J20" i="2"/>
  <c r="J18" i="2"/>
  <c r="E18" i="2"/>
  <c r="F92" i="2"/>
  <c r="J17" i="2"/>
  <c r="J15" i="2"/>
  <c r="E15" i="2"/>
  <c r="F91" i="2" s="1"/>
  <c r="J14" i="2"/>
  <c r="J89" i="2"/>
  <c r="E7" i="2"/>
  <c r="E132" i="2" s="1"/>
  <c r="L90" i="1"/>
  <c r="AM90" i="1"/>
  <c r="AM89" i="1"/>
  <c r="L89" i="1"/>
  <c r="AM87" i="1"/>
  <c r="L87" i="1"/>
  <c r="L85" i="1"/>
  <c r="L84" i="1"/>
  <c r="BK545" i="2"/>
  <c r="J578" i="2"/>
  <c r="BK533" i="2"/>
  <c r="J514" i="2"/>
  <c r="BK471" i="2"/>
  <c r="J410" i="2"/>
  <c r="J379" i="2"/>
  <c r="BK350" i="2"/>
  <c r="BK301" i="2"/>
  <c r="BK254" i="2"/>
  <c r="BK514" i="2"/>
  <c r="J465" i="2"/>
  <c r="BK398" i="2"/>
  <c r="J359" i="2"/>
  <c r="J332" i="2"/>
  <c r="J295" i="2"/>
  <c r="J258" i="2"/>
  <c r="J223" i="2"/>
  <c r="J162" i="2"/>
  <c r="BK547" i="2"/>
  <c r="BK530" i="2"/>
  <c r="BK500" i="2"/>
  <c r="BK480" i="2"/>
  <c r="BK409" i="2"/>
  <c r="J354" i="2"/>
  <c r="BK312" i="2"/>
  <c r="J283" i="2"/>
  <c r="J253" i="2"/>
  <c r="J210" i="2"/>
  <c r="J569" i="2"/>
  <c r="BK535" i="2"/>
  <c r="BK443" i="2"/>
  <c r="BK411" i="2"/>
  <c r="J375" i="2"/>
  <c r="BK337" i="2"/>
  <c r="J285" i="2"/>
  <c r="J262" i="2"/>
  <c r="BK240" i="2"/>
  <c r="J145" i="2"/>
  <c r="J471" i="2"/>
  <c r="J420" i="2"/>
  <c r="J368" i="2"/>
  <c r="BK342" i="2"/>
  <c r="BK309" i="2"/>
  <c r="J294" i="2"/>
  <c r="J242" i="2"/>
  <c r="J203" i="2"/>
  <c r="BK497" i="2"/>
  <c r="BK485" i="2"/>
  <c r="BK422" i="2"/>
  <c r="J401" i="2"/>
  <c r="J347" i="2"/>
  <c r="J306" i="2"/>
  <c r="J204" i="2"/>
  <c r="J435" i="2"/>
  <c r="BK369" i="2"/>
  <c r="J302" i="2"/>
  <c r="BK259" i="2"/>
  <c r="J571" i="2"/>
  <c r="J570" i="2"/>
  <c r="J530" i="2"/>
  <c r="BK483" i="2"/>
  <c r="J450" i="2"/>
  <c r="J389" i="2"/>
  <c r="BK351" i="2"/>
  <c r="J304" i="2"/>
  <c r="BK260" i="2"/>
  <c r="J502" i="2"/>
  <c r="J485" i="2"/>
  <c r="BK425" i="2"/>
  <c r="J363" i="2"/>
  <c r="J340" i="2"/>
  <c r="BK305" i="2"/>
  <c r="J259" i="2"/>
  <c r="BK226" i="2"/>
  <c r="J175" i="2"/>
  <c r="J548" i="2"/>
  <c r="J532" i="2"/>
  <c r="BK505" i="2"/>
  <c r="J493" i="2"/>
  <c r="BK420" i="2"/>
  <c r="BK404" i="2"/>
  <c r="J326" i="2"/>
  <c r="BK299" i="2"/>
  <c r="J287" i="2"/>
  <c r="BK266" i="2"/>
  <c r="BK203" i="2"/>
  <c r="BK548" i="2"/>
  <c r="J515" i="2"/>
  <c r="J422" i="2"/>
  <c r="J398" i="2"/>
  <c r="BK357" i="2"/>
  <c r="J296" i="2"/>
  <c r="J263" i="2"/>
  <c r="BK239" i="2"/>
  <c r="BK185" i="2"/>
  <c r="J460" i="2"/>
  <c r="BK399" i="2"/>
  <c r="BK362" i="2"/>
  <c r="J334" i="2"/>
  <c r="J298" i="2"/>
  <c r="BK272" i="2"/>
  <c r="J229" i="2"/>
  <c r="BK175" i="2"/>
  <c r="BK496" i="2"/>
  <c r="J484" i="2"/>
  <c r="J430" i="2"/>
  <c r="BK408" i="2"/>
  <c r="BK384" i="2"/>
  <c r="J344" i="2"/>
  <c r="BK304" i="2"/>
  <c r="BK281" i="2"/>
  <c r="J155" i="2"/>
  <c r="BK407" i="2"/>
  <c r="BK379" i="2"/>
  <c r="BK333" i="2"/>
  <c r="BK252" i="2"/>
  <c r="BK204" i="2"/>
  <c r="BK561" i="2"/>
  <c r="BK576" i="2"/>
  <c r="J538" i="2"/>
  <c r="J492" i="2"/>
  <c r="J437" i="2"/>
  <c r="BK368" i="2"/>
  <c r="J320" i="2"/>
  <c r="BK282" i="2"/>
  <c r="BK518" i="2"/>
  <c r="BK501" i="2"/>
  <c r="BK437" i="2"/>
  <c r="BK388" i="2"/>
  <c r="BK356" i="2"/>
  <c r="J312" i="2"/>
  <c r="J288" i="2"/>
  <c r="J241" i="2"/>
  <c r="BK574" i="2"/>
  <c r="BK542" i="2"/>
  <c r="BK502" i="2"/>
  <c r="BK492" i="2"/>
  <c r="BK450" i="2"/>
  <c r="BK363" i="2"/>
  <c r="J315" i="2"/>
  <c r="J289" i="2"/>
  <c r="BK262" i="2"/>
  <c r="J221" i="2"/>
  <c r="BK174" i="2"/>
  <c r="BK537" i="2"/>
  <c r="J458" i="2"/>
  <c r="BK401" i="2"/>
  <c r="J370" i="2"/>
  <c r="J291" i="2"/>
  <c r="BK249" i="2"/>
  <c r="BK202" i="2"/>
  <c r="J535" i="2"/>
  <c r="BK458" i="2"/>
  <c r="J413" i="2"/>
  <c r="J358" i="2"/>
  <c r="J303" i="2"/>
  <c r="J292" i="2"/>
  <c r="J240" i="2"/>
  <c r="J220" i="2"/>
  <c r="BK541" i="2"/>
  <c r="J457" i="2"/>
  <c r="BK413" i="2"/>
  <c r="J376" i="2"/>
  <c r="J345" i="2"/>
  <c r="J313" i="2"/>
  <c r="J232" i="2"/>
  <c r="J462" i="2"/>
  <c r="J404" i="2"/>
  <c r="J372" i="2"/>
  <c r="J346" i="2"/>
  <c r="J281" i="2"/>
  <c r="BK228" i="2"/>
  <c r="J574" i="2"/>
  <c r="J531" i="2"/>
  <c r="BK464" i="2"/>
  <c r="BK419" i="2"/>
  <c r="J381" i="2"/>
  <c r="J316" i="2"/>
  <c r="BK285" i="2"/>
  <c r="BK220" i="2"/>
  <c r="J497" i="2"/>
  <c r="J400" i="2"/>
  <c r="J374" i="2"/>
  <c r="J350" i="2"/>
  <c r="J309" i="2"/>
  <c r="J286" i="2"/>
  <c r="BK237" i="2"/>
  <c r="BK178" i="2"/>
  <c r="J561" i="2"/>
  <c r="J529" i="2"/>
  <c r="J499" i="2"/>
  <c r="J421" i="2"/>
  <c r="BK359" i="2"/>
  <c r="J314" i="2"/>
  <c r="BK291" i="2"/>
  <c r="J249" i="2"/>
  <c r="BK571" i="2"/>
  <c r="J536" i="2"/>
  <c r="BK495" i="2"/>
  <c r="BK421" i="2"/>
  <c r="J387" i="2"/>
  <c r="BK354" i="2"/>
  <c r="BK306" i="2"/>
  <c r="J266" i="2"/>
  <c r="BK248" i="2"/>
  <c r="BK221" i="2"/>
  <c r="J464" i="2"/>
  <c r="BK435" i="2"/>
  <c r="BK371" i="2"/>
  <c r="BK345" i="2"/>
  <c r="BK286" i="2"/>
  <c r="J239" i="2"/>
  <c r="BK162" i="2"/>
  <c r="BK493" i="2"/>
  <c r="BK460" i="2"/>
  <c r="J419" i="2"/>
  <c r="J369" i="2"/>
  <c r="BK334" i="2"/>
  <c r="BK300" i="2"/>
  <c r="BK258" i="2"/>
  <c r="BK434" i="2"/>
  <c r="BK381" i="2"/>
  <c r="J335" i="2"/>
  <c r="J299" i="2"/>
  <c r="J213" i="2"/>
  <c r="J540" i="2"/>
  <c r="BK544" i="2"/>
  <c r="J500" i="2"/>
  <c r="J456" i="2"/>
  <c r="BK405" i="2"/>
  <c r="J362" i="2"/>
  <c r="BK347" i="2"/>
  <c r="BK303" i="2"/>
  <c r="BK278" i="2"/>
  <c r="BK515" i="2"/>
  <c r="J488" i="2"/>
  <c r="J399" i="2"/>
  <c r="BK358" i="2"/>
  <c r="BK294" i="2"/>
  <c r="BK253" i="2"/>
  <c r="BK210" i="2"/>
  <c r="J174" i="2"/>
  <c r="J544" i="2"/>
  <c r="J518" i="2"/>
  <c r="J496" i="2"/>
  <c r="J433" i="2"/>
  <c r="BK375" i="2"/>
  <c r="J333" i="2"/>
  <c r="BK295" i="2"/>
  <c r="J272" i="2"/>
  <c r="BK229" i="2"/>
  <c r="BK570" i="2"/>
  <c r="J539" i="2"/>
  <c r="J501" i="2"/>
  <c r="J427" i="2"/>
  <c r="J409" i="2"/>
  <c r="BK374" i="2"/>
  <c r="BK326" i="2"/>
  <c r="BK288" i="2"/>
  <c r="J255" i="2"/>
  <c r="BK242" i="2"/>
  <c r="BK538" i="2"/>
  <c r="J480" i="2"/>
  <c r="BK427" i="2"/>
  <c r="BK385" i="2"/>
  <c r="J357" i="2"/>
  <c r="BK315" i="2"/>
  <c r="BK296" i="2"/>
  <c r="BK241" i="2"/>
  <c r="J226" i="2"/>
  <c r="BK536" i="2"/>
  <c r="BK465" i="2"/>
  <c r="J426" i="2"/>
  <c r="J407" i="2"/>
  <c r="BK361" i="2"/>
  <c r="BK332" i="2"/>
  <c r="J290" i="2"/>
  <c r="J178" i="2"/>
  <c r="BK430" i="2"/>
  <c r="J384" i="2"/>
  <c r="J356" i="2"/>
  <c r="BK316" i="2"/>
  <c r="BK283" i="2"/>
  <c r="J251" i="2"/>
  <c r="BK155" i="2"/>
  <c r="BK578" i="2"/>
  <c r="J547" i="2"/>
  <c r="BK516" i="2"/>
  <c r="BK473" i="2"/>
  <c r="J434" i="2"/>
  <c r="J385" i="2"/>
  <c r="J361" i="2"/>
  <c r="BK314" i="2"/>
  <c r="BK255" i="2"/>
  <c r="BK511" i="2"/>
  <c r="J495" i="2"/>
  <c r="BK426" i="2"/>
  <c r="BK376" i="2"/>
  <c r="BK335" i="2"/>
  <c r="J293" i="2"/>
  <c r="J254" i="2"/>
  <c r="J199" i="2"/>
  <c r="J156" i="2"/>
  <c r="BK539" i="2"/>
  <c r="J511" i="2"/>
  <c r="BK488" i="2"/>
  <c r="BK410" i="2"/>
  <c r="J342" i="2"/>
  <c r="J319" i="2"/>
  <c r="BK293" i="2"/>
  <c r="BK251" i="2"/>
  <c r="BK224" i="2"/>
  <c r="BK199" i="2"/>
  <c r="BK540" i="2"/>
  <c r="BK529" i="2"/>
  <c r="BK459" i="2"/>
  <c r="BK397" i="2"/>
  <c r="J365" i="2"/>
  <c r="BK298" i="2"/>
  <c r="J278" i="2"/>
  <c r="J228" i="2"/>
  <c r="BK156" i="2"/>
  <c r="J481" i="2"/>
  <c r="BK456" i="2"/>
  <c r="BK387" i="2"/>
  <c r="J351" i="2"/>
  <c r="J301" i="2"/>
  <c r="J260" i="2"/>
  <c r="BK232" i="2"/>
  <c r="J185" i="2"/>
  <c r="J537" i="2"/>
  <c r="J491" i="2"/>
  <c r="BK433" i="2"/>
  <c r="J411" i="2"/>
  <c r="BK365" i="2"/>
  <c r="J341" i="2"/>
  <c r="J297" i="2"/>
  <c r="AS94" i="1"/>
  <c r="BK402" i="2"/>
  <c r="J371" i="2"/>
  <c r="J355" i="2"/>
  <c r="J305" i="2"/>
  <c r="BK263" i="2"/>
  <c r="J542" i="2"/>
  <c r="BK569" i="2"/>
  <c r="J533" i="2"/>
  <c r="BK499" i="2"/>
  <c r="BK462" i="2"/>
  <c r="J397" i="2"/>
  <c r="BK340" i="2"/>
  <c r="BK287" i="2"/>
  <c r="BK532" i="2"/>
  <c r="J505" i="2"/>
  <c r="J459" i="2"/>
  <c r="J405" i="2"/>
  <c r="BK370" i="2"/>
  <c r="BK346" i="2"/>
  <c r="BK302" i="2"/>
  <c r="J243" i="2"/>
  <c r="J186" i="2"/>
  <c r="J576" i="2"/>
  <c r="J541" i="2"/>
  <c r="J516" i="2"/>
  <c r="BK491" i="2"/>
  <c r="J473" i="2"/>
  <c r="J408" i="2"/>
  <c r="J337" i="2"/>
  <c r="J300" i="2"/>
  <c r="J282" i="2"/>
  <c r="J237" i="2"/>
  <c r="BK223" i="2"/>
  <c r="BK145" i="2"/>
  <c r="J545" i="2"/>
  <c r="BK531" i="2"/>
  <c r="BK484" i="2"/>
  <c r="BK400" i="2"/>
  <c r="BK372" i="2"/>
  <c r="BK344" i="2"/>
  <c r="BK290" i="2"/>
  <c r="J252" i="2"/>
  <c r="BK243" i="2"/>
  <c r="BK186" i="2"/>
  <c r="J483" i="2"/>
  <c r="J443" i="2"/>
  <c r="J388" i="2"/>
  <c r="BK319" i="2"/>
  <c r="BK297" i="2"/>
  <c r="J248" i="2"/>
  <c r="BK213" i="2"/>
  <c r="BK481" i="2"/>
  <c r="J425" i="2"/>
  <c r="J402" i="2"/>
  <c r="BK355" i="2"/>
  <c r="BK320" i="2"/>
  <c r="BK292" i="2"/>
  <c r="J202" i="2"/>
  <c r="BK457" i="2"/>
  <c r="BK389" i="2"/>
  <c r="BK341" i="2"/>
  <c r="BK313" i="2"/>
  <c r="BK289" i="2"/>
  <c r="J224" i="2"/>
  <c r="P572" i="2" l="1"/>
  <c r="BK517" i="2"/>
  <c r="J517" i="2" s="1"/>
  <c r="J116" i="2" s="1"/>
  <c r="BK184" i="2"/>
  <c r="J184" i="2"/>
  <c r="J99" i="2" s="1"/>
  <c r="P219" i="2"/>
  <c r="R227" i="2"/>
  <c r="R250" i="2"/>
  <c r="P261" i="2"/>
  <c r="R261" i="2"/>
  <c r="BK343" i="2"/>
  <c r="J343" i="2"/>
  <c r="J108" i="2" s="1"/>
  <c r="P364" i="2"/>
  <c r="R380" i="2"/>
  <c r="BK412" i="2"/>
  <c r="J412" i="2" s="1"/>
  <c r="J112" i="2" s="1"/>
  <c r="P449" i="2"/>
  <c r="T482" i="2"/>
  <c r="P534" i="2"/>
  <c r="R144" i="2"/>
  <c r="R219" i="2"/>
  <c r="R231" i="2"/>
  <c r="BK261" i="2"/>
  <c r="J261" i="2" s="1"/>
  <c r="J105" i="2" s="1"/>
  <c r="T261" i="2"/>
  <c r="BK336" i="2"/>
  <c r="J336" i="2"/>
  <c r="J107" i="2"/>
  <c r="R343" i="2"/>
  <c r="BK386" i="2"/>
  <c r="J386" i="2" s="1"/>
  <c r="J111" i="2" s="1"/>
  <c r="T412" i="2"/>
  <c r="R449" i="2"/>
  <c r="BK534" i="2"/>
  <c r="J534" i="2"/>
  <c r="J117" i="2"/>
  <c r="BK568" i="2"/>
  <c r="J568" i="2" s="1"/>
  <c r="J118" i="2" s="1"/>
  <c r="T184" i="2"/>
  <c r="T143" i="2" s="1"/>
  <c r="BK227" i="2"/>
  <c r="J227" i="2"/>
  <c r="J101" i="2"/>
  <c r="T227" i="2"/>
  <c r="BK250" i="2"/>
  <c r="J250" i="2" s="1"/>
  <c r="J104" i="2" s="1"/>
  <c r="T284" i="2"/>
  <c r="T336" i="2"/>
  <c r="R364" i="2"/>
  <c r="P380" i="2"/>
  <c r="T386" i="2"/>
  <c r="R482" i="2"/>
  <c r="R534" i="2"/>
  <c r="BK144" i="2"/>
  <c r="J144" i="2"/>
  <c r="J98" i="2" s="1"/>
  <c r="R184" i="2"/>
  <c r="BK231" i="2"/>
  <c r="J231" i="2"/>
  <c r="J103" i="2"/>
  <c r="T250" i="2"/>
  <c r="P284" i="2"/>
  <c r="T343" i="2"/>
  <c r="BK380" i="2"/>
  <c r="J380" i="2"/>
  <c r="J110" i="2"/>
  <c r="T380" i="2"/>
  <c r="R412" i="2"/>
  <c r="T449" i="2"/>
  <c r="T517" i="2"/>
  <c r="P568" i="2"/>
  <c r="P144" i="2"/>
  <c r="P184" i="2"/>
  <c r="T219" i="2"/>
  <c r="P231" i="2"/>
  <c r="P250" i="2"/>
  <c r="R284" i="2"/>
  <c r="P343" i="2"/>
  <c r="T364" i="2"/>
  <c r="R386" i="2"/>
  <c r="BK449" i="2"/>
  <c r="J449" i="2"/>
  <c r="J114" i="2"/>
  <c r="P482" i="2"/>
  <c r="R517" i="2"/>
  <c r="R568" i="2"/>
  <c r="T534" i="2"/>
  <c r="T144" i="2"/>
  <c r="BK219" i="2"/>
  <c r="J219" i="2"/>
  <c r="J100" i="2"/>
  <c r="P227" i="2"/>
  <c r="T231" i="2"/>
  <c r="BK284" i="2"/>
  <c r="J284" i="2" s="1"/>
  <c r="J106" i="2" s="1"/>
  <c r="P336" i="2"/>
  <c r="R336" i="2"/>
  <c r="BK364" i="2"/>
  <c r="J364" i="2" s="1"/>
  <c r="J109" i="2" s="1"/>
  <c r="P386" i="2"/>
  <c r="P412" i="2"/>
  <c r="BK482" i="2"/>
  <c r="J482" i="2"/>
  <c r="J115" i="2"/>
  <c r="P517" i="2"/>
  <c r="T568" i="2"/>
  <c r="BK436" i="2"/>
  <c r="J436" i="2"/>
  <c r="J113" i="2" s="1"/>
  <c r="BK573" i="2"/>
  <c r="BK575" i="2"/>
  <c r="J575" i="2"/>
  <c r="J121" i="2"/>
  <c r="BK577" i="2"/>
  <c r="J577" i="2"/>
  <c r="J122" i="2"/>
  <c r="F139" i="2"/>
  <c r="BF178" i="2"/>
  <c r="BF220" i="2"/>
  <c r="BF223" i="2"/>
  <c r="BF229" i="2"/>
  <c r="BF241" i="2"/>
  <c r="BF249" i="2"/>
  <c r="BF251" i="2"/>
  <c r="BF252" i="2"/>
  <c r="BF253" i="2"/>
  <c r="BF255" i="2"/>
  <c r="BF266" i="2"/>
  <c r="BF285" i="2"/>
  <c r="BF287" i="2"/>
  <c r="BF290" i="2"/>
  <c r="BF295" i="2"/>
  <c r="BF337" i="2"/>
  <c r="BF351" i="2"/>
  <c r="BF362" i="2"/>
  <c r="BF385" i="2"/>
  <c r="BF387" i="2"/>
  <c r="BF398" i="2"/>
  <c r="BF401" i="2"/>
  <c r="BF410" i="2"/>
  <c r="BF420" i="2"/>
  <c r="BF425" i="2"/>
  <c r="BF443" i="2"/>
  <c r="F138" i="2"/>
  <c r="BF156" i="2"/>
  <c r="BF162" i="2"/>
  <c r="BF174" i="2"/>
  <c r="BF186" i="2"/>
  <c r="BF213" i="2"/>
  <c r="BF226" i="2"/>
  <c r="BF263" i="2"/>
  <c r="BF282" i="2"/>
  <c r="BF293" i="2"/>
  <c r="BF298" i="2"/>
  <c r="BF306" i="2"/>
  <c r="BF314" i="2"/>
  <c r="BF315" i="2"/>
  <c r="BF358" i="2"/>
  <c r="BF371" i="2"/>
  <c r="BF388" i="2"/>
  <c r="BF399" i="2"/>
  <c r="BF409" i="2"/>
  <c r="BF437" i="2"/>
  <c r="BF450" i="2"/>
  <c r="BF492" i="2"/>
  <c r="J138" i="2"/>
  <c r="BF145" i="2"/>
  <c r="BF243" i="2"/>
  <c r="BF254" i="2"/>
  <c r="BF262" i="2"/>
  <c r="BF283" i="2"/>
  <c r="BF288" i="2"/>
  <c r="BF320" i="2"/>
  <c r="BF340" i="2"/>
  <c r="BF346" i="2"/>
  <c r="BF347" i="2"/>
  <c r="BF355" i="2"/>
  <c r="BF359" i="2"/>
  <c r="BF363" i="2"/>
  <c r="BF375" i="2"/>
  <c r="BF376" i="2"/>
  <c r="BF405" i="2"/>
  <c r="BF407" i="2"/>
  <c r="BF433" i="2"/>
  <c r="BF491" i="2"/>
  <c r="BF536" i="2"/>
  <c r="BF203" i="2"/>
  <c r="BF237" i="2"/>
  <c r="BF260" i="2"/>
  <c r="BF281" i="2"/>
  <c r="BF286" i="2"/>
  <c r="BF294" i="2"/>
  <c r="BF299" i="2"/>
  <c r="BF302" i="2"/>
  <c r="BF309" i="2"/>
  <c r="BF312" i="2"/>
  <c r="BF334" i="2"/>
  <c r="BF341" i="2"/>
  <c r="BF342" i="2"/>
  <c r="BF361" i="2"/>
  <c r="BF381" i="2"/>
  <c r="BF384" i="2"/>
  <c r="BF389" i="2"/>
  <c r="BF404" i="2"/>
  <c r="BF413" i="2"/>
  <c r="BF419" i="2"/>
  <c r="BF456" i="2"/>
  <c r="BF462" i="2"/>
  <c r="BF464" i="2"/>
  <c r="BF483" i="2"/>
  <c r="BF488" i="2"/>
  <c r="BF500" i="2"/>
  <c r="BF541" i="2"/>
  <c r="BF561" i="2"/>
  <c r="BF569" i="2"/>
  <c r="BF570" i="2"/>
  <c r="BF574" i="2"/>
  <c r="BF578" i="2"/>
  <c r="BF185" i="2"/>
  <c r="BF228" i="2"/>
  <c r="BF258" i="2"/>
  <c r="BF259" i="2"/>
  <c r="BF292" i="2"/>
  <c r="BF296" i="2"/>
  <c r="BF304" i="2"/>
  <c r="BF305" i="2"/>
  <c r="BF333" i="2"/>
  <c r="BF335" i="2"/>
  <c r="BF344" i="2"/>
  <c r="BF345" i="2"/>
  <c r="BF350" i="2"/>
  <c r="BF365" i="2"/>
  <c r="BF368" i="2"/>
  <c r="BF369" i="2"/>
  <c r="BF372" i="2"/>
  <c r="BF400" i="2"/>
  <c r="BF402" i="2"/>
  <c r="BF434" i="2"/>
  <c r="BF457" i="2"/>
  <c r="BF459" i="2"/>
  <c r="BF465" i="2"/>
  <c r="BF471" i="2"/>
  <c r="BF485" i="2"/>
  <c r="BF495" i="2"/>
  <c r="BF497" i="2"/>
  <c r="BF501" i="2"/>
  <c r="BF502" i="2"/>
  <c r="BF505" i="2"/>
  <c r="BF511" i="2"/>
  <c r="BF531" i="2"/>
  <c r="BF532" i="2"/>
  <c r="BF538" i="2"/>
  <c r="BF540" i="2"/>
  <c r="BF542" i="2"/>
  <c r="BF548" i="2"/>
  <c r="BF571" i="2"/>
  <c r="BF576" i="2"/>
  <c r="E85" i="2"/>
  <c r="J136" i="2"/>
  <c r="BF204" i="2"/>
  <c r="BF224" i="2"/>
  <c r="BF232" i="2"/>
  <c r="BF239" i="2"/>
  <c r="BF240" i="2"/>
  <c r="BF242" i="2"/>
  <c r="BF248" i="2"/>
  <c r="BF272" i="2"/>
  <c r="BF278" i="2"/>
  <c r="BF289" i="2"/>
  <c r="BF300" i="2"/>
  <c r="BF301" i="2"/>
  <c r="BF303" i="2"/>
  <c r="BF313" i="2"/>
  <c r="BF316" i="2"/>
  <c r="BF319" i="2"/>
  <c r="BF379" i="2"/>
  <c r="BF397" i="2"/>
  <c r="BF408" i="2"/>
  <c r="BF411" i="2"/>
  <c r="BF421" i="2"/>
  <c r="BF473" i="2"/>
  <c r="BF484" i="2"/>
  <c r="BF493" i="2"/>
  <c r="BF496" i="2"/>
  <c r="BF499" i="2"/>
  <c r="BF514" i="2"/>
  <c r="BF516" i="2"/>
  <c r="BF529" i="2"/>
  <c r="BF530" i="2"/>
  <c r="BF155" i="2"/>
  <c r="BF175" i="2"/>
  <c r="BF199" i="2"/>
  <c r="BF202" i="2"/>
  <c r="BF210" i="2"/>
  <c r="BF221" i="2"/>
  <c r="BF291" i="2"/>
  <c r="BF297" i="2"/>
  <c r="BF326" i="2"/>
  <c r="BF332" i="2"/>
  <c r="BF354" i="2"/>
  <c r="BF356" i="2"/>
  <c r="BF357" i="2"/>
  <c r="BF370" i="2"/>
  <c r="BF374" i="2"/>
  <c r="BF422" i="2"/>
  <c r="BF426" i="2"/>
  <c r="BF427" i="2"/>
  <c r="BF430" i="2"/>
  <c r="BF435" i="2"/>
  <c r="BF458" i="2"/>
  <c r="BF460" i="2"/>
  <c r="BF480" i="2"/>
  <c r="BF481" i="2"/>
  <c r="BF515" i="2"/>
  <c r="BF518" i="2"/>
  <c r="BF537" i="2"/>
  <c r="BF545" i="2"/>
  <c r="BF547" i="2"/>
  <c r="BF533" i="2"/>
  <c r="BF535" i="2"/>
  <c r="BF539" i="2"/>
  <c r="BF544" i="2"/>
  <c r="F35" i="2"/>
  <c r="BB95" i="1"/>
  <c r="BB94" i="1" s="1"/>
  <c r="AX94" i="1" s="1"/>
  <c r="J33" i="2"/>
  <c r="AV95" i="1"/>
  <c r="F36" i="2"/>
  <c r="BC95" i="1" s="1"/>
  <c r="BC94" i="1" s="1"/>
  <c r="W32" i="1" s="1"/>
  <c r="F33" i="2"/>
  <c r="AZ95" i="1" s="1"/>
  <c r="AZ94" i="1" s="1"/>
  <c r="AV94" i="1" s="1"/>
  <c r="AK29" i="1" s="1"/>
  <c r="F37" i="2"/>
  <c r="BD95" i="1"/>
  <c r="BD94" i="1"/>
  <c r="W33" i="1" s="1"/>
  <c r="R230" i="2" l="1"/>
  <c r="R142" i="2" s="1"/>
  <c r="BK572" i="2"/>
  <c r="J572" i="2"/>
  <c r="J119" i="2"/>
  <c r="T230" i="2"/>
  <c r="T142" i="2" s="1"/>
  <c r="P143" i="2"/>
  <c r="R143" i="2"/>
  <c r="P230" i="2"/>
  <c r="BK143" i="2"/>
  <c r="J143" i="2"/>
  <c r="J97" i="2"/>
  <c r="BK230" i="2"/>
  <c r="J230" i="2" s="1"/>
  <c r="J102" i="2" s="1"/>
  <c r="J573" i="2"/>
  <c r="J120" i="2"/>
  <c r="W29" i="1"/>
  <c r="AY94" i="1"/>
  <c r="F34" i="2"/>
  <c r="BA95" i="1" s="1"/>
  <c r="BA94" i="1" s="1"/>
  <c r="W30" i="1" s="1"/>
  <c r="W31" i="1"/>
  <c r="J34" i="2"/>
  <c r="AW95" i="1" s="1"/>
  <c r="AT95" i="1" s="1"/>
  <c r="P142" i="2" l="1"/>
  <c r="AU95" i="1"/>
  <c r="BK142" i="2"/>
  <c r="J142" i="2"/>
  <c r="J30" i="2" s="1"/>
  <c r="AG95" i="1" s="1"/>
  <c r="AG94" i="1" s="1"/>
  <c r="AK26" i="1" s="1"/>
  <c r="AK35" i="1" s="1"/>
  <c r="AU94" i="1"/>
  <c r="AW94" i="1"/>
  <c r="AK30" i="1" s="1"/>
  <c r="J39" i="2" l="1"/>
  <c r="J96" i="2"/>
  <c r="AN95" i="1"/>
  <c r="AT94" i="1"/>
  <c r="AN94" i="1"/>
</calcChain>
</file>

<file path=xl/sharedStrings.xml><?xml version="1.0" encoding="utf-8"?>
<sst xmlns="http://schemas.openxmlformats.org/spreadsheetml/2006/main" count="5218" uniqueCount="1072">
  <si>
    <t>Export Komplet</t>
  </si>
  <si>
    <t/>
  </si>
  <si>
    <t>2.0</t>
  </si>
  <si>
    <t>ZAMOK</t>
  </si>
  <si>
    <t>False</t>
  </si>
  <si>
    <t>{ecb49838-71c8-422a-9461-24ac02391bfb}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</si>
  <si>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</si>
  <si>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</si>
  <si>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</si>
  <si>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</si>
  <si>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</si>
  <si>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</si>
  <si>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</si>
  <si>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</si>
  <si>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2025-03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</si>
  <si>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</si>
  <si>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</si>
  <si>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Oprava bytů pro Městskou část Praha 6</t>
  </si>
  <si>
    <t>KSO:</t>
  </si>
  <si>
    <t>CC-CZ:</t>
  </si>
  <si>
    <t>Místo:</t>
  </si>
  <si>
    <t xml:space="preserve"> </t>
  </si>
  <si>
    <t>Datum:</t>
  </si>
  <si>
    <t>4. 3. 2025</t>
  </si>
  <si>
    <t>Zadavatel:</t>
  </si>
  <si>
    <t>IČ:</t>
  </si>
  <si>
    <t>DIČ:</t>
  </si>
  <si>
    <t>Uchazeč:</t>
  </si>
  <si>
    <t>Vyplň údaj</t>
  </si>
  <si>
    <t>Projektant:</t>
  </si>
  <si>
    <t>Zpracovatel:</t>
  </si>
  <si>
    <t>Simona Králová</t>
  </si>
  <si>
    <t>True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</si>
  <si>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</si>
  <si>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</si>
  <si>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</si>
  <si>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</si>
  <si>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</si>
  <si>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</si>
  <si>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</si>
  <si>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</si>
  <si>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</si>
  <si>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</si>
  <si>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</si>
  <si>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</si>
  <si>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</si>
  <si>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</si>
  <si>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</si>
  <si>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</si>
  <si>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</si>
  <si>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</si>
  <si>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</si>
  <si>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</si>
  <si>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</si>
  <si>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</si>
  <si>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</si>
  <si>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</si>
  <si>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</si>
  <si>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</si>
  <si>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</si>
  <si>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</si>
  <si>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</si>
  <si>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</si>
  <si>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</si>
  <si>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</si>
  <si>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</si>
  <si>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</si>
  <si>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</si>
  <si>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</si>
  <si>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</si>
  <si>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</si>
  <si>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</si>
  <si>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</si>
  <si>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</si>
  <si>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</si>
  <si>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</si>
  <si>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</si>
  <si>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</si>
  <si>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</si>
  <si>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11</t>
  </si>
  <si>
    <t>Patočkova 1411, byt č. 19</t>
  </si>
  <si>
    <t>STA</t>
  </si>
  <si>
    <t>1</t>
  </si>
  <si>
    <t>{99eea05e-dbac-4948-a1ce-ee6f79e53e8e}</t>
  </si>
  <si>
    <t>KRYCÍ LIST SOUPISU PRACÍ</t>
  </si>
  <si>
    <t>Objekt:</t>
  </si>
  <si>
    <t>11 - Patočkova 1411, byt č. 19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</si>
  <si>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</si>
  <si>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</si>
  <si>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</si>
  <si>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</si>
  <si>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</si>
  <si>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</si>
  <si>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6 - Úpravy povrchů, podlahy a osazování výplní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</si>
  <si>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</si>
  <si>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</si>
  <si>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</si>
  <si>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</si>
  <si>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711 - Izolace proti vodě, vlhkosti a plynům</t>
  </si>
  <si>
    <t xml:space="preserve">    721 - Zdravotechnika - vnitřní kanalizace</t>
  </si>
  <si>
    <t xml:space="preserve">    722 - Zdravotechnika - vnitřní vodovod</t>
  </si>
  <si>
    <t xml:space="preserve">    725 - Zdravotechnika - zařizovací předměty</t>
  </si>
  <si>
    <t xml:space="preserve">    734 - Ústřední vytápění - armatury</t>
  </si>
  <si>
    <t xml:space="preserve">    735 - Ústřední vytápění - otopná tělesa</t>
  </si>
  <si>
    <t xml:space="preserve">    741 - Elektroinstalace - silnoproud</t>
  </si>
  <si>
    <t xml:space="preserve">    751 - Vzduchotechnika</t>
  </si>
  <si>
    <t xml:space="preserve">    766 - Konstrukce truhlářské</t>
  </si>
  <si>
    <t xml:space="preserve">    771 - Podlahy z dlaždic</t>
  </si>
  <si>
    <t xml:space="preserve">    775 - Podlahy skládané</t>
  </si>
  <si>
    <t xml:space="preserve">    776 - Podlahy povlakové</t>
  </si>
  <si>
    <t xml:space="preserve">    781 - Dokončovací práce - obklady</t>
  </si>
  <si>
    <t xml:space="preserve">    783 - Dokončovací práce - nátěry</t>
  </si>
  <si>
    <t xml:space="preserve">    784 - Dokončovací práce - malby a tapety</t>
  </si>
  <si>
    <t xml:space="preserve">    786 - Dokončovací práce - čalounické úpravy</t>
  </si>
  <si>
    <t>VRN - Vedlejší rozpočtové náklady</t>
  </si>
  <si>
    <t xml:space="preserve">    VRN3 - Zařízení staveniště</t>
  </si>
  <si>
    <t xml:space="preserve">    VRN4 - Inženýrská činnost</t>
  </si>
  <si>
    <t xml:space="preserve">    VRN7 - Provozní vlivy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</si>
  <si>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</si>
  <si>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</si>
  <si>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</si>
  <si>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</si>
  <si>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</si>
  <si>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</si>
  <si>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</si>
  <si>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</si>
  <si>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</si>
  <si>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</si>
  <si>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</si>
  <si>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</si>
  <si>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</si>
  <si>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</si>
  <si>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</si>
  <si>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</si>
  <si>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6</t>
  </si>
  <si>
    <t>Úpravy povrchů, podlahy a osazování výplní</t>
  </si>
  <si>
    <t>K</t>
  </si>
  <si>
    <t>611131121</t>
  </si>
  <si>
    <t>Penetrační disperzní nátěr vnitřních stropů nanášený ručně</t>
  </si>
  <si>
    <t>m2</t>
  </si>
  <si>
    <t>4</t>
  </si>
  <si>
    <t>2</t>
  </si>
  <si>
    <t>-1654156563</t>
  </si>
  <si>
    <t>VV</t>
  </si>
  <si>
    <t>chodba</t>
  </si>
  <si>
    <t>2,44</t>
  </si>
  <si>
    <t>koupelna</t>
  </si>
  <si>
    <t>3,47</t>
  </si>
  <si>
    <t>kuchyně</t>
  </si>
  <si>
    <t>15,67</t>
  </si>
  <si>
    <t>pokoj</t>
  </si>
  <si>
    <t>16,47</t>
  </si>
  <si>
    <t>Součet</t>
  </si>
  <si>
    <t>611311131</t>
  </si>
  <si>
    <t>Vápenný štuk vnitřních rovných stropů tloušťky do 3 mm</t>
  </si>
  <si>
    <t>1102453965</t>
  </si>
  <si>
    <t>3</t>
  </si>
  <si>
    <t>612131101</t>
  </si>
  <si>
    <t>Cementový postřik vnitřních stěn nanášený celoplošně ručně</t>
  </si>
  <si>
    <t>-276488964</t>
  </si>
  <si>
    <t>pod obklad koupelna</t>
  </si>
  <si>
    <t>(3,30*2+1,2*2)*2,0-0,7*2,0</t>
  </si>
  <si>
    <t>kuchyně obklad</t>
  </si>
  <si>
    <t>(0,8+3,70+0,80)*0,600</t>
  </si>
  <si>
    <t>612131121</t>
  </si>
  <si>
    <t>Penetrační disperzní nátěr vnitřních stěn nanášený ručně</t>
  </si>
  <si>
    <t>-1791737249</t>
  </si>
  <si>
    <t>(1,20*2+2,40*2)*2,8-0,8*2,0*2-0,7*2,0</t>
  </si>
  <si>
    <t>(3,3*2+1,2*2)*2,80-0,7*2,0</t>
  </si>
  <si>
    <t>-16,60</t>
  </si>
  <si>
    <t>(5,20*2+3,710*2)*2,80-0,8*2,0*2-2,40*1,350</t>
  </si>
  <si>
    <t>-3,180</t>
  </si>
  <si>
    <t>(2,3*2+5,2*2)*2,8-0,8*2,0-1,80*1,35</t>
  </si>
  <si>
    <t>5</t>
  </si>
  <si>
    <t>612311131</t>
  </si>
  <si>
    <t>Vápenný štuk vnitřních stěn tloušťky do 3 mm</t>
  </si>
  <si>
    <t>906541977</t>
  </si>
  <si>
    <t>612315211</t>
  </si>
  <si>
    <t>Vápenná hladká omítka malých ploch do 0,09 m2 na stěnách</t>
  </si>
  <si>
    <t>kus</t>
  </si>
  <si>
    <t>334801119</t>
  </si>
  <si>
    <t>prostupy, otlučená místa v omítce</t>
  </si>
  <si>
    <t>10</t>
  </si>
  <si>
    <t>7</t>
  </si>
  <si>
    <t>612321121</t>
  </si>
  <si>
    <t>Vápenocementová omítka hladká jednovrstvá vnitřních stěn nanášená ručně</t>
  </si>
  <si>
    <t>-1777870918</t>
  </si>
  <si>
    <t>9</t>
  </si>
  <si>
    <t>Ostatní konstrukce a práce, bourání</t>
  </si>
  <si>
    <t>8</t>
  </si>
  <si>
    <t>949101111</t>
  </si>
  <si>
    <t>Lešení pomocné pro objekty pozemních staveb s lešeňovou podlahou v do 1,9 m zatížení do 150 kg/m2</t>
  </si>
  <si>
    <t>1971796946</t>
  </si>
  <si>
    <t>952901111</t>
  </si>
  <si>
    <t>Vyčištění budov bytové a občanské výstavby při výšce podlaží do 4 m</t>
  </si>
  <si>
    <t>-1421744816</t>
  </si>
  <si>
    <t>SILNĚ ZNEČIŠTĚN</t>
  </si>
  <si>
    <t>Kompletní úklid bytu</t>
  </si>
  <si>
    <t xml:space="preserve">(podlahy, dveře, okna, zásuvky, radiátory, vypínače, světla, větrací mřížky, domovní telefon, rozvodnice, zařizovací předměty a kuch.linka, atd.) </t>
  </si>
  <si>
    <t>předsíň</t>
  </si>
  <si>
    <t>952902021</t>
  </si>
  <si>
    <t>Čištění budov zametení hladkých podlah</t>
  </si>
  <si>
    <t>-97201237</t>
  </si>
  <si>
    <t>Denní úklid společných prostor (dny*m2)</t>
  </si>
  <si>
    <t>45*50</t>
  </si>
  <si>
    <t>965046111</t>
  </si>
  <si>
    <t>Broušení stávajících betonových podlah úběr do 3 mm</t>
  </si>
  <si>
    <t>-1164190673</t>
  </si>
  <si>
    <t>965046119</t>
  </si>
  <si>
    <t>Příplatek k broušení stávajících betonových podlah za každý další 1 mm úběru</t>
  </si>
  <si>
    <t>-2025388098</t>
  </si>
  <si>
    <t>13</t>
  </si>
  <si>
    <t>965081213</t>
  </si>
  <si>
    <t>Bourání podlah z dlaždic keramických nebo xylolitových tl do 10 mm plochy přes 1 m2</t>
  </si>
  <si>
    <t>459674799</t>
  </si>
  <si>
    <t>14</t>
  </si>
  <si>
    <t>965081611</t>
  </si>
  <si>
    <t>Odsekání soklíků rovných</t>
  </si>
  <si>
    <t>m</t>
  </si>
  <si>
    <t>1861159192</t>
  </si>
  <si>
    <t>(1,20*2+2,40*2)-0,8*2-0,7</t>
  </si>
  <si>
    <t>15</t>
  </si>
  <si>
    <t>978059541</t>
  </si>
  <si>
    <t>Odsekání a odebrání obkladů stěn z vnitřních obkládaček plochy přes 1 m2</t>
  </si>
  <si>
    <t>-1203674494</t>
  </si>
  <si>
    <t>997</t>
  </si>
  <si>
    <t>Přesun sutě</t>
  </si>
  <si>
    <t>16</t>
  </si>
  <si>
    <t>997013213</t>
  </si>
  <si>
    <t>Vnitrostaveništní doprava suti a vybouraných hmot pro budovy v přes 9 do 12 m ručně</t>
  </si>
  <si>
    <t>t</t>
  </si>
  <si>
    <t>-660871103</t>
  </si>
  <si>
    <t>17</t>
  </si>
  <si>
    <t>997013219</t>
  </si>
  <si>
    <t>Příplatek k vnitrostaveništní dopravě suti a vybouraných hmot za zvětšenou dopravu suti ZKD 10 m</t>
  </si>
  <si>
    <t>-743495012</t>
  </si>
  <si>
    <t>2,418*2 'Přepočtené koeficientem množství</t>
  </si>
  <si>
    <t>18</t>
  </si>
  <si>
    <t>997013501</t>
  </si>
  <si>
    <t>Odvoz suti a vybouraných hmot na skládku nebo meziskládku do 1 km se složením</t>
  </si>
  <si>
    <t>-730708398</t>
  </si>
  <si>
    <t>19</t>
  </si>
  <si>
    <t>997013509</t>
  </si>
  <si>
    <t>Příplatek k odvozu suti a vybouraných hmot na skládku ZKD 1 km přes 1 km</t>
  </si>
  <si>
    <t>457166455</t>
  </si>
  <si>
    <t>2,418*19 'Přepočtené koeficientem množství</t>
  </si>
  <si>
    <t>20</t>
  </si>
  <si>
    <t>997013631</t>
  </si>
  <si>
    <t>Poplatek za uložení na skládce (skládkovné) stavebního odpadu směsného kód odpadu 17 09 04</t>
  </si>
  <si>
    <t>-418746110</t>
  </si>
  <si>
    <t>998</t>
  </si>
  <si>
    <t>Přesun hmot</t>
  </si>
  <si>
    <t>998018002</t>
  </si>
  <si>
    <t>Přesun hmot pro budovy ruční pro budovy v přes 6 do 12 m</t>
  </si>
  <si>
    <t>-742574337</t>
  </si>
  <si>
    <t>22</t>
  </si>
  <si>
    <t>998018011</t>
  </si>
  <si>
    <t>Příplatek k ručnímu přesunu hmot pro budovy za zvětšený přesun ZKD 100 m</t>
  </si>
  <si>
    <t>-776823896</t>
  </si>
  <si>
    <t>PSV</t>
  </si>
  <si>
    <t>Práce a dodávky PSV</t>
  </si>
  <si>
    <t>711</t>
  </si>
  <si>
    <t>Izolace proti vodě, vlhkosti a plynům</t>
  </si>
  <si>
    <t>23</t>
  </si>
  <si>
    <t>711199101</t>
  </si>
  <si>
    <t>Provedení těsnícího pásu do spoje dilatační nebo styčné spáry podlaha - stěna</t>
  </si>
  <si>
    <t>765868232</t>
  </si>
  <si>
    <t>koupelna podlaha a rohy sprch.koutu</t>
  </si>
  <si>
    <t>3,30*2+1,20*2</t>
  </si>
  <si>
    <t>2,2*2</t>
  </si>
  <si>
    <t>24</t>
  </si>
  <si>
    <t>M</t>
  </si>
  <si>
    <t>28355022</t>
  </si>
  <si>
    <t>páska pružná těsnící hydroizolační š do 125mm</t>
  </si>
  <si>
    <t>32</t>
  </si>
  <si>
    <t>-1672092362</t>
  </si>
  <si>
    <t>13,4*1,05 'Přepočtené koeficientem množství</t>
  </si>
  <si>
    <t>25</t>
  </si>
  <si>
    <t>711199102</t>
  </si>
  <si>
    <t>Provedení těsnícího koutu pro vnější nebo vnitřní roh spáry podlaha - stěna</t>
  </si>
  <si>
    <t>-1995363248</t>
  </si>
  <si>
    <t>26</t>
  </si>
  <si>
    <t>59054242</t>
  </si>
  <si>
    <t>páska pružná těsnící hydroizolační -kout</t>
  </si>
  <si>
    <t>-725962983</t>
  </si>
  <si>
    <t>27</t>
  </si>
  <si>
    <t>59054004</t>
  </si>
  <si>
    <t>páska pružná těsnící hydroizolační-roh</t>
  </si>
  <si>
    <t>421400194</t>
  </si>
  <si>
    <t>28</t>
  </si>
  <si>
    <t>711493112</t>
  </si>
  <si>
    <t>Izolace proti podpovrchové a tlakové vodě vodorovná těsnicí stěrkou jednosložkovou na bázi cementu</t>
  </si>
  <si>
    <t>1884437354</t>
  </si>
  <si>
    <t>29</t>
  </si>
  <si>
    <t>711493122</t>
  </si>
  <si>
    <t>Izolace proti podpovrchové a tlakové vodě svislá těsnicí stěrkou jednosložkovou na bázi cementu</t>
  </si>
  <si>
    <t>-2021443853</t>
  </si>
  <si>
    <t>koupelna - soklík podlahy a za sprchou</t>
  </si>
  <si>
    <t>(3,3*2+1,2*2)*0,100</t>
  </si>
  <si>
    <t>(1+1+1,15)*2,2</t>
  </si>
  <si>
    <t>30</t>
  </si>
  <si>
    <t>998711122</t>
  </si>
  <si>
    <t>Přesun hmot tonážní pro izolace proti vodě, vlhkosti a plynům ruční v objektech v přes 6 do 12 m</t>
  </si>
  <si>
    <t>728363014</t>
  </si>
  <si>
    <t>31</t>
  </si>
  <si>
    <t>998711192</t>
  </si>
  <si>
    <t>Příplatek k přesunu hmot tonážnímu pro izolace proti vodě, vlhkosti a plynům za zvětšený přesun do 100 m</t>
  </si>
  <si>
    <t>1275748686</t>
  </si>
  <si>
    <t>721</t>
  </si>
  <si>
    <t>Zdravotechnika - vnitřní kanalizace</t>
  </si>
  <si>
    <t>721219128</t>
  </si>
  <si>
    <t>Montáž odtokového sprchového žlabu délky do 1050 mm</t>
  </si>
  <si>
    <t>1642994683</t>
  </si>
  <si>
    <t>33</t>
  </si>
  <si>
    <t>6777700041</t>
  </si>
  <si>
    <t>Žlab sprchový nerezový Alca APZ101-750 Low</t>
  </si>
  <si>
    <t>-203468753</t>
  </si>
  <si>
    <t>34</t>
  </si>
  <si>
    <t>LINE750M</t>
  </si>
  <si>
    <t>Rošt Alca 75 cm nerez mat zebra LINE-750M</t>
  </si>
  <si>
    <t>268707524</t>
  </si>
  <si>
    <t>35</t>
  </si>
  <si>
    <t>725410811</t>
  </si>
  <si>
    <t xml:space="preserve">Demontáž žlab litinový nebo ocelový jednoduchý délky 1000 </t>
  </si>
  <si>
    <t>soubor</t>
  </si>
  <si>
    <t>-1434208941</t>
  </si>
  <si>
    <t>36</t>
  </si>
  <si>
    <t>721226512</t>
  </si>
  <si>
    <t>Zápachová uzávěrka podomítková pro pračku a myčku DN 50</t>
  </si>
  <si>
    <t>329579840</t>
  </si>
  <si>
    <t>pračka</t>
  </si>
  <si>
    <t>37</t>
  </si>
  <si>
    <t>28615689</t>
  </si>
  <si>
    <t>zátka hrdlová odpadní HTM DN 50</t>
  </si>
  <si>
    <t>-1239262996</t>
  </si>
  <si>
    <t>38</t>
  </si>
  <si>
    <t>998721122</t>
  </si>
  <si>
    <t>Přesun hmot tonážní pro vnitřní kanalizaci ruční v objektech v přes 6 do 12 m</t>
  </si>
  <si>
    <t>2017825439</t>
  </si>
  <si>
    <t>39</t>
  </si>
  <si>
    <t>998721192</t>
  </si>
  <si>
    <t>Příplatek k přesunu hmot tonážnímu pro vnitřní kanalizaci za zvětšený přesun do 100 m</t>
  </si>
  <si>
    <t>-1957461991</t>
  </si>
  <si>
    <t>722</t>
  </si>
  <si>
    <t>Zdravotechnika - vnitřní vodovod</t>
  </si>
  <si>
    <t>40</t>
  </si>
  <si>
    <t>722190901</t>
  </si>
  <si>
    <t>Uzavření nebo otevření vodovodního potrubí při opravách</t>
  </si>
  <si>
    <t>-1350963368</t>
  </si>
  <si>
    <t>41</t>
  </si>
  <si>
    <t>722220861</t>
  </si>
  <si>
    <t>Demontáž armatur závitových se dvěma závity G do 3/4</t>
  </si>
  <si>
    <t>-1996141719</t>
  </si>
  <si>
    <t>koupelna a kuchyně</t>
  </si>
  <si>
    <t>1+1+2</t>
  </si>
  <si>
    <t>42</t>
  </si>
  <si>
    <t>722220872</t>
  </si>
  <si>
    <t>Demontáž armatur závitových se dvěma závity a šroubením G přes 3/8 do 3/4</t>
  </si>
  <si>
    <t>-867261938</t>
  </si>
  <si>
    <t>hadička WC</t>
  </si>
  <si>
    <t>hadička ohřívač vody</t>
  </si>
  <si>
    <t>43</t>
  </si>
  <si>
    <t>722232043</t>
  </si>
  <si>
    <t>Kohout kulový přímý G 1/2" PN 42 do 185°C vnitřní závit</t>
  </si>
  <si>
    <t>-118760795</t>
  </si>
  <si>
    <t>umyvadlo</t>
  </si>
  <si>
    <t>44</t>
  </si>
  <si>
    <t>722239101</t>
  </si>
  <si>
    <t>Montáž armatur vodovodních se dvěma závity G 1/2</t>
  </si>
  <si>
    <t>-1682993351</t>
  </si>
  <si>
    <t>WC+ohřívač</t>
  </si>
  <si>
    <t>1+1</t>
  </si>
  <si>
    <t>45</t>
  </si>
  <si>
    <t>55190006.1</t>
  </si>
  <si>
    <t>hadice flexibilní sanitární 3/8"</t>
  </si>
  <si>
    <t>1822721703</t>
  </si>
  <si>
    <t>46</t>
  </si>
  <si>
    <t>998722122</t>
  </si>
  <si>
    <t>Přesun hmot tonážní pro vnitřní vodovod ruční v objektech v přes 6 do 12 m</t>
  </si>
  <si>
    <t>656506614</t>
  </si>
  <si>
    <t>47</t>
  </si>
  <si>
    <t>998722192</t>
  </si>
  <si>
    <t>Příplatek k přesunu hmot tonážnímu pro vnitřní vodovod za zvětšený přesun do 100 m</t>
  </si>
  <si>
    <t>1930371573</t>
  </si>
  <si>
    <t>725</t>
  </si>
  <si>
    <t>Zdravotechnika - zařizovací předměty</t>
  </si>
  <si>
    <t>48</t>
  </si>
  <si>
    <t>2284908R</t>
  </si>
  <si>
    <t>Demontáž poličky a sušáku</t>
  </si>
  <si>
    <t>64</t>
  </si>
  <si>
    <t>755581339</t>
  </si>
  <si>
    <t>49</t>
  </si>
  <si>
    <t>725110814</t>
  </si>
  <si>
    <t>Demontáž klozetu Kombi</t>
  </si>
  <si>
    <t>1781323950</t>
  </si>
  <si>
    <t>50</t>
  </si>
  <si>
    <t>725119125</t>
  </si>
  <si>
    <t>Montáž klozetových mís závěsných na nosné stěny</t>
  </si>
  <si>
    <t>1137637086</t>
  </si>
  <si>
    <t>51</t>
  </si>
  <si>
    <t>T007801</t>
  </si>
  <si>
    <t>Wc závěsné Ideal Standard Tesi zadní odpad T007801</t>
  </si>
  <si>
    <t>-88966889</t>
  </si>
  <si>
    <t>52</t>
  </si>
  <si>
    <t>725119131</t>
  </si>
  <si>
    <t>Montáž klozetových sedátek standardních</t>
  </si>
  <si>
    <t>-178358703</t>
  </si>
  <si>
    <t>53</t>
  </si>
  <si>
    <t>T352801</t>
  </si>
  <si>
    <t>WC prkénko Ideal Standard Tesi plast bílá T352801</t>
  </si>
  <si>
    <t>803728394</t>
  </si>
  <si>
    <t>54</t>
  </si>
  <si>
    <t>725219102</t>
  </si>
  <si>
    <t>Montáž umyvadla připevněného na šrouby do zdiva</t>
  </si>
  <si>
    <t>994899863</t>
  </si>
  <si>
    <t>55</t>
  </si>
  <si>
    <t>109620001041</t>
  </si>
  <si>
    <t>Umyvadlo Laufen Pro S 55x46,5 cm otvor pro baterii uprostřed H8109620001041</t>
  </si>
  <si>
    <t>330364250</t>
  </si>
  <si>
    <t>56</t>
  </si>
  <si>
    <t>725291653.1</t>
  </si>
  <si>
    <t>Montáž zásobníku toaletních papírů - Držák toaletního papíru</t>
  </si>
  <si>
    <t>-558866230</t>
  </si>
  <si>
    <t>57</t>
  </si>
  <si>
    <t>55R310</t>
  </si>
  <si>
    <t>Držák toaletního papíru SAT Cube Way chrom SPI26</t>
  </si>
  <si>
    <t>668249513</t>
  </si>
  <si>
    <t>58</t>
  </si>
  <si>
    <t>725849411</t>
  </si>
  <si>
    <t>Montáž baterie sprchové nástěnná s nastavitelnou výškou sprchy</t>
  </si>
  <si>
    <t>476970384</t>
  </si>
  <si>
    <t>59</t>
  </si>
  <si>
    <t>6000075174</t>
  </si>
  <si>
    <t>Baterie sprchová nástěnná Novaservis Titania Cosmos 90261,0 150 mm chrom s příslušenstvím</t>
  </si>
  <si>
    <t>974067453</t>
  </si>
  <si>
    <t>60</t>
  </si>
  <si>
    <t>726191011</t>
  </si>
  <si>
    <t>Ovládací tlačítko WC pro montáž do předstěnových konstrukcí</t>
  </si>
  <si>
    <t>1196131894</t>
  </si>
  <si>
    <t>61</t>
  </si>
  <si>
    <t>55281800</t>
  </si>
  <si>
    <t>tlačítko pro ovládání WC zepředu dvě vody bílé 246x164mm</t>
  </si>
  <si>
    <t>442163669</t>
  </si>
  <si>
    <t>62</t>
  </si>
  <si>
    <t>725210821</t>
  </si>
  <si>
    <t>Demontáž umyvadel bez výtokových armatur</t>
  </si>
  <si>
    <t>-63232906</t>
  </si>
  <si>
    <t>63</t>
  </si>
  <si>
    <t>725240811</t>
  </si>
  <si>
    <t>Demontáž kabin sprchových bez výtokových armatur</t>
  </si>
  <si>
    <t>-316323752</t>
  </si>
  <si>
    <t>725244904</t>
  </si>
  <si>
    <t>Montáž sprchových dveří</t>
  </si>
  <si>
    <t>469731130</t>
  </si>
  <si>
    <t>65</t>
  </si>
  <si>
    <t>SIKOTEXE90CRT</t>
  </si>
  <si>
    <t>Sprchové dveře 90 cm SAT TEX SIKOTEXE90CRT</t>
  </si>
  <si>
    <t>-542428812</t>
  </si>
  <si>
    <t>66</t>
  </si>
  <si>
    <t>725291666</t>
  </si>
  <si>
    <t>Montáž háčku</t>
  </si>
  <si>
    <t>950152229</t>
  </si>
  <si>
    <t>67</t>
  </si>
  <si>
    <t>SATDPROJ21</t>
  </si>
  <si>
    <t>Háček SAT Project chrom SATDPROJ21</t>
  </si>
  <si>
    <t>-497110564</t>
  </si>
  <si>
    <t>68</t>
  </si>
  <si>
    <t>725752811</t>
  </si>
  <si>
    <t>Demontáž armatur laboratorních plynovodních výpustek</t>
  </si>
  <si>
    <t>-1963651159</t>
  </si>
  <si>
    <t>69</t>
  </si>
  <si>
    <t>725820801</t>
  </si>
  <si>
    <t>Demontáž baterie nástěnné do G 3 / 4</t>
  </si>
  <si>
    <t>-1121334610</t>
  </si>
  <si>
    <t>sprcha</t>
  </si>
  <si>
    <t>70</t>
  </si>
  <si>
    <t>725820802</t>
  </si>
  <si>
    <t>Demontáž baterie stojánkové do jednoho otvoru</t>
  </si>
  <si>
    <t>1485869077</t>
  </si>
  <si>
    <t>71</t>
  </si>
  <si>
    <t>725829131</t>
  </si>
  <si>
    <t>Montáž baterie umyvadlové stojánkové G 1/2" ostatní typ</t>
  </si>
  <si>
    <t>-2050908866</t>
  </si>
  <si>
    <t>72</t>
  </si>
  <si>
    <t>902030</t>
  </si>
  <si>
    <t>Umyvadlová baterie Novaservis Titania Cosmos s clic-clacem chrom 90203,0</t>
  </si>
  <si>
    <t>1774963112</t>
  </si>
  <si>
    <t>73</t>
  </si>
  <si>
    <t>725859101</t>
  </si>
  <si>
    <t>Montáž ventilů odpadních do DN 32 pro zařizovací předměty</t>
  </si>
  <si>
    <t>-1298691145</t>
  </si>
  <si>
    <t>74</t>
  </si>
  <si>
    <t>05440</t>
  </si>
  <si>
    <t>Pračkový ventil Schell Comfort 3/4" horní ovládání CR 05440</t>
  </si>
  <si>
    <t>-799640594</t>
  </si>
  <si>
    <t>75</t>
  </si>
  <si>
    <t>-1718205082</t>
  </si>
  <si>
    <t>76</t>
  </si>
  <si>
    <t>50105000</t>
  </si>
  <si>
    <t>Hansgrohe soupravy Odtoková Push-Open pro 50105000</t>
  </si>
  <si>
    <t>-1472292439</t>
  </si>
  <si>
    <t>77</t>
  </si>
  <si>
    <t>725860811</t>
  </si>
  <si>
    <t>Demontáž uzávěrů zápachu jednoduchých</t>
  </si>
  <si>
    <t>567942545</t>
  </si>
  <si>
    <t>dřez</t>
  </si>
  <si>
    <t>78</t>
  </si>
  <si>
    <t>725869101</t>
  </si>
  <si>
    <t>Montáž zápachových uzávěrek umyvadlových do DN 40</t>
  </si>
  <si>
    <t>-2135388138</t>
  </si>
  <si>
    <t>79</t>
  </si>
  <si>
    <t>SIFMLUX</t>
  </si>
  <si>
    <t>Sifon umyvadlový Optima  5/4 CR SIFMLUX</t>
  </si>
  <si>
    <t>626725009</t>
  </si>
  <si>
    <t>80</t>
  </si>
  <si>
    <t>APS3P</t>
  </si>
  <si>
    <t>Sifon pračkový podomítkový s přivzdušněním, nerez DN40 a DN50 APS3P</t>
  </si>
  <si>
    <t>941339769</t>
  </si>
  <si>
    <t>81</t>
  </si>
  <si>
    <t>998725122</t>
  </si>
  <si>
    <t>Přesun hmot tonážní pro zařizovací předměty ruční v objektech v přes 6 do 12 m</t>
  </si>
  <si>
    <t>403545393</t>
  </si>
  <si>
    <t>82</t>
  </si>
  <si>
    <t>998725192</t>
  </si>
  <si>
    <t>Příplatek k přesunu hmot tonážnímu pro zařizovací předměty za zvětšený přesun do 100 m</t>
  </si>
  <si>
    <t>-1347856564</t>
  </si>
  <si>
    <t>734</t>
  </si>
  <si>
    <t>Ústřední vytápění - armatury</t>
  </si>
  <si>
    <t>83</t>
  </si>
  <si>
    <t>734221682</t>
  </si>
  <si>
    <t>Termostatická hlavice kapalinová PN 10 do 110°C otopných těles VK</t>
  </si>
  <si>
    <t>-38565551</t>
  </si>
  <si>
    <t>84</t>
  </si>
  <si>
    <t>734261406</t>
  </si>
  <si>
    <t>Armatura připojovací přímá G 1/2x18 PN 10 do 110°C radiátorů typu VK</t>
  </si>
  <si>
    <t>-1227148648</t>
  </si>
  <si>
    <t>85</t>
  </si>
  <si>
    <t>998734123</t>
  </si>
  <si>
    <t>Přesun hmot tonážní pro armatury ruční v objektech v přes 12 do 24 m</t>
  </si>
  <si>
    <t>864807230</t>
  </si>
  <si>
    <t>86</t>
  </si>
  <si>
    <t>998734193</t>
  </si>
  <si>
    <t>Příplatek k přesunu hmot tonážnímu pro armatury za zvětšený přesun do 500 m</t>
  </si>
  <si>
    <t>289775049</t>
  </si>
  <si>
    <t>735</t>
  </si>
  <si>
    <t>Ústřední vytápění - otopná tělesa</t>
  </si>
  <si>
    <t>87</t>
  </si>
  <si>
    <t>735000912</t>
  </si>
  <si>
    <t>Vyregulování ventilu nebo kohoutu dvojregulačního s termostatickým ovládáním</t>
  </si>
  <si>
    <t>247538824</t>
  </si>
  <si>
    <t>88</t>
  </si>
  <si>
    <t>735-1</t>
  </si>
  <si>
    <t>Zamražení potrubí při demontáži a zpětné montáži otopných těles</t>
  </si>
  <si>
    <t>849524875</t>
  </si>
  <si>
    <t>89</t>
  </si>
  <si>
    <t>735151822</t>
  </si>
  <si>
    <t>Demontáž otopného tělesa panelového dvouřadého dl přes 1500 do 2820 mm</t>
  </si>
  <si>
    <t>1850082622</t>
  </si>
  <si>
    <t>90</t>
  </si>
  <si>
    <t>735152383</t>
  </si>
  <si>
    <t>Otopné těleso panel VK dvoudeskové bez přídavné přestupní plochy výška/délka 600/2000 mm výkon 1956 W</t>
  </si>
  <si>
    <t>-1796173182</t>
  </si>
  <si>
    <t>91</t>
  </si>
  <si>
    <t>735161811</t>
  </si>
  <si>
    <t>Demontáž otopného tělesa trubkového s hliníkovými lamelami dl do 1500 mm</t>
  </si>
  <si>
    <t>-334363083</t>
  </si>
  <si>
    <t>92</t>
  </si>
  <si>
    <t>735164511</t>
  </si>
  <si>
    <t>Montáž otopného tělesa trubkového na stěnu výšky tělesa do 1500 mm</t>
  </si>
  <si>
    <t>1953904950</t>
  </si>
  <si>
    <t>93</t>
  </si>
  <si>
    <t>1709672</t>
  </si>
  <si>
    <t>KORALUX LINEAR CLASIC KLCE 1220X500</t>
  </si>
  <si>
    <t>-1238178379</t>
  </si>
  <si>
    <t>94</t>
  </si>
  <si>
    <t>EL05RC300</t>
  </si>
  <si>
    <t>Elektrické topné těleso Elvl s regulátorem prostorové teploty a programem sušení, bílá EL.05RC 300</t>
  </si>
  <si>
    <t>2027822128</t>
  </si>
  <si>
    <t>95</t>
  </si>
  <si>
    <t>55129228</t>
  </si>
  <si>
    <t>armatura připojovací radiátorová HM s termostatickou hlavicí pro dvoutrubkovou soustavu rohová 1/2"x3/4E</t>
  </si>
  <si>
    <t>1570674991</t>
  </si>
  <si>
    <t>96</t>
  </si>
  <si>
    <t>KRD.ZSKV0009</t>
  </si>
  <si>
    <t>Odbočka T</t>
  </si>
  <si>
    <t>446571382</t>
  </si>
  <si>
    <t>97</t>
  </si>
  <si>
    <t>735191905</t>
  </si>
  <si>
    <t>Odvzdušnění otopných těles</t>
  </si>
  <si>
    <t>-2071842659</t>
  </si>
  <si>
    <t>98</t>
  </si>
  <si>
    <t>735191910</t>
  </si>
  <si>
    <t>Napuštění vody do otopných těles</t>
  </si>
  <si>
    <t>1895398714</t>
  </si>
  <si>
    <t>0,6*2,0*2+0,6*1,6*2+0,6*1,22*2</t>
  </si>
  <si>
    <t>99</t>
  </si>
  <si>
    <t>735494811</t>
  </si>
  <si>
    <t>Vypuštění vody z otopných těles</t>
  </si>
  <si>
    <t>541235251</t>
  </si>
  <si>
    <t>100</t>
  </si>
  <si>
    <t>998735122</t>
  </si>
  <si>
    <t>Přesun hmot tonážní pro otopná tělesa ruční v objektech v přes 6 do 12 m</t>
  </si>
  <si>
    <t>-1547978212</t>
  </si>
  <si>
    <t>101</t>
  </si>
  <si>
    <t>998735193</t>
  </si>
  <si>
    <t>Příplatek k přesunu hmot tonážnímu pro otopná tělesa za zvětšený přesun do 500 m</t>
  </si>
  <si>
    <t>-1871491860</t>
  </si>
  <si>
    <t>741</t>
  </si>
  <si>
    <t>Elektroinstalace - silnoproud</t>
  </si>
  <si>
    <t>102</t>
  </si>
  <si>
    <t>741310101</t>
  </si>
  <si>
    <t>Montáž spínač (polo)zapuštěný bezšroubové připojení 1-jednopólový se zapojením vodičů</t>
  </si>
  <si>
    <t>-528320058</t>
  </si>
  <si>
    <t>103</t>
  </si>
  <si>
    <t>34539010</t>
  </si>
  <si>
    <t>přístroj spínače jednopólového, řazení 1, 1So bezšroubové svorky</t>
  </si>
  <si>
    <t>730593878</t>
  </si>
  <si>
    <t>104</t>
  </si>
  <si>
    <t>34535000</t>
  </si>
  <si>
    <t>spínač kompletní, zapuštěný, jednopólový, řazení 1, šroubové svorky</t>
  </si>
  <si>
    <t>-1868489686</t>
  </si>
  <si>
    <t>105</t>
  </si>
  <si>
    <t>34539059</t>
  </si>
  <si>
    <t>rámeček jednonásobný</t>
  </si>
  <si>
    <t>-1901430686</t>
  </si>
  <si>
    <t>106</t>
  </si>
  <si>
    <t>34539060</t>
  </si>
  <si>
    <t>rámeček dvojnásobný</t>
  </si>
  <si>
    <t>-2143367464</t>
  </si>
  <si>
    <t>107</t>
  </si>
  <si>
    <t>741313003</t>
  </si>
  <si>
    <t>Montáž zásuvka (polo)zapuštěná bezšroubové připojení 2x(2P+PE) dvojnásobná se zapojením vodičů</t>
  </si>
  <si>
    <t>-260875810</t>
  </si>
  <si>
    <t>2+1+1</t>
  </si>
  <si>
    <t>108</t>
  </si>
  <si>
    <t>34555201</t>
  </si>
  <si>
    <t>zásuvka zapuštěná dvojnásobná chráněná, šroubové svorky</t>
  </si>
  <si>
    <t>-890879213</t>
  </si>
  <si>
    <t>109</t>
  </si>
  <si>
    <t>34555241</t>
  </si>
  <si>
    <t>přístroj zásuvky zápustné jednonásobné, krytka s clonkami, bezšroubové svorky</t>
  </si>
  <si>
    <t>-282942516</t>
  </si>
  <si>
    <t>110</t>
  </si>
  <si>
    <t>741313873</t>
  </si>
  <si>
    <t>Demontáž spínačů zapuštěných normálních do 10 A šroubových se zachováním funkčnosti do 2 svorek</t>
  </si>
  <si>
    <t>946060825</t>
  </si>
  <si>
    <t>111</t>
  </si>
  <si>
    <t>741316823</t>
  </si>
  <si>
    <t>Demontáž zásuvek domovních normální prostředí do 16A zapuštěných šroubových se zachováním funkčnosti 2P+PE</t>
  </si>
  <si>
    <t>-2115523125</t>
  </si>
  <si>
    <t>751</t>
  </si>
  <si>
    <t>Vzduchotechnika</t>
  </si>
  <si>
    <t>112</t>
  </si>
  <si>
    <t>751398022</t>
  </si>
  <si>
    <t>Montáž větrací mřížky stěnové přes 0,040 do 0,100 m2</t>
  </si>
  <si>
    <t>-391747128</t>
  </si>
  <si>
    <t>113</t>
  </si>
  <si>
    <t>4297230R</t>
  </si>
  <si>
    <t>mřížka stěnová otevřená jednořadá kovová úhel lamel 0° 200x200mm</t>
  </si>
  <si>
    <t>-1889779957</t>
  </si>
  <si>
    <t>114</t>
  </si>
  <si>
    <t>751398822</t>
  </si>
  <si>
    <t>Demontáž větrací mřížky stěnové průřezu přes 0,040 do 0,100 m2</t>
  </si>
  <si>
    <t>161081732</t>
  </si>
  <si>
    <t>766</t>
  </si>
  <si>
    <t>Konstrukce truhlářské</t>
  </si>
  <si>
    <t>115</t>
  </si>
  <si>
    <t>751377812</t>
  </si>
  <si>
    <t xml:space="preserve">Demontáž odsávacího zákrytu (digestoř) bytového </t>
  </si>
  <si>
    <t>-966753510</t>
  </si>
  <si>
    <t>116</t>
  </si>
  <si>
    <t>766491851</t>
  </si>
  <si>
    <t>Demontáž prahů dveří jednokřídlových</t>
  </si>
  <si>
    <t>-1710648613</t>
  </si>
  <si>
    <t>117</t>
  </si>
  <si>
    <t>766660001</t>
  </si>
  <si>
    <t>Montáž dveřních křídel otvíravých jednokřídlových š do 0,8 m do ocelové zárubně</t>
  </si>
  <si>
    <t>1202168840</t>
  </si>
  <si>
    <t>118</t>
  </si>
  <si>
    <t>61162073</t>
  </si>
  <si>
    <t>dveře jednokřídlé voštinové povrch laminátový plné 700x1970-2100mm - Solodoor</t>
  </si>
  <si>
    <t>-1007737596</t>
  </si>
  <si>
    <t>119</t>
  </si>
  <si>
    <t>61162080</t>
  </si>
  <si>
    <t>dveře jednokřídlé voštinové povrch laminátový částečně prosklené 800x1970-2100mm - Solodoor</t>
  </si>
  <si>
    <t>-1294933745</t>
  </si>
  <si>
    <t>120</t>
  </si>
  <si>
    <t>766660729.1</t>
  </si>
  <si>
    <t>Montáž dveřního interiérového kování - štítku s klikou</t>
  </si>
  <si>
    <t>803324321</t>
  </si>
  <si>
    <t>121</t>
  </si>
  <si>
    <t>2154000174</t>
  </si>
  <si>
    <t>Kování rozetové Richter RK.L-FORM BB BN nerez matný</t>
  </si>
  <si>
    <t>-41799816</t>
  </si>
  <si>
    <t>122</t>
  </si>
  <si>
    <t>2154000172</t>
  </si>
  <si>
    <t>Kování rozetové Richter RK.L-FORM WC BN nerez matný</t>
  </si>
  <si>
    <t>-112448675</t>
  </si>
  <si>
    <t>123</t>
  </si>
  <si>
    <t>766691914</t>
  </si>
  <si>
    <t>Vyvěšení nebo zavěšení dřevěných křídel dveří pl do 2 m2</t>
  </si>
  <si>
    <t>-1564570987</t>
  </si>
  <si>
    <t>(2*1+1)*2</t>
  </si>
  <si>
    <t>124</t>
  </si>
  <si>
    <t>766691924</t>
  </si>
  <si>
    <t>Vyvěšení nebo zavěšení křídel plastových dveří pl do 2 m2</t>
  </si>
  <si>
    <t>1779276242</t>
  </si>
  <si>
    <t>125</t>
  </si>
  <si>
    <t>766691932</t>
  </si>
  <si>
    <t>Seřízení plastového okenního nebo dveřního otvíracího a sklápěcího křídla</t>
  </si>
  <si>
    <t>1260871737</t>
  </si>
  <si>
    <t>4+3+2</t>
  </si>
  <si>
    <t>126</t>
  </si>
  <si>
    <t>766695212</t>
  </si>
  <si>
    <t>Montáž truhlářských prahů dveří jednokřídlových š do 10 cm</t>
  </si>
  <si>
    <t>-1608329099</t>
  </si>
  <si>
    <t>127</t>
  </si>
  <si>
    <t>61187136</t>
  </si>
  <si>
    <t>práh dveřní dřevěný dubový tl 20mm dl 720mm š 100mm</t>
  </si>
  <si>
    <t>277664465</t>
  </si>
  <si>
    <t>128</t>
  </si>
  <si>
    <t>61187152</t>
  </si>
  <si>
    <t>práh dveřní dřevěný dubový tl 20mm dl 820mm š 70mm</t>
  </si>
  <si>
    <t>1314832318</t>
  </si>
  <si>
    <t>129</t>
  </si>
  <si>
    <t>998766122</t>
  </si>
  <si>
    <t>Přesun hmot tonážní pro kce truhlářské ruční v objektech v přes 6 do 12 m</t>
  </si>
  <si>
    <t>-802743607</t>
  </si>
  <si>
    <t>130</t>
  </si>
  <si>
    <t>998766192</t>
  </si>
  <si>
    <t>Příplatek k přesunu hmot tonážnímu pro kce truhlářské za zvětšený přesun do 100 m</t>
  </si>
  <si>
    <t>2072744022</t>
  </si>
  <si>
    <t>771</t>
  </si>
  <si>
    <t>Podlahy z dlaždic</t>
  </si>
  <si>
    <t>131</t>
  </si>
  <si>
    <t>771111011</t>
  </si>
  <si>
    <t>Vysátí podkladu před pokládkou dlažby</t>
  </si>
  <si>
    <t>-557031984</t>
  </si>
  <si>
    <t>132</t>
  </si>
  <si>
    <t>771121011</t>
  </si>
  <si>
    <t>Nátěr penetrační na podlahu</t>
  </si>
  <si>
    <t>-563551881</t>
  </si>
  <si>
    <t>133</t>
  </si>
  <si>
    <t>771151012</t>
  </si>
  <si>
    <t>Samonivelační stěrka podlah pevnosti 20 MPa tl přes 3 do 5 mm</t>
  </si>
  <si>
    <t>-1599115179</t>
  </si>
  <si>
    <t>134</t>
  </si>
  <si>
    <t>771571112</t>
  </si>
  <si>
    <t>Montáž podlah z keramických dlaždic hladkých do malty přes 6 do 9 ks/m2</t>
  </si>
  <si>
    <t>646723882</t>
  </si>
  <si>
    <t>135</t>
  </si>
  <si>
    <t>DAKSE6601</t>
  </si>
  <si>
    <t>Dlažba Rako Cemento světle šedá 30x60 cm mat DAKSE660.1</t>
  </si>
  <si>
    <t>1047443331</t>
  </si>
  <si>
    <t>5,91</t>
  </si>
  <si>
    <t>5,91*1,1 'Přepočtené koeficientem množství</t>
  </si>
  <si>
    <t>136</t>
  </si>
  <si>
    <t>771577151</t>
  </si>
  <si>
    <t>Příplatek k montáži podlah keramických do malty za plochu do 5 m2</t>
  </si>
  <si>
    <t>1964072759</t>
  </si>
  <si>
    <t>137</t>
  </si>
  <si>
    <t>771591115</t>
  </si>
  <si>
    <t>Podlahy spárování silikonem</t>
  </si>
  <si>
    <t>-734199730</t>
  </si>
  <si>
    <t>138</t>
  </si>
  <si>
    <t>771591121</t>
  </si>
  <si>
    <t>Podlahy separační provazec do pružných spar průměru 4 mm</t>
  </si>
  <si>
    <t>-1976816716</t>
  </si>
  <si>
    <t>styk podlaha-obklad</t>
  </si>
  <si>
    <t>1,20*2+3,3*2</t>
  </si>
  <si>
    <t>139</t>
  </si>
  <si>
    <t>771591251</t>
  </si>
  <si>
    <t>Izolace těsnící manžetou pro prostupy potrubí</t>
  </si>
  <si>
    <t>-1708351652</t>
  </si>
  <si>
    <t>odpad sprcha</t>
  </si>
  <si>
    <t>140</t>
  </si>
  <si>
    <t>771592011</t>
  </si>
  <si>
    <t>Čištění vnitřních ploch podlah nebo schodišť po položení dlažby chemickými prostředky</t>
  </si>
  <si>
    <t>-1444611043</t>
  </si>
  <si>
    <t>141</t>
  </si>
  <si>
    <t>998771122</t>
  </si>
  <si>
    <t>Přesun hmot tonážní pro podlahy z dlaždic ruční v objektech v přes 6 do 12 m</t>
  </si>
  <si>
    <t>-1224408506</t>
  </si>
  <si>
    <t>142</t>
  </si>
  <si>
    <t>998771192</t>
  </si>
  <si>
    <t>Příplatek k přesunu hmot tonážnímu pro podlahy z dlaždic za zvětšený přesun do 100 m</t>
  </si>
  <si>
    <t>-1868050595</t>
  </si>
  <si>
    <t>775</t>
  </si>
  <si>
    <t>Podlahy skládané</t>
  </si>
  <si>
    <t>143</t>
  </si>
  <si>
    <t>775411810.1</t>
  </si>
  <si>
    <t>Demontáž soklíků nebo lišt dřevěných přibíjených do suti</t>
  </si>
  <si>
    <t>60983422</t>
  </si>
  <si>
    <t>5,2*2+2,30*2-0,8</t>
  </si>
  <si>
    <t>5,2*2+3,71*2-0,8*2</t>
  </si>
  <si>
    <t>144</t>
  </si>
  <si>
    <t>775541811</t>
  </si>
  <si>
    <t>Demontáž podlah plovoucích lepených do suti</t>
  </si>
  <si>
    <t>2020390599</t>
  </si>
  <si>
    <t>776</t>
  </si>
  <si>
    <t>Podlahy povlakové</t>
  </si>
  <si>
    <t>145</t>
  </si>
  <si>
    <t>633811111</t>
  </si>
  <si>
    <t>Broušení nerovností betonových podlah do 2 mm - stržení šlemu</t>
  </si>
  <si>
    <t>-518311112</t>
  </si>
  <si>
    <t>146</t>
  </si>
  <si>
    <t>776111116</t>
  </si>
  <si>
    <t>Odstranění zbytků lepidla z podkladu povlakových podlah broušením</t>
  </si>
  <si>
    <t>-319443554</t>
  </si>
  <si>
    <t>147</t>
  </si>
  <si>
    <t>776111311</t>
  </si>
  <si>
    <t>Vysátí podkladu povlakových podlah</t>
  </si>
  <si>
    <t>431382079</t>
  </si>
  <si>
    <t>148</t>
  </si>
  <si>
    <t>776121321</t>
  </si>
  <si>
    <t>Neředěná penetrace savého podkladu povlakových podlah</t>
  </si>
  <si>
    <t>-1493263572</t>
  </si>
  <si>
    <t>149</t>
  </si>
  <si>
    <t>776141111</t>
  </si>
  <si>
    <t>Stěrka podlahová nivelační pro vyrovnání podkladu povlakových podlah pevnosti 20 MPa tl do 3 mm</t>
  </si>
  <si>
    <t>619076445</t>
  </si>
  <si>
    <t>150</t>
  </si>
  <si>
    <t>776221111.2</t>
  </si>
  <si>
    <t>Lepení pásů z PVC standardním lepidlem</t>
  </si>
  <si>
    <t>-1499871493</t>
  </si>
  <si>
    <t>32,14</t>
  </si>
  <si>
    <t>151</t>
  </si>
  <si>
    <t>28R102</t>
  </si>
  <si>
    <t>podlahovina vinylová STAR 40 02032, třída zátěže 32/41, hořlavost Bfl-s1, tl 2,0mm, kroč.útlum 13 dB, Top Clean XP, R10</t>
  </si>
  <si>
    <t>110568304</t>
  </si>
  <si>
    <t>32,14*1,1 'Přepočtené koeficientem množství</t>
  </si>
  <si>
    <t>152</t>
  </si>
  <si>
    <t>776223111</t>
  </si>
  <si>
    <t>Spoj povlakových podlahovin z PVC svařováním za tepla</t>
  </si>
  <si>
    <t>1294493839</t>
  </si>
  <si>
    <t>153</t>
  </si>
  <si>
    <t>776411111</t>
  </si>
  <si>
    <t>Montáž obvodových soklíků výšky do 80 mm</t>
  </si>
  <si>
    <t>-318750410</t>
  </si>
  <si>
    <t>154</t>
  </si>
  <si>
    <t>28411003</t>
  </si>
  <si>
    <t>lišta soklová PVC 30x30mm - BOLTA PVC 10271, 2367 středně béžová</t>
  </si>
  <si>
    <t>358982812</t>
  </si>
  <si>
    <t>30,42*1,02 'Přepočtené koeficientem množství</t>
  </si>
  <si>
    <t>155</t>
  </si>
  <si>
    <t>776991111</t>
  </si>
  <si>
    <t>Spárování silikonem</t>
  </si>
  <si>
    <t>-1530923519</t>
  </si>
  <si>
    <t>soklík podlaha</t>
  </si>
  <si>
    <t>3,71*2+5,2*2+1,0*2-0,8</t>
  </si>
  <si>
    <t>5,20*2+2,30*2-0,8</t>
  </si>
  <si>
    <t>156</t>
  </si>
  <si>
    <t>998776122</t>
  </si>
  <si>
    <t>Přesun hmot tonážní pro podlahy povlakové ruční v objektech v přes 6 do 12 m</t>
  </si>
  <si>
    <t>-419818153</t>
  </si>
  <si>
    <t>157</t>
  </si>
  <si>
    <t>998776192</t>
  </si>
  <si>
    <t>Příplatek k přesunu hmot tonážní 776 za zvětšený přesun do 100 m</t>
  </si>
  <si>
    <t>515983544</t>
  </si>
  <si>
    <t>781</t>
  </si>
  <si>
    <t>Dokončovací práce - obklady</t>
  </si>
  <si>
    <t>158</t>
  </si>
  <si>
    <t>781111011</t>
  </si>
  <si>
    <t>Ometení (oprášení) stěny při přípravě podkladu</t>
  </si>
  <si>
    <t>2054902479</t>
  </si>
  <si>
    <t>159</t>
  </si>
  <si>
    <t>781121011</t>
  </si>
  <si>
    <t>Nátěr penetrační na stěnu</t>
  </si>
  <si>
    <t>584103380</t>
  </si>
  <si>
    <t>160</t>
  </si>
  <si>
    <t>781131251</t>
  </si>
  <si>
    <t>Izolace pod obklad těsnící manžetou pro prostupy potrubí</t>
  </si>
  <si>
    <t>-2072551056</t>
  </si>
  <si>
    <t>baterie sprcha</t>
  </si>
  <si>
    <t>161</t>
  </si>
  <si>
    <t>781472214</t>
  </si>
  <si>
    <t>Montáž obkladů keramických hladkých lepených cementovým flexibilním lepidlem přes 4 do 6 ks/m2</t>
  </si>
  <si>
    <t>1917638901</t>
  </si>
  <si>
    <t>obklad koupelna</t>
  </si>
  <si>
    <t>162</t>
  </si>
  <si>
    <t>249547204</t>
  </si>
  <si>
    <t>163</t>
  </si>
  <si>
    <t>781491011</t>
  </si>
  <si>
    <t>Montáž zrcadel plochy do 1 m2 lepených silikonovým tmelem na podkladní omítku</t>
  </si>
  <si>
    <t>-221164635</t>
  </si>
  <si>
    <t>164</t>
  </si>
  <si>
    <t>63465126</t>
  </si>
  <si>
    <t>zrcadlo nemontované čiré tl 5mm max rozměr 3210x2250mm</t>
  </si>
  <si>
    <t>-735415560</t>
  </si>
  <si>
    <t>0,75*1,1 'Přepočtené koeficientem množství</t>
  </si>
  <si>
    <t>165</t>
  </si>
  <si>
    <t>781491822</t>
  </si>
  <si>
    <t>Demontáž vanových dvířek plastových lepených s rámem</t>
  </si>
  <si>
    <t>1840161853</t>
  </si>
  <si>
    <t>166</t>
  </si>
  <si>
    <t>781492211</t>
  </si>
  <si>
    <t>Montáž profilů rohových lepených flexibilním cementovým lepidlem</t>
  </si>
  <si>
    <t>-1674418969</t>
  </si>
  <si>
    <t>167</t>
  </si>
  <si>
    <t>19416005</t>
  </si>
  <si>
    <t>lišta ukončovací z eloxovaného hliníku 10mm</t>
  </si>
  <si>
    <t>-949365923</t>
  </si>
  <si>
    <t>20*1,05 'Přepočtené koeficientem množství</t>
  </si>
  <si>
    <t>168</t>
  </si>
  <si>
    <t>781493610</t>
  </si>
  <si>
    <t>Montáž vanových plastových dvířek lepených s uchycením na magnet</t>
  </si>
  <si>
    <t>903713976</t>
  </si>
  <si>
    <t>169</t>
  </si>
  <si>
    <t>ALP.AVD004</t>
  </si>
  <si>
    <t>Magnetická vanová dvířka (pod obklady) výškově stavitelná</t>
  </si>
  <si>
    <t>983083236</t>
  </si>
  <si>
    <t>170</t>
  </si>
  <si>
    <t>781495115</t>
  </si>
  <si>
    <t>Spárování vnitřních obkladů silikonem - kolem zařizovacích předmětů</t>
  </si>
  <si>
    <t>-866798981</t>
  </si>
  <si>
    <t>171</t>
  </si>
  <si>
    <t>781495141</t>
  </si>
  <si>
    <t>Průnik obkladem kruhový do DN 30</t>
  </si>
  <si>
    <t>533865928</t>
  </si>
  <si>
    <t>sprcha+umyvadlo</t>
  </si>
  <si>
    <t>2+2</t>
  </si>
  <si>
    <t>172</t>
  </si>
  <si>
    <t>781495142</t>
  </si>
  <si>
    <t>Průnik obkladem kruhový přes DN 30 do DN 90</t>
  </si>
  <si>
    <t>-919324976</t>
  </si>
  <si>
    <t>zásuvka+vypínač</t>
  </si>
  <si>
    <t>sifon umyvadla</t>
  </si>
  <si>
    <t>173</t>
  </si>
  <si>
    <t>781495143</t>
  </si>
  <si>
    <t>Průnik obkladem kruhový přes DN 90</t>
  </si>
  <si>
    <t>88534656</t>
  </si>
  <si>
    <t>WC</t>
  </si>
  <si>
    <t>174</t>
  </si>
  <si>
    <t>781495211</t>
  </si>
  <si>
    <t>Čištění vnitřních ploch stěn po provedení obkladu chemickými prostředky</t>
  </si>
  <si>
    <t>966475714</t>
  </si>
  <si>
    <t>175</t>
  </si>
  <si>
    <t>998781111</t>
  </si>
  <si>
    <t>Přesun hmot tonážní pro obklady keramické s omezením mechanizace v objektech v do 6 m</t>
  </si>
  <si>
    <t>-1803236672</t>
  </si>
  <si>
    <t>176</t>
  </si>
  <si>
    <t>998781192</t>
  </si>
  <si>
    <t>Příplatek k přesunu hmot tonážní 781 za zvětšený přesun do 100 m</t>
  </si>
  <si>
    <t>1160200198</t>
  </si>
  <si>
    <t>783</t>
  </si>
  <si>
    <t>Dokončovací práce - nátěry</t>
  </si>
  <si>
    <t>177</t>
  </si>
  <si>
    <t>783301401</t>
  </si>
  <si>
    <t>Ometení zámečnických konstrukcí</t>
  </si>
  <si>
    <t>821359724</t>
  </si>
  <si>
    <t>Nátěr zárubní</t>
  </si>
  <si>
    <t>0,3*5</t>
  </si>
  <si>
    <t>0,3*5,2</t>
  </si>
  <si>
    <t>vstupní dveře</t>
  </si>
  <si>
    <t>178</t>
  </si>
  <si>
    <t>783306805</t>
  </si>
  <si>
    <t>Odstranění nátěru ze zámečnických konstrukcí opálením</t>
  </si>
  <si>
    <t>1018826685</t>
  </si>
  <si>
    <t>179</t>
  </si>
  <si>
    <t>783314101</t>
  </si>
  <si>
    <t>Základní jednonásobný syntetický nátěr zámečnických konstrukcí</t>
  </si>
  <si>
    <t>430220949</t>
  </si>
  <si>
    <t>180</t>
  </si>
  <si>
    <t>783315101</t>
  </si>
  <si>
    <t>Mezinátěr jednonásobný syntetický standardní zámečnických konstrukcí</t>
  </si>
  <si>
    <t>1646402005</t>
  </si>
  <si>
    <t>181</t>
  </si>
  <si>
    <t>783317101</t>
  </si>
  <si>
    <t>Krycí jednonásobný syntetický standardní nátěr zámečnických konstrukcí</t>
  </si>
  <si>
    <t>1186026042</t>
  </si>
  <si>
    <t>182</t>
  </si>
  <si>
    <t>783352101</t>
  </si>
  <si>
    <t>Tmelení včetně přebroušení zámečnických konstrukcí polyesterovým tmelem</t>
  </si>
  <si>
    <t>-989426129</t>
  </si>
  <si>
    <t>784</t>
  </si>
  <si>
    <t>Dokončovací práce - malby a tapety</t>
  </si>
  <si>
    <t>183</t>
  </si>
  <si>
    <t>784111001</t>
  </si>
  <si>
    <t>Oprášení (ometení ) podkladu v místnostech v do 3,80 m</t>
  </si>
  <si>
    <t>-530711208</t>
  </si>
  <si>
    <t>184</t>
  </si>
  <si>
    <t>784111011</t>
  </si>
  <si>
    <t>Obroušení podkladu omítnutého v místnostech v do 3,80 m</t>
  </si>
  <si>
    <t>1154246966</t>
  </si>
  <si>
    <t>185</t>
  </si>
  <si>
    <t>784121001</t>
  </si>
  <si>
    <t>Oškrabání malby v místnostech v do 3,80 m</t>
  </si>
  <si>
    <t>-453766294</t>
  </si>
  <si>
    <t>186</t>
  </si>
  <si>
    <t>784121011</t>
  </si>
  <si>
    <t>Rozmývání podkladu po oškrabání malby v místnostech v do 3,80 m</t>
  </si>
  <si>
    <t>-1172149839</t>
  </si>
  <si>
    <t>187</t>
  </si>
  <si>
    <t>784141001</t>
  </si>
  <si>
    <t>Ošetření plísní napadených ploch včetně odstranění plísní v místnostech v do 3,80 m</t>
  </si>
  <si>
    <t>700930369</t>
  </si>
  <si>
    <t>188</t>
  </si>
  <si>
    <t>784161001</t>
  </si>
  <si>
    <t>Tmelení spar a rohů šířky do 3 mm akrylátovým tmelem v místnostech v do 3,80 m</t>
  </si>
  <si>
    <t>1781638269</t>
  </si>
  <si>
    <t>189</t>
  </si>
  <si>
    <t>784171101</t>
  </si>
  <si>
    <t>Zakrytí vnitřních podlah včetně pozdějšího odkrytí</t>
  </si>
  <si>
    <t>763378245</t>
  </si>
  <si>
    <t>190</t>
  </si>
  <si>
    <t>58124844</t>
  </si>
  <si>
    <t>fólie pro malířské potřeby zakrývací tl 25µ 4x5m</t>
  </si>
  <si>
    <t>1374166842</t>
  </si>
  <si>
    <t>38,05*1,2 'Přepočtené koeficientem množství</t>
  </si>
  <si>
    <t>191</t>
  </si>
  <si>
    <t>784171121</t>
  </si>
  <si>
    <t>Zakrytí vnitřních ploch konstrukcí nebo prvků v místnostech v do 3,80 m</t>
  </si>
  <si>
    <t>-1357220283</t>
  </si>
  <si>
    <t>192</t>
  </si>
  <si>
    <t>58124842</t>
  </si>
  <si>
    <t>fólie pro malířské potřeby zakrývací tl 7µ 4x5m</t>
  </si>
  <si>
    <t>-297535207</t>
  </si>
  <si>
    <t>10*1,2 'Přepočtené koeficientem množství</t>
  </si>
  <si>
    <t>193</t>
  </si>
  <si>
    <t>784181121.1</t>
  </si>
  <si>
    <t>Hloubková jednonásobná bezbarvá penetrace podkladu v místnostech v do 3,80 m</t>
  </si>
  <si>
    <t>-598667922</t>
  </si>
  <si>
    <t>194</t>
  </si>
  <si>
    <t>784211101</t>
  </si>
  <si>
    <t>Dvojnásobné bílé malby ze směsí za mokra výborně oděruvzdorných v místnostech v do 3,80 m</t>
  </si>
  <si>
    <t>215975144</t>
  </si>
  <si>
    <t>STROPY</t>
  </si>
  <si>
    <t>38,05</t>
  </si>
  <si>
    <t>STĚNY</t>
  </si>
  <si>
    <t>(1,2*2+2,4*2)*2,80-1,6-1,4-1,6</t>
  </si>
  <si>
    <t>(1,25*2+3,30*2)*0,80</t>
  </si>
  <si>
    <t>(5,20*2+3,71*2)*2,80-1,6-1,6-2,4*1,35-0,65*0,6</t>
  </si>
  <si>
    <t>(5,20*2+2,30*2)*2,80-(1,6*1,35)</t>
  </si>
  <si>
    <t>195</t>
  </si>
  <si>
    <t>784211141</t>
  </si>
  <si>
    <t>Příplatek k cenám 2x maleb ze směsí za mokra oděruvzdorných za provádění pl do 5 m2</t>
  </si>
  <si>
    <t>-715858972</t>
  </si>
  <si>
    <t>786</t>
  </si>
  <si>
    <t>Dokončovací práce - čalounické úpravy</t>
  </si>
  <si>
    <t>196</t>
  </si>
  <si>
    <t>786624121.1</t>
  </si>
  <si>
    <t>Montáž lamelové žaluzie do oken zdvojených kovových otevíravých, sklápěcích a vyklápěcích</t>
  </si>
  <si>
    <t>2056038425</t>
  </si>
  <si>
    <t>197</t>
  </si>
  <si>
    <t>55346200.1</t>
  </si>
  <si>
    <t>žaluzie horizontální interiérové</t>
  </si>
  <si>
    <t>347046427</t>
  </si>
  <si>
    <t>198</t>
  </si>
  <si>
    <t>786624R.1</t>
  </si>
  <si>
    <t xml:space="preserve">Demontáž lamelové žaluzie </t>
  </si>
  <si>
    <t>668802887</t>
  </si>
  <si>
    <t>VRN</t>
  </si>
  <si>
    <t>Vedlejší rozpočtové náklady</t>
  </si>
  <si>
    <t>VRN3</t>
  </si>
  <si>
    <t>Zařízení staveniště</t>
  </si>
  <si>
    <t>199</t>
  </si>
  <si>
    <t>030001000</t>
  </si>
  <si>
    <t>den</t>
  </si>
  <si>
    <t>1024</t>
  </si>
  <si>
    <t>633730653</t>
  </si>
  <si>
    <t>VRN4</t>
  </si>
  <si>
    <t>Inženýrská činnost</t>
  </si>
  <si>
    <t>200</t>
  </si>
  <si>
    <t>045002000</t>
  </si>
  <si>
    <t>Kompletační a koordinační činnost</t>
  </si>
  <si>
    <t>kompl.</t>
  </si>
  <si>
    <t>1409646103</t>
  </si>
  <si>
    <t>VRN7</t>
  </si>
  <si>
    <t>Provozní vlivy</t>
  </si>
  <si>
    <t>201</t>
  </si>
  <si>
    <t>070001000</t>
  </si>
  <si>
    <t>-1961525042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</si>
</sst>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8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7" fillId="0" borderId="0" applyNumberFormat="0" applyFill="0" applyBorder="0" applyAlignment="0" applyProtection="0"/>
  </cellStyleXfs>
  <cellXfs count="297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top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7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9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3" xfId="0" applyFont="1" applyBorder="1" applyAlignment="1">
      <alignment vertical="center"/>
    </xf>
    <xf numFmtId="0" fontId="17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0" fillId="4" borderId="7" xfId="0" applyFont="1" applyFill="1" applyBorder="1" applyAlignment="1" applyProtection="1">
      <alignment vertical="center"/>
    </xf>
    <xf numFmtId="0" fontId="22" fillId="4" borderId="0" xfId="0" applyFont="1" applyFill="1" applyAlignment="1" applyProtection="1">
      <alignment horizontal="center" vertical="center"/>
    </xf>
    <xf numFmtId="0" fontId="23" fillId="0" borderId="16" xfId="0" applyFont="1" applyBorder="1" applyAlignment="1" applyProtection="1">
      <alignment horizontal="center" vertical="center" wrapText="1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20" fillId="0" borderId="14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8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9" fillId="0" borderId="19" xfId="0" applyNumberFormat="1" applyFont="1" applyBorder="1" applyAlignment="1" applyProtection="1">
      <alignment vertical="center"/>
    </xf>
    <xf numFmtId="4" fontId="29" fillId="0" borderId="20" xfId="0" applyNumberFormat="1" applyFont="1" applyBorder="1" applyAlignment="1" applyProtection="1">
      <alignment vertical="center"/>
    </xf>
    <xf numFmtId="166" fontId="29" fillId="0" borderId="20" xfId="0" applyNumberFormat="1" applyFont="1" applyBorder="1" applyAlignment="1" applyProtection="1">
      <alignment vertical="center"/>
    </xf>
    <xf numFmtId="4" fontId="29" fillId="0" borderId="21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13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right" vertical="center"/>
    </xf>
    <xf numFmtId="0" fontId="31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2" fillId="4" borderId="16" xfId="0" applyFont="1" applyFill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22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2" fillId="0" borderId="12" xfId="0" applyNumberFormat="1" applyFont="1" applyBorder="1" applyAlignment="1" applyProtection="1"/>
    <xf numFmtId="166" fontId="32" fillId="0" borderId="13" xfId="0" applyNumberFormat="1" applyFont="1" applyBorder="1" applyAlignment="1" applyProtection="1"/>
    <xf numFmtId="4" fontId="33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0" borderId="22" xfId="0" applyFont="1" applyBorder="1" applyAlignment="1" applyProtection="1">
      <alignment horizontal="center" vertical="center"/>
    </xf>
    <xf numFmtId="49" fontId="22" fillId="0" borderId="22" xfId="0" applyNumberFormat="1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center" vertical="center" wrapText="1"/>
    </xf>
    <xf numFmtId="167" fontId="22" fillId="0" borderId="22" xfId="0" applyNumberFormat="1" applyFont="1" applyBorder="1" applyAlignment="1" applyProtection="1">
      <alignment vertical="center"/>
    </xf>
    <xf numFmtId="4" fontId="22" fillId="2" borderId="22" xfId="0" applyNumberFormat="1" applyFont="1" applyFill="1" applyBorder="1" applyAlignment="1" applyProtection="1">
      <alignment vertical="center"/>
      <protection locked="0"/>
    </xf>
    <xf numFmtId="4" fontId="22" fillId="0" borderId="22" xfId="0" applyNumberFormat="1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3" fillId="2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5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4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3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3" xfId="0" applyFont="1" applyBorder="1" applyAlignment="1">
      <alignment vertical="center"/>
    </xf>
    <xf numFmtId="0" fontId="11" fillId="0" borderId="14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35" fillId="0" borderId="22" xfId="0" applyFont="1" applyBorder="1" applyAlignment="1" applyProtection="1">
      <alignment horizontal="center" vertical="center"/>
    </xf>
    <xf numFmtId="49" fontId="35" fillId="0" borderId="22" xfId="0" applyNumberFormat="1" applyFont="1" applyBorder="1" applyAlignment="1" applyProtection="1">
      <alignment horizontal="left" vertical="center" wrapText="1"/>
    </xf>
    <xf numFmtId="0" fontId="35" fillId="0" borderId="22" xfId="0" applyFont="1" applyBorder="1" applyAlignment="1" applyProtection="1">
      <alignment horizontal="left" vertical="center" wrapText="1"/>
    </xf>
    <xf numFmtId="0" fontId="35" fillId="0" borderId="22" xfId="0" applyFont="1" applyBorder="1" applyAlignment="1" applyProtection="1">
      <alignment horizontal="center" vertical="center" wrapText="1"/>
    </xf>
    <xf numFmtId="167" fontId="35" fillId="0" borderId="22" xfId="0" applyNumberFormat="1" applyFont="1" applyBorder="1" applyAlignment="1" applyProtection="1">
      <alignment vertical="center"/>
    </xf>
    <xf numFmtId="4" fontId="35" fillId="2" borderId="22" xfId="0" applyNumberFormat="1" applyFont="1" applyFill="1" applyBorder="1" applyAlignment="1" applyProtection="1">
      <alignment vertical="center"/>
      <protection locked="0"/>
    </xf>
    <xf numFmtId="4" fontId="35" fillId="0" borderId="22" xfId="0" applyNumberFormat="1" applyFont="1" applyBorder="1" applyAlignment="1" applyProtection="1">
      <alignment vertical="center"/>
    </xf>
    <xf numFmtId="0" fontId="36" fillId="0" borderId="22" xfId="0" applyFont="1" applyBorder="1" applyAlignment="1" applyProtection="1">
      <alignment vertical="center"/>
    </xf>
    <xf numFmtId="0" fontId="36" fillId="0" borderId="3" xfId="0" applyFont="1" applyBorder="1" applyAlignment="1">
      <alignment vertical="center"/>
    </xf>
    <xf numFmtId="0" fontId="35" fillId="2" borderId="14" xfId="0" applyFont="1" applyFill="1" applyBorder="1" applyAlignment="1" applyProtection="1">
      <alignment horizontal="left" vertical="center"/>
      <protection locked="0"/>
    </xf>
    <xf numFmtId="0" fontId="35" fillId="0" borderId="0" xfId="0" applyFont="1" applyBorder="1" applyAlignment="1" applyProtection="1">
      <alignment horizontal="center" vertical="center"/>
    </xf>
    <xf numFmtId="0" fontId="23" fillId="2" borderId="19" xfId="0" applyFont="1" applyFill="1" applyBorder="1" applyAlignment="1" applyProtection="1">
      <alignment horizontal="left" vertical="center"/>
      <protection locked="0"/>
    </xf>
    <xf numFmtId="0" fontId="23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3" fillId="0" borderId="20" xfId="0" applyNumberFormat="1" applyFont="1" applyBorder="1" applyAlignment="1" applyProtection="1">
      <alignment vertical="center"/>
    </xf>
    <xf numFmtId="166" fontId="23" fillId="0" borderId="21" xfId="0" applyNumberFormat="1" applyFont="1" applyBorder="1" applyAlignment="1" applyProtection="1">
      <alignment vertical="center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0" fillId="0" borderId="0" xfId="0" applyProtection="1"/>
    <xf numFmtId="0" fontId="3" fillId="0" borderId="0" xfId="0" applyFont="1" applyAlignment="1" applyProtection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4" fontId="17" fillId="0" borderId="5" xfId="0" applyNumberFormat="1" applyFont="1" applyBorder="1" applyAlignment="1" applyProtection="1">
      <alignment vertical="center"/>
    </xf>
    <xf numFmtId="0" fontId="0" fillId="0" borderId="5" xfId="0" applyFont="1" applyBorder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4" fontId="18" fillId="0" borderId="0" xfId="0" applyNumberFormat="1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21" fillId="0" borderId="14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22" fillId="4" borderId="6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left"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right" vertical="center"/>
    </xf>
    <xf numFmtId="0" fontId="22" fillId="4" borderId="8" xfId="0" applyFont="1" applyFill="1" applyBorder="1" applyAlignment="1" applyProtection="1">
      <alignment horizontal="left" vertical="center"/>
    </xf>
    <xf numFmtId="4" fontId="28" fillId="0" borderId="0" xfId="0" applyNumberFormat="1" applyFont="1" applyAlignment="1" applyProtection="1">
      <alignment vertical="center"/>
    </xf>
    <xf numFmtId="0" fontId="28" fillId="0" borderId="0" xfId="0" applyFont="1" applyAlignment="1" applyProtection="1">
      <alignment vertical="center"/>
    </xf>
    <xf numFmtId="0" fontId="27" fillId="0" borderId="0" xfId="0" applyFont="1" applyAlignment="1" applyProtection="1">
      <alignment horizontal="left" vertical="center" wrapText="1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0" fillId="0" borderId="0" xfId="0"/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horizontal="left" vertical="center"/>
    </xf>
    <xf numFmtId="0" fontId="0" fillId="0" borderId="0" xfId="0" applyFont="1" applyAlignment="1" applyProtection="1">
      <alignment vertical="center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56515</xdr:colOff>
      <xdr:row>3</xdr:row>
      <xdr:rowOff>0</xdr:rowOff>
    </xdr:from>
    <xdr:to>
      <xdr:col>40</xdr:col>
      <xdr:colOff>366395</xdr:colOff>
      <xdr:row>6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39</xdr:col>
      <xdr:colOff>194945</xdr:colOff>
      <xdr:row>81</xdr:row>
      <xdr:rowOff>0</xdr:rowOff>
    </xdr:from>
    <xdr:to>
      <xdr:col>41</xdr:col>
      <xdr:colOff>177800</xdr:colOff>
      <xdr:row>85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4" name="Picture 3">
          <a:hlinkClick xmlns:r="http://schemas.openxmlformats.org/officeDocument/2006/relationships" r:id="rId2" tooltip="https://app.urs.cz/products/kros4"/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97"/>
  <sheetViews>
    <sheetView showGridLines="0" workbookViewId="0"/>
  </sheetViews>
  <sheetFormatPr defaultRowHeight="1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 ht="11.25">
      <c r="A1" s="16" t="s">
        <v>0</v>
      </c>
      <c r="AZ1" s="16" t="s">
        <v>1</v>
      </c>
      <c r="BA1" s="16" t="s">
        <v>2</v>
      </c>
      <c r="BB1" s="16" t="s">
        <v>3</v>
      </c>
      <c r="BT1" s="16" t="s">
        <v>4</v>
      </c>
      <c r="BU1" s="16" t="s">
        <v>4</v>
      </c>
      <c r="BV1" s="16" t="s">
        <v>5</v>
      </c>
    </row>
    <row r="2" spans="1:74" s="1" customFormat="1" ht="36.950000000000003" customHeight="1">
      <c r="AR2" s="286"/>
      <c r="AS2" s="286"/>
      <c r="AT2" s="286"/>
      <c r="AU2" s="286"/>
      <c r="AV2" s="286"/>
      <c r="AW2" s="286"/>
      <c r="AX2" s="286"/>
      <c r="AY2" s="286"/>
      <c r="AZ2" s="286"/>
      <c r="BA2" s="286"/>
      <c r="BB2" s="286"/>
      <c r="BC2" s="286"/>
      <c r="BD2" s="286"/>
      <c r="BE2" s="286"/>
      <c r="BS2" s="17" t="s">
        <v>6</v>
      </c>
      <c r="BT2" s="17" t="s">
        <v>7</v>
      </c>
    </row>
    <row r="3" spans="1:74" s="1" customFormat="1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8</v>
      </c>
    </row>
    <row r="4" spans="1:74" s="1" customFormat="1" ht="24.95" customHeight="1">
      <c r="B4" s="21"/>
      <c r="C4" s="22"/>
      <c r="D4" s="23" t="s">
        <v>9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0"/>
      <c r="AS4" s="24" t="s">
        <v>10</v>
      </c>
      <c r="BE4" s="25" t="s">
        <v>11</v>
      </c>
      <c r="BS4" s="17" t="s">
        <v>12</v>
      </c>
    </row>
    <row r="5" spans="1:74" s="1" customFormat="1" ht="12" customHeight="1">
      <c r="B5" s="21"/>
      <c r="C5" s="22"/>
      <c r="D5" s="26" t="s">
        <v>13</v>
      </c>
      <c r="E5" s="22"/>
      <c r="F5" s="22"/>
      <c r="G5" s="22"/>
      <c r="H5" s="22"/>
      <c r="I5" s="22"/>
      <c r="J5" s="22"/>
      <c r="K5" s="249" t="s">
        <v>14</v>
      </c>
      <c r="L5" s="250"/>
      <c r="M5" s="250"/>
      <c r="N5" s="250"/>
      <c r="O5" s="250"/>
      <c r="P5" s="250"/>
      <c r="Q5" s="250"/>
      <c r="R5" s="250"/>
      <c r="S5" s="250"/>
      <c r="T5" s="250"/>
      <c r="U5" s="250"/>
      <c r="V5" s="250"/>
      <c r="W5" s="250"/>
      <c r="X5" s="250"/>
      <c r="Y5" s="250"/>
      <c r="Z5" s="250"/>
      <c r="AA5" s="250"/>
      <c r="AB5" s="250"/>
      <c r="AC5" s="250"/>
      <c r="AD5" s="250"/>
      <c r="AE5" s="250"/>
      <c r="AF5" s="250"/>
      <c r="AG5" s="250"/>
      <c r="AH5" s="250"/>
      <c r="AI5" s="250"/>
      <c r="AJ5" s="250"/>
      <c r="AK5" s="22"/>
      <c r="AL5" s="22"/>
      <c r="AM5" s="22"/>
      <c r="AN5" s="22"/>
      <c r="AO5" s="22"/>
      <c r="AP5" s="22"/>
      <c r="AQ5" s="22"/>
      <c r="AR5" s="20"/>
      <c r="BE5" s="246" t="s">
        <v>15</v>
      </c>
      <c r="BS5" s="17" t="s">
        <v>6</v>
      </c>
    </row>
    <row r="6" spans="1:74" s="1" customFormat="1" ht="36.950000000000003" customHeight="1">
      <c r="B6" s="21"/>
      <c r="C6" s="22"/>
      <c r="D6" s="28" t="s">
        <v>16</v>
      </c>
      <c r="E6" s="22"/>
      <c r="F6" s="22"/>
      <c r="G6" s="22"/>
      <c r="H6" s="22"/>
      <c r="I6" s="22"/>
      <c r="J6" s="22"/>
      <c r="K6" s="251" t="s">
        <v>17</v>
      </c>
      <c r="L6" s="250"/>
      <c r="M6" s="250"/>
      <c r="N6" s="250"/>
      <c r="O6" s="250"/>
      <c r="P6" s="250"/>
      <c r="Q6" s="250"/>
      <c r="R6" s="250"/>
      <c r="S6" s="250"/>
      <c r="T6" s="250"/>
      <c r="U6" s="250"/>
      <c r="V6" s="250"/>
      <c r="W6" s="250"/>
      <c r="X6" s="250"/>
      <c r="Y6" s="250"/>
      <c r="Z6" s="250"/>
      <c r="AA6" s="250"/>
      <c r="AB6" s="250"/>
      <c r="AC6" s="250"/>
      <c r="AD6" s="250"/>
      <c r="AE6" s="250"/>
      <c r="AF6" s="250"/>
      <c r="AG6" s="250"/>
      <c r="AH6" s="250"/>
      <c r="AI6" s="250"/>
      <c r="AJ6" s="250"/>
      <c r="AK6" s="22"/>
      <c r="AL6" s="22"/>
      <c r="AM6" s="22"/>
      <c r="AN6" s="22"/>
      <c r="AO6" s="22"/>
      <c r="AP6" s="22"/>
      <c r="AQ6" s="22"/>
      <c r="AR6" s="20"/>
      <c r="BE6" s="247"/>
      <c r="BS6" s="17" t="s">
        <v>6</v>
      </c>
    </row>
    <row r="7" spans="1:74" s="1" customFormat="1" ht="12" customHeight="1">
      <c r="B7" s="21"/>
      <c r="C7" s="22"/>
      <c r="D7" s="29" t="s">
        <v>18</v>
      </c>
      <c r="E7" s="22"/>
      <c r="F7" s="22"/>
      <c r="G7" s="22"/>
      <c r="H7" s="22"/>
      <c r="I7" s="22"/>
      <c r="J7" s="22"/>
      <c r="K7" s="27" t="s">
        <v>1</v>
      </c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9" t="s">
        <v>19</v>
      </c>
      <c r="AL7" s="22"/>
      <c r="AM7" s="22"/>
      <c r="AN7" s="27" t="s">
        <v>1</v>
      </c>
      <c r="AO7" s="22"/>
      <c r="AP7" s="22"/>
      <c r="AQ7" s="22"/>
      <c r="AR7" s="20"/>
      <c r="BE7" s="247"/>
      <c r="BS7" s="17" t="s">
        <v>6</v>
      </c>
    </row>
    <row r="8" spans="1:74" s="1" customFormat="1" ht="12" customHeight="1">
      <c r="B8" s="21"/>
      <c r="C8" s="22"/>
      <c r="D8" s="29" t="s">
        <v>20</v>
      </c>
      <c r="E8" s="22"/>
      <c r="F8" s="22"/>
      <c r="G8" s="22"/>
      <c r="H8" s="22"/>
      <c r="I8" s="22"/>
      <c r="J8" s="22"/>
      <c r="K8" s="27" t="s">
        <v>21</v>
      </c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9" t="s">
        <v>22</v>
      </c>
      <c r="AL8" s="22"/>
      <c r="AM8" s="22"/>
      <c r="AN8" s="30" t="s">
        <v>23</v>
      </c>
      <c r="AO8" s="22"/>
      <c r="AP8" s="22"/>
      <c r="AQ8" s="22"/>
      <c r="AR8" s="20"/>
      <c r="BE8" s="247"/>
      <c r="BS8" s="17" t="s">
        <v>6</v>
      </c>
    </row>
    <row r="9" spans="1:74" s="1" customFormat="1" ht="14.45" customHeight="1">
      <c r="B9" s="21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0"/>
      <c r="BE9" s="247"/>
      <c r="BS9" s="17" t="s">
        <v>6</v>
      </c>
    </row>
    <row r="10" spans="1:74" s="1" customFormat="1" ht="12" customHeight="1">
      <c r="B10" s="21"/>
      <c r="C10" s="22"/>
      <c r="D10" s="29" t="s">
        <v>24</v>
      </c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9" t="s">
        <v>25</v>
      </c>
      <c r="AL10" s="22"/>
      <c r="AM10" s="22"/>
      <c r="AN10" s="27" t="s">
        <v>1</v>
      </c>
      <c r="AO10" s="22"/>
      <c r="AP10" s="22"/>
      <c r="AQ10" s="22"/>
      <c r="AR10" s="20"/>
      <c r="BE10" s="247"/>
      <c r="BS10" s="17" t="s">
        <v>6</v>
      </c>
    </row>
    <row r="11" spans="1:74" s="1" customFormat="1" ht="18.399999999999999" customHeight="1">
      <c r="B11" s="21"/>
      <c r="C11" s="22"/>
      <c r="D11" s="22"/>
      <c r="E11" s="27" t="s">
        <v>21</v>
      </c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9" t="s">
        <v>26</v>
      </c>
      <c r="AL11" s="22"/>
      <c r="AM11" s="22"/>
      <c r="AN11" s="27" t="s">
        <v>1</v>
      </c>
      <c r="AO11" s="22"/>
      <c r="AP11" s="22"/>
      <c r="AQ11" s="22"/>
      <c r="AR11" s="20"/>
      <c r="BE11" s="247"/>
      <c r="BS11" s="17" t="s">
        <v>6</v>
      </c>
    </row>
    <row r="12" spans="1:74" s="1" customFormat="1" ht="6.95" customHeight="1">
      <c r="B12" s="21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0"/>
      <c r="BE12" s="247"/>
      <c r="BS12" s="17" t="s">
        <v>6</v>
      </c>
    </row>
    <row r="13" spans="1:74" s="1" customFormat="1" ht="12" customHeight="1">
      <c r="B13" s="21"/>
      <c r="C13" s="22"/>
      <c r="D13" s="29" t="s">
        <v>27</v>
      </c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9" t="s">
        <v>25</v>
      </c>
      <c r="AL13" s="22"/>
      <c r="AM13" s="22"/>
      <c r="AN13" s="31" t="s">
        <v>28</v>
      </c>
      <c r="AO13" s="22"/>
      <c r="AP13" s="22"/>
      <c r="AQ13" s="22"/>
      <c r="AR13" s="20"/>
      <c r="BE13" s="247"/>
      <c r="BS13" s="17" t="s">
        <v>6</v>
      </c>
    </row>
    <row r="14" spans="1:74" ht="12.75">
      <c r="B14" s="21"/>
      <c r="C14" s="22"/>
      <c r="D14" s="22"/>
      <c r="E14" s="252" t="s">
        <v>28</v>
      </c>
      <c r="F14" s="253"/>
      <c r="G14" s="253"/>
      <c r="H14" s="253"/>
      <c r="I14" s="253"/>
      <c r="J14" s="253"/>
      <c r="K14" s="253"/>
      <c r="L14" s="253"/>
      <c r="M14" s="253"/>
      <c r="N14" s="253"/>
      <c r="O14" s="253"/>
      <c r="P14" s="253"/>
      <c r="Q14" s="253"/>
      <c r="R14" s="253"/>
      <c r="S14" s="253"/>
      <c r="T14" s="253"/>
      <c r="U14" s="253"/>
      <c r="V14" s="253"/>
      <c r="W14" s="253"/>
      <c r="X14" s="253"/>
      <c r="Y14" s="253"/>
      <c r="Z14" s="253"/>
      <c r="AA14" s="253"/>
      <c r="AB14" s="253"/>
      <c r="AC14" s="253"/>
      <c r="AD14" s="253"/>
      <c r="AE14" s="253"/>
      <c r="AF14" s="253"/>
      <c r="AG14" s="253"/>
      <c r="AH14" s="253"/>
      <c r="AI14" s="253"/>
      <c r="AJ14" s="253"/>
      <c r="AK14" s="29" t="s">
        <v>26</v>
      </c>
      <c r="AL14" s="22"/>
      <c r="AM14" s="22"/>
      <c r="AN14" s="31" t="s">
        <v>28</v>
      </c>
      <c r="AO14" s="22"/>
      <c r="AP14" s="22"/>
      <c r="AQ14" s="22"/>
      <c r="AR14" s="20"/>
      <c r="BE14" s="247"/>
      <c r="BS14" s="17" t="s">
        <v>6</v>
      </c>
    </row>
    <row r="15" spans="1:74" s="1" customFormat="1" ht="6.95" customHeight="1">
      <c r="B15" s="21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0"/>
      <c r="BE15" s="247"/>
      <c r="BS15" s="17" t="s">
        <v>4</v>
      </c>
    </row>
    <row r="16" spans="1:74" s="1" customFormat="1" ht="12" customHeight="1">
      <c r="B16" s="21"/>
      <c r="C16" s="22"/>
      <c r="D16" s="29" t="s">
        <v>29</v>
      </c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9" t="s">
        <v>25</v>
      </c>
      <c r="AL16" s="22"/>
      <c r="AM16" s="22"/>
      <c r="AN16" s="27" t="s">
        <v>1</v>
      </c>
      <c r="AO16" s="22"/>
      <c r="AP16" s="22"/>
      <c r="AQ16" s="22"/>
      <c r="AR16" s="20"/>
      <c r="BE16" s="247"/>
      <c r="BS16" s="17" t="s">
        <v>4</v>
      </c>
    </row>
    <row r="17" spans="1:71" s="1" customFormat="1" ht="18.399999999999999" customHeight="1">
      <c r="B17" s="21"/>
      <c r="C17" s="22"/>
      <c r="D17" s="22"/>
      <c r="E17" s="27" t="s">
        <v>21</v>
      </c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9" t="s">
        <v>26</v>
      </c>
      <c r="AL17" s="22"/>
      <c r="AM17" s="22"/>
      <c r="AN17" s="27" t="s">
        <v>1</v>
      </c>
      <c r="AO17" s="22"/>
      <c r="AP17" s="22"/>
      <c r="AQ17" s="22"/>
      <c r="AR17" s="20"/>
      <c r="BE17" s="247"/>
      <c r="BS17" s="17" t="s">
        <v>4</v>
      </c>
    </row>
    <row r="18" spans="1:71" s="1" customFormat="1" ht="6.95" customHeight="1">
      <c r="B18" s="21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0"/>
      <c r="BE18" s="247"/>
      <c r="BS18" s="17" t="s">
        <v>6</v>
      </c>
    </row>
    <row r="19" spans="1:71" s="1" customFormat="1" ht="12" customHeight="1">
      <c r="B19" s="21"/>
      <c r="C19" s="22"/>
      <c r="D19" s="29" t="s">
        <v>30</v>
      </c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9" t="s">
        <v>25</v>
      </c>
      <c r="AL19" s="22"/>
      <c r="AM19" s="22"/>
      <c r="AN19" s="27" t="s">
        <v>1</v>
      </c>
      <c r="AO19" s="22"/>
      <c r="AP19" s="22"/>
      <c r="AQ19" s="22"/>
      <c r="AR19" s="20"/>
      <c r="BE19" s="247"/>
      <c r="BS19" s="17" t="s">
        <v>6</v>
      </c>
    </row>
    <row r="20" spans="1:71" s="1" customFormat="1" ht="18.399999999999999" customHeight="1">
      <c r="B20" s="21"/>
      <c r="C20" s="22"/>
      <c r="D20" s="22"/>
      <c r="E20" s="27" t="s">
        <v>31</v>
      </c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9" t="s">
        <v>26</v>
      </c>
      <c r="AL20" s="22"/>
      <c r="AM20" s="22"/>
      <c r="AN20" s="27" t="s">
        <v>1</v>
      </c>
      <c r="AO20" s="22"/>
      <c r="AP20" s="22"/>
      <c r="AQ20" s="22"/>
      <c r="AR20" s="20"/>
      <c r="BE20" s="247"/>
      <c r="BS20" s="17" t="s">
        <v>32</v>
      </c>
    </row>
    <row r="21" spans="1:71" s="1" customFormat="1" ht="6.95" customHeight="1">
      <c r="B21" s="21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0"/>
      <c r="BE21" s="247"/>
    </row>
    <row r="22" spans="1:71" s="1" customFormat="1" ht="12" customHeight="1">
      <c r="B22" s="21"/>
      <c r="C22" s="22"/>
      <c r="D22" s="29" t="s">
        <v>33</v>
      </c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0"/>
      <c r="BE22" s="247"/>
    </row>
    <row r="23" spans="1:71" s="1" customFormat="1" ht="16.5" customHeight="1">
      <c r="B23" s="21"/>
      <c r="C23" s="22"/>
      <c r="D23" s="22"/>
      <c r="E23" s="254" t="s">
        <v>1</v>
      </c>
      <c r="F23" s="254"/>
      <c r="G23" s="254"/>
      <c r="H23" s="254"/>
      <c r="I23" s="254"/>
      <c r="J23" s="254"/>
      <c r="K23" s="254"/>
      <c r="L23" s="254"/>
      <c r="M23" s="254"/>
      <c r="N23" s="254"/>
      <c r="O23" s="254"/>
      <c r="P23" s="254"/>
      <c r="Q23" s="254"/>
      <c r="R23" s="254"/>
      <c r="S23" s="254"/>
      <c r="T23" s="254"/>
      <c r="U23" s="254"/>
      <c r="V23" s="254"/>
      <c r="W23" s="254"/>
      <c r="X23" s="254"/>
      <c r="Y23" s="254"/>
      <c r="Z23" s="254"/>
      <c r="AA23" s="254"/>
      <c r="AB23" s="254"/>
      <c r="AC23" s="254"/>
      <c r="AD23" s="254"/>
      <c r="AE23" s="254"/>
      <c r="AF23" s="254"/>
      <c r="AG23" s="254"/>
      <c r="AH23" s="254"/>
      <c r="AI23" s="254"/>
      <c r="AJ23" s="254"/>
      <c r="AK23" s="254"/>
      <c r="AL23" s="254"/>
      <c r="AM23" s="254"/>
      <c r="AN23" s="254"/>
      <c r="AO23" s="22"/>
      <c r="AP23" s="22"/>
      <c r="AQ23" s="22"/>
      <c r="AR23" s="20"/>
      <c r="BE23" s="247"/>
    </row>
    <row r="24" spans="1:71" s="1" customFormat="1" ht="6.95" customHeight="1">
      <c r="B24" s="21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0"/>
      <c r="BE24" s="247"/>
    </row>
    <row r="25" spans="1:71" s="1" customFormat="1" ht="6.95" customHeight="1">
      <c r="B25" s="21"/>
      <c r="C25" s="22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22"/>
      <c r="AQ25" s="22"/>
      <c r="AR25" s="20"/>
      <c r="BE25" s="247"/>
    </row>
    <row r="26" spans="1:71" s="2" customFormat="1" ht="25.9" customHeight="1">
      <c r="A26" s="34"/>
      <c r="B26" s="35"/>
      <c r="C26" s="36"/>
      <c r="D26" s="37" t="s">
        <v>34</v>
      </c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255">
        <f>ROUND(AG94,2)</f>
        <v>0</v>
      </c>
      <c r="AL26" s="256"/>
      <c r="AM26" s="256"/>
      <c r="AN26" s="256"/>
      <c r="AO26" s="256"/>
      <c r="AP26" s="36"/>
      <c r="AQ26" s="36"/>
      <c r="AR26" s="39"/>
      <c r="BE26" s="247"/>
    </row>
    <row r="27" spans="1:71" s="2" customFormat="1" ht="6.95" customHeight="1">
      <c r="A27" s="34"/>
      <c r="B27" s="35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  <c r="AM27" s="36"/>
      <c r="AN27" s="36"/>
      <c r="AO27" s="36"/>
      <c r="AP27" s="36"/>
      <c r="AQ27" s="36"/>
      <c r="AR27" s="39"/>
      <c r="BE27" s="247"/>
    </row>
    <row r="28" spans="1:71" s="2" customFormat="1" ht="12.75">
      <c r="A28" s="34"/>
      <c r="B28" s="35"/>
      <c r="C28" s="36"/>
      <c r="D28" s="36"/>
      <c r="E28" s="36"/>
      <c r="F28" s="36"/>
      <c r="G28" s="36"/>
      <c r="H28" s="36"/>
      <c r="I28" s="36"/>
      <c r="J28" s="36"/>
      <c r="K28" s="36"/>
      <c r="L28" s="257" t="s">
        <v>35</v>
      </c>
      <c r="M28" s="257"/>
      <c r="N28" s="257"/>
      <c r="O28" s="257"/>
      <c r="P28" s="257"/>
      <c r="Q28" s="36"/>
      <c r="R28" s="36"/>
      <c r="S28" s="36"/>
      <c r="T28" s="36"/>
      <c r="U28" s="36"/>
      <c r="V28" s="36"/>
      <c r="W28" s="257" t="s">
        <v>36</v>
      </c>
      <c r="X28" s="257"/>
      <c r="Y28" s="257"/>
      <c r="Z28" s="257"/>
      <c r="AA28" s="257"/>
      <c r="AB28" s="257"/>
      <c r="AC28" s="257"/>
      <c r="AD28" s="257"/>
      <c r="AE28" s="257"/>
      <c r="AF28" s="36"/>
      <c r="AG28" s="36"/>
      <c r="AH28" s="36"/>
      <c r="AI28" s="36"/>
      <c r="AJ28" s="36"/>
      <c r="AK28" s="257" t="s">
        <v>37</v>
      </c>
      <c r="AL28" s="257"/>
      <c r="AM28" s="257"/>
      <c r="AN28" s="257"/>
      <c r="AO28" s="257"/>
      <c r="AP28" s="36"/>
      <c r="AQ28" s="36"/>
      <c r="AR28" s="39"/>
      <c r="BE28" s="247"/>
    </row>
    <row r="29" spans="1:71" s="3" customFormat="1" ht="14.45" customHeight="1">
      <c r="B29" s="40"/>
      <c r="C29" s="41"/>
      <c r="D29" s="29" t="s">
        <v>38</v>
      </c>
      <c r="E29" s="41"/>
      <c r="F29" s="29" t="s">
        <v>39</v>
      </c>
      <c r="G29" s="41"/>
      <c r="H29" s="41"/>
      <c r="I29" s="41"/>
      <c r="J29" s="41"/>
      <c r="K29" s="41"/>
      <c r="L29" s="260">
        <v>0.21</v>
      </c>
      <c r="M29" s="259"/>
      <c r="N29" s="259"/>
      <c r="O29" s="259"/>
      <c r="P29" s="259"/>
      <c r="Q29" s="41"/>
      <c r="R29" s="41"/>
      <c r="S29" s="41"/>
      <c r="T29" s="41"/>
      <c r="U29" s="41"/>
      <c r="V29" s="41"/>
      <c r="W29" s="258">
        <f>ROUND(AZ94, 2)</f>
        <v>0</v>
      </c>
      <c r="X29" s="259"/>
      <c r="Y29" s="259"/>
      <c r="Z29" s="259"/>
      <c r="AA29" s="259"/>
      <c r="AB29" s="259"/>
      <c r="AC29" s="259"/>
      <c r="AD29" s="259"/>
      <c r="AE29" s="259"/>
      <c r="AF29" s="41"/>
      <c r="AG29" s="41"/>
      <c r="AH29" s="41"/>
      <c r="AI29" s="41"/>
      <c r="AJ29" s="41"/>
      <c r="AK29" s="258">
        <f>ROUND(AV94, 2)</f>
        <v>0</v>
      </c>
      <c r="AL29" s="259"/>
      <c r="AM29" s="259"/>
      <c r="AN29" s="259"/>
      <c r="AO29" s="259"/>
      <c r="AP29" s="41"/>
      <c r="AQ29" s="41"/>
      <c r="AR29" s="42"/>
      <c r="BE29" s="248"/>
    </row>
    <row r="30" spans="1:71" s="3" customFormat="1" ht="14.45" customHeight="1">
      <c r="B30" s="40"/>
      <c r="C30" s="41"/>
      <c r="D30" s="41"/>
      <c r="E30" s="41"/>
      <c r="F30" s="29" t="s">
        <v>40</v>
      </c>
      <c r="G30" s="41"/>
      <c r="H30" s="41"/>
      <c r="I30" s="41"/>
      <c r="J30" s="41"/>
      <c r="K30" s="41"/>
      <c r="L30" s="260">
        <v>0.12</v>
      </c>
      <c r="M30" s="259"/>
      <c r="N30" s="259"/>
      <c r="O30" s="259"/>
      <c r="P30" s="259"/>
      <c r="Q30" s="41"/>
      <c r="R30" s="41"/>
      <c r="S30" s="41"/>
      <c r="T30" s="41"/>
      <c r="U30" s="41"/>
      <c r="V30" s="41"/>
      <c r="W30" s="258">
        <f>ROUND(BA94, 2)</f>
        <v>0</v>
      </c>
      <c r="X30" s="259"/>
      <c r="Y30" s="259"/>
      <c r="Z30" s="259"/>
      <c r="AA30" s="259"/>
      <c r="AB30" s="259"/>
      <c r="AC30" s="259"/>
      <c r="AD30" s="259"/>
      <c r="AE30" s="259"/>
      <c r="AF30" s="41"/>
      <c r="AG30" s="41"/>
      <c r="AH30" s="41"/>
      <c r="AI30" s="41"/>
      <c r="AJ30" s="41"/>
      <c r="AK30" s="258">
        <f>ROUND(AW94, 2)</f>
        <v>0</v>
      </c>
      <c r="AL30" s="259"/>
      <c r="AM30" s="259"/>
      <c r="AN30" s="259"/>
      <c r="AO30" s="259"/>
      <c r="AP30" s="41"/>
      <c r="AQ30" s="41"/>
      <c r="AR30" s="42"/>
      <c r="BE30" s="248"/>
    </row>
    <row r="31" spans="1:71" s="3" customFormat="1" ht="14.45" hidden="1" customHeight="1">
      <c r="B31" s="40"/>
      <c r="C31" s="41"/>
      <c r="D31" s="41"/>
      <c r="E31" s="41"/>
      <c r="F31" s="29" t="s">
        <v>41</v>
      </c>
      <c r="G31" s="41"/>
      <c r="H31" s="41"/>
      <c r="I31" s="41"/>
      <c r="J31" s="41"/>
      <c r="K31" s="41"/>
      <c r="L31" s="260">
        <v>0.21</v>
      </c>
      <c r="M31" s="259"/>
      <c r="N31" s="259"/>
      <c r="O31" s="259"/>
      <c r="P31" s="259"/>
      <c r="Q31" s="41"/>
      <c r="R31" s="41"/>
      <c r="S31" s="41"/>
      <c r="T31" s="41"/>
      <c r="U31" s="41"/>
      <c r="V31" s="41"/>
      <c r="W31" s="258">
        <f>ROUND(BB94, 2)</f>
        <v>0</v>
      </c>
      <c r="X31" s="259"/>
      <c r="Y31" s="259"/>
      <c r="Z31" s="259"/>
      <c r="AA31" s="259"/>
      <c r="AB31" s="259"/>
      <c r="AC31" s="259"/>
      <c r="AD31" s="259"/>
      <c r="AE31" s="259"/>
      <c r="AF31" s="41"/>
      <c r="AG31" s="41"/>
      <c r="AH31" s="41"/>
      <c r="AI31" s="41"/>
      <c r="AJ31" s="41"/>
      <c r="AK31" s="258">
        <v>0</v>
      </c>
      <c r="AL31" s="259"/>
      <c r="AM31" s="259"/>
      <c r="AN31" s="259"/>
      <c r="AO31" s="259"/>
      <c r="AP31" s="41"/>
      <c r="AQ31" s="41"/>
      <c r="AR31" s="42"/>
      <c r="BE31" s="248"/>
    </row>
    <row r="32" spans="1:71" s="3" customFormat="1" ht="14.45" hidden="1" customHeight="1">
      <c r="B32" s="40"/>
      <c r="C32" s="41"/>
      <c r="D32" s="41"/>
      <c r="E32" s="41"/>
      <c r="F32" s="29" t="s">
        <v>42</v>
      </c>
      <c r="G32" s="41"/>
      <c r="H32" s="41"/>
      <c r="I32" s="41"/>
      <c r="J32" s="41"/>
      <c r="K32" s="41"/>
      <c r="L32" s="260">
        <v>0.12</v>
      </c>
      <c r="M32" s="259"/>
      <c r="N32" s="259"/>
      <c r="O32" s="259"/>
      <c r="P32" s="259"/>
      <c r="Q32" s="41"/>
      <c r="R32" s="41"/>
      <c r="S32" s="41"/>
      <c r="T32" s="41"/>
      <c r="U32" s="41"/>
      <c r="V32" s="41"/>
      <c r="W32" s="258">
        <f>ROUND(BC94, 2)</f>
        <v>0</v>
      </c>
      <c r="X32" s="259"/>
      <c r="Y32" s="259"/>
      <c r="Z32" s="259"/>
      <c r="AA32" s="259"/>
      <c r="AB32" s="259"/>
      <c r="AC32" s="259"/>
      <c r="AD32" s="259"/>
      <c r="AE32" s="259"/>
      <c r="AF32" s="41"/>
      <c r="AG32" s="41"/>
      <c r="AH32" s="41"/>
      <c r="AI32" s="41"/>
      <c r="AJ32" s="41"/>
      <c r="AK32" s="258">
        <v>0</v>
      </c>
      <c r="AL32" s="259"/>
      <c r="AM32" s="259"/>
      <c r="AN32" s="259"/>
      <c r="AO32" s="259"/>
      <c r="AP32" s="41"/>
      <c r="AQ32" s="41"/>
      <c r="AR32" s="42"/>
      <c r="BE32" s="248"/>
    </row>
    <row r="33" spans="1:57" s="3" customFormat="1" ht="14.45" hidden="1" customHeight="1">
      <c r="B33" s="40"/>
      <c r="C33" s="41"/>
      <c r="D33" s="41"/>
      <c r="E33" s="41"/>
      <c r="F33" s="29" t="s">
        <v>43</v>
      </c>
      <c r="G33" s="41"/>
      <c r="H33" s="41"/>
      <c r="I33" s="41"/>
      <c r="J33" s="41"/>
      <c r="K33" s="41"/>
      <c r="L33" s="260">
        <v>0</v>
      </c>
      <c r="M33" s="259"/>
      <c r="N33" s="259"/>
      <c r="O33" s="259"/>
      <c r="P33" s="259"/>
      <c r="Q33" s="41"/>
      <c r="R33" s="41"/>
      <c r="S33" s="41"/>
      <c r="T33" s="41"/>
      <c r="U33" s="41"/>
      <c r="V33" s="41"/>
      <c r="W33" s="258">
        <f>ROUND(BD94, 2)</f>
        <v>0</v>
      </c>
      <c r="X33" s="259"/>
      <c r="Y33" s="259"/>
      <c r="Z33" s="259"/>
      <c r="AA33" s="259"/>
      <c r="AB33" s="259"/>
      <c r="AC33" s="259"/>
      <c r="AD33" s="259"/>
      <c r="AE33" s="259"/>
      <c r="AF33" s="41"/>
      <c r="AG33" s="41"/>
      <c r="AH33" s="41"/>
      <c r="AI33" s="41"/>
      <c r="AJ33" s="41"/>
      <c r="AK33" s="258">
        <v>0</v>
      </c>
      <c r="AL33" s="259"/>
      <c r="AM33" s="259"/>
      <c r="AN33" s="259"/>
      <c r="AO33" s="259"/>
      <c r="AP33" s="41"/>
      <c r="AQ33" s="41"/>
      <c r="AR33" s="42"/>
      <c r="BE33" s="248"/>
    </row>
    <row r="34" spans="1:57" s="2" customFormat="1" ht="6.95" customHeight="1">
      <c r="A34" s="34"/>
      <c r="B34" s="35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6"/>
      <c r="AL34" s="36"/>
      <c r="AM34" s="36"/>
      <c r="AN34" s="36"/>
      <c r="AO34" s="36"/>
      <c r="AP34" s="36"/>
      <c r="AQ34" s="36"/>
      <c r="AR34" s="39"/>
      <c r="BE34" s="247"/>
    </row>
    <row r="35" spans="1:57" s="2" customFormat="1" ht="25.9" customHeight="1">
      <c r="A35" s="34"/>
      <c r="B35" s="35"/>
      <c r="C35" s="43"/>
      <c r="D35" s="44" t="s">
        <v>44</v>
      </c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6" t="s">
        <v>45</v>
      </c>
      <c r="U35" s="45"/>
      <c r="V35" s="45"/>
      <c r="W35" s="45"/>
      <c r="X35" s="261" t="s">
        <v>46</v>
      </c>
      <c r="Y35" s="262"/>
      <c r="Z35" s="262"/>
      <c r="AA35" s="262"/>
      <c r="AB35" s="262"/>
      <c r="AC35" s="45"/>
      <c r="AD35" s="45"/>
      <c r="AE35" s="45"/>
      <c r="AF35" s="45"/>
      <c r="AG35" s="45"/>
      <c r="AH35" s="45"/>
      <c r="AI35" s="45"/>
      <c r="AJ35" s="45"/>
      <c r="AK35" s="263">
        <f>SUM(AK26:AK33)</f>
        <v>0</v>
      </c>
      <c r="AL35" s="262"/>
      <c r="AM35" s="262"/>
      <c r="AN35" s="262"/>
      <c r="AO35" s="264"/>
      <c r="AP35" s="43"/>
      <c r="AQ35" s="43"/>
      <c r="AR35" s="39"/>
      <c r="BE35" s="34"/>
    </row>
    <row r="36" spans="1:57" s="2" customFormat="1" ht="6.95" customHeight="1">
      <c r="A36" s="34"/>
      <c r="B36" s="35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36"/>
      <c r="AK36" s="36"/>
      <c r="AL36" s="36"/>
      <c r="AM36" s="36"/>
      <c r="AN36" s="36"/>
      <c r="AO36" s="36"/>
      <c r="AP36" s="36"/>
      <c r="AQ36" s="36"/>
      <c r="AR36" s="39"/>
      <c r="BE36" s="34"/>
    </row>
    <row r="37" spans="1:57" s="2" customFormat="1" ht="14.45" customHeight="1">
      <c r="A37" s="34"/>
      <c r="B37" s="35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  <c r="AJ37" s="36"/>
      <c r="AK37" s="36"/>
      <c r="AL37" s="36"/>
      <c r="AM37" s="36"/>
      <c r="AN37" s="36"/>
      <c r="AO37" s="36"/>
      <c r="AP37" s="36"/>
      <c r="AQ37" s="36"/>
      <c r="AR37" s="39"/>
      <c r="BE37" s="34"/>
    </row>
    <row r="38" spans="1:57" s="1" customFormat="1" ht="14.45" customHeight="1">
      <c r="B38" s="21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0"/>
    </row>
    <row r="39" spans="1:57" s="1" customFormat="1" ht="14.45" customHeight="1">
      <c r="B39" s="21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0"/>
    </row>
    <row r="40" spans="1:57" s="1" customFormat="1" ht="14.45" customHeight="1">
      <c r="B40" s="21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0"/>
    </row>
    <row r="41" spans="1:57" s="1" customFormat="1" ht="14.45" customHeight="1">
      <c r="B41" s="21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0"/>
    </row>
    <row r="42" spans="1:57" s="1" customFormat="1" ht="14.45" customHeight="1">
      <c r="B42" s="21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0"/>
    </row>
    <row r="43" spans="1:57" s="1" customFormat="1" ht="14.45" customHeight="1">
      <c r="B43" s="21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0"/>
    </row>
    <row r="44" spans="1:57" s="1" customFormat="1" ht="14.45" customHeight="1">
      <c r="B44" s="21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0"/>
    </row>
    <row r="45" spans="1:57" s="1" customFormat="1" ht="14.45" customHeight="1">
      <c r="B45" s="21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0"/>
    </row>
    <row r="46" spans="1:57" s="1" customFormat="1" ht="14.45" customHeight="1">
      <c r="B46" s="21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0"/>
    </row>
    <row r="47" spans="1:57" s="1" customFormat="1" ht="14.45" customHeight="1">
      <c r="B47" s="21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0"/>
    </row>
    <row r="48" spans="1:57" s="1" customFormat="1" ht="14.45" customHeight="1">
      <c r="B48" s="21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0"/>
    </row>
    <row r="49" spans="1:57" s="2" customFormat="1" ht="14.45" customHeight="1">
      <c r="B49" s="47"/>
      <c r="C49" s="48"/>
      <c r="D49" s="49" t="s">
        <v>47</v>
      </c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49" t="s">
        <v>48</v>
      </c>
      <c r="AI49" s="50"/>
      <c r="AJ49" s="50"/>
      <c r="AK49" s="50"/>
      <c r="AL49" s="50"/>
      <c r="AM49" s="50"/>
      <c r="AN49" s="50"/>
      <c r="AO49" s="50"/>
      <c r="AP49" s="48"/>
      <c r="AQ49" s="48"/>
      <c r="AR49" s="51"/>
    </row>
    <row r="50" spans="1:57" ht="11.25">
      <c r="B50" s="21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0"/>
    </row>
    <row r="51" spans="1:57" ht="11.25">
      <c r="B51" s="21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0"/>
    </row>
    <row r="52" spans="1:57" ht="11.25">
      <c r="B52" s="21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0"/>
    </row>
    <row r="53" spans="1:57" ht="11.25">
      <c r="B53" s="21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0"/>
    </row>
    <row r="54" spans="1:57" ht="11.25">
      <c r="B54" s="21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0"/>
    </row>
    <row r="55" spans="1:57" ht="11.25">
      <c r="B55" s="21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0"/>
    </row>
    <row r="56" spans="1:57" ht="11.25">
      <c r="B56" s="21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0"/>
    </row>
    <row r="57" spans="1:57" ht="11.25">
      <c r="B57" s="21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0"/>
    </row>
    <row r="58" spans="1:57" ht="11.25">
      <c r="B58" s="21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0"/>
    </row>
    <row r="59" spans="1:57" ht="11.25"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0"/>
    </row>
    <row r="60" spans="1:57" s="2" customFormat="1" ht="12.75">
      <c r="A60" s="34"/>
      <c r="B60" s="35"/>
      <c r="C60" s="36"/>
      <c r="D60" s="52" t="s">
        <v>49</v>
      </c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52" t="s">
        <v>50</v>
      </c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52" t="s">
        <v>49</v>
      </c>
      <c r="AI60" s="38"/>
      <c r="AJ60" s="38"/>
      <c r="AK60" s="38"/>
      <c r="AL60" s="38"/>
      <c r="AM60" s="52" t="s">
        <v>50</v>
      </c>
      <c r="AN60" s="38"/>
      <c r="AO60" s="38"/>
      <c r="AP60" s="36"/>
      <c r="AQ60" s="36"/>
      <c r="AR60" s="39"/>
      <c r="BE60" s="34"/>
    </row>
    <row r="61" spans="1:57" ht="11.25">
      <c r="B61" s="21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0"/>
    </row>
    <row r="62" spans="1:57" ht="11.25">
      <c r="B62" s="21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  <c r="AR62" s="20"/>
    </row>
    <row r="63" spans="1:57" ht="11.25">
      <c r="B63" s="21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0"/>
    </row>
    <row r="64" spans="1:57" s="2" customFormat="1" ht="12.75">
      <c r="A64" s="34"/>
      <c r="B64" s="35"/>
      <c r="C64" s="36"/>
      <c r="D64" s="49" t="s">
        <v>51</v>
      </c>
      <c r="E64" s="53"/>
      <c r="F64" s="53"/>
      <c r="G64" s="53"/>
      <c r="H64" s="53"/>
      <c r="I64" s="53"/>
      <c r="J64" s="53"/>
      <c r="K64" s="53"/>
      <c r="L64" s="53"/>
      <c r="M64" s="53"/>
      <c r="N64" s="53"/>
      <c r="O64" s="53"/>
      <c r="P64" s="53"/>
      <c r="Q64" s="53"/>
      <c r="R64" s="53"/>
      <c r="S64" s="53"/>
      <c r="T64" s="53"/>
      <c r="U64" s="53"/>
      <c r="V64" s="53"/>
      <c r="W64" s="53"/>
      <c r="X64" s="53"/>
      <c r="Y64" s="53"/>
      <c r="Z64" s="53"/>
      <c r="AA64" s="53"/>
      <c r="AB64" s="53"/>
      <c r="AC64" s="53"/>
      <c r="AD64" s="53"/>
      <c r="AE64" s="53"/>
      <c r="AF64" s="53"/>
      <c r="AG64" s="53"/>
      <c r="AH64" s="49" t="s">
        <v>52</v>
      </c>
      <c r="AI64" s="53"/>
      <c r="AJ64" s="53"/>
      <c r="AK64" s="53"/>
      <c r="AL64" s="53"/>
      <c r="AM64" s="53"/>
      <c r="AN64" s="53"/>
      <c r="AO64" s="53"/>
      <c r="AP64" s="36"/>
      <c r="AQ64" s="36"/>
      <c r="AR64" s="39"/>
      <c r="BE64" s="34"/>
    </row>
    <row r="65" spans="1:57" ht="11.25">
      <c r="B65" s="21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  <c r="AR65" s="20"/>
    </row>
    <row r="66" spans="1:57" ht="11.25">
      <c r="B66" s="21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22"/>
      <c r="AR66" s="20"/>
    </row>
    <row r="67" spans="1:57" ht="11.25">
      <c r="B67" s="21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  <c r="AR67" s="20"/>
    </row>
    <row r="68" spans="1:57" ht="11.25">
      <c r="B68" s="21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  <c r="AQ68" s="22"/>
      <c r="AR68" s="20"/>
    </row>
    <row r="69" spans="1:57" ht="11.25">
      <c r="B69" s="21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  <c r="AR69" s="20"/>
    </row>
    <row r="70" spans="1:57" ht="11.25">
      <c r="B70" s="21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  <c r="AR70" s="20"/>
    </row>
    <row r="71" spans="1:57" ht="11.25">
      <c r="B71" s="21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  <c r="AQ71" s="22"/>
      <c r="AR71" s="20"/>
    </row>
    <row r="72" spans="1:57" ht="11.25">
      <c r="B72" s="21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  <c r="AQ72" s="22"/>
      <c r="AR72" s="20"/>
    </row>
    <row r="73" spans="1:57" ht="11.25">
      <c r="B73" s="21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  <c r="AQ73" s="22"/>
      <c r="AR73" s="20"/>
    </row>
    <row r="74" spans="1:57" ht="11.25">
      <c r="B74" s="21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  <c r="AQ74" s="22"/>
      <c r="AR74" s="20"/>
    </row>
    <row r="75" spans="1:57" s="2" customFormat="1" ht="12.75">
      <c r="A75" s="34"/>
      <c r="B75" s="35"/>
      <c r="C75" s="36"/>
      <c r="D75" s="52" t="s">
        <v>49</v>
      </c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38"/>
      <c r="S75" s="38"/>
      <c r="T75" s="38"/>
      <c r="U75" s="38"/>
      <c r="V75" s="52" t="s">
        <v>50</v>
      </c>
      <c r="W75" s="38"/>
      <c r="X75" s="38"/>
      <c r="Y75" s="38"/>
      <c r="Z75" s="38"/>
      <c r="AA75" s="38"/>
      <c r="AB75" s="38"/>
      <c r="AC75" s="38"/>
      <c r="AD75" s="38"/>
      <c r="AE75" s="38"/>
      <c r="AF75" s="38"/>
      <c r="AG75" s="38"/>
      <c r="AH75" s="52" t="s">
        <v>49</v>
      </c>
      <c r="AI75" s="38"/>
      <c r="AJ75" s="38"/>
      <c r="AK75" s="38"/>
      <c r="AL75" s="38"/>
      <c r="AM75" s="52" t="s">
        <v>50</v>
      </c>
      <c r="AN75" s="38"/>
      <c r="AO75" s="38"/>
      <c r="AP75" s="36"/>
      <c r="AQ75" s="36"/>
      <c r="AR75" s="39"/>
      <c r="BE75" s="34"/>
    </row>
    <row r="76" spans="1:57" s="2" customFormat="1" ht="11.25">
      <c r="A76" s="34"/>
      <c r="B76" s="35"/>
      <c r="C76" s="36"/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36"/>
      <c r="O76" s="36"/>
      <c r="P76" s="36"/>
      <c r="Q76" s="36"/>
      <c r="R76" s="36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  <c r="AF76" s="36"/>
      <c r="AG76" s="36"/>
      <c r="AH76" s="36"/>
      <c r="AI76" s="36"/>
      <c r="AJ76" s="36"/>
      <c r="AK76" s="36"/>
      <c r="AL76" s="36"/>
      <c r="AM76" s="36"/>
      <c r="AN76" s="36"/>
      <c r="AO76" s="36"/>
      <c r="AP76" s="36"/>
      <c r="AQ76" s="36"/>
      <c r="AR76" s="39"/>
      <c r="BE76" s="34"/>
    </row>
    <row r="77" spans="1:57" s="2" customFormat="1" ht="6.95" customHeight="1">
      <c r="A77" s="34"/>
      <c r="B77" s="54"/>
      <c r="C77" s="55"/>
      <c r="D77" s="55"/>
      <c r="E77" s="55"/>
      <c r="F77" s="55"/>
      <c r="G77" s="55"/>
      <c r="H77" s="55"/>
      <c r="I77" s="55"/>
      <c r="J77" s="55"/>
      <c r="K77" s="55"/>
      <c r="L77" s="55"/>
      <c r="M77" s="55"/>
      <c r="N77" s="55"/>
      <c r="O77" s="55"/>
      <c r="P77" s="55"/>
      <c r="Q77" s="55"/>
      <c r="R77" s="55"/>
      <c r="S77" s="55"/>
      <c r="T77" s="55"/>
      <c r="U77" s="55"/>
      <c r="V77" s="55"/>
      <c r="W77" s="55"/>
      <c r="X77" s="55"/>
      <c r="Y77" s="55"/>
      <c r="Z77" s="55"/>
      <c r="AA77" s="55"/>
      <c r="AB77" s="55"/>
      <c r="AC77" s="55"/>
      <c r="AD77" s="55"/>
      <c r="AE77" s="55"/>
      <c r="AF77" s="55"/>
      <c r="AG77" s="55"/>
      <c r="AH77" s="55"/>
      <c r="AI77" s="55"/>
      <c r="AJ77" s="55"/>
      <c r="AK77" s="55"/>
      <c r="AL77" s="55"/>
      <c r="AM77" s="55"/>
      <c r="AN77" s="55"/>
      <c r="AO77" s="55"/>
      <c r="AP77" s="55"/>
      <c r="AQ77" s="55"/>
      <c r="AR77" s="39"/>
      <c r="BE77" s="34"/>
    </row>
    <row r="81" spans="1:91" s="2" customFormat="1" ht="6.95" customHeight="1">
      <c r="A81" s="34"/>
      <c r="B81" s="56"/>
      <c r="C81" s="57"/>
      <c r="D81" s="57"/>
      <c r="E81" s="57"/>
      <c r="F81" s="57"/>
      <c r="G81" s="57"/>
      <c r="H81" s="57"/>
      <c r="I81" s="57"/>
      <c r="J81" s="57"/>
      <c r="K81" s="57"/>
      <c r="L81" s="57"/>
      <c r="M81" s="57"/>
      <c r="N81" s="57"/>
      <c r="O81" s="57"/>
      <c r="P81" s="57"/>
      <c r="Q81" s="57"/>
      <c r="R81" s="57"/>
      <c r="S81" s="57"/>
      <c r="T81" s="57"/>
      <c r="U81" s="57"/>
      <c r="V81" s="57"/>
      <c r="W81" s="57"/>
      <c r="X81" s="57"/>
      <c r="Y81" s="57"/>
      <c r="Z81" s="57"/>
      <c r="AA81" s="57"/>
      <c r="AB81" s="57"/>
      <c r="AC81" s="57"/>
      <c r="AD81" s="57"/>
      <c r="AE81" s="57"/>
      <c r="AF81" s="57"/>
      <c r="AG81" s="57"/>
      <c r="AH81" s="57"/>
      <c r="AI81" s="57"/>
      <c r="AJ81" s="57"/>
      <c r="AK81" s="57"/>
      <c r="AL81" s="57"/>
      <c r="AM81" s="57"/>
      <c r="AN81" s="57"/>
      <c r="AO81" s="57"/>
      <c r="AP81" s="57"/>
      <c r="AQ81" s="57"/>
      <c r="AR81" s="39"/>
      <c r="BE81" s="34"/>
    </row>
    <row r="82" spans="1:91" s="2" customFormat="1" ht="24.95" customHeight="1">
      <c r="A82" s="34"/>
      <c r="B82" s="35"/>
      <c r="C82" s="23" t="s">
        <v>53</v>
      </c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  <c r="AF82" s="36"/>
      <c r="AG82" s="36"/>
      <c r="AH82" s="36"/>
      <c r="AI82" s="36"/>
      <c r="AJ82" s="36"/>
      <c r="AK82" s="36"/>
      <c r="AL82" s="36"/>
      <c r="AM82" s="36"/>
      <c r="AN82" s="36"/>
      <c r="AO82" s="36"/>
      <c r="AP82" s="36"/>
      <c r="AQ82" s="36"/>
      <c r="AR82" s="39"/>
      <c r="BE82" s="34"/>
    </row>
    <row r="83" spans="1:91" s="2" customFormat="1" ht="6.95" customHeight="1">
      <c r="A83" s="34"/>
      <c r="B83" s="35"/>
      <c r="C83" s="36"/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6"/>
      <c r="O83" s="36"/>
      <c r="P83" s="36"/>
      <c r="Q83" s="36"/>
      <c r="R83" s="36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  <c r="AF83" s="36"/>
      <c r="AG83" s="36"/>
      <c r="AH83" s="36"/>
      <c r="AI83" s="36"/>
      <c r="AJ83" s="36"/>
      <c r="AK83" s="36"/>
      <c r="AL83" s="36"/>
      <c r="AM83" s="36"/>
      <c r="AN83" s="36"/>
      <c r="AO83" s="36"/>
      <c r="AP83" s="36"/>
      <c r="AQ83" s="36"/>
      <c r="AR83" s="39"/>
      <c r="BE83" s="34"/>
    </row>
    <row r="84" spans="1:91" s="4" customFormat="1" ht="12" customHeight="1">
      <c r="B84" s="58"/>
      <c r="C84" s="29" t="s">
        <v>13</v>
      </c>
      <c r="D84" s="59"/>
      <c r="E84" s="59"/>
      <c r="F84" s="59"/>
      <c r="G84" s="59"/>
      <c r="H84" s="59"/>
      <c r="I84" s="59"/>
      <c r="J84" s="59"/>
      <c r="K84" s="59"/>
      <c r="L84" s="59" t="str">
        <f>K5</f>
        <v>2025-03</v>
      </c>
      <c r="M84" s="59"/>
      <c r="N84" s="59"/>
      <c r="O84" s="59"/>
      <c r="P84" s="59"/>
      <c r="Q84" s="59"/>
      <c r="R84" s="59"/>
      <c r="S84" s="59"/>
      <c r="T84" s="59"/>
      <c r="U84" s="59"/>
      <c r="V84" s="59"/>
      <c r="W84" s="59"/>
      <c r="X84" s="59"/>
      <c r="Y84" s="59"/>
      <c r="Z84" s="59"/>
      <c r="AA84" s="59"/>
      <c r="AB84" s="59"/>
      <c r="AC84" s="59"/>
      <c r="AD84" s="59"/>
      <c r="AE84" s="59"/>
      <c r="AF84" s="59"/>
      <c r="AG84" s="59"/>
      <c r="AH84" s="59"/>
      <c r="AI84" s="59"/>
      <c r="AJ84" s="59"/>
      <c r="AK84" s="59"/>
      <c r="AL84" s="59"/>
      <c r="AM84" s="59"/>
      <c r="AN84" s="59"/>
      <c r="AO84" s="59"/>
      <c r="AP84" s="59"/>
      <c r="AQ84" s="59"/>
      <c r="AR84" s="60"/>
    </row>
    <row r="85" spans="1:91" s="5" customFormat="1" ht="36.950000000000003" customHeight="1">
      <c r="B85" s="61"/>
      <c r="C85" s="62" t="s">
        <v>16</v>
      </c>
      <c r="D85" s="63"/>
      <c r="E85" s="63"/>
      <c r="F85" s="63"/>
      <c r="G85" s="63"/>
      <c r="H85" s="63"/>
      <c r="I85" s="63"/>
      <c r="J85" s="63"/>
      <c r="K85" s="63"/>
      <c r="L85" s="265" t="str">
        <f>K6</f>
        <v>Oprava bytů pro Městskou část Praha 6</v>
      </c>
      <c r="M85" s="266"/>
      <c r="N85" s="266"/>
      <c r="O85" s="266"/>
      <c r="P85" s="266"/>
      <c r="Q85" s="266"/>
      <c r="R85" s="266"/>
      <c r="S85" s="266"/>
      <c r="T85" s="266"/>
      <c r="U85" s="266"/>
      <c r="V85" s="266"/>
      <c r="W85" s="266"/>
      <c r="X85" s="266"/>
      <c r="Y85" s="266"/>
      <c r="Z85" s="266"/>
      <c r="AA85" s="266"/>
      <c r="AB85" s="266"/>
      <c r="AC85" s="266"/>
      <c r="AD85" s="266"/>
      <c r="AE85" s="266"/>
      <c r="AF85" s="266"/>
      <c r="AG85" s="266"/>
      <c r="AH85" s="266"/>
      <c r="AI85" s="266"/>
      <c r="AJ85" s="266"/>
      <c r="AK85" s="63"/>
      <c r="AL85" s="63"/>
      <c r="AM85" s="63"/>
      <c r="AN85" s="63"/>
      <c r="AO85" s="63"/>
      <c r="AP85" s="63"/>
      <c r="AQ85" s="63"/>
      <c r="AR85" s="64"/>
    </row>
    <row r="86" spans="1:91" s="2" customFormat="1" ht="6.95" customHeight="1">
      <c r="A86" s="34"/>
      <c r="B86" s="35"/>
      <c r="C86" s="36"/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36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  <c r="AF86" s="36"/>
      <c r="AG86" s="36"/>
      <c r="AH86" s="36"/>
      <c r="AI86" s="36"/>
      <c r="AJ86" s="36"/>
      <c r="AK86" s="36"/>
      <c r="AL86" s="36"/>
      <c r="AM86" s="36"/>
      <c r="AN86" s="36"/>
      <c r="AO86" s="36"/>
      <c r="AP86" s="36"/>
      <c r="AQ86" s="36"/>
      <c r="AR86" s="39"/>
      <c r="BE86" s="34"/>
    </row>
    <row r="87" spans="1:91" s="2" customFormat="1" ht="12" customHeight="1">
      <c r="A87" s="34"/>
      <c r="B87" s="35"/>
      <c r="C87" s="29" t="s">
        <v>20</v>
      </c>
      <c r="D87" s="36"/>
      <c r="E87" s="36"/>
      <c r="F87" s="36"/>
      <c r="G87" s="36"/>
      <c r="H87" s="36"/>
      <c r="I87" s="36"/>
      <c r="J87" s="36"/>
      <c r="K87" s="36"/>
      <c r="L87" s="65" t="str">
        <f>IF(K8="","",K8)</f>
        <v xml:space="preserve"> </v>
      </c>
      <c r="M87" s="36"/>
      <c r="N87" s="36"/>
      <c r="O87" s="36"/>
      <c r="P87" s="36"/>
      <c r="Q87" s="36"/>
      <c r="R87" s="36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  <c r="AF87" s="36"/>
      <c r="AG87" s="36"/>
      <c r="AH87" s="36"/>
      <c r="AI87" s="29" t="s">
        <v>22</v>
      </c>
      <c r="AJ87" s="36"/>
      <c r="AK87" s="36"/>
      <c r="AL87" s="36"/>
      <c r="AM87" s="267" t="str">
        <f>IF(AN8= "","",AN8)</f>
        <v>4. 3. 2025</v>
      </c>
      <c r="AN87" s="267"/>
      <c r="AO87" s="36"/>
      <c r="AP87" s="36"/>
      <c r="AQ87" s="36"/>
      <c r="AR87" s="39"/>
      <c r="BE87" s="34"/>
    </row>
    <row r="88" spans="1:91" s="2" customFormat="1" ht="6.95" customHeight="1">
      <c r="A88" s="34"/>
      <c r="B88" s="35"/>
      <c r="C88" s="36"/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36"/>
      <c r="O88" s="36"/>
      <c r="P88" s="36"/>
      <c r="Q88" s="36"/>
      <c r="R88" s="36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F88" s="36"/>
      <c r="AG88" s="36"/>
      <c r="AH88" s="36"/>
      <c r="AI88" s="36"/>
      <c r="AJ88" s="36"/>
      <c r="AK88" s="36"/>
      <c r="AL88" s="36"/>
      <c r="AM88" s="36"/>
      <c r="AN88" s="36"/>
      <c r="AO88" s="36"/>
      <c r="AP88" s="36"/>
      <c r="AQ88" s="36"/>
      <c r="AR88" s="39"/>
      <c r="BE88" s="34"/>
    </row>
    <row r="89" spans="1:91" s="2" customFormat="1" ht="15.2" customHeight="1">
      <c r="A89" s="34"/>
      <c r="B89" s="35"/>
      <c r="C89" s="29" t="s">
        <v>24</v>
      </c>
      <c r="D89" s="36"/>
      <c r="E89" s="36"/>
      <c r="F89" s="36"/>
      <c r="G89" s="36"/>
      <c r="H89" s="36"/>
      <c r="I89" s="36"/>
      <c r="J89" s="36"/>
      <c r="K89" s="36"/>
      <c r="L89" s="59" t="str">
        <f>IF(E11= "","",E11)</f>
        <v xml:space="preserve"> </v>
      </c>
      <c r="M89" s="36"/>
      <c r="N89" s="36"/>
      <c r="O89" s="36"/>
      <c r="P89" s="36"/>
      <c r="Q89" s="36"/>
      <c r="R89" s="36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F89" s="36"/>
      <c r="AG89" s="36"/>
      <c r="AH89" s="36"/>
      <c r="AI89" s="29" t="s">
        <v>29</v>
      </c>
      <c r="AJ89" s="36"/>
      <c r="AK89" s="36"/>
      <c r="AL89" s="36"/>
      <c r="AM89" s="268" t="str">
        <f>IF(E17="","",E17)</f>
        <v xml:space="preserve"> </v>
      </c>
      <c r="AN89" s="269"/>
      <c r="AO89" s="269"/>
      <c r="AP89" s="269"/>
      <c r="AQ89" s="36"/>
      <c r="AR89" s="39"/>
      <c r="AS89" s="270" t="s">
        <v>54</v>
      </c>
      <c r="AT89" s="271"/>
      <c r="AU89" s="67"/>
      <c r="AV89" s="67"/>
      <c r="AW89" s="67"/>
      <c r="AX89" s="67"/>
      <c r="AY89" s="67"/>
      <c r="AZ89" s="67"/>
      <c r="BA89" s="67"/>
      <c r="BB89" s="67"/>
      <c r="BC89" s="67"/>
      <c r="BD89" s="68"/>
      <c r="BE89" s="34"/>
    </row>
    <row r="90" spans="1:91" s="2" customFormat="1" ht="15.2" customHeight="1">
      <c r="A90" s="34"/>
      <c r="B90" s="35"/>
      <c r="C90" s="29" t="s">
        <v>27</v>
      </c>
      <c r="D90" s="36"/>
      <c r="E90" s="36"/>
      <c r="F90" s="36"/>
      <c r="G90" s="36"/>
      <c r="H90" s="36"/>
      <c r="I90" s="36"/>
      <c r="J90" s="36"/>
      <c r="K90" s="36"/>
      <c r="L90" s="59" t="str">
        <f>IF(E14= "Vyplň údaj","",E14)</f>
        <v/>
      </c>
      <c r="M90" s="36"/>
      <c r="N90" s="36"/>
      <c r="O90" s="36"/>
      <c r="P90" s="36"/>
      <c r="Q90" s="36"/>
      <c r="R90" s="36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F90" s="36"/>
      <c r="AG90" s="36"/>
      <c r="AH90" s="36"/>
      <c r="AI90" s="29" t="s">
        <v>30</v>
      </c>
      <c r="AJ90" s="36"/>
      <c r="AK90" s="36"/>
      <c r="AL90" s="36"/>
      <c r="AM90" s="268" t="str">
        <f>IF(E20="","",E20)</f>
        <v>Simona Králová</v>
      </c>
      <c r="AN90" s="269"/>
      <c r="AO90" s="269"/>
      <c r="AP90" s="269"/>
      <c r="AQ90" s="36"/>
      <c r="AR90" s="39"/>
      <c r="AS90" s="272"/>
      <c r="AT90" s="273"/>
      <c r="AU90" s="69"/>
      <c r="AV90" s="69"/>
      <c r="AW90" s="69"/>
      <c r="AX90" s="69"/>
      <c r="AY90" s="69"/>
      <c r="AZ90" s="69"/>
      <c r="BA90" s="69"/>
      <c r="BB90" s="69"/>
      <c r="BC90" s="69"/>
      <c r="BD90" s="70"/>
      <c r="BE90" s="34"/>
    </row>
    <row r="91" spans="1:91" s="2" customFormat="1" ht="10.9" customHeight="1">
      <c r="A91" s="34"/>
      <c r="B91" s="35"/>
      <c r="C91" s="36"/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6"/>
      <c r="O91" s="36"/>
      <c r="P91" s="36"/>
      <c r="Q91" s="36"/>
      <c r="R91" s="36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F91" s="36"/>
      <c r="AG91" s="36"/>
      <c r="AH91" s="36"/>
      <c r="AI91" s="36"/>
      <c r="AJ91" s="36"/>
      <c r="AK91" s="36"/>
      <c r="AL91" s="36"/>
      <c r="AM91" s="36"/>
      <c r="AN91" s="36"/>
      <c r="AO91" s="36"/>
      <c r="AP91" s="36"/>
      <c r="AQ91" s="36"/>
      <c r="AR91" s="39"/>
      <c r="AS91" s="274"/>
      <c r="AT91" s="275"/>
      <c r="AU91" s="71"/>
      <c r="AV91" s="71"/>
      <c r="AW91" s="71"/>
      <c r="AX91" s="71"/>
      <c r="AY91" s="71"/>
      <c r="AZ91" s="71"/>
      <c r="BA91" s="71"/>
      <c r="BB91" s="71"/>
      <c r="BC91" s="71"/>
      <c r="BD91" s="72"/>
      <c r="BE91" s="34"/>
    </row>
    <row r="92" spans="1:91" s="2" customFormat="1" ht="29.25" customHeight="1">
      <c r="A92" s="34"/>
      <c r="B92" s="35"/>
      <c r="C92" s="276" t="s">
        <v>55</v>
      </c>
      <c r="D92" s="277"/>
      <c r="E92" s="277"/>
      <c r="F92" s="277"/>
      <c r="G92" s="277"/>
      <c r="H92" s="73"/>
      <c r="I92" s="278" t="s">
        <v>56</v>
      </c>
      <c r="J92" s="277"/>
      <c r="K92" s="277"/>
      <c r="L92" s="277"/>
      <c r="M92" s="277"/>
      <c r="N92" s="277"/>
      <c r="O92" s="277"/>
      <c r="P92" s="277"/>
      <c r="Q92" s="277"/>
      <c r="R92" s="277"/>
      <c r="S92" s="277"/>
      <c r="T92" s="277"/>
      <c r="U92" s="277"/>
      <c r="V92" s="277"/>
      <c r="W92" s="277"/>
      <c r="X92" s="277"/>
      <c r="Y92" s="277"/>
      <c r="Z92" s="277"/>
      <c r="AA92" s="277"/>
      <c r="AB92" s="277"/>
      <c r="AC92" s="277"/>
      <c r="AD92" s="277"/>
      <c r="AE92" s="277"/>
      <c r="AF92" s="277"/>
      <c r="AG92" s="279" t="s">
        <v>57</v>
      </c>
      <c r="AH92" s="277"/>
      <c r="AI92" s="277"/>
      <c r="AJ92" s="277"/>
      <c r="AK92" s="277"/>
      <c r="AL92" s="277"/>
      <c r="AM92" s="277"/>
      <c r="AN92" s="278" t="s">
        <v>58</v>
      </c>
      <c r="AO92" s="277"/>
      <c r="AP92" s="280"/>
      <c r="AQ92" s="74" t="s">
        <v>59</v>
      </c>
      <c r="AR92" s="39"/>
      <c r="AS92" s="75" t="s">
        <v>60</v>
      </c>
      <c r="AT92" s="76" t="s">
        <v>61</v>
      </c>
      <c r="AU92" s="76" t="s">
        <v>62</v>
      </c>
      <c r="AV92" s="76" t="s">
        <v>63</v>
      </c>
      <c r="AW92" s="76" t="s">
        <v>64</v>
      </c>
      <c r="AX92" s="76" t="s">
        <v>65</v>
      </c>
      <c r="AY92" s="76" t="s">
        <v>66</v>
      </c>
      <c r="AZ92" s="76" t="s">
        <v>67</v>
      </c>
      <c r="BA92" s="76" t="s">
        <v>68</v>
      </c>
      <c r="BB92" s="76" t="s">
        <v>69</v>
      </c>
      <c r="BC92" s="76" t="s">
        <v>70</v>
      </c>
      <c r="BD92" s="77" t="s">
        <v>71</v>
      </c>
      <c r="BE92" s="34"/>
    </row>
    <row r="93" spans="1:91" s="2" customFormat="1" ht="10.9" customHeight="1">
      <c r="A93" s="34"/>
      <c r="B93" s="35"/>
      <c r="C93" s="36"/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36"/>
      <c r="O93" s="36"/>
      <c r="P93" s="36"/>
      <c r="Q93" s="36"/>
      <c r="R93" s="36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F93" s="36"/>
      <c r="AG93" s="36"/>
      <c r="AH93" s="36"/>
      <c r="AI93" s="36"/>
      <c r="AJ93" s="36"/>
      <c r="AK93" s="36"/>
      <c r="AL93" s="36"/>
      <c r="AM93" s="36"/>
      <c r="AN93" s="36"/>
      <c r="AO93" s="36"/>
      <c r="AP93" s="36"/>
      <c r="AQ93" s="36"/>
      <c r="AR93" s="39"/>
      <c r="AS93" s="78"/>
      <c r="AT93" s="79"/>
      <c r="AU93" s="79"/>
      <c r="AV93" s="79"/>
      <c r="AW93" s="79"/>
      <c r="AX93" s="79"/>
      <c r="AY93" s="79"/>
      <c r="AZ93" s="79"/>
      <c r="BA93" s="79"/>
      <c r="BB93" s="79"/>
      <c r="BC93" s="79"/>
      <c r="BD93" s="80"/>
      <c r="BE93" s="34"/>
    </row>
    <row r="94" spans="1:91" s="6" customFormat="1" ht="32.450000000000003" customHeight="1">
      <c r="B94" s="81"/>
      <c r="C94" s="82" t="s">
        <v>72</v>
      </c>
      <c r="D94" s="83"/>
      <c r="E94" s="83"/>
      <c r="F94" s="83"/>
      <c r="G94" s="83"/>
      <c r="H94" s="83"/>
      <c r="I94" s="83"/>
      <c r="J94" s="83"/>
      <c r="K94" s="83"/>
      <c r="L94" s="83"/>
      <c r="M94" s="83"/>
      <c r="N94" s="83"/>
      <c r="O94" s="83"/>
      <c r="P94" s="83"/>
      <c r="Q94" s="83"/>
      <c r="R94" s="83"/>
      <c r="S94" s="83"/>
      <c r="T94" s="83"/>
      <c r="U94" s="83"/>
      <c r="V94" s="83"/>
      <c r="W94" s="83"/>
      <c r="X94" s="83"/>
      <c r="Y94" s="83"/>
      <c r="Z94" s="83"/>
      <c r="AA94" s="83"/>
      <c r="AB94" s="83"/>
      <c r="AC94" s="83"/>
      <c r="AD94" s="83"/>
      <c r="AE94" s="83"/>
      <c r="AF94" s="83"/>
      <c r="AG94" s="284">
        <f>ROUND(AG95,2)</f>
        <v>0</v>
      </c>
      <c r="AH94" s="284"/>
      <c r="AI94" s="284"/>
      <c r="AJ94" s="284"/>
      <c r="AK94" s="284"/>
      <c r="AL94" s="284"/>
      <c r="AM94" s="284"/>
      <c r="AN94" s="285">
        <f>SUM(AG94,AT94)</f>
        <v>0</v>
      </c>
      <c r="AO94" s="285"/>
      <c r="AP94" s="285"/>
      <c r="AQ94" s="85" t="s">
        <v>1</v>
      </c>
      <c r="AR94" s="86"/>
      <c r="AS94" s="87">
        <f>ROUND(AS95,2)</f>
        <v>0</v>
      </c>
      <c r="AT94" s="88">
        <f>ROUND(SUM(AV94:AW94),2)</f>
        <v>0</v>
      </c>
      <c r="AU94" s="89">
        <f>ROUND(AU95,5)</f>
        <v>0</v>
      </c>
      <c r="AV94" s="88">
        <f>ROUND(AZ94*L29,2)</f>
        <v>0</v>
      </c>
      <c r="AW94" s="88">
        <f>ROUND(BA94*L30,2)</f>
        <v>0</v>
      </c>
      <c r="AX94" s="88">
        <f>ROUND(BB94*L29,2)</f>
        <v>0</v>
      </c>
      <c r="AY94" s="88">
        <f>ROUND(BC94*L30,2)</f>
        <v>0</v>
      </c>
      <c r="AZ94" s="88">
        <f>ROUND(AZ95,2)</f>
        <v>0</v>
      </c>
      <c r="BA94" s="88">
        <f>ROUND(BA95,2)</f>
        <v>0</v>
      </c>
      <c r="BB94" s="88">
        <f>ROUND(BB95,2)</f>
        <v>0</v>
      </c>
      <c r="BC94" s="88">
        <f>ROUND(BC95,2)</f>
        <v>0</v>
      </c>
      <c r="BD94" s="90">
        <f>ROUND(BD95,2)</f>
        <v>0</v>
      </c>
      <c r="BS94" s="91" t="s">
        <v>73</v>
      </c>
      <c r="BT94" s="91" t="s">
        <v>74</v>
      </c>
      <c r="BU94" s="92" t="s">
        <v>75</v>
      </c>
      <c r="BV94" s="91" t="s">
        <v>76</v>
      </c>
      <c r="BW94" s="91" t="s">
        <v>5</v>
      </c>
      <c r="BX94" s="91" t="s">
        <v>77</v>
      </c>
      <c r="CL94" s="91" t="s">
        <v>1</v>
      </c>
    </row>
    <row r="95" spans="1:91" s="7" customFormat="1" ht="16.5" customHeight="1">
      <c r="A95" s="93" t="s">
        <v>78</v>
      </c>
      <c r="B95" s="94"/>
      <c r="C95" s="95"/>
      <c r="D95" s="283" t="s">
        <v>79</v>
      </c>
      <c r="E95" s="283"/>
      <c r="F95" s="283"/>
      <c r="G95" s="283"/>
      <c r="H95" s="283"/>
      <c r="I95" s="96"/>
      <c r="J95" s="283" t="s">
        <v>80</v>
      </c>
      <c r="K95" s="283"/>
      <c r="L95" s="283"/>
      <c r="M95" s="283"/>
      <c r="N95" s="283"/>
      <c r="O95" s="283"/>
      <c r="P95" s="283"/>
      <c r="Q95" s="283"/>
      <c r="R95" s="283"/>
      <c r="S95" s="283"/>
      <c r="T95" s="283"/>
      <c r="U95" s="283"/>
      <c r="V95" s="283"/>
      <c r="W95" s="283"/>
      <c r="X95" s="283"/>
      <c r="Y95" s="283"/>
      <c r="Z95" s="283"/>
      <c r="AA95" s="283"/>
      <c r="AB95" s="283"/>
      <c r="AC95" s="283"/>
      <c r="AD95" s="283"/>
      <c r="AE95" s="283"/>
      <c r="AF95" s="283"/>
      <c r="AG95" s="281">
        <f>'11 - Patočkova 1411, byt ...'!J30</f>
        <v>0</v>
      </c>
      <c r="AH95" s="282"/>
      <c r="AI95" s="282"/>
      <c r="AJ95" s="282"/>
      <c r="AK95" s="282"/>
      <c r="AL95" s="282"/>
      <c r="AM95" s="282"/>
      <c r="AN95" s="281">
        <f>SUM(AG95,AT95)</f>
        <v>0</v>
      </c>
      <c r="AO95" s="282"/>
      <c r="AP95" s="282"/>
      <c r="AQ95" s="97" t="s">
        <v>81</v>
      </c>
      <c r="AR95" s="98"/>
      <c r="AS95" s="99">
        <v>0</v>
      </c>
      <c r="AT95" s="100">
        <f>ROUND(SUM(AV95:AW95),2)</f>
        <v>0</v>
      </c>
      <c r="AU95" s="101">
        <f>'11 - Patočkova 1411, byt ...'!P142</f>
        <v>0</v>
      </c>
      <c r="AV95" s="100">
        <f>'11 - Patočkova 1411, byt ...'!J33</f>
        <v>0</v>
      </c>
      <c r="AW95" s="100">
        <f>'11 - Patočkova 1411, byt ...'!J34</f>
        <v>0</v>
      </c>
      <c r="AX95" s="100">
        <f>'11 - Patočkova 1411, byt ...'!J35</f>
        <v>0</v>
      </c>
      <c r="AY95" s="100">
        <f>'11 - Patočkova 1411, byt ...'!J36</f>
        <v>0</v>
      </c>
      <c r="AZ95" s="100">
        <f>'11 - Patočkova 1411, byt ...'!F33</f>
        <v>0</v>
      </c>
      <c r="BA95" s="100">
        <f>'11 - Patočkova 1411, byt ...'!F34</f>
        <v>0</v>
      </c>
      <c r="BB95" s="100">
        <f>'11 - Patočkova 1411, byt ...'!F35</f>
        <v>0</v>
      </c>
      <c r="BC95" s="100">
        <f>'11 - Patočkova 1411, byt ...'!F36</f>
        <v>0</v>
      </c>
      <c r="BD95" s="102">
        <f>'11 - Patočkova 1411, byt ...'!F37</f>
        <v>0</v>
      </c>
      <c r="BT95" s="103" t="s">
        <v>82</v>
      </c>
      <c r="BV95" s="103" t="s">
        <v>76</v>
      </c>
      <c r="BW95" s="103" t="s">
        <v>83</v>
      </c>
      <c r="BX95" s="103" t="s">
        <v>5</v>
      </c>
      <c r="CL95" s="103" t="s">
        <v>1</v>
      </c>
      <c r="CM95" s="103" t="s">
        <v>82</v>
      </c>
    </row>
    <row r="96" spans="1:91" s="2" customFormat="1" ht="30" customHeight="1">
      <c r="A96" s="34"/>
      <c r="B96" s="35"/>
      <c r="C96" s="36"/>
      <c r="D96" s="36"/>
      <c r="E96" s="36"/>
      <c r="F96" s="36"/>
      <c r="G96" s="36"/>
      <c r="H96" s="36"/>
      <c r="I96" s="36"/>
      <c r="J96" s="36"/>
      <c r="K96" s="36"/>
      <c r="L96" s="36"/>
      <c r="M96" s="36"/>
      <c r="N96" s="36"/>
      <c r="O96" s="36"/>
      <c r="P96" s="36"/>
      <c r="Q96" s="36"/>
      <c r="R96" s="36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F96" s="36"/>
      <c r="AG96" s="36"/>
      <c r="AH96" s="36"/>
      <c r="AI96" s="36"/>
      <c r="AJ96" s="36"/>
      <c r="AK96" s="36"/>
      <c r="AL96" s="36"/>
      <c r="AM96" s="36"/>
      <c r="AN96" s="36"/>
      <c r="AO96" s="36"/>
      <c r="AP96" s="36"/>
      <c r="AQ96" s="36"/>
      <c r="AR96" s="39"/>
      <c r="AS96" s="34"/>
      <c r="AT96" s="34"/>
      <c r="AU96" s="34"/>
      <c r="AV96" s="34"/>
      <c r="AW96" s="34"/>
      <c r="AX96" s="34"/>
      <c r="AY96" s="34"/>
      <c r="AZ96" s="34"/>
      <c r="BA96" s="34"/>
      <c r="BB96" s="34"/>
      <c r="BC96" s="34"/>
      <c r="BD96" s="34"/>
      <c r="BE96" s="34"/>
    </row>
    <row r="97" spans="1:57" s="2" customFormat="1" ht="6.95" customHeight="1">
      <c r="A97" s="34"/>
      <c r="B97" s="54"/>
      <c r="C97" s="55"/>
      <c r="D97" s="55"/>
      <c r="E97" s="55"/>
      <c r="F97" s="55"/>
      <c r="G97" s="55"/>
      <c r="H97" s="55"/>
      <c r="I97" s="55"/>
      <c r="J97" s="55"/>
      <c r="K97" s="55"/>
      <c r="L97" s="55"/>
      <c r="M97" s="55"/>
      <c r="N97" s="55"/>
      <c r="O97" s="55"/>
      <c r="P97" s="55"/>
      <c r="Q97" s="55"/>
      <c r="R97" s="55"/>
      <c r="S97" s="55"/>
      <c r="T97" s="55"/>
      <c r="U97" s="55"/>
      <c r="V97" s="55"/>
      <c r="W97" s="55"/>
      <c r="X97" s="55"/>
      <c r="Y97" s="55"/>
      <c r="Z97" s="55"/>
      <c r="AA97" s="55"/>
      <c r="AB97" s="55"/>
      <c r="AC97" s="55"/>
      <c r="AD97" s="55"/>
      <c r="AE97" s="55"/>
      <c r="AF97" s="55"/>
      <c r="AG97" s="55"/>
      <c r="AH97" s="55"/>
      <c r="AI97" s="55"/>
      <c r="AJ97" s="55"/>
      <c r="AK97" s="55"/>
      <c r="AL97" s="55"/>
      <c r="AM97" s="55"/>
      <c r="AN97" s="55"/>
      <c r="AO97" s="55"/>
      <c r="AP97" s="55"/>
      <c r="AQ97" s="55"/>
      <c r="AR97" s="39"/>
      <c r="AS97" s="34"/>
      <c r="AT97" s="34"/>
      <c r="AU97" s="34"/>
      <c r="AV97" s="34"/>
      <c r="AW97" s="34"/>
      <c r="AX97" s="34"/>
      <c r="AY97" s="34"/>
      <c r="AZ97" s="34"/>
      <c r="BA97" s="34"/>
      <c r="BB97" s="34"/>
      <c r="BC97" s="34"/>
      <c r="BD97" s="34"/>
      <c r="BE97" s="34"/>
    </row>
  </sheetData>
  <sheetProtection algorithmName="SHA-512" hashValue="jzWTRF0uI1NZ/CmtFilNskCIcpSvC+8J3tpPRmAIJuSMudra2HzCXWK/IuPmQvCA9ECPjrUSLrssFZ9jR8dO4w==" saltValue="ZUn8EkUdDaEDfwGu0qkaL0TIxalxkpQXC1KZ2C7cwoWiuilKv6A9RhfcrO4hqGIVSyUy1szBOox7Bl0S//secg==" spinCount="100000" sheet="1" objects="1" scenarios="1" formatColumns="0" formatRows="0"/>
  <mergeCells count="42">
    <mergeCell ref="AR2:BE2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L85:AJ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AK31:AO31"/>
    <mergeCell ref="L31:P31"/>
    <mergeCell ref="W32:AE32"/>
    <mergeCell ref="AK32:AO32"/>
    <mergeCell ref="L32:P32"/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</mergeCells>
  <hyperlinks>
    <hyperlink ref="A95" location="'11 - Patočkova 1411, byt ...'!C2" display="/" xr:uid="{00000000-0004-0000-0000-000000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BM579"/>
  <sheetViews>
    <sheetView showGridLines="0" tabSelected="1" topLeftCell="A112" workbookViewId="0">
      <selection activeCell="V131" sqref="V131"/>
    </sheetView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86"/>
      <c r="M2" s="286"/>
      <c r="N2" s="286"/>
      <c r="O2" s="286"/>
      <c r="P2" s="286"/>
      <c r="Q2" s="286"/>
      <c r="R2" s="286"/>
      <c r="S2" s="286"/>
      <c r="T2" s="286"/>
      <c r="U2" s="286"/>
      <c r="V2" s="286"/>
      <c r="AT2" s="17" t="s">
        <v>83</v>
      </c>
    </row>
    <row r="3" spans="1:46" s="1" customFormat="1" ht="6.95" customHeight="1">
      <c r="B3" s="104"/>
      <c r="C3" s="105"/>
      <c r="D3" s="105"/>
      <c r="E3" s="105"/>
      <c r="F3" s="105"/>
      <c r="G3" s="105"/>
      <c r="H3" s="105"/>
      <c r="I3" s="105"/>
      <c r="J3" s="105"/>
      <c r="K3" s="105"/>
      <c r="L3" s="20"/>
      <c r="AT3" s="17" t="s">
        <v>82</v>
      </c>
    </row>
    <row r="4" spans="1:46" s="1" customFormat="1" ht="24.95" customHeight="1">
      <c r="B4" s="20"/>
      <c r="D4" s="106" t="s">
        <v>84</v>
      </c>
      <c r="L4" s="20"/>
      <c r="M4" s="107" t="s">
        <v>10</v>
      </c>
      <c r="AT4" s="17" t="s">
        <v>4</v>
      </c>
    </row>
    <row r="5" spans="1:46" s="1" customFormat="1" ht="6.95" customHeight="1">
      <c r="B5" s="20"/>
      <c r="L5" s="20"/>
    </row>
    <row r="6" spans="1:46" s="1" customFormat="1" ht="12" customHeight="1">
      <c r="B6" s="20"/>
      <c r="D6" s="108" t="s">
        <v>16</v>
      </c>
      <c r="L6" s="20"/>
    </row>
    <row r="7" spans="1:46" s="1" customFormat="1" ht="16.5" customHeight="1">
      <c r="B7" s="20"/>
      <c r="E7" s="287" t="str">
        <f>'Rekapitulace stavby'!K6</f>
        <v>Oprava bytů pro Městskou část Praha 6</v>
      </c>
      <c r="F7" s="288"/>
      <c r="G7" s="288"/>
      <c r="H7" s="288"/>
      <c r="L7" s="20"/>
    </row>
    <row r="8" spans="1:46" s="2" customFormat="1" ht="12" customHeight="1">
      <c r="A8" s="34"/>
      <c r="B8" s="39"/>
      <c r="C8" s="34"/>
      <c r="D8" s="108" t="s">
        <v>85</v>
      </c>
      <c r="E8" s="34"/>
      <c r="F8" s="34"/>
      <c r="G8" s="34"/>
      <c r="H8" s="34"/>
      <c r="I8" s="34"/>
      <c r="J8" s="34"/>
      <c r="K8" s="34"/>
      <c r="L8" s="51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</row>
    <row r="9" spans="1:46" s="2" customFormat="1" ht="16.5" customHeight="1">
      <c r="A9" s="34"/>
      <c r="B9" s="39"/>
      <c r="C9" s="34"/>
      <c r="D9" s="34"/>
      <c r="E9" s="289" t="s">
        <v>86</v>
      </c>
      <c r="F9" s="290"/>
      <c r="G9" s="290"/>
      <c r="H9" s="290"/>
      <c r="I9" s="34"/>
      <c r="J9" s="34"/>
      <c r="K9" s="34"/>
      <c r="L9" s="51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pans="1:46" s="2" customFormat="1" ht="11.25">
      <c r="A10" s="34"/>
      <c r="B10" s="39"/>
      <c r="C10" s="34"/>
      <c r="D10" s="34"/>
      <c r="E10" s="34"/>
      <c r="F10" s="34"/>
      <c r="G10" s="34"/>
      <c r="H10" s="34"/>
      <c r="I10" s="34"/>
      <c r="J10" s="34"/>
      <c r="K10" s="34"/>
      <c r="L10" s="51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pans="1:46" s="2" customFormat="1" ht="12" customHeight="1">
      <c r="A11" s="34"/>
      <c r="B11" s="39"/>
      <c r="C11" s="34"/>
      <c r="D11" s="108" t="s">
        <v>18</v>
      </c>
      <c r="E11" s="34"/>
      <c r="F11" s="109" t="s">
        <v>1</v>
      </c>
      <c r="G11" s="34"/>
      <c r="H11" s="34"/>
      <c r="I11" s="108" t="s">
        <v>19</v>
      </c>
      <c r="J11" s="109" t="s">
        <v>1</v>
      </c>
      <c r="K11" s="34"/>
      <c r="L11" s="51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pans="1:46" s="2" customFormat="1" ht="12" customHeight="1">
      <c r="A12" s="34"/>
      <c r="B12" s="39"/>
      <c r="C12" s="34"/>
      <c r="D12" s="108" t="s">
        <v>20</v>
      </c>
      <c r="E12" s="34"/>
      <c r="F12" s="109" t="s">
        <v>21</v>
      </c>
      <c r="G12" s="34"/>
      <c r="H12" s="34"/>
      <c r="I12" s="108" t="s">
        <v>22</v>
      </c>
      <c r="J12" s="110">
        <v>45971</v>
      </c>
      <c r="K12" s="34"/>
      <c r="L12" s="51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pans="1:46" s="2" customFormat="1" ht="10.9" customHeight="1">
      <c r="A13" s="34"/>
      <c r="B13" s="39"/>
      <c r="C13" s="34"/>
      <c r="D13" s="34"/>
      <c r="E13" s="34"/>
      <c r="F13" s="34"/>
      <c r="G13" s="34"/>
      <c r="H13" s="34"/>
      <c r="I13" s="34"/>
      <c r="J13" s="34"/>
      <c r="K13" s="34"/>
      <c r="L13" s="51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pans="1:46" s="2" customFormat="1" ht="12" customHeight="1">
      <c r="A14" s="34"/>
      <c r="B14" s="39"/>
      <c r="C14" s="34"/>
      <c r="D14" s="108" t="s">
        <v>24</v>
      </c>
      <c r="E14" s="34"/>
      <c r="F14" s="34"/>
      <c r="G14" s="34"/>
      <c r="H14" s="34"/>
      <c r="I14" s="108" t="s">
        <v>25</v>
      </c>
      <c r="J14" s="109" t="str">
        <f>IF('Rekapitulace stavby'!AN10="","",'Rekapitulace stavby'!AN10)</f>
        <v/>
      </c>
      <c r="K14" s="34"/>
      <c r="L14" s="51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pans="1:46" s="2" customFormat="1" ht="18" customHeight="1">
      <c r="A15" s="34"/>
      <c r="B15" s="39"/>
      <c r="C15" s="34"/>
      <c r="D15" s="34"/>
      <c r="E15" s="109" t="str">
        <f>IF('Rekapitulace stavby'!E11="","",'Rekapitulace stavby'!E11)</f>
        <v xml:space="preserve"> </v>
      </c>
      <c r="F15" s="34"/>
      <c r="G15" s="34"/>
      <c r="H15" s="34"/>
      <c r="I15" s="108" t="s">
        <v>26</v>
      </c>
      <c r="J15" s="109" t="str">
        <f>IF('Rekapitulace stavby'!AN11="","",'Rekapitulace stavby'!AN11)</f>
        <v/>
      </c>
      <c r="K15" s="34"/>
      <c r="L15" s="51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pans="1:46" s="2" customFormat="1" ht="6.95" customHeight="1">
      <c r="A16" s="34"/>
      <c r="B16" s="39"/>
      <c r="C16" s="34"/>
      <c r="D16" s="34"/>
      <c r="E16" s="34"/>
      <c r="F16" s="34"/>
      <c r="G16" s="34"/>
      <c r="H16" s="34"/>
      <c r="I16" s="34"/>
      <c r="J16" s="34"/>
      <c r="K16" s="34"/>
      <c r="L16" s="51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pans="1:31" s="2" customFormat="1" ht="12" customHeight="1">
      <c r="A17" s="34"/>
      <c r="B17" s="39"/>
      <c r="C17" s="34"/>
      <c r="D17" s="108" t="s">
        <v>27</v>
      </c>
      <c r="E17" s="34"/>
      <c r="F17" s="34"/>
      <c r="G17" s="34"/>
      <c r="H17" s="34"/>
      <c r="I17" s="108" t="s">
        <v>25</v>
      </c>
      <c r="J17" s="30" t="str">
        <f>'Rekapitulace stavby'!AN13</f>
        <v>Vyplň údaj</v>
      </c>
      <c r="K17" s="34"/>
      <c r="L17" s="51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pans="1:31" s="2" customFormat="1" ht="18" customHeight="1">
      <c r="A18" s="34"/>
      <c r="B18" s="39"/>
      <c r="C18" s="34"/>
      <c r="D18" s="34"/>
      <c r="E18" s="291" t="str">
        <f>'Rekapitulace stavby'!E14</f>
        <v>Vyplň údaj</v>
      </c>
      <c r="F18" s="292"/>
      <c r="G18" s="292"/>
      <c r="H18" s="292"/>
      <c r="I18" s="108" t="s">
        <v>26</v>
      </c>
      <c r="J18" s="30" t="str">
        <f>'Rekapitulace stavby'!AN14</f>
        <v>Vyplň údaj</v>
      </c>
      <c r="K18" s="34"/>
      <c r="L18" s="51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pans="1:31" s="2" customFormat="1" ht="6.95" customHeight="1">
      <c r="A19" s="34"/>
      <c r="B19" s="39"/>
      <c r="C19" s="34"/>
      <c r="D19" s="34"/>
      <c r="E19" s="34"/>
      <c r="F19" s="34"/>
      <c r="G19" s="34"/>
      <c r="H19" s="34"/>
      <c r="I19" s="34"/>
      <c r="J19" s="34"/>
      <c r="K19" s="34"/>
      <c r="L19" s="51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pans="1:31" s="2" customFormat="1" ht="12" customHeight="1">
      <c r="A20" s="34"/>
      <c r="B20" s="39"/>
      <c r="C20" s="34"/>
      <c r="D20" s="108" t="s">
        <v>29</v>
      </c>
      <c r="E20" s="34"/>
      <c r="F20" s="34"/>
      <c r="G20" s="34"/>
      <c r="H20" s="34"/>
      <c r="I20" s="108" t="s">
        <v>25</v>
      </c>
      <c r="J20" s="109" t="str">
        <f>IF('Rekapitulace stavby'!AN16="","",'Rekapitulace stavby'!AN16)</f>
        <v/>
      </c>
      <c r="K20" s="34"/>
      <c r="L20" s="51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pans="1:31" s="2" customFormat="1" ht="18" customHeight="1">
      <c r="A21" s="34"/>
      <c r="B21" s="39"/>
      <c r="C21" s="34"/>
      <c r="D21" s="34"/>
      <c r="E21" s="109" t="str">
        <f>IF('Rekapitulace stavby'!E17="","",'Rekapitulace stavby'!E17)</f>
        <v xml:space="preserve"> </v>
      </c>
      <c r="F21" s="34"/>
      <c r="G21" s="34"/>
      <c r="H21" s="34"/>
      <c r="I21" s="108" t="s">
        <v>26</v>
      </c>
      <c r="J21" s="109" t="str">
        <f>IF('Rekapitulace stavby'!AN17="","",'Rekapitulace stavby'!AN17)</f>
        <v/>
      </c>
      <c r="K21" s="34"/>
      <c r="L21" s="51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pans="1:31" s="2" customFormat="1" ht="6.95" customHeight="1">
      <c r="A22" s="34"/>
      <c r="B22" s="39"/>
      <c r="C22" s="34"/>
      <c r="D22" s="34"/>
      <c r="E22" s="34"/>
      <c r="F22" s="34"/>
      <c r="G22" s="34"/>
      <c r="H22" s="34"/>
      <c r="I22" s="34"/>
      <c r="J22" s="34"/>
      <c r="K22" s="34"/>
      <c r="L22" s="51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pans="1:31" s="2" customFormat="1" ht="12" customHeight="1">
      <c r="A23" s="34"/>
      <c r="B23" s="39"/>
      <c r="C23" s="34"/>
      <c r="D23" s="108" t="s">
        <v>30</v>
      </c>
      <c r="E23" s="34"/>
      <c r="F23" s="34"/>
      <c r="G23" s="34"/>
      <c r="H23" s="34"/>
      <c r="I23" s="108" t="s">
        <v>25</v>
      </c>
      <c r="J23" s="109" t="s">
        <v>1</v>
      </c>
      <c r="K23" s="34"/>
      <c r="L23" s="51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pans="1:31" s="2" customFormat="1" ht="18" customHeight="1">
      <c r="A24" s="34"/>
      <c r="B24" s="39"/>
      <c r="C24" s="34"/>
      <c r="D24" s="34"/>
      <c r="E24" s="109"/>
      <c r="F24" s="34"/>
      <c r="G24" s="34"/>
      <c r="H24" s="34"/>
      <c r="I24" s="108" t="s">
        <v>26</v>
      </c>
      <c r="J24" s="109" t="s">
        <v>1</v>
      </c>
      <c r="K24" s="34"/>
      <c r="L24" s="51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pans="1:31" s="2" customFormat="1" ht="6.95" customHeight="1">
      <c r="A25" s="34"/>
      <c r="B25" s="39"/>
      <c r="C25" s="34"/>
      <c r="D25" s="34"/>
      <c r="E25" s="34"/>
      <c r="F25" s="34"/>
      <c r="G25" s="34"/>
      <c r="H25" s="34"/>
      <c r="I25" s="34"/>
      <c r="J25" s="34"/>
      <c r="K25" s="34"/>
      <c r="L25" s="51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pans="1:31" s="2" customFormat="1" ht="12" customHeight="1">
      <c r="A26" s="34"/>
      <c r="B26" s="39"/>
      <c r="C26" s="34"/>
      <c r="D26" s="108" t="s">
        <v>33</v>
      </c>
      <c r="E26" s="34"/>
      <c r="F26" s="34"/>
      <c r="G26" s="34"/>
      <c r="H26" s="34"/>
      <c r="I26" s="34"/>
      <c r="J26" s="34"/>
      <c r="K26" s="34"/>
      <c r="L26" s="51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pans="1:31" s="8" customFormat="1" ht="16.5" customHeight="1">
      <c r="A27" s="111"/>
      <c r="B27" s="112"/>
      <c r="C27" s="111"/>
      <c r="D27" s="111"/>
      <c r="E27" s="293" t="s">
        <v>1</v>
      </c>
      <c r="F27" s="293"/>
      <c r="G27" s="293"/>
      <c r="H27" s="293"/>
      <c r="I27" s="111"/>
      <c r="J27" s="111"/>
      <c r="K27" s="111"/>
      <c r="L27" s="113"/>
      <c r="S27" s="111"/>
      <c r="T27" s="111"/>
      <c r="U27" s="111"/>
      <c r="V27" s="111"/>
      <c r="W27" s="111"/>
      <c r="X27" s="111"/>
      <c r="Y27" s="111"/>
      <c r="Z27" s="111"/>
      <c r="AA27" s="111"/>
      <c r="AB27" s="111"/>
      <c r="AC27" s="111"/>
      <c r="AD27" s="111"/>
      <c r="AE27" s="111"/>
    </row>
    <row r="28" spans="1:31" s="2" customFormat="1" ht="6.95" customHeight="1">
      <c r="A28" s="34"/>
      <c r="B28" s="39"/>
      <c r="C28" s="34"/>
      <c r="D28" s="34"/>
      <c r="E28" s="34"/>
      <c r="F28" s="34"/>
      <c r="G28" s="34"/>
      <c r="H28" s="34"/>
      <c r="I28" s="34"/>
      <c r="J28" s="34"/>
      <c r="K28" s="34"/>
      <c r="L28" s="51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pans="1:31" s="2" customFormat="1" ht="6.95" customHeight="1">
      <c r="A29" s="34"/>
      <c r="B29" s="39"/>
      <c r="C29" s="34"/>
      <c r="D29" s="114"/>
      <c r="E29" s="114"/>
      <c r="F29" s="114"/>
      <c r="G29" s="114"/>
      <c r="H29" s="114"/>
      <c r="I29" s="114"/>
      <c r="J29" s="114"/>
      <c r="K29" s="114"/>
      <c r="L29" s="51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spans="1:31" s="2" customFormat="1" ht="25.35" customHeight="1">
      <c r="A30" s="34"/>
      <c r="B30" s="39"/>
      <c r="C30" s="34"/>
      <c r="D30" s="115" t="s">
        <v>34</v>
      </c>
      <c r="E30" s="34"/>
      <c r="F30" s="34"/>
      <c r="G30" s="34"/>
      <c r="H30" s="34"/>
      <c r="I30" s="34"/>
      <c r="J30" s="116">
        <f>ROUND(J142, 2)</f>
        <v>0</v>
      </c>
      <c r="K30" s="34"/>
      <c r="L30" s="51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pans="1:31" s="2" customFormat="1" ht="6.95" customHeight="1">
      <c r="A31" s="34"/>
      <c r="B31" s="39"/>
      <c r="C31" s="34"/>
      <c r="D31" s="114"/>
      <c r="E31" s="114"/>
      <c r="F31" s="114"/>
      <c r="G31" s="114"/>
      <c r="H31" s="114"/>
      <c r="I31" s="114"/>
      <c r="J31" s="114"/>
      <c r="K31" s="114"/>
      <c r="L31" s="51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pans="1:31" s="2" customFormat="1" ht="14.45" customHeight="1">
      <c r="A32" s="34"/>
      <c r="B32" s="39"/>
      <c r="C32" s="34"/>
      <c r="D32" s="34"/>
      <c r="E32" s="34"/>
      <c r="F32" s="117" t="s">
        <v>36</v>
      </c>
      <c r="G32" s="34"/>
      <c r="H32" s="34"/>
      <c r="I32" s="117" t="s">
        <v>35</v>
      </c>
      <c r="J32" s="117" t="s">
        <v>37</v>
      </c>
      <c r="K32" s="34"/>
      <c r="L32" s="51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pans="1:31" s="2" customFormat="1" ht="14.45" customHeight="1">
      <c r="A33" s="34"/>
      <c r="B33" s="39"/>
      <c r="C33" s="34"/>
      <c r="D33" s="118" t="s">
        <v>38</v>
      </c>
      <c r="E33" s="108" t="s">
        <v>39</v>
      </c>
      <c r="F33" s="119">
        <f>ROUND((SUM(BE142:BE578)),  2)</f>
        <v>0</v>
      </c>
      <c r="G33" s="34"/>
      <c r="H33" s="34"/>
      <c r="I33" s="120">
        <v>0.21</v>
      </c>
      <c r="J33" s="119">
        <f>ROUND(((SUM(BE142:BE578))*I33),  2)</f>
        <v>0</v>
      </c>
      <c r="K33" s="34"/>
      <c r="L33" s="51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pans="1:31" s="2" customFormat="1" ht="14.45" customHeight="1">
      <c r="A34" s="34"/>
      <c r="B34" s="39"/>
      <c r="C34" s="34"/>
      <c r="D34" s="34"/>
      <c r="E34" s="108" t="s">
        <v>40</v>
      </c>
      <c r="F34" s="119">
        <f>ROUND((SUM(BF142:BF578)),  2)</f>
        <v>0</v>
      </c>
      <c r="G34" s="34"/>
      <c r="H34" s="34"/>
      <c r="I34" s="120">
        <v>0.12</v>
      </c>
      <c r="J34" s="119">
        <f>ROUND(((SUM(BF142:BF578))*I34),  2)</f>
        <v>0</v>
      </c>
      <c r="K34" s="34"/>
      <c r="L34" s="51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spans="1:31" s="2" customFormat="1" ht="14.45" hidden="1" customHeight="1">
      <c r="A35" s="34"/>
      <c r="B35" s="39"/>
      <c r="C35" s="34"/>
      <c r="D35" s="34"/>
      <c r="E35" s="108" t="s">
        <v>41</v>
      </c>
      <c r="F35" s="119">
        <f>ROUND((SUM(BG142:BG578)),  2)</f>
        <v>0</v>
      </c>
      <c r="G35" s="34"/>
      <c r="H35" s="34"/>
      <c r="I35" s="120">
        <v>0.21</v>
      </c>
      <c r="J35" s="119">
        <f>0</f>
        <v>0</v>
      </c>
      <c r="K35" s="34"/>
      <c r="L35" s="51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spans="1:31" s="2" customFormat="1" ht="14.45" hidden="1" customHeight="1">
      <c r="A36" s="34"/>
      <c r="B36" s="39"/>
      <c r="C36" s="34"/>
      <c r="D36" s="34"/>
      <c r="E36" s="108" t="s">
        <v>42</v>
      </c>
      <c r="F36" s="119">
        <f>ROUND((SUM(BH142:BH578)),  2)</f>
        <v>0</v>
      </c>
      <c r="G36" s="34"/>
      <c r="H36" s="34"/>
      <c r="I36" s="120">
        <v>0.12</v>
      </c>
      <c r="J36" s="119">
        <f>0</f>
        <v>0</v>
      </c>
      <c r="K36" s="34"/>
      <c r="L36" s="51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spans="1:31" s="2" customFormat="1" ht="14.45" hidden="1" customHeight="1">
      <c r="A37" s="34"/>
      <c r="B37" s="39"/>
      <c r="C37" s="34"/>
      <c r="D37" s="34"/>
      <c r="E37" s="108" t="s">
        <v>43</v>
      </c>
      <c r="F37" s="119">
        <f>ROUND((SUM(BI142:BI578)),  2)</f>
        <v>0</v>
      </c>
      <c r="G37" s="34"/>
      <c r="H37" s="34"/>
      <c r="I37" s="120">
        <v>0</v>
      </c>
      <c r="J37" s="119">
        <f>0</f>
        <v>0</v>
      </c>
      <c r="K37" s="34"/>
      <c r="L37" s="51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spans="1:31" s="2" customFormat="1" ht="6.95" customHeight="1">
      <c r="A38" s="34"/>
      <c r="B38" s="39"/>
      <c r="C38" s="34"/>
      <c r="D38" s="34"/>
      <c r="E38" s="34"/>
      <c r="F38" s="34"/>
      <c r="G38" s="34"/>
      <c r="H38" s="34"/>
      <c r="I38" s="34"/>
      <c r="J38" s="34"/>
      <c r="K38" s="34"/>
      <c r="L38" s="51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spans="1:31" s="2" customFormat="1" ht="25.35" customHeight="1">
      <c r="A39" s="34"/>
      <c r="B39" s="39"/>
      <c r="C39" s="121"/>
      <c r="D39" s="122" t="s">
        <v>44</v>
      </c>
      <c r="E39" s="123"/>
      <c r="F39" s="123"/>
      <c r="G39" s="124" t="s">
        <v>45</v>
      </c>
      <c r="H39" s="125" t="s">
        <v>46</v>
      </c>
      <c r="I39" s="123"/>
      <c r="J39" s="126">
        <f>SUM(J30:J37)</f>
        <v>0</v>
      </c>
      <c r="K39" s="127"/>
      <c r="L39" s="51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spans="1:31" s="2" customFormat="1" ht="14.45" customHeight="1">
      <c r="A40" s="34"/>
      <c r="B40" s="39"/>
      <c r="C40" s="34"/>
      <c r="D40" s="34"/>
      <c r="E40" s="34"/>
      <c r="F40" s="34"/>
      <c r="G40" s="34"/>
      <c r="H40" s="34"/>
      <c r="I40" s="34"/>
      <c r="J40" s="34"/>
      <c r="K40" s="34"/>
      <c r="L40" s="51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spans="1:31" s="1" customFormat="1" ht="14.45" customHeight="1">
      <c r="B41" s="20"/>
      <c r="L41" s="20"/>
    </row>
    <row r="42" spans="1:31" s="1" customFormat="1" ht="14.45" customHeight="1">
      <c r="B42" s="20"/>
      <c r="L42" s="20"/>
    </row>
    <row r="43" spans="1:31" s="1" customFormat="1" ht="14.45" customHeight="1">
      <c r="B43" s="20"/>
      <c r="L43" s="20"/>
    </row>
    <row r="44" spans="1:31" s="1" customFormat="1" ht="14.45" customHeight="1">
      <c r="B44" s="20"/>
      <c r="L44" s="20"/>
    </row>
    <row r="45" spans="1:31" s="1" customFormat="1" ht="14.45" customHeight="1">
      <c r="B45" s="20"/>
      <c r="L45" s="20"/>
    </row>
    <row r="46" spans="1:31" s="1" customFormat="1" ht="14.45" customHeight="1">
      <c r="B46" s="20"/>
      <c r="L46" s="20"/>
    </row>
    <row r="47" spans="1:31" s="1" customFormat="1" ht="14.45" customHeight="1">
      <c r="B47" s="20"/>
      <c r="L47" s="20"/>
    </row>
    <row r="48" spans="1:31" s="1" customFormat="1" ht="14.45" customHeight="1">
      <c r="B48" s="20"/>
      <c r="L48" s="20"/>
    </row>
    <row r="49" spans="1:31" s="1" customFormat="1" ht="14.45" customHeight="1">
      <c r="B49" s="20"/>
      <c r="L49" s="20"/>
    </row>
    <row r="50" spans="1:31" s="2" customFormat="1" ht="14.45" customHeight="1">
      <c r="B50" s="51"/>
      <c r="D50" s="128" t="s">
        <v>47</v>
      </c>
      <c r="E50" s="129"/>
      <c r="F50" s="129"/>
      <c r="G50" s="128" t="s">
        <v>48</v>
      </c>
      <c r="H50" s="129"/>
      <c r="I50" s="129"/>
      <c r="J50" s="129"/>
      <c r="K50" s="129"/>
      <c r="L50" s="51"/>
    </row>
    <row r="51" spans="1:31" ht="11.25">
      <c r="B51" s="20"/>
      <c r="L51" s="20"/>
    </row>
    <row r="52" spans="1:31" ht="11.25">
      <c r="B52" s="20"/>
      <c r="L52" s="20"/>
    </row>
    <row r="53" spans="1:31" ht="11.25">
      <c r="B53" s="20"/>
      <c r="L53" s="20"/>
    </row>
    <row r="54" spans="1:31" ht="11.25">
      <c r="B54" s="20"/>
      <c r="L54" s="20"/>
    </row>
    <row r="55" spans="1:31" ht="11.25">
      <c r="B55" s="20"/>
      <c r="L55" s="20"/>
    </row>
    <row r="56" spans="1:31" ht="11.25">
      <c r="B56" s="20"/>
      <c r="L56" s="20"/>
    </row>
    <row r="57" spans="1:31" ht="11.25">
      <c r="B57" s="20"/>
      <c r="L57" s="20"/>
    </row>
    <row r="58" spans="1:31" ht="11.25">
      <c r="B58" s="20"/>
      <c r="L58" s="20"/>
    </row>
    <row r="59" spans="1:31" ht="11.25">
      <c r="B59" s="20"/>
      <c r="L59" s="20"/>
    </row>
    <row r="60" spans="1:31" ht="11.25">
      <c r="B60" s="20"/>
      <c r="L60" s="20"/>
    </row>
    <row r="61" spans="1:31" s="2" customFormat="1" ht="12.75">
      <c r="A61" s="34"/>
      <c r="B61" s="39"/>
      <c r="C61" s="34"/>
      <c r="D61" s="130" t="s">
        <v>49</v>
      </c>
      <c r="E61" s="131"/>
      <c r="F61" s="132" t="s">
        <v>50</v>
      </c>
      <c r="G61" s="130" t="s">
        <v>49</v>
      </c>
      <c r="H61" s="131"/>
      <c r="I61" s="131"/>
      <c r="J61" s="133" t="s">
        <v>50</v>
      </c>
      <c r="K61" s="131"/>
      <c r="L61" s="51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 spans="1:31" ht="11.25">
      <c r="B62" s="20"/>
      <c r="L62" s="20"/>
    </row>
    <row r="63" spans="1:31" ht="11.25">
      <c r="B63" s="20"/>
      <c r="L63" s="20"/>
    </row>
    <row r="64" spans="1:31" ht="11.25">
      <c r="B64" s="20"/>
      <c r="L64" s="20"/>
    </row>
    <row r="65" spans="1:31" s="2" customFormat="1" ht="12.75">
      <c r="A65" s="34"/>
      <c r="B65" s="39"/>
      <c r="C65" s="34"/>
      <c r="D65" s="128" t="s">
        <v>51</v>
      </c>
      <c r="E65" s="134"/>
      <c r="F65" s="134"/>
      <c r="G65" s="128" t="s">
        <v>52</v>
      </c>
      <c r="H65" s="134"/>
      <c r="I65" s="134"/>
      <c r="J65" s="134"/>
      <c r="K65" s="134"/>
      <c r="L65" s="51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 spans="1:31" ht="11.25">
      <c r="B66" s="20"/>
      <c r="L66" s="20"/>
    </row>
    <row r="67" spans="1:31" ht="11.25">
      <c r="B67" s="20"/>
      <c r="L67" s="20"/>
    </row>
    <row r="68" spans="1:31" ht="11.25">
      <c r="B68" s="20"/>
      <c r="L68" s="20"/>
    </row>
    <row r="69" spans="1:31" ht="11.25">
      <c r="B69" s="20"/>
      <c r="L69" s="20"/>
    </row>
    <row r="70" spans="1:31" ht="11.25">
      <c r="B70" s="20"/>
      <c r="L70" s="20"/>
    </row>
    <row r="71" spans="1:31" ht="11.25">
      <c r="B71" s="20"/>
      <c r="L71" s="20"/>
    </row>
    <row r="72" spans="1:31" ht="11.25">
      <c r="B72" s="20"/>
      <c r="L72" s="20"/>
    </row>
    <row r="73" spans="1:31" ht="11.25">
      <c r="B73" s="20"/>
      <c r="L73" s="20"/>
    </row>
    <row r="74" spans="1:31" ht="11.25">
      <c r="B74" s="20"/>
      <c r="L74" s="20"/>
    </row>
    <row r="75" spans="1:31" ht="11.25">
      <c r="B75" s="20"/>
      <c r="L75" s="20"/>
    </row>
    <row r="76" spans="1:31" s="2" customFormat="1" ht="12.75">
      <c r="A76" s="34"/>
      <c r="B76" s="39"/>
      <c r="C76" s="34"/>
      <c r="D76" s="130" t="s">
        <v>49</v>
      </c>
      <c r="E76" s="131"/>
      <c r="F76" s="132" t="s">
        <v>50</v>
      </c>
      <c r="G76" s="130" t="s">
        <v>49</v>
      </c>
      <c r="H76" s="131"/>
      <c r="I76" s="131"/>
      <c r="J76" s="133" t="s">
        <v>50</v>
      </c>
      <c r="K76" s="131"/>
      <c r="L76" s="51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pans="1:31" s="2" customFormat="1" ht="14.45" customHeight="1">
      <c r="A77" s="34"/>
      <c r="B77" s="135"/>
      <c r="C77" s="136"/>
      <c r="D77" s="136"/>
      <c r="E77" s="136"/>
      <c r="F77" s="136"/>
      <c r="G77" s="136"/>
      <c r="H77" s="136"/>
      <c r="I77" s="136"/>
      <c r="J77" s="136"/>
      <c r="K77" s="136"/>
      <c r="L77" s="51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81" spans="1:47" s="2" customFormat="1" ht="6.95" customHeight="1">
      <c r="A81" s="34"/>
      <c r="B81" s="137"/>
      <c r="C81" s="138"/>
      <c r="D81" s="138"/>
      <c r="E81" s="138"/>
      <c r="F81" s="138"/>
      <c r="G81" s="138"/>
      <c r="H81" s="138"/>
      <c r="I81" s="138"/>
      <c r="J81" s="138"/>
      <c r="K81" s="138"/>
      <c r="L81" s="51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pans="1:47" s="2" customFormat="1" ht="24.95" customHeight="1">
      <c r="A82" s="34"/>
      <c r="B82" s="35"/>
      <c r="C82" s="23" t="s">
        <v>87</v>
      </c>
      <c r="D82" s="36"/>
      <c r="E82" s="36"/>
      <c r="F82" s="36"/>
      <c r="G82" s="36"/>
      <c r="H82" s="36"/>
      <c r="I82" s="36"/>
      <c r="J82" s="36"/>
      <c r="K82" s="36"/>
      <c r="L82" s="51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spans="1:47" s="2" customFormat="1" ht="6.95" customHeight="1">
      <c r="A83" s="34"/>
      <c r="B83" s="35"/>
      <c r="C83" s="36"/>
      <c r="D83" s="36"/>
      <c r="E83" s="36"/>
      <c r="F83" s="36"/>
      <c r="G83" s="36"/>
      <c r="H83" s="36"/>
      <c r="I83" s="36"/>
      <c r="J83" s="36"/>
      <c r="K83" s="36"/>
      <c r="L83" s="51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spans="1:47" s="2" customFormat="1" ht="12" customHeight="1">
      <c r="A84" s="34"/>
      <c r="B84" s="35"/>
      <c r="C84" s="29" t="s">
        <v>16</v>
      </c>
      <c r="D84" s="36"/>
      <c r="E84" s="36"/>
      <c r="F84" s="36"/>
      <c r="G84" s="36"/>
      <c r="H84" s="36"/>
      <c r="I84" s="36"/>
      <c r="J84" s="36"/>
      <c r="K84" s="36"/>
      <c r="L84" s="51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spans="1:47" s="2" customFormat="1" ht="16.5" customHeight="1">
      <c r="A85" s="34"/>
      <c r="B85" s="35"/>
      <c r="C85" s="36"/>
      <c r="D85" s="36"/>
      <c r="E85" s="294" t="str">
        <f>E7</f>
        <v>Oprava bytů pro Městskou část Praha 6</v>
      </c>
      <c r="F85" s="295"/>
      <c r="G85" s="295"/>
      <c r="H85" s="295"/>
      <c r="I85" s="36"/>
      <c r="J85" s="36"/>
      <c r="K85" s="36"/>
      <c r="L85" s="51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spans="1:47" s="2" customFormat="1" ht="12" customHeight="1">
      <c r="A86" s="34"/>
      <c r="B86" s="35"/>
      <c r="C86" s="29" t="s">
        <v>85</v>
      </c>
      <c r="D86" s="36"/>
      <c r="E86" s="36"/>
      <c r="F86" s="36"/>
      <c r="G86" s="36"/>
      <c r="H86" s="36"/>
      <c r="I86" s="36"/>
      <c r="J86" s="36"/>
      <c r="K86" s="36"/>
      <c r="L86" s="51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</row>
    <row r="87" spans="1:47" s="2" customFormat="1" ht="16.5" customHeight="1">
      <c r="A87" s="34"/>
      <c r="B87" s="35"/>
      <c r="C87" s="36"/>
      <c r="D87" s="36"/>
      <c r="E87" s="265" t="str">
        <f>E9</f>
        <v>11 - Patočkova 1411, byt č. 19</v>
      </c>
      <c r="F87" s="296"/>
      <c r="G87" s="296"/>
      <c r="H87" s="296"/>
      <c r="I87" s="36"/>
      <c r="J87" s="36"/>
      <c r="K87" s="36"/>
      <c r="L87" s="51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spans="1:47" s="2" customFormat="1" ht="6.95" customHeight="1">
      <c r="A88" s="34"/>
      <c r="B88" s="35"/>
      <c r="C88" s="36"/>
      <c r="D88" s="36"/>
      <c r="E88" s="36"/>
      <c r="F88" s="36"/>
      <c r="G88" s="36"/>
      <c r="H88" s="36"/>
      <c r="I88" s="36"/>
      <c r="J88" s="36"/>
      <c r="K88" s="36"/>
      <c r="L88" s="51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spans="1:47" s="2" customFormat="1" ht="12" customHeight="1">
      <c r="A89" s="34"/>
      <c r="B89" s="35"/>
      <c r="C89" s="29" t="s">
        <v>20</v>
      </c>
      <c r="D89" s="36"/>
      <c r="E89" s="36"/>
      <c r="F89" s="27" t="str">
        <f>F12</f>
        <v xml:space="preserve"> </v>
      </c>
      <c r="G89" s="36"/>
      <c r="H89" s="36"/>
      <c r="I89" s="29" t="s">
        <v>22</v>
      </c>
      <c r="J89" s="66">
        <f>IF(J12="","",J12)</f>
        <v>45971</v>
      </c>
      <c r="K89" s="36"/>
      <c r="L89" s="51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spans="1:47" s="2" customFormat="1" ht="6.95" customHeight="1">
      <c r="A90" s="34"/>
      <c r="B90" s="35"/>
      <c r="C90" s="36"/>
      <c r="D90" s="36"/>
      <c r="E90" s="36"/>
      <c r="F90" s="36"/>
      <c r="G90" s="36"/>
      <c r="H90" s="36"/>
      <c r="I90" s="36"/>
      <c r="J90" s="36"/>
      <c r="K90" s="36"/>
      <c r="L90" s="51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spans="1:47" s="2" customFormat="1" ht="15.2" customHeight="1">
      <c r="A91" s="34"/>
      <c r="B91" s="35"/>
      <c r="C91" s="29" t="s">
        <v>24</v>
      </c>
      <c r="D91" s="36"/>
      <c r="E91" s="36"/>
      <c r="F91" s="27" t="str">
        <f>E15</f>
        <v xml:space="preserve"> </v>
      </c>
      <c r="G91" s="36"/>
      <c r="H91" s="36"/>
      <c r="I91" s="29" t="s">
        <v>29</v>
      </c>
      <c r="J91" s="32" t="str">
        <f>E21</f>
        <v xml:space="preserve"> </v>
      </c>
      <c r="K91" s="36"/>
      <c r="L91" s="51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spans="1:47" s="2" customFormat="1" ht="15.2" customHeight="1">
      <c r="A92" s="34"/>
      <c r="B92" s="35"/>
      <c r="C92" s="29" t="s">
        <v>27</v>
      </c>
      <c r="D92" s="36"/>
      <c r="E92" s="36"/>
      <c r="F92" s="27" t="str">
        <f>IF(E18="","",E18)</f>
        <v>Vyplň údaj</v>
      </c>
      <c r="G92" s="36"/>
      <c r="H92" s="36"/>
      <c r="I92" s="29" t="s">
        <v>30</v>
      </c>
      <c r="J92" s="32">
        <f>E24</f>
        <v>0</v>
      </c>
      <c r="K92" s="36"/>
      <c r="L92" s="51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spans="1:47" s="2" customFormat="1" ht="10.35" customHeight="1">
      <c r="A93" s="34"/>
      <c r="B93" s="35"/>
      <c r="C93" s="36"/>
      <c r="D93" s="36"/>
      <c r="E93" s="36"/>
      <c r="F93" s="36"/>
      <c r="G93" s="36"/>
      <c r="H93" s="36"/>
      <c r="I93" s="36"/>
      <c r="J93" s="36"/>
      <c r="K93" s="36"/>
      <c r="L93" s="51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spans="1:47" s="2" customFormat="1" ht="29.25" customHeight="1">
      <c r="A94" s="34"/>
      <c r="B94" s="35"/>
      <c r="C94" s="139" t="s">
        <v>88</v>
      </c>
      <c r="D94" s="140"/>
      <c r="E94" s="140"/>
      <c r="F94" s="140"/>
      <c r="G94" s="140"/>
      <c r="H94" s="140"/>
      <c r="I94" s="140"/>
      <c r="J94" s="141" t="s">
        <v>89</v>
      </c>
      <c r="K94" s="140"/>
      <c r="L94" s="51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spans="1:47" s="2" customFormat="1" ht="10.35" customHeight="1">
      <c r="A95" s="34"/>
      <c r="B95" s="35"/>
      <c r="C95" s="36"/>
      <c r="D95" s="36"/>
      <c r="E95" s="36"/>
      <c r="F95" s="36"/>
      <c r="G95" s="36"/>
      <c r="H95" s="36"/>
      <c r="I95" s="36"/>
      <c r="J95" s="36"/>
      <c r="K95" s="36"/>
      <c r="L95" s="51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</row>
    <row r="96" spans="1:47" s="2" customFormat="1" ht="22.9" customHeight="1">
      <c r="A96" s="34"/>
      <c r="B96" s="35"/>
      <c r="C96" s="142" t="s">
        <v>90</v>
      </c>
      <c r="D96" s="36"/>
      <c r="E96" s="36"/>
      <c r="F96" s="36"/>
      <c r="G96" s="36"/>
      <c r="H96" s="36"/>
      <c r="I96" s="36"/>
      <c r="J96" s="84">
        <f>J142</f>
        <v>0</v>
      </c>
      <c r="K96" s="36"/>
      <c r="L96" s="51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U96" s="17" t="s">
        <v>91</v>
      </c>
    </row>
    <row r="97" spans="2:12" s="9" customFormat="1" ht="24.95" customHeight="1">
      <c r="B97" s="143"/>
      <c r="C97" s="144"/>
      <c r="D97" s="145" t="s">
        <v>92</v>
      </c>
      <c r="E97" s="146"/>
      <c r="F97" s="146"/>
      <c r="G97" s="146"/>
      <c r="H97" s="146"/>
      <c r="I97" s="146"/>
      <c r="J97" s="147">
        <f>J143</f>
        <v>0</v>
      </c>
      <c r="K97" s="144"/>
      <c r="L97" s="148"/>
    </row>
    <row r="98" spans="2:12" s="10" customFormat="1" ht="19.899999999999999" customHeight="1">
      <c r="B98" s="149"/>
      <c r="C98" s="150"/>
      <c r="D98" s="151" t="s">
        <v>93</v>
      </c>
      <c r="E98" s="152"/>
      <c r="F98" s="152"/>
      <c r="G98" s="152"/>
      <c r="H98" s="152"/>
      <c r="I98" s="152"/>
      <c r="J98" s="153">
        <f>J144</f>
        <v>0</v>
      </c>
      <c r="K98" s="150"/>
      <c r="L98" s="154"/>
    </row>
    <row r="99" spans="2:12" s="10" customFormat="1" ht="19.899999999999999" customHeight="1">
      <c r="B99" s="149"/>
      <c r="C99" s="150"/>
      <c r="D99" s="151" t="s">
        <v>94</v>
      </c>
      <c r="E99" s="152"/>
      <c r="F99" s="152"/>
      <c r="G99" s="152"/>
      <c r="H99" s="152"/>
      <c r="I99" s="152"/>
      <c r="J99" s="153">
        <f>J184</f>
        <v>0</v>
      </c>
      <c r="K99" s="150"/>
      <c r="L99" s="154"/>
    </row>
    <row r="100" spans="2:12" s="10" customFormat="1" ht="19.899999999999999" customHeight="1">
      <c r="B100" s="149"/>
      <c r="C100" s="150"/>
      <c r="D100" s="151" t="s">
        <v>95</v>
      </c>
      <c r="E100" s="152"/>
      <c r="F100" s="152"/>
      <c r="G100" s="152"/>
      <c r="H100" s="152"/>
      <c r="I100" s="152"/>
      <c r="J100" s="153">
        <f>J219</f>
        <v>0</v>
      </c>
      <c r="K100" s="150"/>
      <c r="L100" s="154"/>
    </row>
    <row r="101" spans="2:12" s="10" customFormat="1" ht="19.899999999999999" customHeight="1">
      <c r="B101" s="149"/>
      <c r="C101" s="150"/>
      <c r="D101" s="151" t="s">
        <v>96</v>
      </c>
      <c r="E101" s="152"/>
      <c r="F101" s="152"/>
      <c r="G101" s="152"/>
      <c r="H101" s="152"/>
      <c r="I101" s="152"/>
      <c r="J101" s="153">
        <f>J227</f>
        <v>0</v>
      </c>
      <c r="K101" s="150"/>
      <c r="L101" s="154"/>
    </row>
    <row r="102" spans="2:12" s="9" customFormat="1" ht="24.95" customHeight="1">
      <c r="B102" s="143"/>
      <c r="C102" s="144"/>
      <c r="D102" s="145" t="s">
        <v>97</v>
      </c>
      <c r="E102" s="146"/>
      <c r="F102" s="146"/>
      <c r="G102" s="146"/>
      <c r="H102" s="146"/>
      <c r="I102" s="146"/>
      <c r="J102" s="147">
        <f>J230</f>
        <v>0</v>
      </c>
      <c r="K102" s="144"/>
      <c r="L102" s="148"/>
    </row>
    <row r="103" spans="2:12" s="10" customFormat="1" ht="19.899999999999999" customHeight="1">
      <c r="B103" s="149"/>
      <c r="C103" s="150"/>
      <c r="D103" s="151" t="s">
        <v>98</v>
      </c>
      <c r="E103" s="152"/>
      <c r="F103" s="152"/>
      <c r="G103" s="152"/>
      <c r="H103" s="152"/>
      <c r="I103" s="152"/>
      <c r="J103" s="153">
        <f>J231</f>
        <v>0</v>
      </c>
      <c r="K103" s="150"/>
      <c r="L103" s="154"/>
    </row>
    <row r="104" spans="2:12" s="10" customFormat="1" ht="19.899999999999999" customHeight="1">
      <c r="B104" s="149"/>
      <c r="C104" s="150"/>
      <c r="D104" s="151" t="s">
        <v>99</v>
      </c>
      <c r="E104" s="152"/>
      <c r="F104" s="152"/>
      <c r="G104" s="152"/>
      <c r="H104" s="152"/>
      <c r="I104" s="152"/>
      <c r="J104" s="153">
        <f>J250</f>
        <v>0</v>
      </c>
      <c r="K104" s="150"/>
      <c r="L104" s="154"/>
    </row>
    <row r="105" spans="2:12" s="10" customFormat="1" ht="19.899999999999999" customHeight="1">
      <c r="B105" s="149"/>
      <c r="C105" s="150"/>
      <c r="D105" s="151" t="s">
        <v>100</v>
      </c>
      <c r="E105" s="152"/>
      <c r="F105" s="152"/>
      <c r="G105" s="152"/>
      <c r="H105" s="152"/>
      <c r="I105" s="152"/>
      <c r="J105" s="153">
        <f>J261</f>
        <v>0</v>
      </c>
      <c r="K105" s="150"/>
      <c r="L105" s="154"/>
    </row>
    <row r="106" spans="2:12" s="10" customFormat="1" ht="19.899999999999999" customHeight="1">
      <c r="B106" s="149"/>
      <c r="C106" s="150"/>
      <c r="D106" s="151" t="s">
        <v>101</v>
      </c>
      <c r="E106" s="152"/>
      <c r="F106" s="152"/>
      <c r="G106" s="152"/>
      <c r="H106" s="152"/>
      <c r="I106" s="152"/>
      <c r="J106" s="153">
        <f>J284</f>
        <v>0</v>
      </c>
      <c r="K106" s="150"/>
      <c r="L106" s="154"/>
    </row>
    <row r="107" spans="2:12" s="10" customFormat="1" ht="19.899999999999999" customHeight="1">
      <c r="B107" s="149"/>
      <c r="C107" s="150"/>
      <c r="D107" s="151" t="s">
        <v>102</v>
      </c>
      <c r="E107" s="152"/>
      <c r="F107" s="152"/>
      <c r="G107" s="152"/>
      <c r="H107" s="152"/>
      <c r="I107" s="152"/>
      <c r="J107" s="153">
        <f>J336</f>
        <v>0</v>
      </c>
      <c r="K107" s="150"/>
      <c r="L107" s="154"/>
    </row>
    <row r="108" spans="2:12" s="10" customFormat="1" ht="19.899999999999999" customHeight="1">
      <c r="B108" s="149"/>
      <c r="C108" s="150"/>
      <c r="D108" s="151" t="s">
        <v>103</v>
      </c>
      <c r="E108" s="152"/>
      <c r="F108" s="152"/>
      <c r="G108" s="152"/>
      <c r="H108" s="152"/>
      <c r="I108" s="152"/>
      <c r="J108" s="153">
        <f>J343</f>
        <v>0</v>
      </c>
      <c r="K108" s="150"/>
      <c r="L108" s="154"/>
    </row>
    <row r="109" spans="2:12" s="10" customFormat="1" ht="19.899999999999999" customHeight="1">
      <c r="B109" s="149"/>
      <c r="C109" s="150"/>
      <c r="D109" s="151" t="s">
        <v>104</v>
      </c>
      <c r="E109" s="152"/>
      <c r="F109" s="152"/>
      <c r="G109" s="152"/>
      <c r="H109" s="152"/>
      <c r="I109" s="152"/>
      <c r="J109" s="153">
        <f>J364</f>
        <v>0</v>
      </c>
      <c r="K109" s="150"/>
      <c r="L109" s="154"/>
    </row>
    <row r="110" spans="2:12" s="10" customFormat="1" ht="19.899999999999999" customHeight="1">
      <c r="B110" s="149"/>
      <c r="C110" s="150"/>
      <c r="D110" s="151" t="s">
        <v>105</v>
      </c>
      <c r="E110" s="152"/>
      <c r="F110" s="152"/>
      <c r="G110" s="152"/>
      <c r="H110" s="152"/>
      <c r="I110" s="152"/>
      <c r="J110" s="153">
        <f>J380</f>
        <v>0</v>
      </c>
      <c r="K110" s="150"/>
      <c r="L110" s="154"/>
    </row>
    <row r="111" spans="2:12" s="10" customFormat="1" ht="19.899999999999999" customHeight="1">
      <c r="B111" s="149"/>
      <c r="C111" s="150"/>
      <c r="D111" s="151" t="s">
        <v>106</v>
      </c>
      <c r="E111" s="152"/>
      <c r="F111" s="152"/>
      <c r="G111" s="152"/>
      <c r="H111" s="152"/>
      <c r="I111" s="152"/>
      <c r="J111" s="153">
        <f>J386</f>
        <v>0</v>
      </c>
      <c r="K111" s="150"/>
      <c r="L111" s="154"/>
    </row>
    <row r="112" spans="2:12" s="10" customFormat="1" ht="19.899999999999999" customHeight="1">
      <c r="B112" s="149"/>
      <c r="C112" s="150"/>
      <c r="D112" s="151" t="s">
        <v>107</v>
      </c>
      <c r="E112" s="152"/>
      <c r="F112" s="152"/>
      <c r="G112" s="152"/>
      <c r="H112" s="152"/>
      <c r="I112" s="152"/>
      <c r="J112" s="153">
        <f>J412</f>
        <v>0</v>
      </c>
      <c r="K112" s="150"/>
      <c r="L112" s="154"/>
    </row>
    <row r="113" spans="1:31" s="10" customFormat="1" ht="19.899999999999999" customHeight="1">
      <c r="B113" s="149"/>
      <c r="C113" s="150"/>
      <c r="D113" s="151" t="s">
        <v>108</v>
      </c>
      <c r="E113" s="152"/>
      <c r="F113" s="152"/>
      <c r="G113" s="152"/>
      <c r="H113" s="152"/>
      <c r="I113" s="152"/>
      <c r="J113" s="153">
        <f>J436</f>
        <v>0</v>
      </c>
      <c r="K113" s="150"/>
      <c r="L113" s="154"/>
    </row>
    <row r="114" spans="1:31" s="10" customFormat="1" ht="19.899999999999999" customHeight="1">
      <c r="B114" s="149"/>
      <c r="C114" s="150"/>
      <c r="D114" s="151" t="s">
        <v>109</v>
      </c>
      <c r="E114" s="152"/>
      <c r="F114" s="152"/>
      <c r="G114" s="152"/>
      <c r="H114" s="152"/>
      <c r="I114" s="152"/>
      <c r="J114" s="153">
        <f>J449</f>
        <v>0</v>
      </c>
      <c r="K114" s="150"/>
      <c r="L114" s="154"/>
    </row>
    <row r="115" spans="1:31" s="10" customFormat="1" ht="19.899999999999999" customHeight="1">
      <c r="B115" s="149"/>
      <c r="C115" s="150"/>
      <c r="D115" s="151" t="s">
        <v>110</v>
      </c>
      <c r="E115" s="152"/>
      <c r="F115" s="152"/>
      <c r="G115" s="152"/>
      <c r="H115" s="152"/>
      <c r="I115" s="152"/>
      <c r="J115" s="153">
        <f>J482</f>
        <v>0</v>
      </c>
      <c r="K115" s="150"/>
      <c r="L115" s="154"/>
    </row>
    <row r="116" spans="1:31" s="10" customFormat="1" ht="19.899999999999999" customHeight="1">
      <c r="B116" s="149"/>
      <c r="C116" s="150"/>
      <c r="D116" s="151" t="s">
        <v>111</v>
      </c>
      <c r="E116" s="152"/>
      <c r="F116" s="152"/>
      <c r="G116" s="152"/>
      <c r="H116" s="152"/>
      <c r="I116" s="152"/>
      <c r="J116" s="153">
        <f>J517</f>
        <v>0</v>
      </c>
      <c r="K116" s="150"/>
      <c r="L116" s="154"/>
    </row>
    <row r="117" spans="1:31" s="10" customFormat="1" ht="19.899999999999999" customHeight="1">
      <c r="B117" s="149"/>
      <c r="C117" s="150"/>
      <c r="D117" s="151" t="s">
        <v>112</v>
      </c>
      <c r="E117" s="152"/>
      <c r="F117" s="152"/>
      <c r="G117" s="152"/>
      <c r="H117" s="152"/>
      <c r="I117" s="152"/>
      <c r="J117" s="153">
        <f>J534</f>
        <v>0</v>
      </c>
      <c r="K117" s="150"/>
      <c r="L117" s="154"/>
    </row>
    <row r="118" spans="1:31" s="10" customFormat="1" ht="19.899999999999999" customHeight="1">
      <c r="B118" s="149"/>
      <c r="C118" s="150"/>
      <c r="D118" s="151" t="s">
        <v>113</v>
      </c>
      <c r="E118" s="152"/>
      <c r="F118" s="152"/>
      <c r="G118" s="152"/>
      <c r="H118" s="152"/>
      <c r="I118" s="152"/>
      <c r="J118" s="153">
        <f>J568</f>
        <v>0</v>
      </c>
      <c r="K118" s="150"/>
      <c r="L118" s="154"/>
    </row>
    <row r="119" spans="1:31" s="9" customFormat="1" ht="24.95" customHeight="1">
      <c r="B119" s="143"/>
      <c r="C119" s="144"/>
      <c r="D119" s="145" t="s">
        <v>114</v>
      </c>
      <c r="E119" s="146"/>
      <c r="F119" s="146"/>
      <c r="G119" s="146"/>
      <c r="H119" s="146"/>
      <c r="I119" s="146"/>
      <c r="J119" s="147">
        <f>J572</f>
        <v>0</v>
      </c>
      <c r="K119" s="144"/>
      <c r="L119" s="148"/>
    </row>
    <row r="120" spans="1:31" s="10" customFormat="1" ht="19.899999999999999" customHeight="1">
      <c r="B120" s="149"/>
      <c r="C120" s="150"/>
      <c r="D120" s="151" t="s">
        <v>115</v>
      </c>
      <c r="E120" s="152"/>
      <c r="F120" s="152"/>
      <c r="G120" s="152"/>
      <c r="H120" s="152"/>
      <c r="I120" s="152"/>
      <c r="J120" s="153">
        <f>J573</f>
        <v>0</v>
      </c>
      <c r="K120" s="150"/>
      <c r="L120" s="154"/>
    </row>
    <row r="121" spans="1:31" s="10" customFormat="1" ht="19.899999999999999" customHeight="1">
      <c r="B121" s="149"/>
      <c r="C121" s="150"/>
      <c r="D121" s="151" t="s">
        <v>116</v>
      </c>
      <c r="E121" s="152"/>
      <c r="F121" s="152"/>
      <c r="G121" s="152"/>
      <c r="H121" s="152"/>
      <c r="I121" s="152"/>
      <c r="J121" s="153">
        <f>J575</f>
        <v>0</v>
      </c>
      <c r="K121" s="150"/>
      <c r="L121" s="154"/>
    </row>
    <row r="122" spans="1:31" s="10" customFormat="1" ht="19.899999999999999" customHeight="1">
      <c r="B122" s="149"/>
      <c r="C122" s="150"/>
      <c r="D122" s="151" t="s">
        <v>117</v>
      </c>
      <c r="E122" s="152"/>
      <c r="F122" s="152"/>
      <c r="G122" s="152"/>
      <c r="H122" s="152"/>
      <c r="I122" s="152"/>
      <c r="J122" s="153">
        <f>J577</f>
        <v>0</v>
      </c>
      <c r="K122" s="150"/>
      <c r="L122" s="154"/>
    </row>
    <row r="123" spans="1:31" s="2" customFormat="1" ht="21.75" customHeight="1">
      <c r="A123" s="34"/>
      <c r="B123" s="35"/>
      <c r="C123" s="36"/>
      <c r="D123" s="36"/>
      <c r="E123" s="36"/>
      <c r="F123" s="36"/>
      <c r="G123" s="36"/>
      <c r="H123" s="36"/>
      <c r="I123" s="36"/>
      <c r="J123" s="36"/>
      <c r="K123" s="36"/>
      <c r="L123" s="51"/>
      <c r="S123" s="34"/>
      <c r="T123" s="34"/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</row>
    <row r="124" spans="1:31" s="2" customFormat="1" ht="6.95" customHeight="1">
      <c r="A124" s="34"/>
      <c r="B124" s="54"/>
      <c r="C124" s="55"/>
      <c r="D124" s="55"/>
      <c r="E124" s="55"/>
      <c r="F124" s="55"/>
      <c r="G124" s="55"/>
      <c r="H124" s="55"/>
      <c r="I124" s="55"/>
      <c r="J124" s="55"/>
      <c r="K124" s="55"/>
      <c r="L124" s="51"/>
      <c r="S124" s="34"/>
      <c r="T124" s="34"/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</row>
    <row r="128" spans="1:31" s="2" customFormat="1" ht="6.95" customHeight="1">
      <c r="A128" s="34"/>
      <c r="B128" s="56"/>
      <c r="C128" s="57"/>
      <c r="D128" s="57"/>
      <c r="E128" s="57"/>
      <c r="F128" s="57"/>
      <c r="G128" s="57"/>
      <c r="H128" s="57"/>
      <c r="I128" s="57"/>
      <c r="J128" s="57"/>
      <c r="K128" s="57"/>
      <c r="L128" s="51"/>
      <c r="S128" s="34"/>
      <c r="T128" s="34"/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</row>
    <row r="129" spans="1:63" s="2" customFormat="1" ht="24.95" customHeight="1">
      <c r="A129" s="34"/>
      <c r="B129" s="35"/>
      <c r="C129" s="23" t="s">
        <v>118</v>
      </c>
      <c r="D129" s="36"/>
      <c r="E129" s="36"/>
      <c r="F129" s="36"/>
      <c r="G129" s="36"/>
      <c r="H129" s="36"/>
      <c r="I129" s="36"/>
      <c r="J129" s="36"/>
      <c r="K129" s="36"/>
      <c r="L129" s="51"/>
      <c r="S129" s="34"/>
      <c r="T129" s="34"/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</row>
    <row r="130" spans="1:63" s="2" customFormat="1" ht="6.95" customHeight="1">
      <c r="A130" s="34"/>
      <c r="B130" s="35"/>
      <c r="C130" s="36"/>
      <c r="D130" s="36"/>
      <c r="E130" s="36"/>
      <c r="F130" s="36"/>
      <c r="G130" s="36"/>
      <c r="H130" s="36"/>
      <c r="I130" s="36"/>
      <c r="J130" s="36"/>
      <c r="K130" s="36"/>
      <c r="L130" s="51"/>
      <c r="S130" s="34"/>
      <c r="T130" s="34"/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</row>
    <row r="131" spans="1:63" s="2" customFormat="1" ht="12" customHeight="1">
      <c r="A131" s="34"/>
      <c r="B131" s="35"/>
      <c r="C131" s="29" t="s">
        <v>16</v>
      </c>
      <c r="D131" s="36"/>
      <c r="E131" s="36"/>
      <c r="F131" s="36"/>
      <c r="G131" s="36"/>
      <c r="H131" s="36"/>
      <c r="I131" s="36"/>
      <c r="J131" s="36"/>
      <c r="K131" s="36"/>
      <c r="L131" s="51"/>
      <c r="S131" s="34"/>
      <c r="T131" s="34"/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</row>
    <row r="132" spans="1:63" s="2" customFormat="1" ht="16.5" customHeight="1">
      <c r="A132" s="34"/>
      <c r="B132" s="35"/>
      <c r="C132" s="36"/>
      <c r="D132" s="36"/>
      <c r="E132" s="294" t="str">
        <f>E7</f>
        <v>Oprava bytů pro Městskou část Praha 6</v>
      </c>
      <c r="F132" s="295"/>
      <c r="G132" s="295"/>
      <c r="H132" s="295"/>
      <c r="I132" s="36"/>
      <c r="J132" s="36"/>
      <c r="K132" s="36"/>
      <c r="L132" s="51"/>
      <c r="S132" s="34"/>
      <c r="T132" s="34"/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</row>
    <row r="133" spans="1:63" s="2" customFormat="1" ht="12" customHeight="1">
      <c r="A133" s="34"/>
      <c r="B133" s="35"/>
      <c r="C133" s="29" t="s">
        <v>85</v>
      </c>
      <c r="D133" s="36"/>
      <c r="E133" s="36"/>
      <c r="F133" s="36"/>
      <c r="G133" s="36"/>
      <c r="H133" s="36"/>
      <c r="I133" s="36"/>
      <c r="J133" s="36"/>
      <c r="K133" s="36"/>
      <c r="L133" s="51"/>
      <c r="S133" s="34"/>
      <c r="T133" s="34"/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</row>
    <row r="134" spans="1:63" s="2" customFormat="1" ht="16.5" customHeight="1">
      <c r="A134" s="34"/>
      <c r="B134" s="35"/>
      <c r="C134" s="36"/>
      <c r="D134" s="36"/>
      <c r="E134" s="265" t="str">
        <f>E9</f>
        <v>11 - Patočkova 1411, byt č. 19</v>
      </c>
      <c r="F134" s="296"/>
      <c r="G134" s="296"/>
      <c r="H134" s="296"/>
      <c r="I134" s="36"/>
      <c r="J134" s="36"/>
      <c r="K134" s="36"/>
      <c r="L134" s="51"/>
      <c r="S134" s="34"/>
      <c r="T134" s="34"/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</row>
    <row r="135" spans="1:63" s="2" customFormat="1" ht="6.95" customHeight="1">
      <c r="A135" s="34"/>
      <c r="B135" s="35"/>
      <c r="C135" s="36"/>
      <c r="D135" s="36"/>
      <c r="E135" s="36"/>
      <c r="F135" s="36"/>
      <c r="G135" s="36"/>
      <c r="H135" s="36"/>
      <c r="I135" s="36"/>
      <c r="J135" s="36"/>
      <c r="K135" s="36"/>
      <c r="L135" s="51"/>
      <c r="S135" s="34"/>
      <c r="T135" s="34"/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</row>
    <row r="136" spans="1:63" s="2" customFormat="1" ht="12" customHeight="1">
      <c r="A136" s="34"/>
      <c r="B136" s="35"/>
      <c r="C136" s="29" t="s">
        <v>20</v>
      </c>
      <c r="D136" s="36"/>
      <c r="E136" s="36"/>
      <c r="F136" s="27" t="str">
        <f>F12</f>
        <v xml:space="preserve"> </v>
      </c>
      <c r="G136" s="36"/>
      <c r="H136" s="36"/>
      <c r="I136" s="29" t="s">
        <v>22</v>
      </c>
      <c r="J136" s="66">
        <f>IF(J12="","",J12)</f>
        <v>45971</v>
      </c>
      <c r="K136" s="36"/>
      <c r="L136" s="51"/>
      <c r="S136" s="34"/>
      <c r="T136" s="34"/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</row>
    <row r="137" spans="1:63" s="2" customFormat="1" ht="6.95" customHeight="1">
      <c r="A137" s="34"/>
      <c r="B137" s="35"/>
      <c r="C137" s="36"/>
      <c r="D137" s="36"/>
      <c r="E137" s="36"/>
      <c r="F137" s="36"/>
      <c r="G137" s="36"/>
      <c r="H137" s="36"/>
      <c r="I137" s="36"/>
      <c r="J137" s="36"/>
      <c r="K137" s="36"/>
      <c r="L137" s="51"/>
      <c r="S137" s="34"/>
      <c r="T137" s="34"/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</row>
    <row r="138" spans="1:63" s="2" customFormat="1" ht="15.2" customHeight="1">
      <c r="A138" s="34"/>
      <c r="B138" s="35"/>
      <c r="C138" s="29" t="s">
        <v>24</v>
      </c>
      <c r="D138" s="36"/>
      <c r="E138" s="36"/>
      <c r="F138" s="27" t="str">
        <f>E15</f>
        <v xml:space="preserve"> </v>
      </c>
      <c r="G138" s="36"/>
      <c r="H138" s="36"/>
      <c r="I138" s="29" t="s">
        <v>29</v>
      </c>
      <c r="J138" s="32" t="str">
        <f>E21</f>
        <v xml:space="preserve"> </v>
      </c>
      <c r="K138" s="36"/>
      <c r="L138" s="51"/>
      <c r="S138" s="34"/>
      <c r="T138" s="34"/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</row>
    <row r="139" spans="1:63" s="2" customFormat="1" ht="15.2" customHeight="1">
      <c r="A139" s="34"/>
      <c r="B139" s="35"/>
      <c r="C139" s="29" t="s">
        <v>27</v>
      </c>
      <c r="D139" s="36"/>
      <c r="E139" s="36"/>
      <c r="F139" s="27" t="str">
        <f>IF(E18="","",E18)</f>
        <v>Vyplň údaj</v>
      </c>
      <c r="G139" s="36"/>
      <c r="H139" s="36"/>
      <c r="I139" s="29" t="s">
        <v>30</v>
      </c>
      <c r="J139" s="32">
        <f>E24</f>
        <v>0</v>
      </c>
      <c r="K139" s="36"/>
      <c r="L139" s="51"/>
      <c r="S139" s="34"/>
      <c r="T139" s="34"/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</row>
    <row r="140" spans="1:63" s="2" customFormat="1" ht="10.35" customHeight="1">
      <c r="A140" s="34"/>
      <c r="B140" s="35"/>
      <c r="C140" s="36"/>
      <c r="D140" s="36"/>
      <c r="E140" s="36"/>
      <c r="F140" s="36"/>
      <c r="G140" s="36"/>
      <c r="H140" s="36"/>
      <c r="I140" s="36"/>
      <c r="J140" s="36"/>
      <c r="K140" s="36"/>
      <c r="L140" s="51"/>
      <c r="S140" s="34"/>
      <c r="T140" s="34"/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</row>
    <row r="141" spans="1:63" s="11" customFormat="1" ht="29.25" customHeight="1">
      <c r="A141" s="155"/>
      <c r="B141" s="156"/>
      <c r="C141" s="157" t="s">
        <v>119</v>
      </c>
      <c r="D141" s="158" t="s">
        <v>59</v>
      </c>
      <c r="E141" s="158" t="s">
        <v>55</v>
      </c>
      <c r="F141" s="158" t="s">
        <v>56</v>
      </c>
      <c r="G141" s="158" t="s">
        <v>120</v>
      </c>
      <c r="H141" s="158" t="s">
        <v>121</v>
      </c>
      <c r="I141" s="158" t="s">
        <v>122</v>
      </c>
      <c r="J141" s="159" t="s">
        <v>89</v>
      </c>
      <c r="K141" s="160" t="s">
        <v>123</v>
      </c>
      <c r="L141" s="161"/>
      <c r="M141" s="75" t="s">
        <v>1</v>
      </c>
      <c r="N141" s="76" t="s">
        <v>38</v>
      </c>
      <c r="O141" s="76" t="s">
        <v>124</v>
      </c>
      <c r="P141" s="76" t="s">
        <v>125</v>
      </c>
      <c r="Q141" s="76" t="s">
        <v>126</v>
      </c>
      <c r="R141" s="76" t="s">
        <v>127</v>
      </c>
      <c r="S141" s="76" t="s">
        <v>128</v>
      </c>
      <c r="T141" s="77" t="s">
        <v>129</v>
      </c>
      <c r="U141" s="155"/>
      <c r="V141" s="155"/>
      <c r="W141" s="155"/>
      <c r="X141" s="155"/>
      <c r="Y141" s="155"/>
      <c r="Z141" s="155"/>
      <c r="AA141" s="155"/>
      <c r="AB141" s="155"/>
      <c r="AC141" s="155"/>
      <c r="AD141" s="155"/>
      <c r="AE141" s="155"/>
    </row>
    <row r="142" spans="1:63" s="2" customFormat="1" ht="22.9" customHeight="1">
      <c r="A142" s="34"/>
      <c r="B142" s="35"/>
      <c r="C142" s="82" t="s">
        <v>130</v>
      </c>
      <c r="D142" s="36"/>
      <c r="E142" s="36"/>
      <c r="F142" s="36"/>
      <c r="G142" s="36"/>
      <c r="H142" s="36"/>
      <c r="I142" s="36"/>
      <c r="J142" s="162">
        <f>BK142</f>
        <v>0</v>
      </c>
      <c r="K142" s="36"/>
      <c r="L142" s="39"/>
      <c r="M142" s="78"/>
      <c r="N142" s="163"/>
      <c r="O142" s="79"/>
      <c r="P142" s="164">
        <f>P143+P230+P572</f>
        <v>0</v>
      </c>
      <c r="Q142" s="79"/>
      <c r="R142" s="164">
        <f>R143+R230+R572</f>
        <v>2.8499080800000005</v>
      </c>
      <c r="S142" s="79"/>
      <c r="T142" s="165">
        <f>T143+T230+T572</f>
        <v>2.4184501600000003</v>
      </c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T142" s="17" t="s">
        <v>73</v>
      </c>
      <c r="AU142" s="17" t="s">
        <v>91</v>
      </c>
      <c r="BK142" s="166">
        <f>BK143+BK230+BK572</f>
        <v>0</v>
      </c>
    </row>
    <row r="143" spans="1:63" s="12" customFormat="1" ht="25.9" customHeight="1">
      <c r="B143" s="167"/>
      <c r="C143" s="168"/>
      <c r="D143" s="169" t="s">
        <v>73</v>
      </c>
      <c r="E143" s="170" t="s">
        <v>131</v>
      </c>
      <c r="F143" s="170" t="s">
        <v>132</v>
      </c>
      <c r="G143" s="168"/>
      <c r="H143" s="168"/>
      <c r="I143" s="171"/>
      <c r="J143" s="172">
        <f>BK143</f>
        <v>0</v>
      </c>
      <c r="K143" s="168"/>
      <c r="L143" s="173"/>
      <c r="M143" s="174"/>
      <c r="N143" s="175"/>
      <c r="O143" s="175"/>
      <c r="P143" s="176">
        <f>P144+P184+P219+P227</f>
        <v>0</v>
      </c>
      <c r="Q143" s="175"/>
      <c r="R143" s="176">
        <f>R144+R184+R219+R227</f>
        <v>1.0778955600000002</v>
      </c>
      <c r="S143" s="175"/>
      <c r="T143" s="177">
        <f>T144+T184+T219+T227</f>
        <v>1.5959900000000002</v>
      </c>
      <c r="AR143" s="178" t="s">
        <v>82</v>
      </c>
      <c r="AT143" s="179" t="s">
        <v>73</v>
      </c>
      <c r="AU143" s="179" t="s">
        <v>74</v>
      </c>
      <c r="AY143" s="178" t="s">
        <v>133</v>
      </c>
      <c r="BK143" s="180">
        <f>BK144+BK184+BK219+BK227</f>
        <v>0</v>
      </c>
    </row>
    <row r="144" spans="1:63" s="12" customFormat="1" ht="22.9" customHeight="1">
      <c r="B144" s="167"/>
      <c r="C144" s="168"/>
      <c r="D144" s="169" t="s">
        <v>73</v>
      </c>
      <c r="E144" s="181" t="s">
        <v>134</v>
      </c>
      <c r="F144" s="181" t="s">
        <v>135</v>
      </c>
      <c r="G144" s="168"/>
      <c r="H144" s="168"/>
      <c r="I144" s="171"/>
      <c r="J144" s="182">
        <f>BK144</f>
        <v>0</v>
      </c>
      <c r="K144" s="168"/>
      <c r="L144" s="173"/>
      <c r="M144" s="174"/>
      <c r="N144" s="175"/>
      <c r="O144" s="175"/>
      <c r="P144" s="176">
        <f>SUM(P145:P183)</f>
        <v>0</v>
      </c>
      <c r="Q144" s="175"/>
      <c r="R144" s="176">
        <f>SUM(R145:R183)</f>
        <v>1.0763735600000002</v>
      </c>
      <c r="S144" s="175"/>
      <c r="T144" s="177">
        <f>SUM(T145:T183)</f>
        <v>0</v>
      </c>
      <c r="AR144" s="178" t="s">
        <v>82</v>
      </c>
      <c r="AT144" s="179" t="s">
        <v>73</v>
      </c>
      <c r="AU144" s="179" t="s">
        <v>82</v>
      </c>
      <c r="AY144" s="178" t="s">
        <v>133</v>
      </c>
      <c r="BK144" s="180">
        <f>SUM(BK145:BK183)</f>
        <v>0</v>
      </c>
    </row>
    <row r="145" spans="1:65" s="2" customFormat="1" ht="24.2" customHeight="1">
      <c r="A145" s="34"/>
      <c r="B145" s="35"/>
      <c r="C145" s="183" t="s">
        <v>82</v>
      </c>
      <c r="D145" s="183" t="s">
        <v>136</v>
      </c>
      <c r="E145" s="184" t="s">
        <v>137</v>
      </c>
      <c r="F145" s="185" t="s">
        <v>138</v>
      </c>
      <c r="G145" s="186" t="s">
        <v>139</v>
      </c>
      <c r="H145" s="187">
        <v>38.049999999999997</v>
      </c>
      <c r="I145" s="188"/>
      <c r="J145" s="189">
        <f>ROUND(I145*H145,2)</f>
        <v>0</v>
      </c>
      <c r="K145" s="190"/>
      <c r="L145" s="39"/>
      <c r="M145" s="191" t="s">
        <v>1</v>
      </c>
      <c r="N145" s="192" t="s">
        <v>40</v>
      </c>
      <c r="O145" s="71"/>
      <c r="P145" s="193">
        <f>O145*H145</f>
        <v>0</v>
      </c>
      <c r="Q145" s="193">
        <v>2.5999999999999998E-4</v>
      </c>
      <c r="R145" s="193">
        <f>Q145*H145</f>
        <v>9.892999999999999E-3</v>
      </c>
      <c r="S145" s="193">
        <v>0</v>
      </c>
      <c r="T145" s="194">
        <f>S145*H145</f>
        <v>0</v>
      </c>
      <c r="U145" s="34"/>
      <c r="V145" s="34"/>
      <c r="W145" s="34"/>
      <c r="X145" s="34"/>
      <c r="Y145" s="34"/>
      <c r="Z145" s="34"/>
      <c r="AA145" s="34"/>
      <c r="AB145" s="34"/>
      <c r="AC145" s="34"/>
      <c r="AD145" s="34"/>
      <c r="AE145" s="34"/>
      <c r="AR145" s="195" t="s">
        <v>140</v>
      </c>
      <c r="AT145" s="195" t="s">
        <v>136</v>
      </c>
      <c r="AU145" s="195" t="s">
        <v>141</v>
      </c>
      <c r="AY145" s="17" t="s">
        <v>133</v>
      </c>
      <c r="BE145" s="196">
        <f>IF(N145="základní",J145,0)</f>
        <v>0</v>
      </c>
      <c r="BF145" s="196">
        <f>IF(N145="snížená",J145,0)</f>
        <v>0</v>
      </c>
      <c r="BG145" s="196">
        <f>IF(N145="zákl. přenesená",J145,0)</f>
        <v>0</v>
      </c>
      <c r="BH145" s="196">
        <f>IF(N145="sníž. přenesená",J145,0)</f>
        <v>0</v>
      </c>
      <c r="BI145" s="196">
        <f>IF(N145="nulová",J145,0)</f>
        <v>0</v>
      </c>
      <c r="BJ145" s="17" t="s">
        <v>141</v>
      </c>
      <c r="BK145" s="196">
        <f>ROUND(I145*H145,2)</f>
        <v>0</v>
      </c>
      <c r="BL145" s="17" t="s">
        <v>140</v>
      </c>
      <c r="BM145" s="195" t="s">
        <v>142</v>
      </c>
    </row>
    <row r="146" spans="1:65" s="13" customFormat="1" ht="11.25">
      <c r="B146" s="197"/>
      <c r="C146" s="198"/>
      <c r="D146" s="199" t="s">
        <v>143</v>
      </c>
      <c r="E146" s="200" t="s">
        <v>1</v>
      </c>
      <c r="F146" s="201" t="s">
        <v>144</v>
      </c>
      <c r="G146" s="198"/>
      <c r="H146" s="200" t="s">
        <v>1</v>
      </c>
      <c r="I146" s="202"/>
      <c r="J146" s="198"/>
      <c r="K146" s="198"/>
      <c r="L146" s="203"/>
      <c r="M146" s="204"/>
      <c r="N146" s="205"/>
      <c r="O146" s="205"/>
      <c r="P146" s="205"/>
      <c r="Q146" s="205"/>
      <c r="R146" s="205"/>
      <c r="S146" s="205"/>
      <c r="T146" s="206"/>
      <c r="AT146" s="207" t="s">
        <v>143</v>
      </c>
      <c r="AU146" s="207" t="s">
        <v>141</v>
      </c>
      <c r="AV146" s="13" t="s">
        <v>82</v>
      </c>
      <c r="AW146" s="13" t="s">
        <v>32</v>
      </c>
      <c r="AX146" s="13" t="s">
        <v>74</v>
      </c>
      <c r="AY146" s="207" t="s">
        <v>133</v>
      </c>
    </row>
    <row r="147" spans="1:65" s="14" customFormat="1" ht="11.25">
      <c r="B147" s="208"/>
      <c r="C147" s="209"/>
      <c r="D147" s="199" t="s">
        <v>143</v>
      </c>
      <c r="E147" s="210" t="s">
        <v>1</v>
      </c>
      <c r="F147" s="211" t="s">
        <v>145</v>
      </c>
      <c r="G147" s="209"/>
      <c r="H147" s="212">
        <v>2.44</v>
      </c>
      <c r="I147" s="213"/>
      <c r="J147" s="209"/>
      <c r="K147" s="209"/>
      <c r="L147" s="214"/>
      <c r="M147" s="215"/>
      <c r="N147" s="216"/>
      <c r="O147" s="216"/>
      <c r="P147" s="216"/>
      <c r="Q147" s="216"/>
      <c r="R147" s="216"/>
      <c r="S147" s="216"/>
      <c r="T147" s="217"/>
      <c r="AT147" s="218" t="s">
        <v>143</v>
      </c>
      <c r="AU147" s="218" t="s">
        <v>141</v>
      </c>
      <c r="AV147" s="14" t="s">
        <v>141</v>
      </c>
      <c r="AW147" s="14" t="s">
        <v>32</v>
      </c>
      <c r="AX147" s="14" t="s">
        <v>74</v>
      </c>
      <c r="AY147" s="218" t="s">
        <v>133</v>
      </c>
    </row>
    <row r="148" spans="1:65" s="13" customFormat="1" ht="11.25">
      <c r="B148" s="197"/>
      <c r="C148" s="198"/>
      <c r="D148" s="199" t="s">
        <v>143</v>
      </c>
      <c r="E148" s="200" t="s">
        <v>1</v>
      </c>
      <c r="F148" s="201" t="s">
        <v>146</v>
      </c>
      <c r="G148" s="198"/>
      <c r="H148" s="200" t="s">
        <v>1</v>
      </c>
      <c r="I148" s="202"/>
      <c r="J148" s="198"/>
      <c r="K148" s="198"/>
      <c r="L148" s="203"/>
      <c r="M148" s="204"/>
      <c r="N148" s="205"/>
      <c r="O148" s="205"/>
      <c r="P148" s="205"/>
      <c r="Q148" s="205"/>
      <c r="R148" s="205"/>
      <c r="S148" s="205"/>
      <c r="T148" s="206"/>
      <c r="AT148" s="207" t="s">
        <v>143</v>
      </c>
      <c r="AU148" s="207" t="s">
        <v>141</v>
      </c>
      <c r="AV148" s="13" t="s">
        <v>82</v>
      </c>
      <c r="AW148" s="13" t="s">
        <v>32</v>
      </c>
      <c r="AX148" s="13" t="s">
        <v>74</v>
      </c>
      <c r="AY148" s="207" t="s">
        <v>133</v>
      </c>
    </row>
    <row r="149" spans="1:65" s="14" customFormat="1" ht="11.25">
      <c r="B149" s="208"/>
      <c r="C149" s="209"/>
      <c r="D149" s="199" t="s">
        <v>143</v>
      </c>
      <c r="E149" s="210" t="s">
        <v>1</v>
      </c>
      <c r="F149" s="211" t="s">
        <v>147</v>
      </c>
      <c r="G149" s="209"/>
      <c r="H149" s="212">
        <v>3.47</v>
      </c>
      <c r="I149" s="213"/>
      <c r="J149" s="209"/>
      <c r="K149" s="209"/>
      <c r="L149" s="214"/>
      <c r="M149" s="215"/>
      <c r="N149" s="216"/>
      <c r="O149" s="216"/>
      <c r="P149" s="216"/>
      <c r="Q149" s="216"/>
      <c r="R149" s="216"/>
      <c r="S149" s="216"/>
      <c r="T149" s="217"/>
      <c r="AT149" s="218" t="s">
        <v>143</v>
      </c>
      <c r="AU149" s="218" t="s">
        <v>141</v>
      </c>
      <c r="AV149" s="14" t="s">
        <v>141</v>
      </c>
      <c r="AW149" s="14" t="s">
        <v>32</v>
      </c>
      <c r="AX149" s="14" t="s">
        <v>74</v>
      </c>
      <c r="AY149" s="218" t="s">
        <v>133</v>
      </c>
    </row>
    <row r="150" spans="1:65" s="13" customFormat="1" ht="11.25">
      <c r="B150" s="197"/>
      <c r="C150" s="198"/>
      <c r="D150" s="199" t="s">
        <v>143</v>
      </c>
      <c r="E150" s="200" t="s">
        <v>1</v>
      </c>
      <c r="F150" s="201" t="s">
        <v>148</v>
      </c>
      <c r="G150" s="198"/>
      <c r="H150" s="200" t="s">
        <v>1</v>
      </c>
      <c r="I150" s="202"/>
      <c r="J150" s="198"/>
      <c r="K150" s="198"/>
      <c r="L150" s="203"/>
      <c r="M150" s="204"/>
      <c r="N150" s="205"/>
      <c r="O150" s="205"/>
      <c r="P150" s="205"/>
      <c r="Q150" s="205"/>
      <c r="R150" s="205"/>
      <c r="S150" s="205"/>
      <c r="T150" s="206"/>
      <c r="AT150" s="207" t="s">
        <v>143</v>
      </c>
      <c r="AU150" s="207" t="s">
        <v>141</v>
      </c>
      <c r="AV150" s="13" t="s">
        <v>82</v>
      </c>
      <c r="AW150" s="13" t="s">
        <v>32</v>
      </c>
      <c r="AX150" s="13" t="s">
        <v>74</v>
      </c>
      <c r="AY150" s="207" t="s">
        <v>133</v>
      </c>
    </row>
    <row r="151" spans="1:65" s="14" customFormat="1" ht="11.25">
      <c r="B151" s="208"/>
      <c r="C151" s="209"/>
      <c r="D151" s="199" t="s">
        <v>143</v>
      </c>
      <c r="E151" s="210" t="s">
        <v>1</v>
      </c>
      <c r="F151" s="211" t="s">
        <v>149</v>
      </c>
      <c r="G151" s="209"/>
      <c r="H151" s="212">
        <v>15.67</v>
      </c>
      <c r="I151" s="213"/>
      <c r="J151" s="209"/>
      <c r="K151" s="209"/>
      <c r="L151" s="214"/>
      <c r="M151" s="215"/>
      <c r="N151" s="216"/>
      <c r="O151" s="216"/>
      <c r="P151" s="216"/>
      <c r="Q151" s="216"/>
      <c r="R151" s="216"/>
      <c r="S151" s="216"/>
      <c r="T151" s="217"/>
      <c r="AT151" s="218" t="s">
        <v>143</v>
      </c>
      <c r="AU151" s="218" t="s">
        <v>141</v>
      </c>
      <c r="AV151" s="14" t="s">
        <v>141</v>
      </c>
      <c r="AW151" s="14" t="s">
        <v>32</v>
      </c>
      <c r="AX151" s="14" t="s">
        <v>74</v>
      </c>
      <c r="AY151" s="218" t="s">
        <v>133</v>
      </c>
    </row>
    <row r="152" spans="1:65" s="13" customFormat="1" ht="11.25">
      <c r="B152" s="197"/>
      <c r="C152" s="198"/>
      <c r="D152" s="199" t="s">
        <v>143</v>
      </c>
      <c r="E152" s="200" t="s">
        <v>1</v>
      </c>
      <c r="F152" s="201" t="s">
        <v>150</v>
      </c>
      <c r="G152" s="198"/>
      <c r="H152" s="200" t="s">
        <v>1</v>
      </c>
      <c r="I152" s="202"/>
      <c r="J152" s="198"/>
      <c r="K152" s="198"/>
      <c r="L152" s="203"/>
      <c r="M152" s="204"/>
      <c r="N152" s="205"/>
      <c r="O152" s="205"/>
      <c r="P152" s="205"/>
      <c r="Q152" s="205"/>
      <c r="R152" s="205"/>
      <c r="S152" s="205"/>
      <c r="T152" s="206"/>
      <c r="AT152" s="207" t="s">
        <v>143</v>
      </c>
      <c r="AU152" s="207" t="s">
        <v>141</v>
      </c>
      <c r="AV152" s="13" t="s">
        <v>82</v>
      </c>
      <c r="AW152" s="13" t="s">
        <v>32</v>
      </c>
      <c r="AX152" s="13" t="s">
        <v>74</v>
      </c>
      <c r="AY152" s="207" t="s">
        <v>133</v>
      </c>
    </row>
    <row r="153" spans="1:65" s="14" customFormat="1" ht="11.25">
      <c r="B153" s="208"/>
      <c r="C153" s="209"/>
      <c r="D153" s="199" t="s">
        <v>143</v>
      </c>
      <c r="E153" s="210" t="s">
        <v>1</v>
      </c>
      <c r="F153" s="211" t="s">
        <v>151</v>
      </c>
      <c r="G153" s="209"/>
      <c r="H153" s="212">
        <v>16.47</v>
      </c>
      <c r="I153" s="213"/>
      <c r="J153" s="209"/>
      <c r="K153" s="209"/>
      <c r="L153" s="214"/>
      <c r="M153" s="215"/>
      <c r="N153" s="216"/>
      <c r="O153" s="216"/>
      <c r="P153" s="216"/>
      <c r="Q153" s="216"/>
      <c r="R153" s="216"/>
      <c r="S153" s="216"/>
      <c r="T153" s="217"/>
      <c r="AT153" s="218" t="s">
        <v>143</v>
      </c>
      <c r="AU153" s="218" t="s">
        <v>141</v>
      </c>
      <c r="AV153" s="14" t="s">
        <v>141</v>
      </c>
      <c r="AW153" s="14" t="s">
        <v>32</v>
      </c>
      <c r="AX153" s="14" t="s">
        <v>74</v>
      </c>
      <c r="AY153" s="218" t="s">
        <v>133</v>
      </c>
    </row>
    <row r="154" spans="1:65" s="15" customFormat="1" ht="11.25">
      <c r="B154" s="219"/>
      <c r="C154" s="220"/>
      <c r="D154" s="199" t="s">
        <v>143</v>
      </c>
      <c r="E154" s="221" t="s">
        <v>1</v>
      </c>
      <c r="F154" s="222" t="s">
        <v>152</v>
      </c>
      <c r="G154" s="220"/>
      <c r="H154" s="223">
        <v>38.049999999999997</v>
      </c>
      <c r="I154" s="224"/>
      <c r="J154" s="220"/>
      <c r="K154" s="220"/>
      <c r="L154" s="225"/>
      <c r="M154" s="226"/>
      <c r="N154" s="227"/>
      <c r="O154" s="227"/>
      <c r="P154" s="227"/>
      <c r="Q154" s="227"/>
      <c r="R154" s="227"/>
      <c r="S154" s="227"/>
      <c r="T154" s="228"/>
      <c r="AT154" s="229" t="s">
        <v>143</v>
      </c>
      <c r="AU154" s="229" t="s">
        <v>141</v>
      </c>
      <c r="AV154" s="15" t="s">
        <v>140</v>
      </c>
      <c r="AW154" s="15" t="s">
        <v>32</v>
      </c>
      <c r="AX154" s="15" t="s">
        <v>82</v>
      </c>
      <c r="AY154" s="229" t="s">
        <v>133</v>
      </c>
    </row>
    <row r="155" spans="1:65" s="2" customFormat="1" ht="21.75" customHeight="1">
      <c r="A155" s="34"/>
      <c r="B155" s="35"/>
      <c r="C155" s="183" t="s">
        <v>141</v>
      </c>
      <c r="D155" s="183" t="s">
        <v>136</v>
      </c>
      <c r="E155" s="184" t="s">
        <v>153</v>
      </c>
      <c r="F155" s="185" t="s">
        <v>154</v>
      </c>
      <c r="G155" s="186" t="s">
        <v>139</v>
      </c>
      <c r="H155" s="187">
        <v>38.049999999999997</v>
      </c>
      <c r="I155" s="188"/>
      <c r="J155" s="189">
        <f>ROUND(I155*H155,2)</f>
        <v>0</v>
      </c>
      <c r="K155" s="190"/>
      <c r="L155" s="39"/>
      <c r="M155" s="191" t="s">
        <v>1</v>
      </c>
      <c r="N155" s="192" t="s">
        <v>40</v>
      </c>
      <c r="O155" s="71"/>
      <c r="P155" s="193">
        <f>O155*H155</f>
        <v>0</v>
      </c>
      <c r="Q155" s="193">
        <v>4.0000000000000001E-3</v>
      </c>
      <c r="R155" s="193">
        <f>Q155*H155</f>
        <v>0.1522</v>
      </c>
      <c r="S155" s="193">
        <v>0</v>
      </c>
      <c r="T155" s="194">
        <f>S155*H155</f>
        <v>0</v>
      </c>
      <c r="U155" s="34"/>
      <c r="V155" s="34"/>
      <c r="W155" s="34"/>
      <c r="X155" s="34"/>
      <c r="Y155" s="34"/>
      <c r="Z155" s="34"/>
      <c r="AA155" s="34"/>
      <c r="AB155" s="34"/>
      <c r="AC155" s="34"/>
      <c r="AD155" s="34"/>
      <c r="AE155" s="34"/>
      <c r="AR155" s="195" t="s">
        <v>140</v>
      </c>
      <c r="AT155" s="195" t="s">
        <v>136</v>
      </c>
      <c r="AU155" s="195" t="s">
        <v>141</v>
      </c>
      <c r="AY155" s="17" t="s">
        <v>133</v>
      </c>
      <c r="BE155" s="196">
        <f>IF(N155="základní",J155,0)</f>
        <v>0</v>
      </c>
      <c r="BF155" s="196">
        <f>IF(N155="snížená",J155,0)</f>
        <v>0</v>
      </c>
      <c r="BG155" s="196">
        <f>IF(N155="zákl. přenesená",J155,0)</f>
        <v>0</v>
      </c>
      <c r="BH155" s="196">
        <f>IF(N155="sníž. přenesená",J155,0)</f>
        <v>0</v>
      </c>
      <c r="BI155" s="196">
        <f>IF(N155="nulová",J155,0)</f>
        <v>0</v>
      </c>
      <c r="BJ155" s="17" t="s">
        <v>141</v>
      </c>
      <c r="BK155" s="196">
        <f>ROUND(I155*H155,2)</f>
        <v>0</v>
      </c>
      <c r="BL155" s="17" t="s">
        <v>140</v>
      </c>
      <c r="BM155" s="195" t="s">
        <v>155</v>
      </c>
    </row>
    <row r="156" spans="1:65" s="2" customFormat="1" ht="24.2" customHeight="1">
      <c r="A156" s="34"/>
      <c r="B156" s="35"/>
      <c r="C156" s="183" t="s">
        <v>156</v>
      </c>
      <c r="D156" s="183" t="s">
        <v>136</v>
      </c>
      <c r="E156" s="184" t="s">
        <v>157</v>
      </c>
      <c r="F156" s="185" t="s">
        <v>158</v>
      </c>
      <c r="G156" s="186" t="s">
        <v>139</v>
      </c>
      <c r="H156" s="187">
        <v>19.78</v>
      </c>
      <c r="I156" s="188"/>
      <c r="J156" s="189">
        <f>ROUND(I156*H156,2)</f>
        <v>0</v>
      </c>
      <c r="K156" s="190"/>
      <c r="L156" s="39"/>
      <c r="M156" s="191" t="s">
        <v>1</v>
      </c>
      <c r="N156" s="192" t="s">
        <v>40</v>
      </c>
      <c r="O156" s="71"/>
      <c r="P156" s="193">
        <f>O156*H156</f>
        <v>0</v>
      </c>
      <c r="Q156" s="193">
        <v>7.3499999999999998E-3</v>
      </c>
      <c r="R156" s="193">
        <f>Q156*H156</f>
        <v>0.14538300000000001</v>
      </c>
      <c r="S156" s="193">
        <v>0</v>
      </c>
      <c r="T156" s="194">
        <f>S156*H156</f>
        <v>0</v>
      </c>
      <c r="U156" s="34"/>
      <c r="V156" s="34"/>
      <c r="W156" s="34"/>
      <c r="X156" s="34"/>
      <c r="Y156" s="34"/>
      <c r="Z156" s="34"/>
      <c r="AA156" s="34"/>
      <c r="AB156" s="34"/>
      <c r="AC156" s="34"/>
      <c r="AD156" s="34"/>
      <c r="AE156" s="34"/>
      <c r="AR156" s="195" t="s">
        <v>140</v>
      </c>
      <c r="AT156" s="195" t="s">
        <v>136</v>
      </c>
      <c r="AU156" s="195" t="s">
        <v>141</v>
      </c>
      <c r="AY156" s="17" t="s">
        <v>133</v>
      </c>
      <c r="BE156" s="196">
        <f>IF(N156="základní",J156,0)</f>
        <v>0</v>
      </c>
      <c r="BF156" s="196">
        <f>IF(N156="snížená",J156,0)</f>
        <v>0</v>
      </c>
      <c r="BG156" s="196">
        <f>IF(N156="zákl. přenesená",J156,0)</f>
        <v>0</v>
      </c>
      <c r="BH156" s="196">
        <f>IF(N156="sníž. přenesená",J156,0)</f>
        <v>0</v>
      </c>
      <c r="BI156" s="196">
        <f>IF(N156="nulová",J156,0)</f>
        <v>0</v>
      </c>
      <c r="BJ156" s="17" t="s">
        <v>141</v>
      </c>
      <c r="BK156" s="196">
        <f>ROUND(I156*H156,2)</f>
        <v>0</v>
      </c>
      <c r="BL156" s="17" t="s">
        <v>140</v>
      </c>
      <c r="BM156" s="195" t="s">
        <v>159</v>
      </c>
    </row>
    <row r="157" spans="1:65" s="13" customFormat="1" ht="11.25">
      <c r="B157" s="197"/>
      <c r="C157" s="198"/>
      <c r="D157" s="199" t="s">
        <v>143</v>
      </c>
      <c r="E157" s="200" t="s">
        <v>1</v>
      </c>
      <c r="F157" s="201" t="s">
        <v>160</v>
      </c>
      <c r="G157" s="198"/>
      <c r="H157" s="200" t="s">
        <v>1</v>
      </c>
      <c r="I157" s="202"/>
      <c r="J157" s="198"/>
      <c r="K157" s="198"/>
      <c r="L157" s="203"/>
      <c r="M157" s="204"/>
      <c r="N157" s="205"/>
      <c r="O157" s="205"/>
      <c r="P157" s="205"/>
      <c r="Q157" s="205"/>
      <c r="R157" s="205"/>
      <c r="S157" s="205"/>
      <c r="T157" s="206"/>
      <c r="AT157" s="207" t="s">
        <v>143</v>
      </c>
      <c r="AU157" s="207" t="s">
        <v>141</v>
      </c>
      <c r="AV157" s="13" t="s">
        <v>82</v>
      </c>
      <c r="AW157" s="13" t="s">
        <v>32</v>
      </c>
      <c r="AX157" s="13" t="s">
        <v>74</v>
      </c>
      <c r="AY157" s="207" t="s">
        <v>133</v>
      </c>
    </row>
    <row r="158" spans="1:65" s="14" customFormat="1" ht="11.25">
      <c r="B158" s="208"/>
      <c r="C158" s="209"/>
      <c r="D158" s="199" t="s">
        <v>143</v>
      </c>
      <c r="E158" s="210" t="s">
        <v>1</v>
      </c>
      <c r="F158" s="211" t="s">
        <v>161</v>
      </c>
      <c r="G158" s="209"/>
      <c r="H158" s="212">
        <v>16.600000000000001</v>
      </c>
      <c r="I158" s="213"/>
      <c r="J158" s="209"/>
      <c r="K158" s="209"/>
      <c r="L158" s="214"/>
      <c r="M158" s="215"/>
      <c r="N158" s="216"/>
      <c r="O158" s="216"/>
      <c r="P158" s="216"/>
      <c r="Q158" s="216"/>
      <c r="R158" s="216"/>
      <c r="S158" s="216"/>
      <c r="T158" s="217"/>
      <c r="AT158" s="218" t="s">
        <v>143</v>
      </c>
      <c r="AU158" s="218" t="s">
        <v>141</v>
      </c>
      <c r="AV158" s="14" t="s">
        <v>141</v>
      </c>
      <c r="AW158" s="14" t="s">
        <v>32</v>
      </c>
      <c r="AX158" s="14" t="s">
        <v>74</v>
      </c>
      <c r="AY158" s="218" t="s">
        <v>133</v>
      </c>
    </row>
    <row r="159" spans="1:65" s="13" customFormat="1" ht="11.25">
      <c r="B159" s="197"/>
      <c r="C159" s="198"/>
      <c r="D159" s="199" t="s">
        <v>143</v>
      </c>
      <c r="E159" s="200" t="s">
        <v>1</v>
      </c>
      <c r="F159" s="201" t="s">
        <v>162</v>
      </c>
      <c r="G159" s="198"/>
      <c r="H159" s="200" t="s">
        <v>1</v>
      </c>
      <c r="I159" s="202"/>
      <c r="J159" s="198"/>
      <c r="K159" s="198"/>
      <c r="L159" s="203"/>
      <c r="M159" s="204"/>
      <c r="N159" s="205"/>
      <c r="O159" s="205"/>
      <c r="P159" s="205"/>
      <c r="Q159" s="205"/>
      <c r="R159" s="205"/>
      <c r="S159" s="205"/>
      <c r="T159" s="206"/>
      <c r="AT159" s="207" t="s">
        <v>143</v>
      </c>
      <c r="AU159" s="207" t="s">
        <v>141</v>
      </c>
      <c r="AV159" s="13" t="s">
        <v>82</v>
      </c>
      <c r="AW159" s="13" t="s">
        <v>32</v>
      </c>
      <c r="AX159" s="13" t="s">
        <v>74</v>
      </c>
      <c r="AY159" s="207" t="s">
        <v>133</v>
      </c>
    </row>
    <row r="160" spans="1:65" s="14" customFormat="1" ht="11.25">
      <c r="B160" s="208"/>
      <c r="C160" s="209"/>
      <c r="D160" s="199" t="s">
        <v>143</v>
      </c>
      <c r="E160" s="210" t="s">
        <v>1</v>
      </c>
      <c r="F160" s="211" t="s">
        <v>163</v>
      </c>
      <c r="G160" s="209"/>
      <c r="H160" s="212">
        <v>3.1799999999999997</v>
      </c>
      <c r="I160" s="213"/>
      <c r="J160" s="209"/>
      <c r="K160" s="209"/>
      <c r="L160" s="214"/>
      <c r="M160" s="215"/>
      <c r="N160" s="216"/>
      <c r="O160" s="216"/>
      <c r="P160" s="216"/>
      <c r="Q160" s="216"/>
      <c r="R160" s="216"/>
      <c r="S160" s="216"/>
      <c r="T160" s="217"/>
      <c r="AT160" s="218" t="s">
        <v>143</v>
      </c>
      <c r="AU160" s="218" t="s">
        <v>141</v>
      </c>
      <c r="AV160" s="14" t="s">
        <v>141</v>
      </c>
      <c r="AW160" s="14" t="s">
        <v>32</v>
      </c>
      <c r="AX160" s="14" t="s">
        <v>74</v>
      </c>
      <c r="AY160" s="218" t="s">
        <v>133</v>
      </c>
    </row>
    <row r="161" spans="1:65" s="15" customFormat="1" ht="11.25">
      <c r="B161" s="219"/>
      <c r="C161" s="220"/>
      <c r="D161" s="199" t="s">
        <v>143</v>
      </c>
      <c r="E161" s="221" t="s">
        <v>1</v>
      </c>
      <c r="F161" s="222" t="s">
        <v>152</v>
      </c>
      <c r="G161" s="220"/>
      <c r="H161" s="223">
        <v>19.78</v>
      </c>
      <c r="I161" s="224"/>
      <c r="J161" s="220"/>
      <c r="K161" s="220"/>
      <c r="L161" s="225"/>
      <c r="M161" s="226"/>
      <c r="N161" s="227"/>
      <c r="O161" s="227"/>
      <c r="P161" s="227"/>
      <c r="Q161" s="227"/>
      <c r="R161" s="227"/>
      <c r="S161" s="227"/>
      <c r="T161" s="228"/>
      <c r="AT161" s="229" t="s">
        <v>143</v>
      </c>
      <c r="AU161" s="229" t="s">
        <v>141</v>
      </c>
      <c r="AV161" s="15" t="s">
        <v>140</v>
      </c>
      <c r="AW161" s="15" t="s">
        <v>32</v>
      </c>
      <c r="AX161" s="15" t="s">
        <v>82</v>
      </c>
      <c r="AY161" s="229" t="s">
        <v>133</v>
      </c>
    </row>
    <row r="162" spans="1:65" s="2" customFormat="1" ht="24.2" customHeight="1">
      <c r="A162" s="34"/>
      <c r="B162" s="35"/>
      <c r="C162" s="183" t="s">
        <v>140</v>
      </c>
      <c r="D162" s="183" t="s">
        <v>136</v>
      </c>
      <c r="E162" s="184" t="s">
        <v>164</v>
      </c>
      <c r="F162" s="185" t="s">
        <v>165</v>
      </c>
      <c r="G162" s="186" t="s">
        <v>139</v>
      </c>
      <c r="H162" s="187">
        <v>101.006</v>
      </c>
      <c r="I162" s="188"/>
      <c r="J162" s="189">
        <f>ROUND(I162*H162,2)</f>
        <v>0</v>
      </c>
      <c r="K162" s="190"/>
      <c r="L162" s="39"/>
      <c r="M162" s="191" t="s">
        <v>1</v>
      </c>
      <c r="N162" s="192" t="s">
        <v>40</v>
      </c>
      <c r="O162" s="71"/>
      <c r="P162" s="193">
        <f>O162*H162</f>
        <v>0</v>
      </c>
      <c r="Q162" s="193">
        <v>2.5999999999999998E-4</v>
      </c>
      <c r="R162" s="193">
        <f>Q162*H162</f>
        <v>2.6261559999999996E-2</v>
      </c>
      <c r="S162" s="193">
        <v>0</v>
      </c>
      <c r="T162" s="194">
        <f>S162*H162</f>
        <v>0</v>
      </c>
      <c r="U162" s="34"/>
      <c r="V162" s="34"/>
      <c r="W162" s="34"/>
      <c r="X162" s="34"/>
      <c r="Y162" s="34"/>
      <c r="Z162" s="34"/>
      <c r="AA162" s="34"/>
      <c r="AB162" s="34"/>
      <c r="AC162" s="34"/>
      <c r="AD162" s="34"/>
      <c r="AE162" s="34"/>
      <c r="AR162" s="195" t="s">
        <v>140</v>
      </c>
      <c r="AT162" s="195" t="s">
        <v>136</v>
      </c>
      <c r="AU162" s="195" t="s">
        <v>141</v>
      </c>
      <c r="AY162" s="17" t="s">
        <v>133</v>
      </c>
      <c r="BE162" s="196">
        <f>IF(N162="základní",J162,0)</f>
        <v>0</v>
      </c>
      <c r="BF162" s="196">
        <f>IF(N162="snížená",J162,0)</f>
        <v>0</v>
      </c>
      <c r="BG162" s="196">
        <f>IF(N162="zákl. přenesená",J162,0)</f>
        <v>0</v>
      </c>
      <c r="BH162" s="196">
        <f>IF(N162="sníž. přenesená",J162,0)</f>
        <v>0</v>
      </c>
      <c r="BI162" s="196">
        <f>IF(N162="nulová",J162,0)</f>
        <v>0</v>
      </c>
      <c r="BJ162" s="17" t="s">
        <v>141</v>
      </c>
      <c r="BK162" s="196">
        <f>ROUND(I162*H162,2)</f>
        <v>0</v>
      </c>
      <c r="BL162" s="17" t="s">
        <v>140</v>
      </c>
      <c r="BM162" s="195" t="s">
        <v>166</v>
      </c>
    </row>
    <row r="163" spans="1:65" s="13" customFormat="1" ht="11.25">
      <c r="B163" s="197"/>
      <c r="C163" s="198"/>
      <c r="D163" s="199" t="s">
        <v>143</v>
      </c>
      <c r="E163" s="200" t="s">
        <v>1</v>
      </c>
      <c r="F163" s="201" t="s">
        <v>144</v>
      </c>
      <c r="G163" s="198"/>
      <c r="H163" s="200" t="s">
        <v>1</v>
      </c>
      <c r="I163" s="202"/>
      <c r="J163" s="198"/>
      <c r="K163" s="198"/>
      <c r="L163" s="203"/>
      <c r="M163" s="204"/>
      <c r="N163" s="205"/>
      <c r="O163" s="205"/>
      <c r="P163" s="205"/>
      <c r="Q163" s="205"/>
      <c r="R163" s="205"/>
      <c r="S163" s="205"/>
      <c r="T163" s="206"/>
      <c r="AT163" s="207" t="s">
        <v>143</v>
      </c>
      <c r="AU163" s="207" t="s">
        <v>141</v>
      </c>
      <c r="AV163" s="13" t="s">
        <v>82</v>
      </c>
      <c r="AW163" s="13" t="s">
        <v>32</v>
      </c>
      <c r="AX163" s="13" t="s">
        <v>74</v>
      </c>
      <c r="AY163" s="207" t="s">
        <v>133</v>
      </c>
    </row>
    <row r="164" spans="1:65" s="14" customFormat="1" ht="11.25">
      <c r="B164" s="208"/>
      <c r="C164" s="209"/>
      <c r="D164" s="199" t="s">
        <v>143</v>
      </c>
      <c r="E164" s="210" t="s">
        <v>1</v>
      </c>
      <c r="F164" s="211" t="s">
        <v>167</v>
      </c>
      <c r="G164" s="209"/>
      <c r="H164" s="212">
        <v>15.559999999999997</v>
      </c>
      <c r="I164" s="213"/>
      <c r="J164" s="209"/>
      <c r="K164" s="209"/>
      <c r="L164" s="214"/>
      <c r="M164" s="215"/>
      <c r="N164" s="216"/>
      <c r="O164" s="216"/>
      <c r="P164" s="216"/>
      <c r="Q164" s="216"/>
      <c r="R164" s="216"/>
      <c r="S164" s="216"/>
      <c r="T164" s="217"/>
      <c r="AT164" s="218" t="s">
        <v>143</v>
      </c>
      <c r="AU164" s="218" t="s">
        <v>141</v>
      </c>
      <c r="AV164" s="14" t="s">
        <v>141</v>
      </c>
      <c r="AW164" s="14" t="s">
        <v>32</v>
      </c>
      <c r="AX164" s="14" t="s">
        <v>74</v>
      </c>
      <c r="AY164" s="218" t="s">
        <v>133</v>
      </c>
    </row>
    <row r="165" spans="1:65" s="13" customFormat="1" ht="11.25">
      <c r="B165" s="197"/>
      <c r="C165" s="198"/>
      <c r="D165" s="199" t="s">
        <v>143</v>
      </c>
      <c r="E165" s="200" t="s">
        <v>1</v>
      </c>
      <c r="F165" s="201" t="s">
        <v>146</v>
      </c>
      <c r="G165" s="198"/>
      <c r="H165" s="200" t="s">
        <v>1</v>
      </c>
      <c r="I165" s="202"/>
      <c r="J165" s="198"/>
      <c r="K165" s="198"/>
      <c r="L165" s="203"/>
      <c r="M165" s="204"/>
      <c r="N165" s="205"/>
      <c r="O165" s="205"/>
      <c r="P165" s="205"/>
      <c r="Q165" s="205"/>
      <c r="R165" s="205"/>
      <c r="S165" s="205"/>
      <c r="T165" s="206"/>
      <c r="AT165" s="207" t="s">
        <v>143</v>
      </c>
      <c r="AU165" s="207" t="s">
        <v>141</v>
      </c>
      <c r="AV165" s="13" t="s">
        <v>82</v>
      </c>
      <c r="AW165" s="13" t="s">
        <v>32</v>
      </c>
      <c r="AX165" s="13" t="s">
        <v>74</v>
      </c>
      <c r="AY165" s="207" t="s">
        <v>133</v>
      </c>
    </row>
    <row r="166" spans="1:65" s="14" customFormat="1" ht="11.25">
      <c r="B166" s="208"/>
      <c r="C166" s="209"/>
      <c r="D166" s="199" t="s">
        <v>143</v>
      </c>
      <c r="E166" s="210" t="s">
        <v>1</v>
      </c>
      <c r="F166" s="211" t="s">
        <v>168</v>
      </c>
      <c r="G166" s="209"/>
      <c r="H166" s="212">
        <v>23.8</v>
      </c>
      <c r="I166" s="213"/>
      <c r="J166" s="209"/>
      <c r="K166" s="209"/>
      <c r="L166" s="214"/>
      <c r="M166" s="215"/>
      <c r="N166" s="216"/>
      <c r="O166" s="216"/>
      <c r="P166" s="216"/>
      <c r="Q166" s="216"/>
      <c r="R166" s="216"/>
      <c r="S166" s="216"/>
      <c r="T166" s="217"/>
      <c r="AT166" s="218" t="s">
        <v>143</v>
      </c>
      <c r="AU166" s="218" t="s">
        <v>141</v>
      </c>
      <c r="AV166" s="14" t="s">
        <v>141</v>
      </c>
      <c r="AW166" s="14" t="s">
        <v>32</v>
      </c>
      <c r="AX166" s="14" t="s">
        <v>74</v>
      </c>
      <c r="AY166" s="218" t="s">
        <v>133</v>
      </c>
    </row>
    <row r="167" spans="1:65" s="14" customFormat="1" ht="11.25">
      <c r="B167" s="208"/>
      <c r="C167" s="209"/>
      <c r="D167" s="199" t="s">
        <v>143</v>
      </c>
      <c r="E167" s="210" t="s">
        <v>1</v>
      </c>
      <c r="F167" s="211" t="s">
        <v>169</v>
      </c>
      <c r="G167" s="209"/>
      <c r="H167" s="212">
        <v>-16.600000000000001</v>
      </c>
      <c r="I167" s="213"/>
      <c r="J167" s="209"/>
      <c r="K167" s="209"/>
      <c r="L167" s="214"/>
      <c r="M167" s="215"/>
      <c r="N167" s="216"/>
      <c r="O167" s="216"/>
      <c r="P167" s="216"/>
      <c r="Q167" s="216"/>
      <c r="R167" s="216"/>
      <c r="S167" s="216"/>
      <c r="T167" s="217"/>
      <c r="AT167" s="218" t="s">
        <v>143</v>
      </c>
      <c r="AU167" s="218" t="s">
        <v>141</v>
      </c>
      <c r="AV167" s="14" t="s">
        <v>141</v>
      </c>
      <c r="AW167" s="14" t="s">
        <v>32</v>
      </c>
      <c r="AX167" s="14" t="s">
        <v>74</v>
      </c>
      <c r="AY167" s="218" t="s">
        <v>133</v>
      </c>
    </row>
    <row r="168" spans="1:65" s="13" customFormat="1" ht="11.25">
      <c r="B168" s="197"/>
      <c r="C168" s="198"/>
      <c r="D168" s="199" t="s">
        <v>143</v>
      </c>
      <c r="E168" s="200" t="s">
        <v>1</v>
      </c>
      <c r="F168" s="201" t="s">
        <v>148</v>
      </c>
      <c r="G168" s="198"/>
      <c r="H168" s="200" t="s">
        <v>1</v>
      </c>
      <c r="I168" s="202"/>
      <c r="J168" s="198"/>
      <c r="K168" s="198"/>
      <c r="L168" s="203"/>
      <c r="M168" s="204"/>
      <c r="N168" s="205"/>
      <c r="O168" s="205"/>
      <c r="P168" s="205"/>
      <c r="Q168" s="205"/>
      <c r="R168" s="205"/>
      <c r="S168" s="205"/>
      <c r="T168" s="206"/>
      <c r="AT168" s="207" t="s">
        <v>143</v>
      </c>
      <c r="AU168" s="207" t="s">
        <v>141</v>
      </c>
      <c r="AV168" s="13" t="s">
        <v>82</v>
      </c>
      <c r="AW168" s="13" t="s">
        <v>32</v>
      </c>
      <c r="AX168" s="13" t="s">
        <v>74</v>
      </c>
      <c r="AY168" s="207" t="s">
        <v>133</v>
      </c>
    </row>
    <row r="169" spans="1:65" s="14" customFormat="1" ht="11.25">
      <c r="B169" s="208"/>
      <c r="C169" s="209"/>
      <c r="D169" s="199" t="s">
        <v>143</v>
      </c>
      <c r="E169" s="210" t="s">
        <v>1</v>
      </c>
      <c r="F169" s="211" t="s">
        <v>170</v>
      </c>
      <c r="G169" s="209"/>
      <c r="H169" s="212">
        <v>43.455999999999996</v>
      </c>
      <c r="I169" s="213"/>
      <c r="J169" s="209"/>
      <c r="K169" s="209"/>
      <c r="L169" s="214"/>
      <c r="M169" s="215"/>
      <c r="N169" s="216"/>
      <c r="O169" s="216"/>
      <c r="P169" s="216"/>
      <c r="Q169" s="216"/>
      <c r="R169" s="216"/>
      <c r="S169" s="216"/>
      <c r="T169" s="217"/>
      <c r="AT169" s="218" t="s">
        <v>143</v>
      </c>
      <c r="AU169" s="218" t="s">
        <v>141</v>
      </c>
      <c r="AV169" s="14" t="s">
        <v>141</v>
      </c>
      <c r="AW169" s="14" t="s">
        <v>32</v>
      </c>
      <c r="AX169" s="14" t="s">
        <v>74</v>
      </c>
      <c r="AY169" s="218" t="s">
        <v>133</v>
      </c>
    </row>
    <row r="170" spans="1:65" s="14" customFormat="1" ht="11.25">
      <c r="B170" s="208"/>
      <c r="C170" s="209"/>
      <c r="D170" s="199" t="s">
        <v>143</v>
      </c>
      <c r="E170" s="210" t="s">
        <v>1</v>
      </c>
      <c r="F170" s="211" t="s">
        <v>171</v>
      </c>
      <c r="G170" s="209"/>
      <c r="H170" s="212">
        <v>-3.18</v>
      </c>
      <c r="I170" s="213"/>
      <c r="J170" s="209"/>
      <c r="K170" s="209"/>
      <c r="L170" s="214"/>
      <c r="M170" s="215"/>
      <c r="N170" s="216"/>
      <c r="O170" s="216"/>
      <c r="P170" s="216"/>
      <c r="Q170" s="216"/>
      <c r="R170" s="216"/>
      <c r="S170" s="216"/>
      <c r="T170" s="217"/>
      <c r="AT170" s="218" t="s">
        <v>143</v>
      </c>
      <c r="AU170" s="218" t="s">
        <v>141</v>
      </c>
      <c r="AV170" s="14" t="s">
        <v>141</v>
      </c>
      <c r="AW170" s="14" t="s">
        <v>32</v>
      </c>
      <c r="AX170" s="14" t="s">
        <v>74</v>
      </c>
      <c r="AY170" s="218" t="s">
        <v>133</v>
      </c>
    </row>
    <row r="171" spans="1:65" s="13" customFormat="1" ht="11.25">
      <c r="B171" s="197"/>
      <c r="C171" s="198"/>
      <c r="D171" s="199" t="s">
        <v>143</v>
      </c>
      <c r="E171" s="200" t="s">
        <v>1</v>
      </c>
      <c r="F171" s="201" t="s">
        <v>150</v>
      </c>
      <c r="G171" s="198"/>
      <c r="H171" s="200" t="s">
        <v>1</v>
      </c>
      <c r="I171" s="202"/>
      <c r="J171" s="198"/>
      <c r="K171" s="198"/>
      <c r="L171" s="203"/>
      <c r="M171" s="204"/>
      <c r="N171" s="205"/>
      <c r="O171" s="205"/>
      <c r="P171" s="205"/>
      <c r="Q171" s="205"/>
      <c r="R171" s="205"/>
      <c r="S171" s="205"/>
      <c r="T171" s="206"/>
      <c r="AT171" s="207" t="s">
        <v>143</v>
      </c>
      <c r="AU171" s="207" t="s">
        <v>141</v>
      </c>
      <c r="AV171" s="13" t="s">
        <v>82</v>
      </c>
      <c r="AW171" s="13" t="s">
        <v>32</v>
      </c>
      <c r="AX171" s="13" t="s">
        <v>74</v>
      </c>
      <c r="AY171" s="207" t="s">
        <v>133</v>
      </c>
    </row>
    <row r="172" spans="1:65" s="14" customFormat="1" ht="11.25">
      <c r="B172" s="208"/>
      <c r="C172" s="209"/>
      <c r="D172" s="199" t="s">
        <v>143</v>
      </c>
      <c r="E172" s="210" t="s">
        <v>1</v>
      </c>
      <c r="F172" s="211" t="s">
        <v>172</v>
      </c>
      <c r="G172" s="209"/>
      <c r="H172" s="212">
        <v>37.97</v>
      </c>
      <c r="I172" s="213"/>
      <c r="J172" s="209"/>
      <c r="K172" s="209"/>
      <c r="L172" s="214"/>
      <c r="M172" s="215"/>
      <c r="N172" s="216"/>
      <c r="O172" s="216"/>
      <c r="P172" s="216"/>
      <c r="Q172" s="216"/>
      <c r="R172" s="216"/>
      <c r="S172" s="216"/>
      <c r="T172" s="217"/>
      <c r="AT172" s="218" t="s">
        <v>143</v>
      </c>
      <c r="AU172" s="218" t="s">
        <v>141</v>
      </c>
      <c r="AV172" s="14" t="s">
        <v>141</v>
      </c>
      <c r="AW172" s="14" t="s">
        <v>32</v>
      </c>
      <c r="AX172" s="14" t="s">
        <v>74</v>
      </c>
      <c r="AY172" s="218" t="s">
        <v>133</v>
      </c>
    </row>
    <row r="173" spans="1:65" s="15" customFormat="1" ht="11.25">
      <c r="B173" s="219"/>
      <c r="C173" s="220"/>
      <c r="D173" s="199" t="s">
        <v>143</v>
      </c>
      <c r="E173" s="221" t="s">
        <v>1</v>
      </c>
      <c r="F173" s="222" t="s">
        <v>152</v>
      </c>
      <c r="G173" s="220"/>
      <c r="H173" s="223">
        <v>101.006</v>
      </c>
      <c r="I173" s="224"/>
      <c r="J173" s="220"/>
      <c r="K173" s="220"/>
      <c r="L173" s="225"/>
      <c r="M173" s="226"/>
      <c r="N173" s="227"/>
      <c r="O173" s="227"/>
      <c r="P173" s="227"/>
      <c r="Q173" s="227"/>
      <c r="R173" s="227"/>
      <c r="S173" s="227"/>
      <c r="T173" s="228"/>
      <c r="AT173" s="229" t="s">
        <v>143</v>
      </c>
      <c r="AU173" s="229" t="s">
        <v>141</v>
      </c>
      <c r="AV173" s="15" t="s">
        <v>140</v>
      </c>
      <c r="AW173" s="15" t="s">
        <v>32</v>
      </c>
      <c r="AX173" s="15" t="s">
        <v>82</v>
      </c>
      <c r="AY173" s="229" t="s">
        <v>133</v>
      </c>
    </row>
    <row r="174" spans="1:65" s="2" customFormat="1" ht="16.5" customHeight="1">
      <c r="A174" s="34"/>
      <c r="B174" s="35"/>
      <c r="C174" s="183" t="s">
        <v>173</v>
      </c>
      <c r="D174" s="183" t="s">
        <v>136</v>
      </c>
      <c r="E174" s="184" t="s">
        <v>174</v>
      </c>
      <c r="F174" s="185" t="s">
        <v>175</v>
      </c>
      <c r="G174" s="186" t="s">
        <v>139</v>
      </c>
      <c r="H174" s="187">
        <v>101.006</v>
      </c>
      <c r="I174" s="188"/>
      <c r="J174" s="189">
        <f>ROUND(I174*H174,2)</f>
        <v>0</v>
      </c>
      <c r="K174" s="190"/>
      <c r="L174" s="39"/>
      <c r="M174" s="191" t="s">
        <v>1</v>
      </c>
      <c r="N174" s="192" t="s">
        <v>40</v>
      </c>
      <c r="O174" s="71"/>
      <c r="P174" s="193">
        <f>O174*H174</f>
        <v>0</v>
      </c>
      <c r="Q174" s="193">
        <v>4.0000000000000001E-3</v>
      </c>
      <c r="R174" s="193">
        <f>Q174*H174</f>
        <v>0.40402399999999999</v>
      </c>
      <c r="S174" s="193">
        <v>0</v>
      </c>
      <c r="T174" s="194">
        <f>S174*H174</f>
        <v>0</v>
      </c>
      <c r="U174" s="34"/>
      <c r="V174" s="34"/>
      <c r="W174" s="34"/>
      <c r="X174" s="34"/>
      <c r="Y174" s="34"/>
      <c r="Z174" s="34"/>
      <c r="AA174" s="34"/>
      <c r="AB174" s="34"/>
      <c r="AC174" s="34"/>
      <c r="AD174" s="34"/>
      <c r="AE174" s="34"/>
      <c r="AR174" s="195" t="s">
        <v>140</v>
      </c>
      <c r="AT174" s="195" t="s">
        <v>136</v>
      </c>
      <c r="AU174" s="195" t="s">
        <v>141</v>
      </c>
      <c r="AY174" s="17" t="s">
        <v>133</v>
      </c>
      <c r="BE174" s="196">
        <f>IF(N174="základní",J174,0)</f>
        <v>0</v>
      </c>
      <c r="BF174" s="196">
        <f>IF(N174="snížená",J174,0)</f>
        <v>0</v>
      </c>
      <c r="BG174" s="196">
        <f>IF(N174="zákl. přenesená",J174,0)</f>
        <v>0</v>
      </c>
      <c r="BH174" s="196">
        <f>IF(N174="sníž. přenesená",J174,0)</f>
        <v>0</v>
      </c>
      <c r="BI174" s="196">
        <f>IF(N174="nulová",J174,0)</f>
        <v>0</v>
      </c>
      <c r="BJ174" s="17" t="s">
        <v>141</v>
      </c>
      <c r="BK174" s="196">
        <f>ROUND(I174*H174,2)</f>
        <v>0</v>
      </c>
      <c r="BL174" s="17" t="s">
        <v>140</v>
      </c>
      <c r="BM174" s="195" t="s">
        <v>176</v>
      </c>
    </row>
    <row r="175" spans="1:65" s="2" customFormat="1" ht="24.2" customHeight="1">
      <c r="A175" s="34"/>
      <c r="B175" s="35"/>
      <c r="C175" s="183" t="s">
        <v>134</v>
      </c>
      <c r="D175" s="183" t="s">
        <v>136</v>
      </c>
      <c r="E175" s="184" t="s">
        <v>177</v>
      </c>
      <c r="F175" s="185" t="s">
        <v>178</v>
      </c>
      <c r="G175" s="186" t="s">
        <v>179</v>
      </c>
      <c r="H175" s="187">
        <v>10</v>
      </c>
      <c r="I175" s="188"/>
      <c r="J175" s="189">
        <f>ROUND(I175*H175,2)</f>
        <v>0</v>
      </c>
      <c r="K175" s="190"/>
      <c r="L175" s="39"/>
      <c r="M175" s="191" t="s">
        <v>1</v>
      </c>
      <c r="N175" s="192" t="s">
        <v>40</v>
      </c>
      <c r="O175" s="71"/>
      <c r="P175" s="193">
        <f>O175*H175</f>
        <v>0</v>
      </c>
      <c r="Q175" s="193">
        <v>3.3999999999999998E-3</v>
      </c>
      <c r="R175" s="193">
        <f>Q175*H175</f>
        <v>3.3999999999999996E-2</v>
      </c>
      <c r="S175" s="193">
        <v>0</v>
      </c>
      <c r="T175" s="194">
        <f>S175*H175</f>
        <v>0</v>
      </c>
      <c r="U175" s="34"/>
      <c r="V175" s="34"/>
      <c r="W175" s="34"/>
      <c r="X175" s="34"/>
      <c r="Y175" s="34"/>
      <c r="Z175" s="34"/>
      <c r="AA175" s="34"/>
      <c r="AB175" s="34"/>
      <c r="AC175" s="34"/>
      <c r="AD175" s="34"/>
      <c r="AE175" s="34"/>
      <c r="AR175" s="195" t="s">
        <v>140</v>
      </c>
      <c r="AT175" s="195" t="s">
        <v>136</v>
      </c>
      <c r="AU175" s="195" t="s">
        <v>141</v>
      </c>
      <c r="AY175" s="17" t="s">
        <v>133</v>
      </c>
      <c r="BE175" s="196">
        <f>IF(N175="základní",J175,0)</f>
        <v>0</v>
      </c>
      <c r="BF175" s="196">
        <f>IF(N175="snížená",J175,0)</f>
        <v>0</v>
      </c>
      <c r="BG175" s="196">
        <f>IF(N175="zákl. přenesená",J175,0)</f>
        <v>0</v>
      </c>
      <c r="BH175" s="196">
        <f>IF(N175="sníž. přenesená",J175,0)</f>
        <v>0</v>
      </c>
      <c r="BI175" s="196">
        <f>IF(N175="nulová",J175,0)</f>
        <v>0</v>
      </c>
      <c r="BJ175" s="17" t="s">
        <v>141</v>
      </c>
      <c r="BK175" s="196">
        <f>ROUND(I175*H175,2)</f>
        <v>0</v>
      </c>
      <c r="BL175" s="17" t="s">
        <v>140</v>
      </c>
      <c r="BM175" s="195" t="s">
        <v>180</v>
      </c>
    </row>
    <row r="176" spans="1:65" s="13" customFormat="1" ht="11.25">
      <c r="B176" s="197"/>
      <c r="C176" s="198"/>
      <c r="D176" s="199" t="s">
        <v>143</v>
      </c>
      <c r="E176" s="200" t="s">
        <v>1</v>
      </c>
      <c r="F176" s="201" t="s">
        <v>181</v>
      </c>
      <c r="G176" s="198"/>
      <c r="H176" s="200" t="s">
        <v>1</v>
      </c>
      <c r="I176" s="202"/>
      <c r="J176" s="198"/>
      <c r="K176" s="198"/>
      <c r="L176" s="203"/>
      <c r="M176" s="204"/>
      <c r="N176" s="205"/>
      <c r="O176" s="205"/>
      <c r="P176" s="205"/>
      <c r="Q176" s="205"/>
      <c r="R176" s="205"/>
      <c r="S176" s="205"/>
      <c r="T176" s="206"/>
      <c r="AT176" s="207" t="s">
        <v>143</v>
      </c>
      <c r="AU176" s="207" t="s">
        <v>141</v>
      </c>
      <c r="AV176" s="13" t="s">
        <v>82</v>
      </c>
      <c r="AW176" s="13" t="s">
        <v>32</v>
      </c>
      <c r="AX176" s="13" t="s">
        <v>74</v>
      </c>
      <c r="AY176" s="207" t="s">
        <v>133</v>
      </c>
    </row>
    <row r="177" spans="1:65" s="14" customFormat="1" ht="11.25">
      <c r="B177" s="208"/>
      <c r="C177" s="209"/>
      <c r="D177" s="199" t="s">
        <v>143</v>
      </c>
      <c r="E177" s="210" t="s">
        <v>1</v>
      </c>
      <c r="F177" s="211" t="s">
        <v>182</v>
      </c>
      <c r="G177" s="209"/>
      <c r="H177" s="212">
        <v>10</v>
      </c>
      <c r="I177" s="213"/>
      <c r="J177" s="209"/>
      <c r="K177" s="209"/>
      <c r="L177" s="214"/>
      <c r="M177" s="215"/>
      <c r="N177" s="216"/>
      <c r="O177" s="216"/>
      <c r="P177" s="216"/>
      <c r="Q177" s="216"/>
      <c r="R177" s="216"/>
      <c r="S177" s="216"/>
      <c r="T177" s="217"/>
      <c r="AT177" s="218" t="s">
        <v>143</v>
      </c>
      <c r="AU177" s="218" t="s">
        <v>141</v>
      </c>
      <c r="AV177" s="14" t="s">
        <v>141</v>
      </c>
      <c r="AW177" s="14" t="s">
        <v>32</v>
      </c>
      <c r="AX177" s="14" t="s">
        <v>82</v>
      </c>
      <c r="AY177" s="218" t="s">
        <v>133</v>
      </c>
    </row>
    <row r="178" spans="1:65" s="2" customFormat="1" ht="24.2" customHeight="1">
      <c r="A178" s="34"/>
      <c r="B178" s="35"/>
      <c r="C178" s="183" t="s">
        <v>183</v>
      </c>
      <c r="D178" s="183" t="s">
        <v>136</v>
      </c>
      <c r="E178" s="184" t="s">
        <v>184</v>
      </c>
      <c r="F178" s="185" t="s">
        <v>185</v>
      </c>
      <c r="G178" s="186" t="s">
        <v>139</v>
      </c>
      <c r="H178" s="187">
        <v>19.78</v>
      </c>
      <c r="I178" s="188"/>
      <c r="J178" s="189">
        <f>ROUND(I178*H178,2)</f>
        <v>0</v>
      </c>
      <c r="K178" s="190"/>
      <c r="L178" s="39"/>
      <c r="M178" s="191" t="s">
        <v>1</v>
      </c>
      <c r="N178" s="192" t="s">
        <v>40</v>
      </c>
      <c r="O178" s="71"/>
      <c r="P178" s="193">
        <f>O178*H178</f>
        <v>0</v>
      </c>
      <c r="Q178" s="193">
        <v>1.54E-2</v>
      </c>
      <c r="R178" s="193">
        <f>Q178*H178</f>
        <v>0.30461200000000005</v>
      </c>
      <c r="S178" s="193">
        <v>0</v>
      </c>
      <c r="T178" s="194">
        <f>S178*H178</f>
        <v>0</v>
      </c>
      <c r="U178" s="34"/>
      <c r="V178" s="34"/>
      <c r="W178" s="34"/>
      <c r="X178" s="34"/>
      <c r="Y178" s="34"/>
      <c r="Z178" s="34"/>
      <c r="AA178" s="34"/>
      <c r="AB178" s="34"/>
      <c r="AC178" s="34"/>
      <c r="AD178" s="34"/>
      <c r="AE178" s="34"/>
      <c r="AR178" s="195" t="s">
        <v>140</v>
      </c>
      <c r="AT178" s="195" t="s">
        <v>136</v>
      </c>
      <c r="AU178" s="195" t="s">
        <v>141</v>
      </c>
      <c r="AY178" s="17" t="s">
        <v>133</v>
      </c>
      <c r="BE178" s="196">
        <f>IF(N178="základní",J178,0)</f>
        <v>0</v>
      </c>
      <c r="BF178" s="196">
        <f>IF(N178="snížená",J178,0)</f>
        <v>0</v>
      </c>
      <c r="BG178" s="196">
        <f>IF(N178="zákl. přenesená",J178,0)</f>
        <v>0</v>
      </c>
      <c r="BH178" s="196">
        <f>IF(N178="sníž. přenesená",J178,0)</f>
        <v>0</v>
      </c>
      <c r="BI178" s="196">
        <f>IF(N178="nulová",J178,0)</f>
        <v>0</v>
      </c>
      <c r="BJ178" s="17" t="s">
        <v>141</v>
      </c>
      <c r="BK178" s="196">
        <f>ROUND(I178*H178,2)</f>
        <v>0</v>
      </c>
      <c r="BL178" s="17" t="s">
        <v>140</v>
      </c>
      <c r="BM178" s="195" t="s">
        <v>186</v>
      </c>
    </row>
    <row r="179" spans="1:65" s="13" customFormat="1" ht="11.25">
      <c r="B179" s="197"/>
      <c r="C179" s="198"/>
      <c r="D179" s="199" t="s">
        <v>143</v>
      </c>
      <c r="E179" s="200" t="s">
        <v>1</v>
      </c>
      <c r="F179" s="201" t="s">
        <v>160</v>
      </c>
      <c r="G179" s="198"/>
      <c r="H179" s="200" t="s">
        <v>1</v>
      </c>
      <c r="I179" s="202"/>
      <c r="J179" s="198"/>
      <c r="K179" s="198"/>
      <c r="L179" s="203"/>
      <c r="M179" s="204"/>
      <c r="N179" s="205"/>
      <c r="O179" s="205"/>
      <c r="P179" s="205"/>
      <c r="Q179" s="205"/>
      <c r="R179" s="205"/>
      <c r="S179" s="205"/>
      <c r="T179" s="206"/>
      <c r="AT179" s="207" t="s">
        <v>143</v>
      </c>
      <c r="AU179" s="207" t="s">
        <v>141</v>
      </c>
      <c r="AV179" s="13" t="s">
        <v>82</v>
      </c>
      <c r="AW179" s="13" t="s">
        <v>32</v>
      </c>
      <c r="AX179" s="13" t="s">
        <v>74</v>
      </c>
      <c r="AY179" s="207" t="s">
        <v>133</v>
      </c>
    </row>
    <row r="180" spans="1:65" s="14" customFormat="1" ht="11.25">
      <c r="B180" s="208"/>
      <c r="C180" s="209"/>
      <c r="D180" s="199" t="s">
        <v>143</v>
      </c>
      <c r="E180" s="210" t="s">
        <v>1</v>
      </c>
      <c r="F180" s="211" t="s">
        <v>161</v>
      </c>
      <c r="G180" s="209"/>
      <c r="H180" s="212">
        <v>16.600000000000001</v>
      </c>
      <c r="I180" s="213"/>
      <c r="J180" s="209"/>
      <c r="K180" s="209"/>
      <c r="L180" s="214"/>
      <c r="M180" s="215"/>
      <c r="N180" s="216"/>
      <c r="O180" s="216"/>
      <c r="P180" s="216"/>
      <c r="Q180" s="216"/>
      <c r="R180" s="216"/>
      <c r="S180" s="216"/>
      <c r="T180" s="217"/>
      <c r="AT180" s="218" t="s">
        <v>143</v>
      </c>
      <c r="AU180" s="218" t="s">
        <v>141</v>
      </c>
      <c r="AV180" s="14" t="s">
        <v>141</v>
      </c>
      <c r="AW180" s="14" t="s">
        <v>32</v>
      </c>
      <c r="AX180" s="14" t="s">
        <v>74</v>
      </c>
      <c r="AY180" s="218" t="s">
        <v>133</v>
      </c>
    </row>
    <row r="181" spans="1:65" s="13" customFormat="1" ht="11.25">
      <c r="B181" s="197"/>
      <c r="C181" s="198"/>
      <c r="D181" s="199" t="s">
        <v>143</v>
      </c>
      <c r="E181" s="200" t="s">
        <v>1</v>
      </c>
      <c r="F181" s="201" t="s">
        <v>162</v>
      </c>
      <c r="G181" s="198"/>
      <c r="H181" s="200" t="s">
        <v>1</v>
      </c>
      <c r="I181" s="202"/>
      <c r="J181" s="198"/>
      <c r="K181" s="198"/>
      <c r="L181" s="203"/>
      <c r="M181" s="204"/>
      <c r="N181" s="205"/>
      <c r="O181" s="205"/>
      <c r="P181" s="205"/>
      <c r="Q181" s="205"/>
      <c r="R181" s="205"/>
      <c r="S181" s="205"/>
      <c r="T181" s="206"/>
      <c r="AT181" s="207" t="s">
        <v>143</v>
      </c>
      <c r="AU181" s="207" t="s">
        <v>141</v>
      </c>
      <c r="AV181" s="13" t="s">
        <v>82</v>
      </c>
      <c r="AW181" s="13" t="s">
        <v>32</v>
      </c>
      <c r="AX181" s="13" t="s">
        <v>74</v>
      </c>
      <c r="AY181" s="207" t="s">
        <v>133</v>
      </c>
    </row>
    <row r="182" spans="1:65" s="14" customFormat="1" ht="11.25">
      <c r="B182" s="208"/>
      <c r="C182" s="209"/>
      <c r="D182" s="199" t="s">
        <v>143</v>
      </c>
      <c r="E182" s="210" t="s">
        <v>1</v>
      </c>
      <c r="F182" s="211" t="s">
        <v>163</v>
      </c>
      <c r="G182" s="209"/>
      <c r="H182" s="212">
        <v>3.1799999999999997</v>
      </c>
      <c r="I182" s="213"/>
      <c r="J182" s="209"/>
      <c r="K182" s="209"/>
      <c r="L182" s="214"/>
      <c r="M182" s="215"/>
      <c r="N182" s="216"/>
      <c r="O182" s="216"/>
      <c r="P182" s="216"/>
      <c r="Q182" s="216"/>
      <c r="R182" s="216"/>
      <c r="S182" s="216"/>
      <c r="T182" s="217"/>
      <c r="AT182" s="218" t="s">
        <v>143</v>
      </c>
      <c r="AU182" s="218" t="s">
        <v>141</v>
      </c>
      <c r="AV182" s="14" t="s">
        <v>141</v>
      </c>
      <c r="AW182" s="14" t="s">
        <v>32</v>
      </c>
      <c r="AX182" s="14" t="s">
        <v>74</v>
      </c>
      <c r="AY182" s="218" t="s">
        <v>133</v>
      </c>
    </row>
    <row r="183" spans="1:65" s="15" customFormat="1" ht="11.25">
      <c r="B183" s="219"/>
      <c r="C183" s="220"/>
      <c r="D183" s="199" t="s">
        <v>143</v>
      </c>
      <c r="E183" s="221" t="s">
        <v>1</v>
      </c>
      <c r="F183" s="222" t="s">
        <v>152</v>
      </c>
      <c r="G183" s="220"/>
      <c r="H183" s="223">
        <v>19.78</v>
      </c>
      <c r="I183" s="224"/>
      <c r="J183" s="220"/>
      <c r="K183" s="220"/>
      <c r="L183" s="225"/>
      <c r="M183" s="226"/>
      <c r="N183" s="227"/>
      <c r="O183" s="227"/>
      <c r="P183" s="227"/>
      <c r="Q183" s="227"/>
      <c r="R183" s="227"/>
      <c r="S183" s="227"/>
      <c r="T183" s="228"/>
      <c r="AT183" s="229" t="s">
        <v>143</v>
      </c>
      <c r="AU183" s="229" t="s">
        <v>141</v>
      </c>
      <c r="AV183" s="15" t="s">
        <v>140</v>
      </c>
      <c r="AW183" s="15" t="s">
        <v>32</v>
      </c>
      <c r="AX183" s="15" t="s">
        <v>82</v>
      </c>
      <c r="AY183" s="229" t="s">
        <v>133</v>
      </c>
    </row>
    <row r="184" spans="1:65" s="12" customFormat="1" ht="22.9" customHeight="1">
      <c r="B184" s="167"/>
      <c r="C184" s="168"/>
      <c r="D184" s="169" t="s">
        <v>73</v>
      </c>
      <c r="E184" s="181" t="s">
        <v>187</v>
      </c>
      <c r="F184" s="181" t="s">
        <v>188</v>
      </c>
      <c r="G184" s="168"/>
      <c r="H184" s="168"/>
      <c r="I184" s="171"/>
      <c r="J184" s="182">
        <f>BK184</f>
        <v>0</v>
      </c>
      <c r="K184" s="168"/>
      <c r="L184" s="173"/>
      <c r="M184" s="174"/>
      <c r="N184" s="175"/>
      <c r="O184" s="175"/>
      <c r="P184" s="176">
        <f>SUM(P185:P218)</f>
        <v>0</v>
      </c>
      <c r="Q184" s="175"/>
      <c r="R184" s="176">
        <f>SUM(R185:R218)</f>
        <v>1.5219999999999999E-3</v>
      </c>
      <c r="S184" s="175"/>
      <c r="T184" s="177">
        <f>SUM(T185:T218)</f>
        <v>1.5959900000000002</v>
      </c>
      <c r="AR184" s="178" t="s">
        <v>82</v>
      </c>
      <c r="AT184" s="179" t="s">
        <v>73</v>
      </c>
      <c r="AU184" s="179" t="s">
        <v>82</v>
      </c>
      <c r="AY184" s="178" t="s">
        <v>133</v>
      </c>
      <c r="BK184" s="180">
        <f>SUM(BK185:BK218)</f>
        <v>0</v>
      </c>
    </row>
    <row r="185" spans="1:65" s="2" customFormat="1" ht="33" customHeight="1">
      <c r="A185" s="34"/>
      <c r="B185" s="35"/>
      <c r="C185" s="183" t="s">
        <v>189</v>
      </c>
      <c r="D185" s="183" t="s">
        <v>136</v>
      </c>
      <c r="E185" s="184" t="s">
        <v>190</v>
      </c>
      <c r="F185" s="185" t="s">
        <v>191</v>
      </c>
      <c r="G185" s="186" t="s">
        <v>139</v>
      </c>
      <c r="H185" s="187">
        <v>38.049999999999997</v>
      </c>
      <c r="I185" s="188"/>
      <c r="J185" s="189">
        <f>ROUND(I185*H185,2)</f>
        <v>0</v>
      </c>
      <c r="K185" s="190"/>
      <c r="L185" s="39"/>
      <c r="M185" s="191" t="s">
        <v>1</v>
      </c>
      <c r="N185" s="192" t="s">
        <v>40</v>
      </c>
      <c r="O185" s="71"/>
      <c r="P185" s="193">
        <f>O185*H185</f>
        <v>0</v>
      </c>
      <c r="Q185" s="193">
        <v>0</v>
      </c>
      <c r="R185" s="193">
        <f>Q185*H185</f>
        <v>0</v>
      </c>
      <c r="S185" s="193">
        <v>0</v>
      </c>
      <c r="T185" s="194">
        <f>S185*H185</f>
        <v>0</v>
      </c>
      <c r="U185" s="34"/>
      <c r="V185" s="34"/>
      <c r="W185" s="34"/>
      <c r="X185" s="34"/>
      <c r="Y185" s="34"/>
      <c r="Z185" s="34"/>
      <c r="AA185" s="34"/>
      <c r="AB185" s="34"/>
      <c r="AC185" s="34"/>
      <c r="AD185" s="34"/>
      <c r="AE185" s="34"/>
      <c r="AR185" s="195" t="s">
        <v>140</v>
      </c>
      <c r="AT185" s="195" t="s">
        <v>136</v>
      </c>
      <c r="AU185" s="195" t="s">
        <v>141</v>
      </c>
      <c r="AY185" s="17" t="s">
        <v>133</v>
      </c>
      <c r="BE185" s="196">
        <f>IF(N185="základní",J185,0)</f>
        <v>0</v>
      </c>
      <c r="BF185" s="196">
        <f>IF(N185="snížená",J185,0)</f>
        <v>0</v>
      </c>
      <c r="BG185" s="196">
        <f>IF(N185="zákl. přenesená",J185,0)</f>
        <v>0</v>
      </c>
      <c r="BH185" s="196">
        <f>IF(N185="sníž. přenesená",J185,0)</f>
        <v>0</v>
      </c>
      <c r="BI185" s="196">
        <f>IF(N185="nulová",J185,0)</f>
        <v>0</v>
      </c>
      <c r="BJ185" s="17" t="s">
        <v>141</v>
      </c>
      <c r="BK185" s="196">
        <f>ROUND(I185*H185,2)</f>
        <v>0</v>
      </c>
      <c r="BL185" s="17" t="s">
        <v>140</v>
      </c>
      <c r="BM185" s="195" t="s">
        <v>192</v>
      </c>
    </row>
    <row r="186" spans="1:65" s="2" customFormat="1" ht="24.2" customHeight="1">
      <c r="A186" s="34"/>
      <c r="B186" s="35"/>
      <c r="C186" s="183" t="s">
        <v>187</v>
      </c>
      <c r="D186" s="183" t="s">
        <v>136</v>
      </c>
      <c r="E186" s="184" t="s">
        <v>193</v>
      </c>
      <c r="F186" s="185" t="s">
        <v>194</v>
      </c>
      <c r="G186" s="186" t="s">
        <v>139</v>
      </c>
      <c r="H186" s="187">
        <v>38.049999999999997</v>
      </c>
      <c r="I186" s="188"/>
      <c r="J186" s="189">
        <f>ROUND(I186*H186,2)</f>
        <v>0</v>
      </c>
      <c r="K186" s="190"/>
      <c r="L186" s="39"/>
      <c r="M186" s="191" t="s">
        <v>1</v>
      </c>
      <c r="N186" s="192" t="s">
        <v>40</v>
      </c>
      <c r="O186" s="71"/>
      <c r="P186" s="193">
        <f>O186*H186</f>
        <v>0</v>
      </c>
      <c r="Q186" s="193">
        <v>4.0000000000000003E-5</v>
      </c>
      <c r="R186" s="193">
        <f>Q186*H186</f>
        <v>1.5219999999999999E-3</v>
      </c>
      <c r="S186" s="193">
        <v>0</v>
      </c>
      <c r="T186" s="194">
        <f>S186*H186</f>
        <v>0</v>
      </c>
      <c r="U186" s="34"/>
      <c r="V186" s="34"/>
      <c r="W186" s="34"/>
      <c r="X186" s="34"/>
      <c r="Y186" s="34"/>
      <c r="Z186" s="34"/>
      <c r="AA186" s="34"/>
      <c r="AB186" s="34"/>
      <c r="AC186" s="34"/>
      <c r="AD186" s="34"/>
      <c r="AE186" s="34"/>
      <c r="AR186" s="195" t="s">
        <v>140</v>
      </c>
      <c r="AT186" s="195" t="s">
        <v>136</v>
      </c>
      <c r="AU186" s="195" t="s">
        <v>141</v>
      </c>
      <c r="AY186" s="17" t="s">
        <v>133</v>
      </c>
      <c r="BE186" s="196">
        <f>IF(N186="základní",J186,0)</f>
        <v>0</v>
      </c>
      <c r="BF186" s="196">
        <f>IF(N186="snížená",J186,0)</f>
        <v>0</v>
      </c>
      <c r="BG186" s="196">
        <f>IF(N186="zákl. přenesená",J186,0)</f>
        <v>0</v>
      </c>
      <c r="BH186" s="196">
        <f>IF(N186="sníž. přenesená",J186,0)</f>
        <v>0</v>
      </c>
      <c r="BI186" s="196">
        <f>IF(N186="nulová",J186,0)</f>
        <v>0</v>
      </c>
      <c r="BJ186" s="17" t="s">
        <v>141</v>
      </c>
      <c r="BK186" s="196">
        <f>ROUND(I186*H186,2)</f>
        <v>0</v>
      </c>
      <c r="BL186" s="17" t="s">
        <v>140</v>
      </c>
      <c r="BM186" s="195" t="s">
        <v>195</v>
      </c>
    </row>
    <row r="187" spans="1:65" s="13" customFormat="1" ht="11.25">
      <c r="B187" s="197"/>
      <c r="C187" s="198"/>
      <c r="D187" s="199" t="s">
        <v>143</v>
      </c>
      <c r="E187" s="200" t="s">
        <v>1</v>
      </c>
      <c r="F187" s="201" t="s">
        <v>196</v>
      </c>
      <c r="G187" s="198"/>
      <c r="H187" s="200" t="s">
        <v>1</v>
      </c>
      <c r="I187" s="202"/>
      <c r="J187" s="198"/>
      <c r="K187" s="198"/>
      <c r="L187" s="203"/>
      <c r="M187" s="204"/>
      <c r="N187" s="205"/>
      <c r="O187" s="205"/>
      <c r="P187" s="205"/>
      <c r="Q187" s="205"/>
      <c r="R187" s="205"/>
      <c r="S187" s="205"/>
      <c r="T187" s="206"/>
      <c r="AT187" s="207" t="s">
        <v>143</v>
      </c>
      <c r="AU187" s="207" t="s">
        <v>141</v>
      </c>
      <c r="AV187" s="13" t="s">
        <v>82</v>
      </c>
      <c r="AW187" s="13" t="s">
        <v>32</v>
      </c>
      <c r="AX187" s="13" t="s">
        <v>74</v>
      </c>
      <c r="AY187" s="207" t="s">
        <v>133</v>
      </c>
    </row>
    <row r="188" spans="1:65" s="13" customFormat="1" ht="11.25">
      <c r="B188" s="197"/>
      <c r="C188" s="198"/>
      <c r="D188" s="199" t="s">
        <v>143</v>
      </c>
      <c r="E188" s="200" t="s">
        <v>1</v>
      </c>
      <c r="F188" s="201" t="s">
        <v>197</v>
      </c>
      <c r="G188" s="198"/>
      <c r="H188" s="200" t="s">
        <v>1</v>
      </c>
      <c r="I188" s="202"/>
      <c r="J188" s="198"/>
      <c r="K188" s="198"/>
      <c r="L188" s="203"/>
      <c r="M188" s="204"/>
      <c r="N188" s="205"/>
      <c r="O188" s="205"/>
      <c r="P188" s="205"/>
      <c r="Q188" s="205"/>
      <c r="R188" s="205"/>
      <c r="S188" s="205"/>
      <c r="T188" s="206"/>
      <c r="AT188" s="207" t="s">
        <v>143</v>
      </c>
      <c r="AU188" s="207" t="s">
        <v>141</v>
      </c>
      <c r="AV188" s="13" t="s">
        <v>82</v>
      </c>
      <c r="AW188" s="13" t="s">
        <v>32</v>
      </c>
      <c r="AX188" s="13" t="s">
        <v>74</v>
      </c>
      <c r="AY188" s="207" t="s">
        <v>133</v>
      </c>
    </row>
    <row r="189" spans="1:65" s="13" customFormat="1" ht="33.75">
      <c r="B189" s="197"/>
      <c r="C189" s="198"/>
      <c r="D189" s="199" t="s">
        <v>143</v>
      </c>
      <c r="E189" s="200" t="s">
        <v>1</v>
      </c>
      <c r="F189" s="201" t="s">
        <v>198</v>
      </c>
      <c r="G189" s="198"/>
      <c r="H189" s="200" t="s">
        <v>1</v>
      </c>
      <c r="I189" s="202"/>
      <c r="J189" s="198"/>
      <c r="K189" s="198"/>
      <c r="L189" s="203"/>
      <c r="M189" s="204"/>
      <c r="N189" s="205"/>
      <c r="O189" s="205"/>
      <c r="P189" s="205"/>
      <c r="Q189" s="205"/>
      <c r="R189" s="205"/>
      <c r="S189" s="205"/>
      <c r="T189" s="206"/>
      <c r="AT189" s="207" t="s">
        <v>143</v>
      </c>
      <c r="AU189" s="207" t="s">
        <v>141</v>
      </c>
      <c r="AV189" s="13" t="s">
        <v>82</v>
      </c>
      <c r="AW189" s="13" t="s">
        <v>32</v>
      </c>
      <c r="AX189" s="13" t="s">
        <v>74</v>
      </c>
      <c r="AY189" s="207" t="s">
        <v>133</v>
      </c>
    </row>
    <row r="190" spans="1:65" s="13" customFormat="1" ht="11.25">
      <c r="B190" s="197"/>
      <c r="C190" s="198"/>
      <c r="D190" s="199" t="s">
        <v>143</v>
      </c>
      <c r="E190" s="200" t="s">
        <v>1</v>
      </c>
      <c r="F190" s="201" t="s">
        <v>199</v>
      </c>
      <c r="G190" s="198"/>
      <c r="H190" s="200" t="s">
        <v>1</v>
      </c>
      <c r="I190" s="202"/>
      <c r="J190" s="198"/>
      <c r="K190" s="198"/>
      <c r="L190" s="203"/>
      <c r="M190" s="204"/>
      <c r="N190" s="205"/>
      <c r="O190" s="205"/>
      <c r="P190" s="205"/>
      <c r="Q190" s="205"/>
      <c r="R190" s="205"/>
      <c r="S190" s="205"/>
      <c r="T190" s="206"/>
      <c r="AT190" s="207" t="s">
        <v>143</v>
      </c>
      <c r="AU190" s="207" t="s">
        <v>141</v>
      </c>
      <c r="AV190" s="13" t="s">
        <v>82</v>
      </c>
      <c r="AW190" s="13" t="s">
        <v>32</v>
      </c>
      <c r="AX190" s="13" t="s">
        <v>74</v>
      </c>
      <c r="AY190" s="207" t="s">
        <v>133</v>
      </c>
    </row>
    <row r="191" spans="1:65" s="14" customFormat="1" ht="11.25">
      <c r="B191" s="208"/>
      <c r="C191" s="209"/>
      <c r="D191" s="199" t="s">
        <v>143</v>
      </c>
      <c r="E191" s="210" t="s">
        <v>1</v>
      </c>
      <c r="F191" s="211" t="s">
        <v>145</v>
      </c>
      <c r="G191" s="209"/>
      <c r="H191" s="212">
        <v>2.44</v>
      </c>
      <c r="I191" s="213"/>
      <c r="J191" s="209"/>
      <c r="K191" s="209"/>
      <c r="L191" s="214"/>
      <c r="M191" s="215"/>
      <c r="N191" s="216"/>
      <c r="O191" s="216"/>
      <c r="P191" s="216"/>
      <c r="Q191" s="216"/>
      <c r="R191" s="216"/>
      <c r="S191" s="216"/>
      <c r="T191" s="217"/>
      <c r="AT191" s="218" t="s">
        <v>143</v>
      </c>
      <c r="AU191" s="218" t="s">
        <v>141</v>
      </c>
      <c r="AV191" s="14" t="s">
        <v>141</v>
      </c>
      <c r="AW191" s="14" t="s">
        <v>32</v>
      </c>
      <c r="AX191" s="14" t="s">
        <v>74</v>
      </c>
      <c r="AY191" s="218" t="s">
        <v>133</v>
      </c>
    </row>
    <row r="192" spans="1:65" s="13" customFormat="1" ht="11.25">
      <c r="B192" s="197"/>
      <c r="C192" s="198"/>
      <c r="D192" s="199" t="s">
        <v>143</v>
      </c>
      <c r="E192" s="200" t="s">
        <v>1</v>
      </c>
      <c r="F192" s="201" t="s">
        <v>146</v>
      </c>
      <c r="G192" s="198"/>
      <c r="H192" s="200" t="s">
        <v>1</v>
      </c>
      <c r="I192" s="202"/>
      <c r="J192" s="198"/>
      <c r="K192" s="198"/>
      <c r="L192" s="203"/>
      <c r="M192" s="204"/>
      <c r="N192" s="205"/>
      <c r="O192" s="205"/>
      <c r="P192" s="205"/>
      <c r="Q192" s="205"/>
      <c r="R192" s="205"/>
      <c r="S192" s="205"/>
      <c r="T192" s="206"/>
      <c r="AT192" s="207" t="s">
        <v>143</v>
      </c>
      <c r="AU192" s="207" t="s">
        <v>141</v>
      </c>
      <c r="AV192" s="13" t="s">
        <v>82</v>
      </c>
      <c r="AW192" s="13" t="s">
        <v>32</v>
      </c>
      <c r="AX192" s="13" t="s">
        <v>74</v>
      </c>
      <c r="AY192" s="207" t="s">
        <v>133</v>
      </c>
    </row>
    <row r="193" spans="1:65" s="14" customFormat="1" ht="11.25">
      <c r="B193" s="208"/>
      <c r="C193" s="209"/>
      <c r="D193" s="199" t="s">
        <v>143</v>
      </c>
      <c r="E193" s="210" t="s">
        <v>1</v>
      </c>
      <c r="F193" s="211" t="s">
        <v>147</v>
      </c>
      <c r="G193" s="209"/>
      <c r="H193" s="212">
        <v>3.47</v>
      </c>
      <c r="I193" s="213"/>
      <c r="J193" s="209"/>
      <c r="K193" s="209"/>
      <c r="L193" s="214"/>
      <c r="M193" s="215"/>
      <c r="N193" s="216"/>
      <c r="O193" s="216"/>
      <c r="P193" s="216"/>
      <c r="Q193" s="216"/>
      <c r="R193" s="216"/>
      <c r="S193" s="216"/>
      <c r="T193" s="217"/>
      <c r="AT193" s="218" t="s">
        <v>143</v>
      </c>
      <c r="AU193" s="218" t="s">
        <v>141</v>
      </c>
      <c r="AV193" s="14" t="s">
        <v>141</v>
      </c>
      <c r="AW193" s="14" t="s">
        <v>32</v>
      </c>
      <c r="AX193" s="14" t="s">
        <v>74</v>
      </c>
      <c r="AY193" s="218" t="s">
        <v>133</v>
      </c>
    </row>
    <row r="194" spans="1:65" s="13" customFormat="1" ht="11.25">
      <c r="B194" s="197"/>
      <c r="C194" s="198"/>
      <c r="D194" s="199" t="s">
        <v>143</v>
      </c>
      <c r="E194" s="200" t="s">
        <v>1</v>
      </c>
      <c r="F194" s="201" t="s">
        <v>148</v>
      </c>
      <c r="G194" s="198"/>
      <c r="H194" s="200" t="s">
        <v>1</v>
      </c>
      <c r="I194" s="202"/>
      <c r="J194" s="198"/>
      <c r="K194" s="198"/>
      <c r="L194" s="203"/>
      <c r="M194" s="204"/>
      <c r="N194" s="205"/>
      <c r="O194" s="205"/>
      <c r="P194" s="205"/>
      <c r="Q194" s="205"/>
      <c r="R194" s="205"/>
      <c r="S194" s="205"/>
      <c r="T194" s="206"/>
      <c r="AT194" s="207" t="s">
        <v>143</v>
      </c>
      <c r="AU194" s="207" t="s">
        <v>141</v>
      </c>
      <c r="AV194" s="13" t="s">
        <v>82</v>
      </c>
      <c r="AW194" s="13" t="s">
        <v>32</v>
      </c>
      <c r="AX194" s="13" t="s">
        <v>74</v>
      </c>
      <c r="AY194" s="207" t="s">
        <v>133</v>
      </c>
    </row>
    <row r="195" spans="1:65" s="14" customFormat="1" ht="11.25">
      <c r="B195" s="208"/>
      <c r="C195" s="209"/>
      <c r="D195" s="199" t="s">
        <v>143</v>
      </c>
      <c r="E195" s="210" t="s">
        <v>1</v>
      </c>
      <c r="F195" s="211" t="s">
        <v>149</v>
      </c>
      <c r="G195" s="209"/>
      <c r="H195" s="212">
        <v>15.67</v>
      </c>
      <c r="I195" s="213"/>
      <c r="J195" s="209"/>
      <c r="K195" s="209"/>
      <c r="L195" s="214"/>
      <c r="M195" s="215"/>
      <c r="N195" s="216"/>
      <c r="O195" s="216"/>
      <c r="P195" s="216"/>
      <c r="Q195" s="216"/>
      <c r="R195" s="216"/>
      <c r="S195" s="216"/>
      <c r="T195" s="217"/>
      <c r="AT195" s="218" t="s">
        <v>143</v>
      </c>
      <c r="AU195" s="218" t="s">
        <v>141</v>
      </c>
      <c r="AV195" s="14" t="s">
        <v>141</v>
      </c>
      <c r="AW195" s="14" t="s">
        <v>32</v>
      </c>
      <c r="AX195" s="14" t="s">
        <v>74</v>
      </c>
      <c r="AY195" s="218" t="s">
        <v>133</v>
      </c>
    </row>
    <row r="196" spans="1:65" s="13" customFormat="1" ht="11.25">
      <c r="B196" s="197"/>
      <c r="C196" s="198"/>
      <c r="D196" s="199" t="s">
        <v>143</v>
      </c>
      <c r="E196" s="200" t="s">
        <v>1</v>
      </c>
      <c r="F196" s="201" t="s">
        <v>150</v>
      </c>
      <c r="G196" s="198"/>
      <c r="H196" s="200" t="s">
        <v>1</v>
      </c>
      <c r="I196" s="202"/>
      <c r="J196" s="198"/>
      <c r="K196" s="198"/>
      <c r="L196" s="203"/>
      <c r="M196" s="204"/>
      <c r="N196" s="205"/>
      <c r="O196" s="205"/>
      <c r="P196" s="205"/>
      <c r="Q196" s="205"/>
      <c r="R196" s="205"/>
      <c r="S196" s="205"/>
      <c r="T196" s="206"/>
      <c r="AT196" s="207" t="s">
        <v>143</v>
      </c>
      <c r="AU196" s="207" t="s">
        <v>141</v>
      </c>
      <c r="AV196" s="13" t="s">
        <v>82</v>
      </c>
      <c r="AW196" s="13" t="s">
        <v>32</v>
      </c>
      <c r="AX196" s="13" t="s">
        <v>74</v>
      </c>
      <c r="AY196" s="207" t="s">
        <v>133</v>
      </c>
    </row>
    <row r="197" spans="1:65" s="14" customFormat="1" ht="11.25">
      <c r="B197" s="208"/>
      <c r="C197" s="209"/>
      <c r="D197" s="199" t="s">
        <v>143</v>
      </c>
      <c r="E197" s="210" t="s">
        <v>1</v>
      </c>
      <c r="F197" s="211" t="s">
        <v>151</v>
      </c>
      <c r="G197" s="209"/>
      <c r="H197" s="212">
        <v>16.47</v>
      </c>
      <c r="I197" s="213"/>
      <c r="J197" s="209"/>
      <c r="K197" s="209"/>
      <c r="L197" s="214"/>
      <c r="M197" s="215"/>
      <c r="N197" s="216"/>
      <c r="O197" s="216"/>
      <c r="P197" s="216"/>
      <c r="Q197" s="216"/>
      <c r="R197" s="216"/>
      <c r="S197" s="216"/>
      <c r="T197" s="217"/>
      <c r="AT197" s="218" t="s">
        <v>143</v>
      </c>
      <c r="AU197" s="218" t="s">
        <v>141</v>
      </c>
      <c r="AV197" s="14" t="s">
        <v>141</v>
      </c>
      <c r="AW197" s="14" t="s">
        <v>32</v>
      </c>
      <c r="AX197" s="14" t="s">
        <v>74</v>
      </c>
      <c r="AY197" s="218" t="s">
        <v>133</v>
      </c>
    </row>
    <row r="198" spans="1:65" s="15" customFormat="1" ht="11.25">
      <c r="B198" s="219"/>
      <c r="C198" s="220"/>
      <c r="D198" s="199" t="s">
        <v>143</v>
      </c>
      <c r="E198" s="221" t="s">
        <v>1</v>
      </c>
      <c r="F198" s="222" t="s">
        <v>152</v>
      </c>
      <c r="G198" s="220"/>
      <c r="H198" s="223">
        <v>38.049999999999997</v>
      </c>
      <c r="I198" s="224"/>
      <c r="J198" s="220"/>
      <c r="K198" s="220"/>
      <c r="L198" s="225"/>
      <c r="M198" s="226"/>
      <c r="N198" s="227"/>
      <c r="O198" s="227"/>
      <c r="P198" s="227"/>
      <c r="Q198" s="227"/>
      <c r="R198" s="227"/>
      <c r="S198" s="227"/>
      <c r="T198" s="228"/>
      <c r="AT198" s="229" t="s">
        <v>143</v>
      </c>
      <c r="AU198" s="229" t="s">
        <v>141</v>
      </c>
      <c r="AV198" s="15" t="s">
        <v>140</v>
      </c>
      <c r="AW198" s="15" t="s">
        <v>32</v>
      </c>
      <c r="AX198" s="15" t="s">
        <v>82</v>
      </c>
      <c r="AY198" s="229" t="s">
        <v>133</v>
      </c>
    </row>
    <row r="199" spans="1:65" s="2" customFormat="1" ht="16.5" customHeight="1">
      <c r="A199" s="34"/>
      <c r="B199" s="35"/>
      <c r="C199" s="183" t="s">
        <v>182</v>
      </c>
      <c r="D199" s="183" t="s">
        <v>136</v>
      </c>
      <c r="E199" s="184" t="s">
        <v>200</v>
      </c>
      <c r="F199" s="185" t="s">
        <v>201</v>
      </c>
      <c r="G199" s="186" t="s">
        <v>139</v>
      </c>
      <c r="H199" s="187">
        <v>2250</v>
      </c>
      <c r="I199" s="188"/>
      <c r="J199" s="189">
        <f>ROUND(I199*H199,2)</f>
        <v>0</v>
      </c>
      <c r="K199" s="190"/>
      <c r="L199" s="39"/>
      <c r="M199" s="191" t="s">
        <v>1</v>
      </c>
      <c r="N199" s="192" t="s">
        <v>40</v>
      </c>
      <c r="O199" s="71"/>
      <c r="P199" s="193">
        <f>O199*H199</f>
        <v>0</v>
      </c>
      <c r="Q199" s="193">
        <v>0</v>
      </c>
      <c r="R199" s="193">
        <f>Q199*H199</f>
        <v>0</v>
      </c>
      <c r="S199" s="193">
        <v>0</v>
      </c>
      <c r="T199" s="194">
        <f>S199*H199</f>
        <v>0</v>
      </c>
      <c r="U199" s="34"/>
      <c r="V199" s="34"/>
      <c r="W199" s="34"/>
      <c r="X199" s="34"/>
      <c r="Y199" s="34"/>
      <c r="Z199" s="34"/>
      <c r="AA199" s="34"/>
      <c r="AB199" s="34"/>
      <c r="AC199" s="34"/>
      <c r="AD199" s="34"/>
      <c r="AE199" s="34"/>
      <c r="AR199" s="195" t="s">
        <v>140</v>
      </c>
      <c r="AT199" s="195" t="s">
        <v>136</v>
      </c>
      <c r="AU199" s="195" t="s">
        <v>141</v>
      </c>
      <c r="AY199" s="17" t="s">
        <v>133</v>
      </c>
      <c r="BE199" s="196">
        <f>IF(N199="základní",J199,0)</f>
        <v>0</v>
      </c>
      <c r="BF199" s="196">
        <f>IF(N199="snížená",J199,0)</f>
        <v>0</v>
      </c>
      <c r="BG199" s="196">
        <f>IF(N199="zákl. přenesená",J199,0)</f>
        <v>0</v>
      </c>
      <c r="BH199" s="196">
        <f>IF(N199="sníž. přenesená",J199,0)</f>
        <v>0</v>
      </c>
      <c r="BI199" s="196">
        <f>IF(N199="nulová",J199,0)</f>
        <v>0</v>
      </c>
      <c r="BJ199" s="17" t="s">
        <v>141</v>
      </c>
      <c r="BK199" s="196">
        <f>ROUND(I199*H199,2)</f>
        <v>0</v>
      </c>
      <c r="BL199" s="17" t="s">
        <v>140</v>
      </c>
      <c r="BM199" s="195" t="s">
        <v>202</v>
      </c>
    </row>
    <row r="200" spans="1:65" s="13" customFormat="1" ht="11.25">
      <c r="B200" s="197"/>
      <c r="C200" s="198"/>
      <c r="D200" s="199" t="s">
        <v>143</v>
      </c>
      <c r="E200" s="200" t="s">
        <v>1</v>
      </c>
      <c r="F200" s="201" t="s">
        <v>203</v>
      </c>
      <c r="G200" s="198"/>
      <c r="H200" s="200" t="s">
        <v>1</v>
      </c>
      <c r="I200" s="202"/>
      <c r="J200" s="198"/>
      <c r="K200" s="198"/>
      <c r="L200" s="203"/>
      <c r="M200" s="204"/>
      <c r="N200" s="205"/>
      <c r="O200" s="205"/>
      <c r="P200" s="205"/>
      <c r="Q200" s="205"/>
      <c r="R200" s="205"/>
      <c r="S200" s="205"/>
      <c r="T200" s="206"/>
      <c r="AT200" s="207" t="s">
        <v>143</v>
      </c>
      <c r="AU200" s="207" t="s">
        <v>141</v>
      </c>
      <c r="AV200" s="13" t="s">
        <v>82</v>
      </c>
      <c r="AW200" s="13" t="s">
        <v>32</v>
      </c>
      <c r="AX200" s="13" t="s">
        <v>74</v>
      </c>
      <c r="AY200" s="207" t="s">
        <v>133</v>
      </c>
    </row>
    <row r="201" spans="1:65" s="14" customFormat="1" ht="11.25">
      <c r="B201" s="208"/>
      <c r="C201" s="209"/>
      <c r="D201" s="199" t="s">
        <v>143</v>
      </c>
      <c r="E201" s="210" t="s">
        <v>1</v>
      </c>
      <c r="F201" s="211" t="s">
        <v>204</v>
      </c>
      <c r="G201" s="209"/>
      <c r="H201" s="212">
        <v>2250</v>
      </c>
      <c r="I201" s="213"/>
      <c r="J201" s="209"/>
      <c r="K201" s="209"/>
      <c r="L201" s="214"/>
      <c r="M201" s="215"/>
      <c r="N201" s="216"/>
      <c r="O201" s="216"/>
      <c r="P201" s="216"/>
      <c r="Q201" s="216"/>
      <c r="R201" s="216"/>
      <c r="S201" s="216"/>
      <c r="T201" s="217"/>
      <c r="AT201" s="218" t="s">
        <v>143</v>
      </c>
      <c r="AU201" s="218" t="s">
        <v>141</v>
      </c>
      <c r="AV201" s="14" t="s">
        <v>141</v>
      </c>
      <c r="AW201" s="14" t="s">
        <v>32</v>
      </c>
      <c r="AX201" s="14" t="s">
        <v>82</v>
      </c>
      <c r="AY201" s="218" t="s">
        <v>133</v>
      </c>
    </row>
    <row r="202" spans="1:65" s="2" customFormat="1" ht="21.75" customHeight="1">
      <c r="A202" s="34"/>
      <c r="B202" s="35"/>
      <c r="C202" s="183" t="s">
        <v>79</v>
      </c>
      <c r="D202" s="183" t="s">
        <v>136</v>
      </c>
      <c r="E202" s="184" t="s">
        <v>205</v>
      </c>
      <c r="F202" s="185" t="s">
        <v>206</v>
      </c>
      <c r="G202" s="186" t="s">
        <v>139</v>
      </c>
      <c r="H202" s="187">
        <v>38.049999999999997</v>
      </c>
      <c r="I202" s="188"/>
      <c r="J202" s="189">
        <f>ROUND(I202*H202,2)</f>
        <v>0</v>
      </c>
      <c r="K202" s="190"/>
      <c r="L202" s="39"/>
      <c r="M202" s="191" t="s">
        <v>1</v>
      </c>
      <c r="N202" s="192" t="s">
        <v>40</v>
      </c>
      <c r="O202" s="71"/>
      <c r="P202" s="193">
        <f>O202*H202</f>
        <v>0</v>
      </c>
      <c r="Q202" s="193">
        <v>0</v>
      </c>
      <c r="R202" s="193">
        <f>Q202*H202</f>
        <v>0</v>
      </c>
      <c r="S202" s="193">
        <v>0</v>
      </c>
      <c r="T202" s="194">
        <f>S202*H202</f>
        <v>0</v>
      </c>
      <c r="U202" s="34"/>
      <c r="V202" s="34"/>
      <c r="W202" s="34"/>
      <c r="X202" s="34"/>
      <c r="Y202" s="34"/>
      <c r="Z202" s="34"/>
      <c r="AA202" s="34"/>
      <c r="AB202" s="34"/>
      <c r="AC202" s="34"/>
      <c r="AD202" s="34"/>
      <c r="AE202" s="34"/>
      <c r="AR202" s="195" t="s">
        <v>140</v>
      </c>
      <c r="AT202" s="195" t="s">
        <v>136</v>
      </c>
      <c r="AU202" s="195" t="s">
        <v>141</v>
      </c>
      <c r="AY202" s="17" t="s">
        <v>133</v>
      </c>
      <c r="BE202" s="196">
        <f>IF(N202="základní",J202,0)</f>
        <v>0</v>
      </c>
      <c r="BF202" s="196">
        <f>IF(N202="snížená",J202,0)</f>
        <v>0</v>
      </c>
      <c r="BG202" s="196">
        <f>IF(N202="zákl. přenesená",J202,0)</f>
        <v>0</v>
      </c>
      <c r="BH202" s="196">
        <f>IF(N202="sníž. přenesená",J202,0)</f>
        <v>0</v>
      </c>
      <c r="BI202" s="196">
        <f>IF(N202="nulová",J202,0)</f>
        <v>0</v>
      </c>
      <c r="BJ202" s="17" t="s">
        <v>141</v>
      </c>
      <c r="BK202" s="196">
        <f>ROUND(I202*H202,2)</f>
        <v>0</v>
      </c>
      <c r="BL202" s="17" t="s">
        <v>140</v>
      </c>
      <c r="BM202" s="195" t="s">
        <v>207</v>
      </c>
    </row>
    <row r="203" spans="1:65" s="2" customFormat="1" ht="24.2" customHeight="1">
      <c r="A203" s="34"/>
      <c r="B203" s="35"/>
      <c r="C203" s="183" t="s">
        <v>8</v>
      </c>
      <c r="D203" s="183" t="s">
        <v>136</v>
      </c>
      <c r="E203" s="184" t="s">
        <v>208</v>
      </c>
      <c r="F203" s="185" t="s">
        <v>209</v>
      </c>
      <c r="G203" s="186" t="s">
        <v>139</v>
      </c>
      <c r="H203" s="187">
        <v>38.049999999999997</v>
      </c>
      <c r="I203" s="188"/>
      <c r="J203" s="189">
        <f>ROUND(I203*H203,2)</f>
        <v>0</v>
      </c>
      <c r="K203" s="190"/>
      <c r="L203" s="39"/>
      <c r="M203" s="191" t="s">
        <v>1</v>
      </c>
      <c r="N203" s="192" t="s">
        <v>40</v>
      </c>
      <c r="O203" s="71"/>
      <c r="P203" s="193">
        <f>O203*H203</f>
        <v>0</v>
      </c>
      <c r="Q203" s="193">
        <v>0</v>
      </c>
      <c r="R203" s="193">
        <f>Q203*H203</f>
        <v>0</v>
      </c>
      <c r="S203" s="193">
        <v>0</v>
      </c>
      <c r="T203" s="194">
        <f>S203*H203</f>
        <v>0</v>
      </c>
      <c r="U203" s="34"/>
      <c r="V203" s="34"/>
      <c r="W203" s="34"/>
      <c r="X203" s="34"/>
      <c r="Y203" s="34"/>
      <c r="Z203" s="34"/>
      <c r="AA203" s="34"/>
      <c r="AB203" s="34"/>
      <c r="AC203" s="34"/>
      <c r="AD203" s="34"/>
      <c r="AE203" s="34"/>
      <c r="AR203" s="195" t="s">
        <v>140</v>
      </c>
      <c r="AT203" s="195" t="s">
        <v>136</v>
      </c>
      <c r="AU203" s="195" t="s">
        <v>141</v>
      </c>
      <c r="AY203" s="17" t="s">
        <v>133</v>
      </c>
      <c r="BE203" s="196">
        <f>IF(N203="základní",J203,0)</f>
        <v>0</v>
      </c>
      <c r="BF203" s="196">
        <f>IF(N203="snížená",J203,0)</f>
        <v>0</v>
      </c>
      <c r="BG203" s="196">
        <f>IF(N203="zákl. přenesená",J203,0)</f>
        <v>0</v>
      </c>
      <c r="BH203" s="196">
        <f>IF(N203="sníž. přenesená",J203,0)</f>
        <v>0</v>
      </c>
      <c r="BI203" s="196">
        <f>IF(N203="nulová",J203,0)</f>
        <v>0</v>
      </c>
      <c r="BJ203" s="17" t="s">
        <v>141</v>
      </c>
      <c r="BK203" s="196">
        <f>ROUND(I203*H203,2)</f>
        <v>0</v>
      </c>
      <c r="BL203" s="17" t="s">
        <v>140</v>
      </c>
      <c r="BM203" s="195" t="s">
        <v>210</v>
      </c>
    </row>
    <row r="204" spans="1:65" s="2" customFormat="1" ht="24.2" customHeight="1">
      <c r="A204" s="34"/>
      <c r="B204" s="35"/>
      <c r="C204" s="183" t="s">
        <v>211</v>
      </c>
      <c r="D204" s="183" t="s">
        <v>136</v>
      </c>
      <c r="E204" s="184" t="s">
        <v>212</v>
      </c>
      <c r="F204" s="185" t="s">
        <v>213</v>
      </c>
      <c r="G204" s="186" t="s">
        <v>139</v>
      </c>
      <c r="H204" s="187">
        <v>5.91</v>
      </c>
      <c r="I204" s="188"/>
      <c r="J204" s="189">
        <f>ROUND(I204*H204,2)</f>
        <v>0</v>
      </c>
      <c r="K204" s="190"/>
      <c r="L204" s="39"/>
      <c r="M204" s="191" t="s">
        <v>1</v>
      </c>
      <c r="N204" s="192" t="s">
        <v>40</v>
      </c>
      <c r="O204" s="71"/>
      <c r="P204" s="193">
        <f>O204*H204</f>
        <v>0</v>
      </c>
      <c r="Q204" s="193">
        <v>0</v>
      </c>
      <c r="R204" s="193">
        <f>Q204*H204</f>
        <v>0</v>
      </c>
      <c r="S204" s="193">
        <v>3.5000000000000003E-2</v>
      </c>
      <c r="T204" s="194">
        <f>S204*H204</f>
        <v>0.20685000000000003</v>
      </c>
      <c r="U204" s="34"/>
      <c r="V204" s="34"/>
      <c r="W204" s="34"/>
      <c r="X204" s="34"/>
      <c r="Y204" s="34"/>
      <c r="Z204" s="34"/>
      <c r="AA204" s="34"/>
      <c r="AB204" s="34"/>
      <c r="AC204" s="34"/>
      <c r="AD204" s="34"/>
      <c r="AE204" s="34"/>
      <c r="AR204" s="195" t="s">
        <v>140</v>
      </c>
      <c r="AT204" s="195" t="s">
        <v>136</v>
      </c>
      <c r="AU204" s="195" t="s">
        <v>141</v>
      </c>
      <c r="AY204" s="17" t="s">
        <v>133</v>
      </c>
      <c r="BE204" s="196">
        <f>IF(N204="základní",J204,0)</f>
        <v>0</v>
      </c>
      <c r="BF204" s="196">
        <f>IF(N204="snížená",J204,0)</f>
        <v>0</v>
      </c>
      <c r="BG204" s="196">
        <f>IF(N204="zákl. přenesená",J204,0)</f>
        <v>0</v>
      </c>
      <c r="BH204" s="196">
        <f>IF(N204="sníž. přenesená",J204,0)</f>
        <v>0</v>
      </c>
      <c r="BI204" s="196">
        <f>IF(N204="nulová",J204,0)</f>
        <v>0</v>
      </c>
      <c r="BJ204" s="17" t="s">
        <v>141</v>
      </c>
      <c r="BK204" s="196">
        <f>ROUND(I204*H204,2)</f>
        <v>0</v>
      </c>
      <c r="BL204" s="17" t="s">
        <v>140</v>
      </c>
      <c r="BM204" s="195" t="s">
        <v>214</v>
      </c>
    </row>
    <row r="205" spans="1:65" s="13" customFormat="1" ht="11.25">
      <c r="B205" s="197"/>
      <c r="C205" s="198"/>
      <c r="D205" s="199" t="s">
        <v>143</v>
      </c>
      <c r="E205" s="200" t="s">
        <v>1</v>
      </c>
      <c r="F205" s="201" t="s">
        <v>144</v>
      </c>
      <c r="G205" s="198"/>
      <c r="H205" s="200" t="s">
        <v>1</v>
      </c>
      <c r="I205" s="202"/>
      <c r="J205" s="198"/>
      <c r="K205" s="198"/>
      <c r="L205" s="203"/>
      <c r="M205" s="204"/>
      <c r="N205" s="205"/>
      <c r="O205" s="205"/>
      <c r="P205" s="205"/>
      <c r="Q205" s="205"/>
      <c r="R205" s="205"/>
      <c r="S205" s="205"/>
      <c r="T205" s="206"/>
      <c r="AT205" s="207" t="s">
        <v>143</v>
      </c>
      <c r="AU205" s="207" t="s">
        <v>141</v>
      </c>
      <c r="AV205" s="13" t="s">
        <v>82</v>
      </c>
      <c r="AW205" s="13" t="s">
        <v>32</v>
      </c>
      <c r="AX205" s="13" t="s">
        <v>74</v>
      </c>
      <c r="AY205" s="207" t="s">
        <v>133</v>
      </c>
    </row>
    <row r="206" spans="1:65" s="14" customFormat="1" ht="11.25">
      <c r="B206" s="208"/>
      <c r="C206" s="209"/>
      <c r="D206" s="199" t="s">
        <v>143</v>
      </c>
      <c r="E206" s="210" t="s">
        <v>1</v>
      </c>
      <c r="F206" s="211" t="s">
        <v>145</v>
      </c>
      <c r="G206" s="209"/>
      <c r="H206" s="212">
        <v>2.44</v>
      </c>
      <c r="I206" s="213"/>
      <c r="J206" s="209"/>
      <c r="K206" s="209"/>
      <c r="L206" s="214"/>
      <c r="M206" s="215"/>
      <c r="N206" s="216"/>
      <c r="O206" s="216"/>
      <c r="P206" s="216"/>
      <c r="Q206" s="216"/>
      <c r="R206" s="216"/>
      <c r="S206" s="216"/>
      <c r="T206" s="217"/>
      <c r="AT206" s="218" t="s">
        <v>143</v>
      </c>
      <c r="AU206" s="218" t="s">
        <v>141</v>
      </c>
      <c r="AV206" s="14" t="s">
        <v>141</v>
      </c>
      <c r="AW206" s="14" t="s">
        <v>32</v>
      </c>
      <c r="AX206" s="14" t="s">
        <v>74</v>
      </c>
      <c r="AY206" s="218" t="s">
        <v>133</v>
      </c>
    </row>
    <row r="207" spans="1:65" s="13" customFormat="1" ht="11.25">
      <c r="B207" s="197"/>
      <c r="C207" s="198"/>
      <c r="D207" s="199" t="s">
        <v>143</v>
      </c>
      <c r="E207" s="200" t="s">
        <v>1</v>
      </c>
      <c r="F207" s="201" t="s">
        <v>146</v>
      </c>
      <c r="G207" s="198"/>
      <c r="H207" s="200" t="s">
        <v>1</v>
      </c>
      <c r="I207" s="202"/>
      <c r="J207" s="198"/>
      <c r="K207" s="198"/>
      <c r="L207" s="203"/>
      <c r="M207" s="204"/>
      <c r="N207" s="205"/>
      <c r="O207" s="205"/>
      <c r="P207" s="205"/>
      <c r="Q207" s="205"/>
      <c r="R207" s="205"/>
      <c r="S207" s="205"/>
      <c r="T207" s="206"/>
      <c r="AT207" s="207" t="s">
        <v>143</v>
      </c>
      <c r="AU207" s="207" t="s">
        <v>141</v>
      </c>
      <c r="AV207" s="13" t="s">
        <v>82</v>
      </c>
      <c r="AW207" s="13" t="s">
        <v>32</v>
      </c>
      <c r="AX207" s="13" t="s">
        <v>74</v>
      </c>
      <c r="AY207" s="207" t="s">
        <v>133</v>
      </c>
    </row>
    <row r="208" spans="1:65" s="14" customFormat="1" ht="11.25">
      <c r="B208" s="208"/>
      <c r="C208" s="209"/>
      <c r="D208" s="199" t="s">
        <v>143</v>
      </c>
      <c r="E208" s="210" t="s">
        <v>1</v>
      </c>
      <c r="F208" s="211" t="s">
        <v>147</v>
      </c>
      <c r="G208" s="209"/>
      <c r="H208" s="212">
        <v>3.47</v>
      </c>
      <c r="I208" s="213"/>
      <c r="J208" s="209"/>
      <c r="K208" s="209"/>
      <c r="L208" s="214"/>
      <c r="M208" s="215"/>
      <c r="N208" s="216"/>
      <c r="O208" s="216"/>
      <c r="P208" s="216"/>
      <c r="Q208" s="216"/>
      <c r="R208" s="216"/>
      <c r="S208" s="216"/>
      <c r="T208" s="217"/>
      <c r="AT208" s="218" t="s">
        <v>143</v>
      </c>
      <c r="AU208" s="218" t="s">
        <v>141</v>
      </c>
      <c r="AV208" s="14" t="s">
        <v>141</v>
      </c>
      <c r="AW208" s="14" t="s">
        <v>32</v>
      </c>
      <c r="AX208" s="14" t="s">
        <v>74</v>
      </c>
      <c r="AY208" s="218" t="s">
        <v>133</v>
      </c>
    </row>
    <row r="209" spans="1:65" s="15" customFormat="1" ht="11.25">
      <c r="B209" s="219"/>
      <c r="C209" s="220"/>
      <c r="D209" s="199" t="s">
        <v>143</v>
      </c>
      <c r="E209" s="221" t="s">
        <v>1</v>
      </c>
      <c r="F209" s="222" t="s">
        <v>152</v>
      </c>
      <c r="G209" s="220"/>
      <c r="H209" s="223">
        <v>5.91</v>
      </c>
      <c r="I209" s="224"/>
      <c r="J209" s="220"/>
      <c r="K209" s="220"/>
      <c r="L209" s="225"/>
      <c r="M209" s="226"/>
      <c r="N209" s="227"/>
      <c r="O209" s="227"/>
      <c r="P209" s="227"/>
      <c r="Q209" s="227"/>
      <c r="R209" s="227"/>
      <c r="S209" s="227"/>
      <c r="T209" s="228"/>
      <c r="AT209" s="229" t="s">
        <v>143</v>
      </c>
      <c r="AU209" s="229" t="s">
        <v>141</v>
      </c>
      <c r="AV209" s="15" t="s">
        <v>140</v>
      </c>
      <c r="AW209" s="15" t="s">
        <v>32</v>
      </c>
      <c r="AX209" s="15" t="s">
        <v>82</v>
      </c>
      <c r="AY209" s="229" t="s">
        <v>133</v>
      </c>
    </row>
    <row r="210" spans="1:65" s="2" customFormat="1" ht="16.5" customHeight="1">
      <c r="A210" s="34"/>
      <c r="B210" s="35"/>
      <c r="C210" s="183" t="s">
        <v>215</v>
      </c>
      <c r="D210" s="183" t="s">
        <v>136</v>
      </c>
      <c r="E210" s="184" t="s">
        <v>216</v>
      </c>
      <c r="F210" s="185" t="s">
        <v>217</v>
      </c>
      <c r="G210" s="186" t="s">
        <v>218</v>
      </c>
      <c r="H210" s="187">
        <v>4.9000000000000004</v>
      </c>
      <c r="I210" s="188"/>
      <c r="J210" s="189">
        <f>ROUND(I210*H210,2)</f>
        <v>0</v>
      </c>
      <c r="K210" s="190"/>
      <c r="L210" s="39"/>
      <c r="M210" s="191" t="s">
        <v>1</v>
      </c>
      <c r="N210" s="192" t="s">
        <v>40</v>
      </c>
      <c r="O210" s="71"/>
      <c r="P210" s="193">
        <f>O210*H210</f>
        <v>0</v>
      </c>
      <c r="Q210" s="193">
        <v>0</v>
      </c>
      <c r="R210" s="193">
        <f>Q210*H210</f>
        <v>0</v>
      </c>
      <c r="S210" s="193">
        <v>8.9999999999999993E-3</v>
      </c>
      <c r="T210" s="194">
        <f>S210*H210</f>
        <v>4.41E-2</v>
      </c>
      <c r="U210" s="34"/>
      <c r="V210" s="34"/>
      <c r="W210" s="34"/>
      <c r="X210" s="34"/>
      <c r="Y210" s="34"/>
      <c r="Z210" s="34"/>
      <c r="AA210" s="34"/>
      <c r="AB210" s="34"/>
      <c r="AC210" s="34"/>
      <c r="AD210" s="34"/>
      <c r="AE210" s="34"/>
      <c r="AR210" s="195" t="s">
        <v>140</v>
      </c>
      <c r="AT210" s="195" t="s">
        <v>136</v>
      </c>
      <c r="AU210" s="195" t="s">
        <v>141</v>
      </c>
      <c r="AY210" s="17" t="s">
        <v>133</v>
      </c>
      <c r="BE210" s="196">
        <f>IF(N210="základní",J210,0)</f>
        <v>0</v>
      </c>
      <c r="BF210" s="196">
        <f>IF(N210="snížená",J210,0)</f>
        <v>0</v>
      </c>
      <c r="BG210" s="196">
        <f>IF(N210="zákl. přenesená",J210,0)</f>
        <v>0</v>
      </c>
      <c r="BH210" s="196">
        <f>IF(N210="sníž. přenesená",J210,0)</f>
        <v>0</v>
      </c>
      <c r="BI210" s="196">
        <f>IF(N210="nulová",J210,0)</f>
        <v>0</v>
      </c>
      <c r="BJ210" s="17" t="s">
        <v>141</v>
      </c>
      <c r="BK210" s="196">
        <f>ROUND(I210*H210,2)</f>
        <v>0</v>
      </c>
      <c r="BL210" s="17" t="s">
        <v>140</v>
      </c>
      <c r="BM210" s="195" t="s">
        <v>219</v>
      </c>
    </row>
    <row r="211" spans="1:65" s="13" customFormat="1" ht="11.25">
      <c r="B211" s="197"/>
      <c r="C211" s="198"/>
      <c r="D211" s="199" t="s">
        <v>143</v>
      </c>
      <c r="E211" s="200" t="s">
        <v>1</v>
      </c>
      <c r="F211" s="201" t="s">
        <v>144</v>
      </c>
      <c r="G211" s="198"/>
      <c r="H211" s="200" t="s">
        <v>1</v>
      </c>
      <c r="I211" s="202"/>
      <c r="J211" s="198"/>
      <c r="K211" s="198"/>
      <c r="L211" s="203"/>
      <c r="M211" s="204"/>
      <c r="N211" s="205"/>
      <c r="O211" s="205"/>
      <c r="P211" s="205"/>
      <c r="Q211" s="205"/>
      <c r="R211" s="205"/>
      <c r="S211" s="205"/>
      <c r="T211" s="206"/>
      <c r="AT211" s="207" t="s">
        <v>143</v>
      </c>
      <c r="AU211" s="207" t="s">
        <v>141</v>
      </c>
      <c r="AV211" s="13" t="s">
        <v>82</v>
      </c>
      <c r="AW211" s="13" t="s">
        <v>32</v>
      </c>
      <c r="AX211" s="13" t="s">
        <v>74</v>
      </c>
      <c r="AY211" s="207" t="s">
        <v>133</v>
      </c>
    </row>
    <row r="212" spans="1:65" s="14" customFormat="1" ht="11.25">
      <c r="B212" s="208"/>
      <c r="C212" s="209"/>
      <c r="D212" s="199" t="s">
        <v>143</v>
      </c>
      <c r="E212" s="210" t="s">
        <v>1</v>
      </c>
      <c r="F212" s="211" t="s">
        <v>220</v>
      </c>
      <c r="G212" s="209"/>
      <c r="H212" s="212">
        <v>4.8999999999999995</v>
      </c>
      <c r="I212" s="213"/>
      <c r="J212" s="209"/>
      <c r="K212" s="209"/>
      <c r="L212" s="214"/>
      <c r="M212" s="215"/>
      <c r="N212" s="216"/>
      <c r="O212" s="216"/>
      <c r="P212" s="216"/>
      <c r="Q212" s="216"/>
      <c r="R212" s="216"/>
      <c r="S212" s="216"/>
      <c r="T212" s="217"/>
      <c r="AT212" s="218" t="s">
        <v>143</v>
      </c>
      <c r="AU212" s="218" t="s">
        <v>141</v>
      </c>
      <c r="AV212" s="14" t="s">
        <v>141</v>
      </c>
      <c r="AW212" s="14" t="s">
        <v>32</v>
      </c>
      <c r="AX212" s="14" t="s">
        <v>82</v>
      </c>
      <c r="AY212" s="218" t="s">
        <v>133</v>
      </c>
    </row>
    <row r="213" spans="1:65" s="2" customFormat="1" ht="24.2" customHeight="1">
      <c r="A213" s="34"/>
      <c r="B213" s="35"/>
      <c r="C213" s="183" t="s">
        <v>221</v>
      </c>
      <c r="D213" s="183" t="s">
        <v>136</v>
      </c>
      <c r="E213" s="184" t="s">
        <v>222</v>
      </c>
      <c r="F213" s="185" t="s">
        <v>223</v>
      </c>
      <c r="G213" s="186" t="s">
        <v>139</v>
      </c>
      <c r="H213" s="187">
        <v>19.78</v>
      </c>
      <c r="I213" s="188"/>
      <c r="J213" s="189">
        <f>ROUND(I213*H213,2)</f>
        <v>0</v>
      </c>
      <c r="K213" s="190"/>
      <c r="L213" s="39"/>
      <c r="M213" s="191" t="s">
        <v>1</v>
      </c>
      <c r="N213" s="192" t="s">
        <v>40</v>
      </c>
      <c r="O213" s="71"/>
      <c r="P213" s="193">
        <f>O213*H213</f>
        <v>0</v>
      </c>
      <c r="Q213" s="193">
        <v>0</v>
      </c>
      <c r="R213" s="193">
        <f>Q213*H213</f>
        <v>0</v>
      </c>
      <c r="S213" s="193">
        <v>6.8000000000000005E-2</v>
      </c>
      <c r="T213" s="194">
        <f>S213*H213</f>
        <v>1.3450400000000002</v>
      </c>
      <c r="U213" s="34"/>
      <c r="V213" s="34"/>
      <c r="W213" s="34"/>
      <c r="X213" s="34"/>
      <c r="Y213" s="34"/>
      <c r="Z213" s="34"/>
      <c r="AA213" s="34"/>
      <c r="AB213" s="34"/>
      <c r="AC213" s="34"/>
      <c r="AD213" s="34"/>
      <c r="AE213" s="34"/>
      <c r="AR213" s="195" t="s">
        <v>140</v>
      </c>
      <c r="AT213" s="195" t="s">
        <v>136</v>
      </c>
      <c r="AU213" s="195" t="s">
        <v>141</v>
      </c>
      <c r="AY213" s="17" t="s">
        <v>133</v>
      </c>
      <c r="BE213" s="196">
        <f>IF(N213="základní",J213,0)</f>
        <v>0</v>
      </c>
      <c r="BF213" s="196">
        <f>IF(N213="snížená",J213,0)</f>
        <v>0</v>
      </c>
      <c r="BG213" s="196">
        <f>IF(N213="zákl. přenesená",J213,0)</f>
        <v>0</v>
      </c>
      <c r="BH213" s="196">
        <f>IF(N213="sníž. přenesená",J213,0)</f>
        <v>0</v>
      </c>
      <c r="BI213" s="196">
        <f>IF(N213="nulová",J213,0)</f>
        <v>0</v>
      </c>
      <c r="BJ213" s="17" t="s">
        <v>141</v>
      </c>
      <c r="BK213" s="196">
        <f>ROUND(I213*H213,2)</f>
        <v>0</v>
      </c>
      <c r="BL213" s="17" t="s">
        <v>140</v>
      </c>
      <c r="BM213" s="195" t="s">
        <v>224</v>
      </c>
    </row>
    <row r="214" spans="1:65" s="13" customFormat="1" ht="11.25">
      <c r="B214" s="197"/>
      <c r="C214" s="198"/>
      <c r="D214" s="199" t="s">
        <v>143</v>
      </c>
      <c r="E214" s="200" t="s">
        <v>1</v>
      </c>
      <c r="F214" s="201" t="s">
        <v>160</v>
      </c>
      <c r="G214" s="198"/>
      <c r="H214" s="200" t="s">
        <v>1</v>
      </c>
      <c r="I214" s="202"/>
      <c r="J214" s="198"/>
      <c r="K214" s="198"/>
      <c r="L214" s="203"/>
      <c r="M214" s="204"/>
      <c r="N214" s="205"/>
      <c r="O214" s="205"/>
      <c r="P214" s="205"/>
      <c r="Q214" s="205"/>
      <c r="R214" s="205"/>
      <c r="S214" s="205"/>
      <c r="T214" s="206"/>
      <c r="AT214" s="207" t="s">
        <v>143</v>
      </c>
      <c r="AU214" s="207" t="s">
        <v>141</v>
      </c>
      <c r="AV214" s="13" t="s">
        <v>82</v>
      </c>
      <c r="AW214" s="13" t="s">
        <v>32</v>
      </c>
      <c r="AX214" s="13" t="s">
        <v>74</v>
      </c>
      <c r="AY214" s="207" t="s">
        <v>133</v>
      </c>
    </row>
    <row r="215" spans="1:65" s="14" customFormat="1" ht="11.25">
      <c r="B215" s="208"/>
      <c r="C215" s="209"/>
      <c r="D215" s="199" t="s">
        <v>143</v>
      </c>
      <c r="E215" s="210" t="s">
        <v>1</v>
      </c>
      <c r="F215" s="211" t="s">
        <v>161</v>
      </c>
      <c r="G215" s="209"/>
      <c r="H215" s="212">
        <v>16.600000000000001</v>
      </c>
      <c r="I215" s="213"/>
      <c r="J215" s="209"/>
      <c r="K215" s="209"/>
      <c r="L215" s="214"/>
      <c r="M215" s="215"/>
      <c r="N215" s="216"/>
      <c r="O215" s="216"/>
      <c r="P215" s="216"/>
      <c r="Q215" s="216"/>
      <c r="R215" s="216"/>
      <c r="S215" s="216"/>
      <c r="T215" s="217"/>
      <c r="AT215" s="218" t="s">
        <v>143</v>
      </c>
      <c r="AU215" s="218" t="s">
        <v>141</v>
      </c>
      <c r="AV215" s="14" t="s">
        <v>141</v>
      </c>
      <c r="AW215" s="14" t="s">
        <v>32</v>
      </c>
      <c r="AX215" s="14" t="s">
        <v>74</v>
      </c>
      <c r="AY215" s="218" t="s">
        <v>133</v>
      </c>
    </row>
    <row r="216" spans="1:65" s="13" customFormat="1" ht="11.25">
      <c r="B216" s="197"/>
      <c r="C216" s="198"/>
      <c r="D216" s="199" t="s">
        <v>143</v>
      </c>
      <c r="E216" s="200" t="s">
        <v>1</v>
      </c>
      <c r="F216" s="201" t="s">
        <v>162</v>
      </c>
      <c r="G216" s="198"/>
      <c r="H216" s="200" t="s">
        <v>1</v>
      </c>
      <c r="I216" s="202"/>
      <c r="J216" s="198"/>
      <c r="K216" s="198"/>
      <c r="L216" s="203"/>
      <c r="M216" s="204"/>
      <c r="N216" s="205"/>
      <c r="O216" s="205"/>
      <c r="P216" s="205"/>
      <c r="Q216" s="205"/>
      <c r="R216" s="205"/>
      <c r="S216" s="205"/>
      <c r="T216" s="206"/>
      <c r="AT216" s="207" t="s">
        <v>143</v>
      </c>
      <c r="AU216" s="207" t="s">
        <v>141</v>
      </c>
      <c r="AV216" s="13" t="s">
        <v>82</v>
      </c>
      <c r="AW216" s="13" t="s">
        <v>32</v>
      </c>
      <c r="AX216" s="13" t="s">
        <v>74</v>
      </c>
      <c r="AY216" s="207" t="s">
        <v>133</v>
      </c>
    </row>
    <row r="217" spans="1:65" s="14" customFormat="1" ht="11.25">
      <c r="B217" s="208"/>
      <c r="C217" s="209"/>
      <c r="D217" s="199" t="s">
        <v>143</v>
      </c>
      <c r="E217" s="210" t="s">
        <v>1</v>
      </c>
      <c r="F217" s="211" t="s">
        <v>163</v>
      </c>
      <c r="G217" s="209"/>
      <c r="H217" s="212">
        <v>3.1799999999999997</v>
      </c>
      <c r="I217" s="213"/>
      <c r="J217" s="209"/>
      <c r="K217" s="209"/>
      <c r="L217" s="214"/>
      <c r="M217" s="215"/>
      <c r="N217" s="216"/>
      <c r="O217" s="216"/>
      <c r="P217" s="216"/>
      <c r="Q217" s="216"/>
      <c r="R217" s="216"/>
      <c r="S217" s="216"/>
      <c r="T217" s="217"/>
      <c r="AT217" s="218" t="s">
        <v>143</v>
      </c>
      <c r="AU217" s="218" t="s">
        <v>141</v>
      </c>
      <c r="AV217" s="14" t="s">
        <v>141</v>
      </c>
      <c r="AW217" s="14" t="s">
        <v>32</v>
      </c>
      <c r="AX217" s="14" t="s">
        <v>74</v>
      </c>
      <c r="AY217" s="218" t="s">
        <v>133</v>
      </c>
    </row>
    <row r="218" spans="1:65" s="15" customFormat="1" ht="11.25">
      <c r="B218" s="219"/>
      <c r="C218" s="220"/>
      <c r="D218" s="199" t="s">
        <v>143</v>
      </c>
      <c r="E218" s="221" t="s">
        <v>1</v>
      </c>
      <c r="F218" s="222" t="s">
        <v>152</v>
      </c>
      <c r="G218" s="220"/>
      <c r="H218" s="223">
        <v>19.78</v>
      </c>
      <c r="I218" s="224"/>
      <c r="J218" s="220"/>
      <c r="K218" s="220"/>
      <c r="L218" s="225"/>
      <c r="M218" s="226"/>
      <c r="N218" s="227"/>
      <c r="O218" s="227"/>
      <c r="P218" s="227"/>
      <c r="Q218" s="227"/>
      <c r="R218" s="227"/>
      <c r="S218" s="227"/>
      <c r="T218" s="228"/>
      <c r="AT218" s="229" t="s">
        <v>143</v>
      </c>
      <c r="AU218" s="229" t="s">
        <v>141</v>
      </c>
      <c r="AV218" s="15" t="s">
        <v>140</v>
      </c>
      <c r="AW218" s="15" t="s">
        <v>32</v>
      </c>
      <c r="AX218" s="15" t="s">
        <v>82</v>
      </c>
      <c r="AY218" s="229" t="s">
        <v>133</v>
      </c>
    </row>
    <row r="219" spans="1:65" s="12" customFormat="1" ht="22.9" customHeight="1">
      <c r="B219" s="167"/>
      <c r="C219" s="168"/>
      <c r="D219" s="169" t="s">
        <v>73</v>
      </c>
      <c r="E219" s="181" t="s">
        <v>225</v>
      </c>
      <c r="F219" s="181" t="s">
        <v>226</v>
      </c>
      <c r="G219" s="168"/>
      <c r="H219" s="168"/>
      <c r="I219" s="171"/>
      <c r="J219" s="182">
        <f>BK219</f>
        <v>0</v>
      </c>
      <c r="K219" s="168"/>
      <c r="L219" s="173"/>
      <c r="M219" s="174"/>
      <c r="N219" s="175"/>
      <c r="O219" s="175"/>
      <c r="P219" s="176">
        <f>SUM(P220:P226)</f>
        <v>0</v>
      </c>
      <c r="Q219" s="175"/>
      <c r="R219" s="176">
        <f>SUM(R220:R226)</f>
        <v>0</v>
      </c>
      <c r="S219" s="175"/>
      <c r="T219" s="177">
        <f>SUM(T220:T226)</f>
        <v>0</v>
      </c>
      <c r="AR219" s="178" t="s">
        <v>82</v>
      </c>
      <c r="AT219" s="179" t="s">
        <v>73</v>
      </c>
      <c r="AU219" s="179" t="s">
        <v>82</v>
      </c>
      <c r="AY219" s="178" t="s">
        <v>133</v>
      </c>
      <c r="BK219" s="180">
        <f>SUM(BK220:BK226)</f>
        <v>0</v>
      </c>
    </row>
    <row r="220" spans="1:65" s="2" customFormat="1" ht="24.2" customHeight="1">
      <c r="A220" s="34"/>
      <c r="B220" s="35"/>
      <c r="C220" s="183" t="s">
        <v>227</v>
      </c>
      <c r="D220" s="183" t="s">
        <v>136</v>
      </c>
      <c r="E220" s="184" t="s">
        <v>228</v>
      </c>
      <c r="F220" s="185" t="s">
        <v>229</v>
      </c>
      <c r="G220" s="186" t="s">
        <v>230</v>
      </c>
      <c r="H220" s="187">
        <v>2.4180000000000001</v>
      </c>
      <c r="I220" s="188"/>
      <c r="J220" s="189">
        <f>ROUND(I220*H220,2)</f>
        <v>0</v>
      </c>
      <c r="K220" s="190"/>
      <c r="L220" s="39"/>
      <c r="M220" s="191" t="s">
        <v>1</v>
      </c>
      <c r="N220" s="192" t="s">
        <v>40</v>
      </c>
      <c r="O220" s="71"/>
      <c r="P220" s="193">
        <f>O220*H220</f>
        <v>0</v>
      </c>
      <c r="Q220" s="193">
        <v>0</v>
      </c>
      <c r="R220" s="193">
        <f>Q220*H220</f>
        <v>0</v>
      </c>
      <c r="S220" s="193">
        <v>0</v>
      </c>
      <c r="T220" s="194">
        <f>S220*H220</f>
        <v>0</v>
      </c>
      <c r="U220" s="34"/>
      <c r="V220" s="34"/>
      <c r="W220" s="34"/>
      <c r="X220" s="34"/>
      <c r="Y220" s="34"/>
      <c r="Z220" s="34"/>
      <c r="AA220" s="34"/>
      <c r="AB220" s="34"/>
      <c r="AC220" s="34"/>
      <c r="AD220" s="34"/>
      <c r="AE220" s="34"/>
      <c r="AR220" s="195" t="s">
        <v>140</v>
      </c>
      <c r="AT220" s="195" t="s">
        <v>136</v>
      </c>
      <c r="AU220" s="195" t="s">
        <v>141</v>
      </c>
      <c r="AY220" s="17" t="s">
        <v>133</v>
      </c>
      <c r="BE220" s="196">
        <f>IF(N220="základní",J220,0)</f>
        <v>0</v>
      </c>
      <c r="BF220" s="196">
        <f>IF(N220="snížená",J220,0)</f>
        <v>0</v>
      </c>
      <c r="BG220" s="196">
        <f>IF(N220="zákl. přenesená",J220,0)</f>
        <v>0</v>
      </c>
      <c r="BH220" s="196">
        <f>IF(N220="sníž. přenesená",J220,0)</f>
        <v>0</v>
      </c>
      <c r="BI220" s="196">
        <f>IF(N220="nulová",J220,0)</f>
        <v>0</v>
      </c>
      <c r="BJ220" s="17" t="s">
        <v>141</v>
      </c>
      <c r="BK220" s="196">
        <f>ROUND(I220*H220,2)</f>
        <v>0</v>
      </c>
      <c r="BL220" s="17" t="s">
        <v>140</v>
      </c>
      <c r="BM220" s="195" t="s">
        <v>231</v>
      </c>
    </row>
    <row r="221" spans="1:65" s="2" customFormat="1" ht="33" customHeight="1">
      <c r="A221" s="34"/>
      <c r="B221" s="35"/>
      <c r="C221" s="183" t="s">
        <v>232</v>
      </c>
      <c r="D221" s="183" t="s">
        <v>136</v>
      </c>
      <c r="E221" s="184" t="s">
        <v>233</v>
      </c>
      <c r="F221" s="185" t="s">
        <v>234</v>
      </c>
      <c r="G221" s="186" t="s">
        <v>230</v>
      </c>
      <c r="H221" s="187">
        <v>4.8360000000000003</v>
      </c>
      <c r="I221" s="188"/>
      <c r="J221" s="189">
        <f>ROUND(I221*H221,2)</f>
        <v>0</v>
      </c>
      <c r="K221" s="190"/>
      <c r="L221" s="39"/>
      <c r="M221" s="191" t="s">
        <v>1</v>
      </c>
      <c r="N221" s="192" t="s">
        <v>40</v>
      </c>
      <c r="O221" s="71"/>
      <c r="P221" s="193">
        <f>O221*H221</f>
        <v>0</v>
      </c>
      <c r="Q221" s="193">
        <v>0</v>
      </c>
      <c r="R221" s="193">
        <f>Q221*H221</f>
        <v>0</v>
      </c>
      <c r="S221" s="193">
        <v>0</v>
      </c>
      <c r="T221" s="194">
        <f>S221*H221</f>
        <v>0</v>
      </c>
      <c r="U221" s="34"/>
      <c r="V221" s="34"/>
      <c r="W221" s="34"/>
      <c r="X221" s="34"/>
      <c r="Y221" s="34"/>
      <c r="Z221" s="34"/>
      <c r="AA221" s="34"/>
      <c r="AB221" s="34"/>
      <c r="AC221" s="34"/>
      <c r="AD221" s="34"/>
      <c r="AE221" s="34"/>
      <c r="AR221" s="195" t="s">
        <v>140</v>
      </c>
      <c r="AT221" s="195" t="s">
        <v>136</v>
      </c>
      <c r="AU221" s="195" t="s">
        <v>141</v>
      </c>
      <c r="AY221" s="17" t="s">
        <v>133</v>
      </c>
      <c r="BE221" s="196">
        <f>IF(N221="základní",J221,0)</f>
        <v>0</v>
      </c>
      <c r="BF221" s="196">
        <f>IF(N221="snížená",J221,0)</f>
        <v>0</v>
      </c>
      <c r="BG221" s="196">
        <f>IF(N221="zákl. přenesená",J221,0)</f>
        <v>0</v>
      </c>
      <c r="BH221" s="196">
        <f>IF(N221="sníž. přenesená",J221,0)</f>
        <v>0</v>
      </c>
      <c r="BI221" s="196">
        <f>IF(N221="nulová",J221,0)</f>
        <v>0</v>
      </c>
      <c r="BJ221" s="17" t="s">
        <v>141</v>
      </c>
      <c r="BK221" s="196">
        <f>ROUND(I221*H221,2)</f>
        <v>0</v>
      </c>
      <c r="BL221" s="17" t="s">
        <v>140</v>
      </c>
      <c r="BM221" s="195" t="s">
        <v>235</v>
      </c>
    </row>
    <row r="222" spans="1:65" s="14" customFormat="1" ht="11.25">
      <c r="B222" s="208"/>
      <c r="C222" s="209"/>
      <c r="D222" s="199" t="s">
        <v>143</v>
      </c>
      <c r="E222" s="209"/>
      <c r="F222" s="211" t="s">
        <v>236</v>
      </c>
      <c r="G222" s="209"/>
      <c r="H222" s="212">
        <v>4.8360000000000003</v>
      </c>
      <c r="I222" s="213"/>
      <c r="J222" s="209"/>
      <c r="K222" s="209"/>
      <c r="L222" s="214"/>
      <c r="M222" s="215"/>
      <c r="N222" s="216"/>
      <c r="O222" s="216"/>
      <c r="P222" s="216"/>
      <c r="Q222" s="216"/>
      <c r="R222" s="216"/>
      <c r="S222" s="216"/>
      <c r="T222" s="217"/>
      <c r="AT222" s="218" t="s">
        <v>143</v>
      </c>
      <c r="AU222" s="218" t="s">
        <v>141</v>
      </c>
      <c r="AV222" s="14" t="s">
        <v>141</v>
      </c>
      <c r="AW222" s="14" t="s">
        <v>4</v>
      </c>
      <c r="AX222" s="14" t="s">
        <v>82</v>
      </c>
      <c r="AY222" s="218" t="s">
        <v>133</v>
      </c>
    </row>
    <row r="223" spans="1:65" s="2" customFormat="1" ht="24.2" customHeight="1">
      <c r="A223" s="34"/>
      <c r="B223" s="35"/>
      <c r="C223" s="183" t="s">
        <v>237</v>
      </c>
      <c r="D223" s="183" t="s">
        <v>136</v>
      </c>
      <c r="E223" s="184" t="s">
        <v>238</v>
      </c>
      <c r="F223" s="185" t="s">
        <v>239</v>
      </c>
      <c r="G223" s="186" t="s">
        <v>230</v>
      </c>
      <c r="H223" s="187">
        <v>2.4180000000000001</v>
      </c>
      <c r="I223" s="188"/>
      <c r="J223" s="189">
        <f>ROUND(I223*H223,2)</f>
        <v>0</v>
      </c>
      <c r="K223" s="190"/>
      <c r="L223" s="39"/>
      <c r="M223" s="191" t="s">
        <v>1</v>
      </c>
      <c r="N223" s="192" t="s">
        <v>40</v>
      </c>
      <c r="O223" s="71"/>
      <c r="P223" s="193">
        <f>O223*H223</f>
        <v>0</v>
      </c>
      <c r="Q223" s="193">
        <v>0</v>
      </c>
      <c r="R223" s="193">
        <f>Q223*H223</f>
        <v>0</v>
      </c>
      <c r="S223" s="193">
        <v>0</v>
      </c>
      <c r="T223" s="194">
        <f>S223*H223</f>
        <v>0</v>
      </c>
      <c r="U223" s="34"/>
      <c r="V223" s="34"/>
      <c r="W223" s="34"/>
      <c r="X223" s="34"/>
      <c r="Y223" s="34"/>
      <c r="Z223" s="34"/>
      <c r="AA223" s="34"/>
      <c r="AB223" s="34"/>
      <c r="AC223" s="34"/>
      <c r="AD223" s="34"/>
      <c r="AE223" s="34"/>
      <c r="AR223" s="195" t="s">
        <v>140</v>
      </c>
      <c r="AT223" s="195" t="s">
        <v>136</v>
      </c>
      <c r="AU223" s="195" t="s">
        <v>141</v>
      </c>
      <c r="AY223" s="17" t="s">
        <v>133</v>
      </c>
      <c r="BE223" s="196">
        <f>IF(N223="základní",J223,0)</f>
        <v>0</v>
      </c>
      <c r="BF223" s="196">
        <f>IF(N223="snížená",J223,0)</f>
        <v>0</v>
      </c>
      <c r="BG223" s="196">
        <f>IF(N223="zákl. přenesená",J223,0)</f>
        <v>0</v>
      </c>
      <c r="BH223" s="196">
        <f>IF(N223="sníž. přenesená",J223,0)</f>
        <v>0</v>
      </c>
      <c r="BI223" s="196">
        <f>IF(N223="nulová",J223,0)</f>
        <v>0</v>
      </c>
      <c r="BJ223" s="17" t="s">
        <v>141</v>
      </c>
      <c r="BK223" s="196">
        <f>ROUND(I223*H223,2)</f>
        <v>0</v>
      </c>
      <c r="BL223" s="17" t="s">
        <v>140</v>
      </c>
      <c r="BM223" s="195" t="s">
        <v>240</v>
      </c>
    </row>
    <row r="224" spans="1:65" s="2" customFormat="1" ht="24.2" customHeight="1">
      <c r="A224" s="34"/>
      <c r="B224" s="35"/>
      <c r="C224" s="183" t="s">
        <v>241</v>
      </c>
      <c r="D224" s="183" t="s">
        <v>136</v>
      </c>
      <c r="E224" s="184" t="s">
        <v>242</v>
      </c>
      <c r="F224" s="185" t="s">
        <v>243</v>
      </c>
      <c r="G224" s="186" t="s">
        <v>230</v>
      </c>
      <c r="H224" s="187">
        <v>45.942</v>
      </c>
      <c r="I224" s="188"/>
      <c r="J224" s="189">
        <f>ROUND(I224*H224,2)</f>
        <v>0</v>
      </c>
      <c r="K224" s="190"/>
      <c r="L224" s="39"/>
      <c r="M224" s="191" t="s">
        <v>1</v>
      </c>
      <c r="N224" s="192" t="s">
        <v>40</v>
      </c>
      <c r="O224" s="71"/>
      <c r="P224" s="193">
        <f>O224*H224</f>
        <v>0</v>
      </c>
      <c r="Q224" s="193">
        <v>0</v>
      </c>
      <c r="R224" s="193">
        <f>Q224*H224</f>
        <v>0</v>
      </c>
      <c r="S224" s="193">
        <v>0</v>
      </c>
      <c r="T224" s="194">
        <f>S224*H224</f>
        <v>0</v>
      </c>
      <c r="U224" s="34"/>
      <c r="V224" s="34"/>
      <c r="W224" s="34"/>
      <c r="X224" s="34"/>
      <c r="Y224" s="34"/>
      <c r="Z224" s="34"/>
      <c r="AA224" s="34"/>
      <c r="AB224" s="34"/>
      <c r="AC224" s="34"/>
      <c r="AD224" s="34"/>
      <c r="AE224" s="34"/>
      <c r="AR224" s="195" t="s">
        <v>140</v>
      </c>
      <c r="AT224" s="195" t="s">
        <v>136</v>
      </c>
      <c r="AU224" s="195" t="s">
        <v>141</v>
      </c>
      <c r="AY224" s="17" t="s">
        <v>133</v>
      </c>
      <c r="BE224" s="196">
        <f>IF(N224="základní",J224,0)</f>
        <v>0</v>
      </c>
      <c r="BF224" s="196">
        <f>IF(N224="snížená",J224,0)</f>
        <v>0</v>
      </c>
      <c r="BG224" s="196">
        <f>IF(N224="zákl. přenesená",J224,0)</f>
        <v>0</v>
      </c>
      <c r="BH224" s="196">
        <f>IF(N224="sníž. přenesená",J224,0)</f>
        <v>0</v>
      </c>
      <c r="BI224" s="196">
        <f>IF(N224="nulová",J224,0)</f>
        <v>0</v>
      </c>
      <c r="BJ224" s="17" t="s">
        <v>141</v>
      </c>
      <c r="BK224" s="196">
        <f>ROUND(I224*H224,2)</f>
        <v>0</v>
      </c>
      <c r="BL224" s="17" t="s">
        <v>140</v>
      </c>
      <c r="BM224" s="195" t="s">
        <v>244</v>
      </c>
    </row>
    <row r="225" spans="1:65" s="14" customFormat="1" ht="11.25">
      <c r="B225" s="208"/>
      <c r="C225" s="209"/>
      <c r="D225" s="199" t="s">
        <v>143</v>
      </c>
      <c r="E225" s="209"/>
      <c r="F225" s="211" t="s">
        <v>245</v>
      </c>
      <c r="G225" s="209"/>
      <c r="H225" s="212">
        <v>45.942</v>
      </c>
      <c r="I225" s="213"/>
      <c r="J225" s="209"/>
      <c r="K225" s="209"/>
      <c r="L225" s="214"/>
      <c r="M225" s="215"/>
      <c r="N225" s="216"/>
      <c r="O225" s="216"/>
      <c r="P225" s="216"/>
      <c r="Q225" s="216"/>
      <c r="R225" s="216"/>
      <c r="S225" s="216"/>
      <c r="T225" s="217"/>
      <c r="AT225" s="218" t="s">
        <v>143</v>
      </c>
      <c r="AU225" s="218" t="s">
        <v>141</v>
      </c>
      <c r="AV225" s="14" t="s">
        <v>141</v>
      </c>
      <c r="AW225" s="14" t="s">
        <v>4</v>
      </c>
      <c r="AX225" s="14" t="s">
        <v>82</v>
      </c>
      <c r="AY225" s="218" t="s">
        <v>133</v>
      </c>
    </row>
    <row r="226" spans="1:65" s="2" customFormat="1" ht="33" customHeight="1">
      <c r="A226" s="34"/>
      <c r="B226" s="35"/>
      <c r="C226" s="183" t="s">
        <v>246</v>
      </c>
      <c r="D226" s="183" t="s">
        <v>136</v>
      </c>
      <c r="E226" s="184" t="s">
        <v>247</v>
      </c>
      <c r="F226" s="185" t="s">
        <v>248</v>
      </c>
      <c r="G226" s="186" t="s">
        <v>230</v>
      </c>
      <c r="H226" s="187">
        <v>2.4180000000000001</v>
      </c>
      <c r="I226" s="188"/>
      <c r="J226" s="189">
        <f>ROUND(I226*H226,2)</f>
        <v>0</v>
      </c>
      <c r="K226" s="190"/>
      <c r="L226" s="39"/>
      <c r="M226" s="191" t="s">
        <v>1</v>
      </c>
      <c r="N226" s="192" t="s">
        <v>40</v>
      </c>
      <c r="O226" s="71"/>
      <c r="P226" s="193">
        <f>O226*H226</f>
        <v>0</v>
      </c>
      <c r="Q226" s="193">
        <v>0</v>
      </c>
      <c r="R226" s="193">
        <f>Q226*H226</f>
        <v>0</v>
      </c>
      <c r="S226" s="193">
        <v>0</v>
      </c>
      <c r="T226" s="194">
        <f>S226*H226</f>
        <v>0</v>
      </c>
      <c r="U226" s="34"/>
      <c r="V226" s="34"/>
      <c r="W226" s="34"/>
      <c r="X226" s="34"/>
      <c r="Y226" s="34"/>
      <c r="Z226" s="34"/>
      <c r="AA226" s="34"/>
      <c r="AB226" s="34"/>
      <c r="AC226" s="34"/>
      <c r="AD226" s="34"/>
      <c r="AE226" s="34"/>
      <c r="AR226" s="195" t="s">
        <v>140</v>
      </c>
      <c r="AT226" s="195" t="s">
        <v>136</v>
      </c>
      <c r="AU226" s="195" t="s">
        <v>141</v>
      </c>
      <c r="AY226" s="17" t="s">
        <v>133</v>
      </c>
      <c r="BE226" s="196">
        <f>IF(N226="základní",J226,0)</f>
        <v>0</v>
      </c>
      <c r="BF226" s="196">
        <f>IF(N226="snížená",J226,0)</f>
        <v>0</v>
      </c>
      <c r="BG226" s="196">
        <f>IF(N226="zákl. přenesená",J226,0)</f>
        <v>0</v>
      </c>
      <c r="BH226" s="196">
        <f>IF(N226="sníž. přenesená",J226,0)</f>
        <v>0</v>
      </c>
      <c r="BI226" s="196">
        <f>IF(N226="nulová",J226,0)</f>
        <v>0</v>
      </c>
      <c r="BJ226" s="17" t="s">
        <v>141</v>
      </c>
      <c r="BK226" s="196">
        <f>ROUND(I226*H226,2)</f>
        <v>0</v>
      </c>
      <c r="BL226" s="17" t="s">
        <v>140</v>
      </c>
      <c r="BM226" s="195" t="s">
        <v>249</v>
      </c>
    </row>
    <row r="227" spans="1:65" s="12" customFormat="1" ht="22.9" customHeight="1">
      <c r="B227" s="167"/>
      <c r="C227" s="168"/>
      <c r="D227" s="169" t="s">
        <v>73</v>
      </c>
      <c r="E227" s="181" t="s">
        <v>250</v>
      </c>
      <c r="F227" s="181" t="s">
        <v>251</v>
      </c>
      <c r="G227" s="168"/>
      <c r="H227" s="168"/>
      <c r="I227" s="171"/>
      <c r="J227" s="182">
        <f>BK227</f>
        <v>0</v>
      </c>
      <c r="K227" s="168"/>
      <c r="L227" s="173"/>
      <c r="M227" s="174"/>
      <c r="N227" s="175"/>
      <c r="O227" s="175"/>
      <c r="P227" s="176">
        <f>SUM(P228:P229)</f>
        <v>0</v>
      </c>
      <c r="Q227" s="175"/>
      <c r="R227" s="176">
        <f>SUM(R228:R229)</f>
        <v>0</v>
      </c>
      <c r="S227" s="175"/>
      <c r="T227" s="177">
        <f>SUM(T228:T229)</f>
        <v>0</v>
      </c>
      <c r="AR227" s="178" t="s">
        <v>82</v>
      </c>
      <c r="AT227" s="179" t="s">
        <v>73</v>
      </c>
      <c r="AU227" s="179" t="s">
        <v>82</v>
      </c>
      <c r="AY227" s="178" t="s">
        <v>133</v>
      </c>
      <c r="BK227" s="180">
        <f>SUM(BK228:BK229)</f>
        <v>0</v>
      </c>
    </row>
    <row r="228" spans="1:65" s="2" customFormat="1" ht="24.2" customHeight="1">
      <c r="A228" s="34"/>
      <c r="B228" s="35"/>
      <c r="C228" s="183" t="s">
        <v>7</v>
      </c>
      <c r="D228" s="183" t="s">
        <v>136</v>
      </c>
      <c r="E228" s="184" t="s">
        <v>252</v>
      </c>
      <c r="F228" s="185" t="s">
        <v>253</v>
      </c>
      <c r="G228" s="186" t="s">
        <v>230</v>
      </c>
      <c r="H228" s="187">
        <v>1.1140000000000001</v>
      </c>
      <c r="I228" s="188"/>
      <c r="J228" s="189">
        <f>ROUND(I228*H228,2)</f>
        <v>0</v>
      </c>
      <c r="K228" s="190"/>
      <c r="L228" s="39"/>
      <c r="M228" s="191" t="s">
        <v>1</v>
      </c>
      <c r="N228" s="192" t="s">
        <v>40</v>
      </c>
      <c r="O228" s="71"/>
      <c r="P228" s="193">
        <f>O228*H228</f>
        <v>0</v>
      </c>
      <c r="Q228" s="193">
        <v>0</v>
      </c>
      <c r="R228" s="193">
        <f>Q228*H228</f>
        <v>0</v>
      </c>
      <c r="S228" s="193">
        <v>0</v>
      </c>
      <c r="T228" s="194">
        <f>S228*H228</f>
        <v>0</v>
      </c>
      <c r="U228" s="34"/>
      <c r="V228" s="34"/>
      <c r="W228" s="34"/>
      <c r="X228" s="34"/>
      <c r="Y228" s="34"/>
      <c r="Z228" s="34"/>
      <c r="AA228" s="34"/>
      <c r="AB228" s="34"/>
      <c r="AC228" s="34"/>
      <c r="AD228" s="34"/>
      <c r="AE228" s="34"/>
      <c r="AR228" s="195" t="s">
        <v>140</v>
      </c>
      <c r="AT228" s="195" t="s">
        <v>136</v>
      </c>
      <c r="AU228" s="195" t="s">
        <v>141</v>
      </c>
      <c r="AY228" s="17" t="s">
        <v>133</v>
      </c>
      <c r="BE228" s="196">
        <f>IF(N228="základní",J228,0)</f>
        <v>0</v>
      </c>
      <c r="BF228" s="196">
        <f>IF(N228="snížená",J228,0)</f>
        <v>0</v>
      </c>
      <c r="BG228" s="196">
        <f>IF(N228="zákl. přenesená",J228,0)</f>
        <v>0</v>
      </c>
      <c r="BH228" s="196">
        <f>IF(N228="sníž. přenesená",J228,0)</f>
        <v>0</v>
      </c>
      <c r="BI228" s="196">
        <f>IF(N228="nulová",J228,0)</f>
        <v>0</v>
      </c>
      <c r="BJ228" s="17" t="s">
        <v>141</v>
      </c>
      <c r="BK228" s="196">
        <f>ROUND(I228*H228,2)</f>
        <v>0</v>
      </c>
      <c r="BL228" s="17" t="s">
        <v>140</v>
      </c>
      <c r="BM228" s="195" t="s">
        <v>254</v>
      </c>
    </row>
    <row r="229" spans="1:65" s="2" customFormat="1" ht="24.2" customHeight="1">
      <c r="A229" s="34"/>
      <c r="B229" s="35"/>
      <c r="C229" s="183" t="s">
        <v>255</v>
      </c>
      <c r="D229" s="183" t="s">
        <v>136</v>
      </c>
      <c r="E229" s="184" t="s">
        <v>256</v>
      </c>
      <c r="F229" s="185" t="s">
        <v>257</v>
      </c>
      <c r="G229" s="186" t="s">
        <v>230</v>
      </c>
      <c r="H229" s="187">
        <v>1.1140000000000001</v>
      </c>
      <c r="I229" s="188"/>
      <c r="J229" s="189">
        <f>ROUND(I229*H229,2)</f>
        <v>0</v>
      </c>
      <c r="K229" s="190"/>
      <c r="L229" s="39"/>
      <c r="M229" s="191" t="s">
        <v>1</v>
      </c>
      <c r="N229" s="192" t="s">
        <v>40</v>
      </c>
      <c r="O229" s="71"/>
      <c r="P229" s="193">
        <f>O229*H229</f>
        <v>0</v>
      </c>
      <c r="Q229" s="193">
        <v>0</v>
      </c>
      <c r="R229" s="193">
        <f>Q229*H229</f>
        <v>0</v>
      </c>
      <c r="S229" s="193">
        <v>0</v>
      </c>
      <c r="T229" s="194">
        <f>S229*H229</f>
        <v>0</v>
      </c>
      <c r="U229" s="34"/>
      <c r="V229" s="34"/>
      <c r="W229" s="34"/>
      <c r="X229" s="34"/>
      <c r="Y229" s="34"/>
      <c r="Z229" s="34"/>
      <c r="AA229" s="34"/>
      <c r="AB229" s="34"/>
      <c r="AC229" s="34"/>
      <c r="AD229" s="34"/>
      <c r="AE229" s="34"/>
      <c r="AR229" s="195" t="s">
        <v>140</v>
      </c>
      <c r="AT229" s="195" t="s">
        <v>136</v>
      </c>
      <c r="AU229" s="195" t="s">
        <v>141</v>
      </c>
      <c r="AY229" s="17" t="s">
        <v>133</v>
      </c>
      <c r="BE229" s="196">
        <f>IF(N229="základní",J229,0)</f>
        <v>0</v>
      </c>
      <c r="BF229" s="196">
        <f>IF(N229="snížená",J229,0)</f>
        <v>0</v>
      </c>
      <c r="BG229" s="196">
        <f>IF(N229="zákl. přenesená",J229,0)</f>
        <v>0</v>
      </c>
      <c r="BH229" s="196">
        <f>IF(N229="sníž. přenesená",J229,0)</f>
        <v>0</v>
      </c>
      <c r="BI229" s="196">
        <f>IF(N229="nulová",J229,0)</f>
        <v>0</v>
      </c>
      <c r="BJ229" s="17" t="s">
        <v>141</v>
      </c>
      <c r="BK229" s="196">
        <f>ROUND(I229*H229,2)</f>
        <v>0</v>
      </c>
      <c r="BL229" s="17" t="s">
        <v>140</v>
      </c>
      <c r="BM229" s="195" t="s">
        <v>258</v>
      </c>
    </row>
    <row r="230" spans="1:65" s="12" customFormat="1" ht="25.9" customHeight="1">
      <c r="B230" s="167"/>
      <c r="C230" s="168"/>
      <c r="D230" s="169" t="s">
        <v>73</v>
      </c>
      <c r="E230" s="170" t="s">
        <v>259</v>
      </c>
      <c r="F230" s="170" t="s">
        <v>260</v>
      </c>
      <c r="G230" s="168"/>
      <c r="H230" s="168"/>
      <c r="I230" s="171"/>
      <c r="J230" s="172">
        <f>BK230</f>
        <v>0</v>
      </c>
      <c r="K230" s="168"/>
      <c r="L230" s="173"/>
      <c r="M230" s="174"/>
      <c r="N230" s="175"/>
      <c r="O230" s="175"/>
      <c r="P230" s="176">
        <f>P231+P250+P261+P284+P336+P343+P364+P380+P386+P412+P436+P449+P482+P517+P534+P568</f>
        <v>0</v>
      </c>
      <c r="Q230" s="175"/>
      <c r="R230" s="176">
        <f>R231+R250+R261+R284+R336+R343+R364+R380+R386+R412+R436+R449+R482+R517+R534+R568</f>
        <v>1.7720125200000001</v>
      </c>
      <c r="S230" s="175"/>
      <c r="T230" s="177">
        <f>T231+T250+T261+T284+T336+T343+T364+T380+T386+T412+T436+T449+T482+T517+T534+T568</f>
        <v>0.82246016</v>
      </c>
      <c r="AR230" s="178" t="s">
        <v>141</v>
      </c>
      <c r="AT230" s="179" t="s">
        <v>73</v>
      </c>
      <c r="AU230" s="179" t="s">
        <v>74</v>
      </c>
      <c r="AY230" s="178" t="s">
        <v>133</v>
      </c>
      <c r="BK230" s="180">
        <f>BK231+BK250+BK261+BK284+BK336+BK343+BK364+BK380+BK386+BK412+BK436+BK449+BK482+BK517+BK534+BK568</f>
        <v>0</v>
      </c>
    </row>
    <row r="231" spans="1:65" s="12" customFormat="1" ht="22.9" customHeight="1">
      <c r="B231" s="167"/>
      <c r="C231" s="168"/>
      <c r="D231" s="169" t="s">
        <v>73</v>
      </c>
      <c r="E231" s="181" t="s">
        <v>261</v>
      </c>
      <c r="F231" s="181" t="s">
        <v>262</v>
      </c>
      <c r="G231" s="168"/>
      <c r="H231" s="168"/>
      <c r="I231" s="171"/>
      <c r="J231" s="182">
        <f>BK231</f>
        <v>0</v>
      </c>
      <c r="K231" s="168"/>
      <c r="L231" s="173"/>
      <c r="M231" s="174"/>
      <c r="N231" s="175"/>
      <c r="O231" s="175"/>
      <c r="P231" s="176">
        <f>SUM(P232:P249)</f>
        <v>0</v>
      </c>
      <c r="Q231" s="175"/>
      <c r="R231" s="176">
        <f>SUM(R232:R249)</f>
        <v>6.4023699999999989E-2</v>
      </c>
      <c r="S231" s="175"/>
      <c r="T231" s="177">
        <f>SUM(T232:T249)</f>
        <v>0</v>
      </c>
      <c r="AR231" s="178" t="s">
        <v>141</v>
      </c>
      <c r="AT231" s="179" t="s">
        <v>73</v>
      </c>
      <c r="AU231" s="179" t="s">
        <v>82</v>
      </c>
      <c r="AY231" s="178" t="s">
        <v>133</v>
      </c>
      <c r="BK231" s="180">
        <f>SUM(BK232:BK249)</f>
        <v>0</v>
      </c>
    </row>
    <row r="232" spans="1:65" s="2" customFormat="1" ht="24.2" customHeight="1">
      <c r="A232" s="34"/>
      <c r="B232" s="35"/>
      <c r="C232" s="183" t="s">
        <v>263</v>
      </c>
      <c r="D232" s="183" t="s">
        <v>136</v>
      </c>
      <c r="E232" s="184" t="s">
        <v>264</v>
      </c>
      <c r="F232" s="185" t="s">
        <v>265</v>
      </c>
      <c r="G232" s="186" t="s">
        <v>218</v>
      </c>
      <c r="H232" s="187">
        <v>13.4</v>
      </c>
      <c r="I232" s="188"/>
      <c r="J232" s="189">
        <f>ROUND(I232*H232,2)</f>
        <v>0</v>
      </c>
      <c r="K232" s="190"/>
      <c r="L232" s="39"/>
      <c r="M232" s="191" t="s">
        <v>1</v>
      </c>
      <c r="N232" s="192" t="s">
        <v>40</v>
      </c>
      <c r="O232" s="71"/>
      <c r="P232" s="193">
        <f>O232*H232</f>
        <v>0</v>
      </c>
      <c r="Q232" s="193">
        <v>0</v>
      </c>
      <c r="R232" s="193">
        <f>Q232*H232</f>
        <v>0</v>
      </c>
      <c r="S232" s="193">
        <v>0</v>
      </c>
      <c r="T232" s="194">
        <f>S232*H232</f>
        <v>0</v>
      </c>
      <c r="U232" s="34"/>
      <c r="V232" s="34"/>
      <c r="W232" s="34"/>
      <c r="X232" s="34"/>
      <c r="Y232" s="34"/>
      <c r="Z232" s="34"/>
      <c r="AA232" s="34"/>
      <c r="AB232" s="34"/>
      <c r="AC232" s="34"/>
      <c r="AD232" s="34"/>
      <c r="AE232" s="34"/>
      <c r="AR232" s="195" t="s">
        <v>227</v>
      </c>
      <c r="AT232" s="195" t="s">
        <v>136</v>
      </c>
      <c r="AU232" s="195" t="s">
        <v>141</v>
      </c>
      <c r="AY232" s="17" t="s">
        <v>133</v>
      </c>
      <c r="BE232" s="196">
        <f>IF(N232="základní",J232,0)</f>
        <v>0</v>
      </c>
      <c r="BF232" s="196">
        <f>IF(N232="snížená",J232,0)</f>
        <v>0</v>
      </c>
      <c r="BG232" s="196">
        <f>IF(N232="zákl. přenesená",J232,0)</f>
        <v>0</v>
      </c>
      <c r="BH232" s="196">
        <f>IF(N232="sníž. přenesená",J232,0)</f>
        <v>0</v>
      </c>
      <c r="BI232" s="196">
        <f>IF(N232="nulová",J232,0)</f>
        <v>0</v>
      </c>
      <c r="BJ232" s="17" t="s">
        <v>141</v>
      </c>
      <c r="BK232" s="196">
        <f>ROUND(I232*H232,2)</f>
        <v>0</v>
      </c>
      <c r="BL232" s="17" t="s">
        <v>227</v>
      </c>
      <c r="BM232" s="195" t="s">
        <v>266</v>
      </c>
    </row>
    <row r="233" spans="1:65" s="13" customFormat="1" ht="11.25">
      <c r="B233" s="197"/>
      <c r="C233" s="198"/>
      <c r="D233" s="199" t="s">
        <v>143</v>
      </c>
      <c r="E233" s="200" t="s">
        <v>1</v>
      </c>
      <c r="F233" s="201" t="s">
        <v>267</v>
      </c>
      <c r="G233" s="198"/>
      <c r="H233" s="200" t="s">
        <v>1</v>
      </c>
      <c r="I233" s="202"/>
      <c r="J233" s="198"/>
      <c r="K233" s="198"/>
      <c r="L233" s="203"/>
      <c r="M233" s="204"/>
      <c r="N233" s="205"/>
      <c r="O233" s="205"/>
      <c r="P233" s="205"/>
      <c r="Q233" s="205"/>
      <c r="R233" s="205"/>
      <c r="S233" s="205"/>
      <c r="T233" s="206"/>
      <c r="AT233" s="207" t="s">
        <v>143</v>
      </c>
      <c r="AU233" s="207" t="s">
        <v>141</v>
      </c>
      <c r="AV233" s="13" t="s">
        <v>82</v>
      </c>
      <c r="AW233" s="13" t="s">
        <v>32</v>
      </c>
      <c r="AX233" s="13" t="s">
        <v>74</v>
      </c>
      <c r="AY233" s="207" t="s">
        <v>133</v>
      </c>
    </row>
    <row r="234" spans="1:65" s="14" customFormat="1" ht="11.25">
      <c r="B234" s="208"/>
      <c r="C234" s="209"/>
      <c r="D234" s="199" t="s">
        <v>143</v>
      </c>
      <c r="E234" s="210" t="s">
        <v>1</v>
      </c>
      <c r="F234" s="211" t="s">
        <v>268</v>
      </c>
      <c r="G234" s="209"/>
      <c r="H234" s="212">
        <v>9</v>
      </c>
      <c r="I234" s="213"/>
      <c r="J234" s="209"/>
      <c r="K234" s="209"/>
      <c r="L234" s="214"/>
      <c r="M234" s="215"/>
      <c r="N234" s="216"/>
      <c r="O234" s="216"/>
      <c r="P234" s="216"/>
      <c r="Q234" s="216"/>
      <c r="R234" s="216"/>
      <c r="S234" s="216"/>
      <c r="T234" s="217"/>
      <c r="AT234" s="218" t="s">
        <v>143</v>
      </c>
      <c r="AU234" s="218" t="s">
        <v>141</v>
      </c>
      <c r="AV234" s="14" t="s">
        <v>141</v>
      </c>
      <c r="AW234" s="14" t="s">
        <v>32</v>
      </c>
      <c r="AX234" s="14" t="s">
        <v>74</v>
      </c>
      <c r="AY234" s="218" t="s">
        <v>133</v>
      </c>
    </row>
    <row r="235" spans="1:65" s="14" customFormat="1" ht="11.25">
      <c r="B235" s="208"/>
      <c r="C235" s="209"/>
      <c r="D235" s="199" t="s">
        <v>143</v>
      </c>
      <c r="E235" s="210" t="s">
        <v>1</v>
      </c>
      <c r="F235" s="211" t="s">
        <v>269</v>
      </c>
      <c r="G235" s="209"/>
      <c r="H235" s="212">
        <v>4.4000000000000004</v>
      </c>
      <c r="I235" s="213"/>
      <c r="J235" s="209"/>
      <c r="K235" s="209"/>
      <c r="L235" s="214"/>
      <c r="M235" s="215"/>
      <c r="N235" s="216"/>
      <c r="O235" s="216"/>
      <c r="P235" s="216"/>
      <c r="Q235" s="216"/>
      <c r="R235" s="216"/>
      <c r="S235" s="216"/>
      <c r="T235" s="217"/>
      <c r="AT235" s="218" t="s">
        <v>143</v>
      </c>
      <c r="AU235" s="218" t="s">
        <v>141</v>
      </c>
      <c r="AV235" s="14" t="s">
        <v>141</v>
      </c>
      <c r="AW235" s="14" t="s">
        <v>32</v>
      </c>
      <c r="AX235" s="14" t="s">
        <v>74</v>
      </c>
      <c r="AY235" s="218" t="s">
        <v>133</v>
      </c>
    </row>
    <row r="236" spans="1:65" s="15" customFormat="1" ht="11.25">
      <c r="B236" s="219"/>
      <c r="C236" s="220"/>
      <c r="D236" s="199" t="s">
        <v>143</v>
      </c>
      <c r="E236" s="221" t="s">
        <v>1</v>
      </c>
      <c r="F236" s="222" t="s">
        <v>152</v>
      </c>
      <c r="G236" s="220"/>
      <c r="H236" s="223">
        <v>13.4</v>
      </c>
      <c r="I236" s="224"/>
      <c r="J236" s="220"/>
      <c r="K236" s="220"/>
      <c r="L236" s="225"/>
      <c r="M236" s="226"/>
      <c r="N236" s="227"/>
      <c r="O236" s="227"/>
      <c r="P236" s="227"/>
      <c r="Q236" s="227"/>
      <c r="R236" s="227"/>
      <c r="S236" s="227"/>
      <c r="T236" s="228"/>
      <c r="AT236" s="229" t="s">
        <v>143</v>
      </c>
      <c r="AU236" s="229" t="s">
        <v>141</v>
      </c>
      <c r="AV236" s="15" t="s">
        <v>140</v>
      </c>
      <c r="AW236" s="15" t="s">
        <v>32</v>
      </c>
      <c r="AX236" s="15" t="s">
        <v>82</v>
      </c>
      <c r="AY236" s="229" t="s">
        <v>133</v>
      </c>
    </row>
    <row r="237" spans="1:65" s="2" customFormat="1" ht="16.5" customHeight="1">
      <c r="A237" s="34"/>
      <c r="B237" s="35"/>
      <c r="C237" s="230" t="s">
        <v>270</v>
      </c>
      <c r="D237" s="230" t="s">
        <v>271</v>
      </c>
      <c r="E237" s="231" t="s">
        <v>272</v>
      </c>
      <c r="F237" s="232" t="s">
        <v>273</v>
      </c>
      <c r="G237" s="233" t="s">
        <v>218</v>
      </c>
      <c r="H237" s="234">
        <v>14.07</v>
      </c>
      <c r="I237" s="235"/>
      <c r="J237" s="236">
        <f>ROUND(I237*H237,2)</f>
        <v>0</v>
      </c>
      <c r="K237" s="237"/>
      <c r="L237" s="238"/>
      <c r="M237" s="239" t="s">
        <v>1</v>
      </c>
      <c r="N237" s="240" t="s">
        <v>40</v>
      </c>
      <c r="O237" s="71"/>
      <c r="P237" s="193">
        <f>O237*H237</f>
        <v>0</v>
      </c>
      <c r="Q237" s="193">
        <v>9.1E-4</v>
      </c>
      <c r="R237" s="193">
        <f>Q237*H237</f>
        <v>1.2803699999999999E-2</v>
      </c>
      <c r="S237" s="193">
        <v>0</v>
      </c>
      <c r="T237" s="194">
        <f>S237*H237</f>
        <v>0</v>
      </c>
      <c r="U237" s="34"/>
      <c r="V237" s="34"/>
      <c r="W237" s="34"/>
      <c r="X237" s="34"/>
      <c r="Y237" s="34"/>
      <c r="Z237" s="34"/>
      <c r="AA237" s="34"/>
      <c r="AB237" s="34"/>
      <c r="AC237" s="34"/>
      <c r="AD237" s="34"/>
      <c r="AE237" s="34"/>
      <c r="AR237" s="195" t="s">
        <v>274</v>
      </c>
      <c r="AT237" s="195" t="s">
        <v>271</v>
      </c>
      <c r="AU237" s="195" t="s">
        <v>141</v>
      </c>
      <c r="AY237" s="17" t="s">
        <v>133</v>
      </c>
      <c r="BE237" s="196">
        <f>IF(N237="základní",J237,0)</f>
        <v>0</v>
      </c>
      <c r="BF237" s="196">
        <f>IF(N237="snížená",J237,0)</f>
        <v>0</v>
      </c>
      <c r="BG237" s="196">
        <f>IF(N237="zákl. přenesená",J237,0)</f>
        <v>0</v>
      </c>
      <c r="BH237" s="196">
        <f>IF(N237="sníž. přenesená",J237,0)</f>
        <v>0</v>
      </c>
      <c r="BI237" s="196">
        <f>IF(N237="nulová",J237,0)</f>
        <v>0</v>
      </c>
      <c r="BJ237" s="17" t="s">
        <v>141</v>
      </c>
      <c r="BK237" s="196">
        <f>ROUND(I237*H237,2)</f>
        <v>0</v>
      </c>
      <c r="BL237" s="17" t="s">
        <v>227</v>
      </c>
      <c r="BM237" s="195" t="s">
        <v>275</v>
      </c>
    </row>
    <row r="238" spans="1:65" s="14" customFormat="1" ht="11.25">
      <c r="B238" s="208"/>
      <c r="C238" s="209"/>
      <c r="D238" s="199" t="s">
        <v>143</v>
      </c>
      <c r="E238" s="209"/>
      <c r="F238" s="211" t="s">
        <v>276</v>
      </c>
      <c r="G238" s="209"/>
      <c r="H238" s="212">
        <v>14.07</v>
      </c>
      <c r="I238" s="213"/>
      <c r="J238" s="209"/>
      <c r="K238" s="209"/>
      <c r="L238" s="214"/>
      <c r="M238" s="215"/>
      <c r="N238" s="216"/>
      <c r="O238" s="216"/>
      <c r="P238" s="216"/>
      <c r="Q238" s="216"/>
      <c r="R238" s="216"/>
      <c r="S238" s="216"/>
      <c r="T238" s="217"/>
      <c r="AT238" s="218" t="s">
        <v>143</v>
      </c>
      <c r="AU238" s="218" t="s">
        <v>141</v>
      </c>
      <c r="AV238" s="14" t="s">
        <v>141</v>
      </c>
      <c r="AW238" s="14" t="s">
        <v>4</v>
      </c>
      <c r="AX238" s="14" t="s">
        <v>82</v>
      </c>
      <c r="AY238" s="218" t="s">
        <v>133</v>
      </c>
    </row>
    <row r="239" spans="1:65" s="2" customFormat="1" ht="24.2" customHeight="1">
      <c r="A239" s="34"/>
      <c r="B239" s="35"/>
      <c r="C239" s="183" t="s">
        <v>277</v>
      </c>
      <c r="D239" s="183" t="s">
        <v>136</v>
      </c>
      <c r="E239" s="184" t="s">
        <v>278</v>
      </c>
      <c r="F239" s="185" t="s">
        <v>279</v>
      </c>
      <c r="G239" s="186" t="s">
        <v>179</v>
      </c>
      <c r="H239" s="187">
        <v>10</v>
      </c>
      <c r="I239" s="188"/>
      <c r="J239" s="189">
        <f>ROUND(I239*H239,2)</f>
        <v>0</v>
      </c>
      <c r="K239" s="190"/>
      <c r="L239" s="39"/>
      <c r="M239" s="191" t="s">
        <v>1</v>
      </c>
      <c r="N239" s="192" t="s">
        <v>40</v>
      </c>
      <c r="O239" s="71"/>
      <c r="P239" s="193">
        <f>O239*H239</f>
        <v>0</v>
      </c>
      <c r="Q239" s="193">
        <v>0</v>
      </c>
      <c r="R239" s="193">
        <f>Q239*H239</f>
        <v>0</v>
      </c>
      <c r="S239" s="193">
        <v>0</v>
      </c>
      <c r="T239" s="194">
        <f>S239*H239</f>
        <v>0</v>
      </c>
      <c r="U239" s="34"/>
      <c r="V239" s="34"/>
      <c r="W239" s="34"/>
      <c r="X239" s="34"/>
      <c r="Y239" s="34"/>
      <c r="Z239" s="34"/>
      <c r="AA239" s="34"/>
      <c r="AB239" s="34"/>
      <c r="AC239" s="34"/>
      <c r="AD239" s="34"/>
      <c r="AE239" s="34"/>
      <c r="AR239" s="195" t="s">
        <v>227</v>
      </c>
      <c r="AT239" s="195" t="s">
        <v>136</v>
      </c>
      <c r="AU239" s="195" t="s">
        <v>141</v>
      </c>
      <c r="AY239" s="17" t="s">
        <v>133</v>
      </c>
      <c r="BE239" s="196">
        <f>IF(N239="základní",J239,0)</f>
        <v>0</v>
      </c>
      <c r="BF239" s="196">
        <f>IF(N239="snížená",J239,0)</f>
        <v>0</v>
      </c>
      <c r="BG239" s="196">
        <f>IF(N239="zákl. přenesená",J239,0)</f>
        <v>0</v>
      </c>
      <c r="BH239" s="196">
        <f>IF(N239="sníž. přenesená",J239,0)</f>
        <v>0</v>
      </c>
      <c r="BI239" s="196">
        <f>IF(N239="nulová",J239,0)</f>
        <v>0</v>
      </c>
      <c r="BJ239" s="17" t="s">
        <v>141</v>
      </c>
      <c r="BK239" s="196">
        <f>ROUND(I239*H239,2)</f>
        <v>0</v>
      </c>
      <c r="BL239" s="17" t="s">
        <v>227</v>
      </c>
      <c r="BM239" s="195" t="s">
        <v>280</v>
      </c>
    </row>
    <row r="240" spans="1:65" s="2" customFormat="1" ht="16.5" customHeight="1">
      <c r="A240" s="34"/>
      <c r="B240" s="35"/>
      <c r="C240" s="230" t="s">
        <v>281</v>
      </c>
      <c r="D240" s="230" t="s">
        <v>271</v>
      </c>
      <c r="E240" s="231" t="s">
        <v>282</v>
      </c>
      <c r="F240" s="232" t="s">
        <v>283</v>
      </c>
      <c r="G240" s="233" t="s">
        <v>179</v>
      </c>
      <c r="H240" s="234">
        <v>7</v>
      </c>
      <c r="I240" s="235"/>
      <c r="J240" s="236">
        <f>ROUND(I240*H240,2)</f>
        <v>0</v>
      </c>
      <c r="K240" s="237"/>
      <c r="L240" s="238"/>
      <c r="M240" s="239" t="s">
        <v>1</v>
      </c>
      <c r="N240" s="240" t="s">
        <v>40</v>
      </c>
      <c r="O240" s="71"/>
      <c r="P240" s="193">
        <f>O240*H240</f>
        <v>0</v>
      </c>
      <c r="Q240" s="193">
        <v>4.0000000000000003E-5</v>
      </c>
      <c r="R240" s="193">
        <f>Q240*H240</f>
        <v>2.8000000000000003E-4</v>
      </c>
      <c r="S240" s="193">
        <v>0</v>
      </c>
      <c r="T240" s="194">
        <f>S240*H240</f>
        <v>0</v>
      </c>
      <c r="U240" s="34"/>
      <c r="V240" s="34"/>
      <c r="W240" s="34"/>
      <c r="X240" s="34"/>
      <c r="Y240" s="34"/>
      <c r="Z240" s="34"/>
      <c r="AA240" s="34"/>
      <c r="AB240" s="34"/>
      <c r="AC240" s="34"/>
      <c r="AD240" s="34"/>
      <c r="AE240" s="34"/>
      <c r="AR240" s="195" t="s">
        <v>274</v>
      </c>
      <c r="AT240" s="195" t="s">
        <v>271</v>
      </c>
      <c r="AU240" s="195" t="s">
        <v>141</v>
      </c>
      <c r="AY240" s="17" t="s">
        <v>133</v>
      </c>
      <c r="BE240" s="196">
        <f>IF(N240="základní",J240,0)</f>
        <v>0</v>
      </c>
      <c r="BF240" s="196">
        <f>IF(N240="snížená",J240,0)</f>
        <v>0</v>
      </c>
      <c r="BG240" s="196">
        <f>IF(N240="zákl. přenesená",J240,0)</f>
        <v>0</v>
      </c>
      <c r="BH240" s="196">
        <f>IF(N240="sníž. přenesená",J240,0)</f>
        <v>0</v>
      </c>
      <c r="BI240" s="196">
        <f>IF(N240="nulová",J240,0)</f>
        <v>0</v>
      </c>
      <c r="BJ240" s="17" t="s">
        <v>141</v>
      </c>
      <c r="BK240" s="196">
        <f>ROUND(I240*H240,2)</f>
        <v>0</v>
      </c>
      <c r="BL240" s="17" t="s">
        <v>227</v>
      </c>
      <c r="BM240" s="195" t="s">
        <v>284</v>
      </c>
    </row>
    <row r="241" spans="1:65" s="2" customFormat="1" ht="16.5" customHeight="1">
      <c r="A241" s="34"/>
      <c r="B241" s="35"/>
      <c r="C241" s="230" t="s">
        <v>285</v>
      </c>
      <c r="D241" s="230" t="s">
        <v>271</v>
      </c>
      <c r="E241" s="231" t="s">
        <v>286</v>
      </c>
      <c r="F241" s="232" t="s">
        <v>287</v>
      </c>
      <c r="G241" s="233" t="s">
        <v>179</v>
      </c>
      <c r="H241" s="234">
        <v>3</v>
      </c>
      <c r="I241" s="235"/>
      <c r="J241" s="236">
        <f>ROUND(I241*H241,2)</f>
        <v>0</v>
      </c>
      <c r="K241" s="237"/>
      <c r="L241" s="238"/>
      <c r="M241" s="239" t="s">
        <v>1</v>
      </c>
      <c r="N241" s="240" t="s">
        <v>40</v>
      </c>
      <c r="O241" s="71"/>
      <c r="P241" s="193">
        <f>O241*H241</f>
        <v>0</v>
      </c>
      <c r="Q241" s="193">
        <v>3.0000000000000001E-5</v>
      </c>
      <c r="R241" s="193">
        <f>Q241*H241</f>
        <v>9.0000000000000006E-5</v>
      </c>
      <c r="S241" s="193">
        <v>0</v>
      </c>
      <c r="T241" s="194">
        <f>S241*H241</f>
        <v>0</v>
      </c>
      <c r="U241" s="34"/>
      <c r="V241" s="34"/>
      <c r="W241" s="34"/>
      <c r="X241" s="34"/>
      <c r="Y241" s="34"/>
      <c r="Z241" s="34"/>
      <c r="AA241" s="34"/>
      <c r="AB241" s="34"/>
      <c r="AC241" s="34"/>
      <c r="AD241" s="34"/>
      <c r="AE241" s="34"/>
      <c r="AR241" s="195" t="s">
        <v>274</v>
      </c>
      <c r="AT241" s="195" t="s">
        <v>271</v>
      </c>
      <c r="AU241" s="195" t="s">
        <v>141</v>
      </c>
      <c r="AY241" s="17" t="s">
        <v>133</v>
      </c>
      <c r="BE241" s="196">
        <f>IF(N241="základní",J241,0)</f>
        <v>0</v>
      </c>
      <c r="BF241" s="196">
        <f>IF(N241="snížená",J241,0)</f>
        <v>0</v>
      </c>
      <c r="BG241" s="196">
        <f>IF(N241="zákl. přenesená",J241,0)</f>
        <v>0</v>
      </c>
      <c r="BH241" s="196">
        <f>IF(N241="sníž. přenesená",J241,0)</f>
        <v>0</v>
      </c>
      <c r="BI241" s="196">
        <f>IF(N241="nulová",J241,0)</f>
        <v>0</v>
      </c>
      <c r="BJ241" s="17" t="s">
        <v>141</v>
      </c>
      <c r="BK241" s="196">
        <f>ROUND(I241*H241,2)</f>
        <v>0</v>
      </c>
      <c r="BL241" s="17" t="s">
        <v>227</v>
      </c>
      <c r="BM241" s="195" t="s">
        <v>288</v>
      </c>
    </row>
    <row r="242" spans="1:65" s="2" customFormat="1" ht="33" customHeight="1">
      <c r="A242" s="34"/>
      <c r="B242" s="35"/>
      <c r="C242" s="183" t="s">
        <v>289</v>
      </c>
      <c r="D242" s="183" t="s">
        <v>136</v>
      </c>
      <c r="E242" s="184" t="s">
        <v>290</v>
      </c>
      <c r="F242" s="185" t="s">
        <v>291</v>
      </c>
      <c r="G242" s="186" t="s">
        <v>139</v>
      </c>
      <c r="H242" s="187">
        <v>3.47</v>
      </c>
      <c r="I242" s="188"/>
      <c r="J242" s="189">
        <f>ROUND(I242*H242,2)</f>
        <v>0</v>
      </c>
      <c r="K242" s="190"/>
      <c r="L242" s="39"/>
      <c r="M242" s="191" t="s">
        <v>1</v>
      </c>
      <c r="N242" s="192" t="s">
        <v>40</v>
      </c>
      <c r="O242" s="71"/>
      <c r="P242" s="193">
        <f>O242*H242</f>
        <v>0</v>
      </c>
      <c r="Q242" s="193">
        <v>4.4999999999999997E-3</v>
      </c>
      <c r="R242" s="193">
        <f>Q242*H242</f>
        <v>1.5615E-2</v>
      </c>
      <c r="S242" s="193">
        <v>0</v>
      </c>
      <c r="T242" s="194">
        <f>S242*H242</f>
        <v>0</v>
      </c>
      <c r="U242" s="34"/>
      <c r="V242" s="34"/>
      <c r="W242" s="34"/>
      <c r="X242" s="34"/>
      <c r="Y242" s="34"/>
      <c r="Z242" s="34"/>
      <c r="AA242" s="34"/>
      <c r="AB242" s="34"/>
      <c r="AC242" s="34"/>
      <c r="AD242" s="34"/>
      <c r="AE242" s="34"/>
      <c r="AR242" s="195" t="s">
        <v>227</v>
      </c>
      <c r="AT242" s="195" t="s">
        <v>136</v>
      </c>
      <c r="AU242" s="195" t="s">
        <v>141</v>
      </c>
      <c r="AY242" s="17" t="s">
        <v>133</v>
      </c>
      <c r="BE242" s="196">
        <f>IF(N242="základní",J242,0)</f>
        <v>0</v>
      </c>
      <c r="BF242" s="196">
        <f>IF(N242="snížená",J242,0)</f>
        <v>0</v>
      </c>
      <c r="BG242" s="196">
        <f>IF(N242="zákl. přenesená",J242,0)</f>
        <v>0</v>
      </c>
      <c r="BH242" s="196">
        <f>IF(N242="sníž. přenesená",J242,0)</f>
        <v>0</v>
      </c>
      <c r="BI242" s="196">
        <f>IF(N242="nulová",J242,0)</f>
        <v>0</v>
      </c>
      <c r="BJ242" s="17" t="s">
        <v>141</v>
      </c>
      <c r="BK242" s="196">
        <f>ROUND(I242*H242,2)</f>
        <v>0</v>
      </c>
      <c r="BL242" s="17" t="s">
        <v>227</v>
      </c>
      <c r="BM242" s="195" t="s">
        <v>292</v>
      </c>
    </row>
    <row r="243" spans="1:65" s="2" customFormat="1" ht="24.2" customHeight="1">
      <c r="A243" s="34"/>
      <c r="B243" s="35"/>
      <c r="C243" s="183" t="s">
        <v>293</v>
      </c>
      <c r="D243" s="183" t="s">
        <v>136</v>
      </c>
      <c r="E243" s="184" t="s">
        <v>294</v>
      </c>
      <c r="F243" s="185" t="s">
        <v>295</v>
      </c>
      <c r="G243" s="186" t="s">
        <v>139</v>
      </c>
      <c r="H243" s="187">
        <v>7.83</v>
      </c>
      <c r="I243" s="188"/>
      <c r="J243" s="189">
        <f>ROUND(I243*H243,2)</f>
        <v>0</v>
      </c>
      <c r="K243" s="190"/>
      <c r="L243" s="39"/>
      <c r="M243" s="191" t="s">
        <v>1</v>
      </c>
      <c r="N243" s="192" t="s">
        <v>40</v>
      </c>
      <c r="O243" s="71"/>
      <c r="P243" s="193">
        <f>O243*H243</f>
        <v>0</v>
      </c>
      <c r="Q243" s="193">
        <v>4.4999999999999997E-3</v>
      </c>
      <c r="R243" s="193">
        <f>Q243*H243</f>
        <v>3.5234999999999995E-2</v>
      </c>
      <c r="S243" s="193">
        <v>0</v>
      </c>
      <c r="T243" s="194">
        <f>S243*H243</f>
        <v>0</v>
      </c>
      <c r="U243" s="34"/>
      <c r="V243" s="34"/>
      <c r="W243" s="34"/>
      <c r="X243" s="34"/>
      <c r="Y243" s="34"/>
      <c r="Z243" s="34"/>
      <c r="AA243" s="34"/>
      <c r="AB243" s="34"/>
      <c r="AC243" s="34"/>
      <c r="AD243" s="34"/>
      <c r="AE243" s="34"/>
      <c r="AR243" s="195" t="s">
        <v>227</v>
      </c>
      <c r="AT243" s="195" t="s">
        <v>136</v>
      </c>
      <c r="AU243" s="195" t="s">
        <v>141</v>
      </c>
      <c r="AY243" s="17" t="s">
        <v>133</v>
      </c>
      <c r="BE243" s="196">
        <f>IF(N243="základní",J243,0)</f>
        <v>0</v>
      </c>
      <c r="BF243" s="196">
        <f>IF(N243="snížená",J243,0)</f>
        <v>0</v>
      </c>
      <c r="BG243" s="196">
        <f>IF(N243="zákl. přenesená",J243,0)</f>
        <v>0</v>
      </c>
      <c r="BH243" s="196">
        <f>IF(N243="sníž. přenesená",J243,0)</f>
        <v>0</v>
      </c>
      <c r="BI243" s="196">
        <f>IF(N243="nulová",J243,0)</f>
        <v>0</v>
      </c>
      <c r="BJ243" s="17" t="s">
        <v>141</v>
      </c>
      <c r="BK243" s="196">
        <f>ROUND(I243*H243,2)</f>
        <v>0</v>
      </c>
      <c r="BL243" s="17" t="s">
        <v>227</v>
      </c>
      <c r="BM243" s="195" t="s">
        <v>296</v>
      </c>
    </row>
    <row r="244" spans="1:65" s="13" customFormat="1" ht="11.25">
      <c r="B244" s="197"/>
      <c r="C244" s="198"/>
      <c r="D244" s="199" t="s">
        <v>143</v>
      </c>
      <c r="E244" s="200" t="s">
        <v>1</v>
      </c>
      <c r="F244" s="201" t="s">
        <v>297</v>
      </c>
      <c r="G244" s="198"/>
      <c r="H244" s="200" t="s">
        <v>1</v>
      </c>
      <c r="I244" s="202"/>
      <c r="J244" s="198"/>
      <c r="K244" s="198"/>
      <c r="L244" s="203"/>
      <c r="M244" s="204"/>
      <c r="N244" s="205"/>
      <c r="O244" s="205"/>
      <c r="P244" s="205"/>
      <c r="Q244" s="205"/>
      <c r="R244" s="205"/>
      <c r="S244" s="205"/>
      <c r="T244" s="206"/>
      <c r="AT244" s="207" t="s">
        <v>143</v>
      </c>
      <c r="AU244" s="207" t="s">
        <v>141</v>
      </c>
      <c r="AV244" s="13" t="s">
        <v>82</v>
      </c>
      <c r="AW244" s="13" t="s">
        <v>32</v>
      </c>
      <c r="AX244" s="13" t="s">
        <v>74</v>
      </c>
      <c r="AY244" s="207" t="s">
        <v>133</v>
      </c>
    </row>
    <row r="245" spans="1:65" s="14" customFormat="1" ht="11.25">
      <c r="B245" s="208"/>
      <c r="C245" s="209"/>
      <c r="D245" s="199" t="s">
        <v>143</v>
      </c>
      <c r="E245" s="210" t="s">
        <v>1</v>
      </c>
      <c r="F245" s="211" t="s">
        <v>298</v>
      </c>
      <c r="G245" s="209"/>
      <c r="H245" s="212">
        <v>0.9</v>
      </c>
      <c r="I245" s="213"/>
      <c r="J245" s="209"/>
      <c r="K245" s="209"/>
      <c r="L245" s="214"/>
      <c r="M245" s="215"/>
      <c r="N245" s="216"/>
      <c r="O245" s="216"/>
      <c r="P245" s="216"/>
      <c r="Q245" s="216"/>
      <c r="R245" s="216"/>
      <c r="S245" s="216"/>
      <c r="T245" s="217"/>
      <c r="AT245" s="218" t="s">
        <v>143</v>
      </c>
      <c r="AU245" s="218" t="s">
        <v>141</v>
      </c>
      <c r="AV245" s="14" t="s">
        <v>141</v>
      </c>
      <c r="AW245" s="14" t="s">
        <v>32</v>
      </c>
      <c r="AX245" s="14" t="s">
        <v>74</v>
      </c>
      <c r="AY245" s="218" t="s">
        <v>133</v>
      </c>
    </row>
    <row r="246" spans="1:65" s="14" customFormat="1" ht="11.25">
      <c r="B246" s="208"/>
      <c r="C246" s="209"/>
      <c r="D246" s="199" t="s">
        <v>143</v>
      </c>
      <c r="E246" s="210" t="s">
        <v>1</v>
      </c>
      <c r="F246" s="211" t="s">
        <v>299</v>
      </c>
      <c r="G246" s="209"/>
      <c r="H246" s="212">
        <v>6.9300000000000006</v>
      </c>
      <c r="I246" s="213"/>
      <c r="J246" s="209"/>
      <c r="K246" s="209"/>
      <c r="L246" s="214"/>
      <c r="M246" s="215"/>
      <c r="N246" s="216"/>
      <c r="O246" s="216"/>
      <c r="P246" s="216"/>
      <c r="Q246" s="216"/>
      <c r="R246" s="216"/>
      <c r="S246" s="216"/>
      <c r="T246" s="217"/>
      <c r="AT246" s="218" t="s">
        <v>143</v>
      </c>
      <c r="AU246" s="218" t="s">
        <v>141</v>
      </c>
      <c r="AV246" s="14" t="s">
        <v>141</v>
      </c>
      <c r="AW246" s="14" t="s">
        <v>32</v>
      </c>
      <c r="AX246" s="14" t="s">
        <v>74</v>
      </c>
      <c r="AY246" s="218" t="s">
        <v>133</v>
      </c>
    </row>
    <row r="247" spans="1:65" s="15" customFormat="1" ht="11.25">
      <c r="B247" s="219"/>
      <c r="C247" s="220"/>
      <c r="D247" s="199" t="s">
        <v>143</v>
      </c>
      <c r="E247" s="221" t="s">
        <v>1</v>
      </c>
      <c r="F247" s="222" t="s">
        <v>152</v>
      </c>
      <c r="G247" s="220"/>
      <c r="H247" s="223">
        <v>7.830000000000001</v>
      </c>
      <c r="I247" s="224"/>
      <c r="J247" s="220"/>
      <c r="K247" s="220"/>
      <c r="L247" s="225"/>
      <c r="M247" s="226"/>
      <c r="N247" s="227"/>
      <c r="O247" s="227"/>
      <c r="P247" s="227"/>
      <c r="Q247" s="227"/>
      <c r="R247" s="227"/>
      <c r="S247" s="227"/>
      <c r="T247" s="228"/>
      <c r="AT247" s="229" t="s">
        <v>143</v>
      </c>
      <c r="AU247" s="229" t="s">
        <v>141</v>
      </c>
      <c r="AV247" s="15" t="s">
        <v>140</v>
      </c>
      <c r="AW247" s="15" t="s">
        <v>32</v>
      </c>
      <c r="AX247" s="15" t="s">
        <v>82</v>
      </c>
      <c r="AY247" s="229" t="s">
        <v>133</v>
      </c>
    </row>
    <row r="248" spans="1:65" s="2" customFormat="1" ht="33" customHeight="1">
      <c r="A248" s="34"/>
      <c r="B248" s="35"/>
      <c r="C248" s="183" t="s">
        <v>300</v>
      </c>
      <c r="D248" s="183" t="s">
        <v>136</v>
      </c>
      <c r="E248" s="184" t="s">
        <v>301</v>
      </c>
      <c r="F248" s="185" t="s">
        <v>302</v>
      </c>
      <c r="G248" s="186" t="s">
        <v>230</v>
      </c>
      <c r="H248" s="187">
        <v>6.4000000000000001E-2</v>
      </c>
      <c r="I248" s="188"/>
      <c r="J248" s="189">
        <f>ROUND(I248*H248,2)</f>
        <v>0</v>
      </c>
      <c r="K248" s="190"/>
      <c r="L248" s="39"/>
      <c r="M248" s="191" t="s">
        <v>1</v>
      </c>
      <c r="N248" s="192" t="s">
        <v>40</v>
      </c>
      <c r="O248" s="71"/>
      <c r="P248" s="193">
        <f>O248*H248</f>
        <v>0</v>
      </c>
      <c r="Q248" s="193">
        <v>0</v>
      </c>
      <c r="R248" s="193">
        <f>Q248*H248</f>
        <v>0</v>
      </c>
      <c r="S248" s="193">
        <v>0</v>
      </c>
      <c r="T248" s="194">
        <f>S248*H248</f>
        <v>0</v>
      </c>
      <c r="U248" s="34"/>
      <c r="V248" s="34"/>
      <c r="W248" s="34"/>
      <c r="X248" s="34"/>
      <c r="Y248" s="34"/>
      <c r="Z248" s="34"/>
      <c r="AA248" s="34"/>
      <c r="AB248" s="34"/>
      <c r="AC248" s="34"/>
      <c r="AD248" s="34"/>
      <c r="AE248" s="34"/>
      <c r="AR248" s="195" t="s">
        <v>227</v>
      </c>
      <c r="AT248" s="195" t="s">
        <v>136</v>
      </c>
      <c r="AU248" s="195" t="s">
        <v>141</v>
      </c>
      <c r="AY248" s="17" t="s">
        <v>133</v>
      </c>
      <c r="BE248" s="196">
        <f>IF(N248="základní",J248,0)</f>
        <v>0</v>
      </c>
      <c r="BF248" s="196">
        <f>IF(N248="snížená",J248,0)</f>
        <v>0</v>
      </c>
      <c r="BG248" s="196">
        <f>IF(N248="zákl. přenesená",J248,0)</f>
        <v>0</v>
      </c>
      <c r="BH248" s="196">
        <f>IF(N248="sníž. přenesená",J248,0)</f>
        <v>0</v>
      </c>
      <c r="BI248" s="196">
        <f>IF(N248="nulová",J248,0)</f>
        <v>0</v>
      </c>
      <c r="BJ248" s="17" t="s">
        <v>141</v>
      </c>
      <c r="BK248" s="196">
        <f>ROUND(I248*H248,2)</f>
        <v>0</v>
      </c>
      <c r="BL248" s="17" t="s">
        <v>227</v>
      </c>
      <c r="BM248" s="195" t="s">
        <v>303</v>
      </c>
    </row>
    <row r="249" spans="1:65" s="2" customFormat="1" ht="33" customHeight="1">
      <c r="A249" s="34"/>
      <c r="B249" s="35"/>
      <c r="C249" s="183" t="s">
        <v>304</v>
      </c>
      <c r="D249" s="183" t="s">
        <v>136</v>
      </c>
      <c r="E249" s="184" t="s">
        <v>305</v>
      </c>
      <c r="F249" s="185" t="s">
        <v>306</v>
      </c>
      <c r="G249" s="186" t="s">
        <v>230</v>
      </c>
      <c r="H249" s="187">
        <v>6.4000000000000001E-2</v>
      </c>
      <c r="I249" s="188"/>
      <c r="J249" s="189">
        <f>ROUND(I249*H249,2)</f>
        <v>0</v>
      </c>
      <c r="K249" s="190"/>
      <c r="L249" s="39"/>
      <c r="M249" s="191" t="s">
        <v>1</v>
      </c>
      <c r="N249" s="192" t="s">
        <v>40</v>
      </c>
      <c r="O249" s="71"/>
      <c r="P249" s="193">
        <f>O249*H249</f>
        <v>0</v>
      </c>
      <c r="Q249" s="193">
        <v>0</v>
      </c>
      <c r="R249" s="193">
        <f>Q249*H249</f>
        <v>0</v>
      </c>
      <c r="S249" s="193">
        <v>0</v>
      </c>
      <c r="T249" s="194">
        <f>S249*H249</f>
        <v>0</v>
      </c>
      <c r="U249" s="34"/>
      <c r="V249" s="34"/>
      <c r="W249" s="34"/>
      <c r="X249" s="34"/>
      <c r="Y249" s="34"/>
      <c r="Z249" s="34"/>
      <c r="AA249" s="34"/>
      <c r="AB249" s="34"/>
      <c r="AC249" s="34"/>
      <c r="AD249" s="34"/>
      <c r="AE249" s="34"/>
      <c r="AR249" s="195" t="s">
        <v>227</v>
      </c>
      <c r="AT249" s="195" t="s">
        <v>136</v>
      </c>
      <c r="AU249" s="195" t="s">
        <v>141</v>
      </c>
      <c r="AY249" s="17" t="s">
        <v>133</v>
      </c>
      <c r="BE249" s="196">
        <f>IF(N249="základní",J249,0)</f>
        <v>0</v>
      </c>
      <c r="BF249" s="196">
        <f>IF(N249="snížená",J249,0)</f>
        <v>0</v>
      </c>
      <c r="BG249" s="196">
        <f>IF(N249="zákl. přenesená",J249,0)</f>
        <v>0</v>
      </c>
      <c r="BH249" s="196">
        <f>IF(N249="sníž. přenesená",J249,0)</f>
        <v>0</v>
      </c>
      <c r="BI249" s="196">
        <f>IF(N249="nulová",J249,0)</f>
        <v>0</v>
      </c>
      <c r="BJ249" s="17" t="s">
        <v>141</v>
      </c>
      <c r="BK249" s="196">
        <f>ROUND(I249*H249,2)</f>
        <v>0</v>
      </c>
      <c r="BL249" s="17" t="s">
        <v>227</v>
      </c>
      <c r="BM249" s="195" t="s">
        <v>307</v>
      </c>
    </row>
    <row r="250" spans="1:65" s="12" customFormat="1" ht="22.9" customHeight="1">
      <c r="B250" s="167"/>
      <c r="C250" s="168"/>
      <c r="D250" s="169" t="s">
        <v>73</v>
      </c>
      <c r="E250" s="181" t="s">
        <v>308</v>
      </c>
      <c r="F250" s="181" t="s">
        <v>309</v>
      </c>
      <c r="G250" s="168"/>
      <c r="H250" s="168"/>
      <c r="I250" s="171"/>
      <c r="J250" s="182">
        <f>BK250</f>
        <v>0</v>
      </c>
      <c r="K250" s="168"/>
      <c r="L250" s="173"/>
      <c r="M250" s="174"/>
      <c r="N250" s="175"/>
      <c r="O250" s="175"/>
      <c r="P250" s="176">
        <f>SUM(P251:P260)</f>
        <v>0</v>
      </c>
      <c r="Q250" s="175"/>
      <c r="R250" s="176">
        <f>SUM(R251:R260)</f>
        <v>4.0099999999999997E-3</v>
      </c>
      <c r="S250" s="175"/>
      <c r="T250" s="177">
        <f>SUM(T251:T260)</f>
        <v>4.5999999999999999E-2</v>
      </c>
      <c r="AR250" s="178" t="s">
        <v>141</v>
      </c>
      <c r="AT250" s="179" t="s">
        <v>73</v>
      </c>
      <c r="AU250" s="179" t="s">
        <v>82</v>
      </c>
      <c r="AY250" s="178" t="s">
        <v>133</v>
      </c>
      <c r="BK250" s="180">
        <f>SUM(BK251:BK260)</f>
        <v>0</v>
      </c>
    </row>
    <row r="251" spans="1:65" s="2" customFormat="1" ht="24.2" customHeight="1">
      <c r="A251" s="34"/>
      <c r="B251" s="35"/>
      <c r="C251" s="183" t="s">
        <v>274</v>
      </c>
      <c r="D251" s="183" t="s">
        <v>136</v>
      </c>
      <c r="E251" s="184" t="s">
        <v>310</v>
      </c>
      <c r="F251" s="185" t="s">
        <v>311</v>
      </c>
      <c r="G251" s="186" t="s">
        <v>179</v>
      </c>
      <c r="H251" s="187">
        <v>1</v>
      </c>
      <c r="I251" s="188"/>
      <c r="J251" s="189">
        <f>ROUND(I251*H251,2)</f>
        <v>0</v>
      </c>
      <c r="K251" s="190"/>
      <c r="L251" s="39"/>
      <c r="M251" s="191" t="s">
        <v>1</v>
      </c>
      <c r="N251" s="192" t="s">
        <v>40</v>
      </c>
      <c r="O251" s="71"/>
      <c r="P251" s="193">
        <f>O251*H251</f>
        <v>0</v>
      </c>
      <c r="Q251" s="193">
        <v>1.4999999999999999E-4</v>
      </c>
      <c r="R251" s="193">
        <f>Q251*H251</f>
        <v>1.4999999999999999E-4</v>
      </c>
      <c r="S251" s="193">
        <v>0</v>
      </c>
      <c r="T251" s="194">
        <f>S251*H251</f>
        <v>0</v>
      </c>
      <c r="U251" s="34"/>
      <c r="V251" s="34"/>
      <c r="W251" s="34"/>
      <c r="X251" s="34"/>
      <c r="Y251" s="34"/>
      <c r="Z251" s="34"/>
      <c r="AA251" s="34"/>
      <c r="AB251" s="34"/>
      <c r="AC251" s="34"/>
      <c r="AD251" s="34"/>
      <c r="AE251" s="34"/>
      <c r="AR251" s="195" t="s">
        <v>227</v>
      </c>
      <c r="AT251" s="195" t="s">
        <v>136</v>
      </c>
      <c r="AU251" s="195" t="s">
        <v>141</v>
      </c>
      <c r="AY251" s="17" t="s">
        <v>133</v>
      </c>
      <c r="BE251" s="196">
        <f>IF(N251="základní",J251,0)</f>
        <v>0</v>
      </c>
      <c r="BF251" s="196">
        <f>IF(N251="snížená",J251,0)</f>
        <v>0</v>
      </c>
      <c r="BG251" s="196">
        <f>IF(N251="zákl. přenesená",J251,0)</f>
        <v>0</v>
      </c>
      <c r="BH251" s="196">
        <f>IF(N251="sníž. přenesená",J251,0)</f>
        <v>0</v>
      </c>
      <c r="BI251" s="196">
        <f>IF(N251="nulová",J251,0)</f>
        <v>0</v>
      </c>
      <c r="BJ251" s="17" t="s">
        <v>141</v>
      </c>
      <c r="BK251" s="196">
        <f>ROUND(I251*H251,2)</f>
        <v>0</v>
      </c>
      <c r="BL251" s="17" t="s">
        <v>227</v>
      </c>
      <c r="BM251" s="195" t="s">
        <v>312</v>
      </c>
    </row>
    <row r="252" spans="1:65" s="2" customFormat="1" ht="16.5" customHeight="1">
      <c r="A252" s="34"/>
      <c r="B252" s="35"/>
      <c r="C252" s="230" t="s">
        <v>313</v>
      </c>
      <c r="D252" s="230" t="s">
        <v>271</v>
      </c>
      <c r="E252" s="231" t="s">
        <v>314</v>
      </c>
      <c r="F252" s="232" t="s">
        <v>315</v>
      </c>
      <c r="G252" s="233" t="s">
        <v>179</v>
      </c>
      <c r="H252" s="234">
        <v>1</v>
      </c>
      <c r="I252" s="235"/>
      <c r="J252" s="236">
        <f>ROUND(I252*H252,2)</f>
        <v>0</v>
      </c>
      <c r="K252" s="237"/>
      <c r="L252" s="238"/>
      <c r="M252" s="239" t="s">
        <v>1</v>
      </c>
      <c r="N252" s="240" t="s">
        <v>40</v>
      </c>
      <c r="O252" s="71"/>
      <c r="P252" s="193">
        <f>O252*H252</f>
        <v>0</v>
      </c>
      <c r="Q252" s="193">
        <v>3.0400000000000002E-3</v>
      </c>
      <c r="R252" s="193">
        <f>Q252*H252</f>
        <v>3.0400000000000002E-3</v>
      </c>
      <c r="S252" s="193">
        <v>0</v>
      </c>
      <c r="T252" s="194">
        <f>S252*H252</f>
        <v>0</v>
      </c>
      <c r="U252" s="34"/>
      <c r="V252" s="34"/>
      <c r="W252" s="34"/>
      <c r="X252" s="34"/>
      <c r="Y252" s="34"/>
      <c r="Z252" s="34"/>
      <c r="AA252" s="34"/>
      <c r="AB252" s="34"/>
      <c r="AC252" s="34"/>
      <c r="AD252" s="34"/>
      <c r="AE252" s="34"/>
      <c r="AR252" s="195" t="s">
        <v>274</v>
      </c>
      <c r="AT252" s="195" t="s">
        <v>271</v>
      </c>
      <c r="AU252" s="195" t="s">
        <v>141</v>
      </c>
      <c r="AY252" s="17" t="s">
        <v>133</v>
      </c>
      <c r="BE252" s="196">
        <f>IF(N252="základní",J252,0)</f>
        <v>0</v>
      </c>
      <c r="BF252" s="196">
        <f>IF(N252="snížená",J252,0)</f>
        <v>0</v>
      </c>
      <c r="BG252" s="196">
        <f>IF(N252="zákl. přenesená",J252,0)</f>
        <v>0</v>
      </c>
      <c r="BH252" s="196">
        <f>IF(N252="sníž. přenesená",J252,0)</f>
        <v>0</v>
      </c>
      <c r="BI252" s="196">
        <f>IF(N252="nulová",J252,0)</f>
        <v>0</v>
      </c>
      <c r="BJ252" s="17" t="s">
        <v>141</v>
      </c>
      <c r="BK252" s="196">
        <f>ROUND(I252*H252,2)</f>
        <v>0</v>
      </c>
      <c r="BL252" s="17" t="s">
        <v>227</v>
      </c>
      <c r="BM252" s="195" t="s">
        <v>316</v>
      </c>
    </row>
    <row r="253" spans="1:65" s="2" customFormat="1" ht="16.5" customHeight="1">
      <c r="A253" s="34"/>
      <c r="B253" s="35"/>
      <c r="C253" s="230" t="s">
        <v>317</v>
      </c>
      <c r="D253" s="230" t="s">
        <v>271</v>
      </c>
      <c r="E253" s="231" t="s">
        <v>318</v>
      </c>
      <c r="F253" s="232" t="s">
        <v>319</v>
      </c>
      <c r="G253" s="233" t="s">
        <v>179</v>
      </c>
      <c r="H253" s="234">
        <v>1</v>
      </c>
      <c r="I253" s="235"/>
      <c r="J253" s="236">
        <f>ROUND(I253*H253,2)</f>
        <v>0</v>
      </c>
      <c r="K253" s="237"/>
      <c r="L253" s="238"/>
      <c r="M253" s="239" t="s">
        <v>1</v>
      </c>
      <c r="N253" s="240" t="s">
        <v>40</v>
      </c>
      <c r="O253" s="71"/>
      <c r="P253" s="193">
        <f>O253*H253</f>
        <v>0</v>
      </c>
      <c r="Q253" s="193">
        <v>5.9000000000000003E-4</v>
      </c>
      <c r="R253" s="193">
        <f>Q253*H253</f>
        <v>5.9000000000000003E-4</v>
      </c>
      <c r="S253" s="193">
        <v>0</v>
      </c>
      <c r="T253" s="194">
        <f>S253*H253</f>
        <v>0</v>
      </c>
      <c r="U253" s="34"/>
      <c r="V253" s="34"/>
      <c r="W253" s="34"/>
      <c r="X253" s="34"/>
      <c r="Y253" s="34"/>
      <c r="Z253" s="34"/>
      <c r="AA253" s="34"/>
      <c r="AB253" s="34"/>
      <c r="AC253" s="34"/>
      <c r="AD253" s="34"/>
      <c r="AE253" s="34"/>
      <c r="AR253" s="195" t="s">
        <v>274</v>
      </c>
      <c r="AT253" s="195" t="s">
        <v>271</v>
      </c>
      <c r="AU253" s="195" t="s">
        <v>141</v>
      </c>
      <c r="AY253" s="17" t="s">
        <v>133</v>
      </c>
      <c r="BE253" s="196">
        <f>IF(N253="základní",J253,0)</f>
        <v>0</v>
      </c>
      <c r="BF253" s="196">
        <f>IF(N253="snížená",J253,0)</f>
        <v>0</v>
      </c>
      <c r="BG253" s="196">
        <f>IF(N253="zákl. přenesená",J253,0)</f>
        <v>0</v>
      </c>
      <c r="BH253" s="196">
        <f>IF(N253="sníž. přenesená",J253,0)</f>
        <v>0</v>
      </c>
      <c r="BI253" s="196">
        <f>IF(N253="nulová",J253,0)</f>
        <v>0</v>
      </c>
      <c r="BJ253" s="17" t="s">
        <v>141</v>
      </c>
      <c r="BK253" s="196">
        <f>ROUND(I253*H253,2)</f>
        <v>0</v>
      </c>
      <c r="BL253" s="17" t="s">
        <v>227</v>
      </c>
      <c r="BM253" s="195" t="s">
        <v>320</v>
      </c>
    </row>
    <row r="254" spans="1:65" s="2" customFormat="1" ht="24.2" customHeight="1">
      <c r="A254" s="34"/>
      <c r="B254" s="35"/>
      <c r="C254" s="183" t="s">
        <v>321</v>
      </c>
      <c r="D254" s="183" t="s">
        <v>136</v>
      </c>
      <c r="E254" s="184" t="s">
        <v>322</v>
      </c>
      <c r="F254" s="185" t="s">
        <v>323</v>
      </c>
      <c r="G254" s="186" t="s">
        <v>324</v>
      </c>
      <c r="H254" s="187">
        <v>1</v>
      </c>
      <c r="I254" s="188"/>
      <c r="J254" s="189">
        <f>ROUND(I254*H254,2)</f>
        <v>0</v>
      </c>
      <c r="K254" s="190"/>
      <c r="L254" s="39"/>
      <c r="M254" s="191" t="s">
        <v>1</v>
      </c>
      <c r="N254" s="192" t="s">
        <v>40</v>
      </c>
      <c r="O254" s="71"/>
      <c r="P254" s="193">
        <f>O254*H254</f>
        <v>0</v>
      </c>
      <c r="Q254" s="193">
        <v>0</v>
      </c>
      <c r="R254" s="193">
        <f>Q254*H254</f>
        <v>0</v>
      </c>
      <c r="S254" s="193">
        <v>4.5999999999999999E-2</v>
      </c>
      <c r="T254" s="194">
        <f>S254*H254</f>
        <v>4.5999999999999999E-2</v>
      </c>
      <c r="U254" s="34"/>
      <c r="V254" s="34"/>
      <c r="W254" s="34"/>
      <c r="X254" s="34"/>
      <c r="Y254" s="34"/>
      <c r="Z254" s="34"/>
      <c r="AA254" s="34"/>
      <c r="AB254" s="34"/>
      <c r="AC254" s="34"/>
      <c r="AD254" s="34"/>
      <c r="AE254" s="34"/>
      <c r="AR254" s="195" t="s">
        <v>227</v>
      </c>
      <c r="AT254" s="195" t="s">
        <v>136</v>
      </c>
      <c r="AU254" s="195" t="s">
        <v>141</v>
      </c>
      <c r="AY254" s="17" t="s">
        <v>133</v>
      </c>
      <c r="BE254" s="196">
        <f>IF(N254="základní",J254,0)</f>
        <v>0</v>
      </c>
      <c r="BF254" s="196">
        <f>IF(N254="snížená",J254,0)</f>
        <v>0</v>
      </c>
      <c r="BG254" s="196">
        <f>IF(N254="zákl. přenesená",J254,0)</f>
        <v>0</v>
      </c>
      <c r="BH254" s="196">
        <f>IF(N254="sníž. přenesená",J254,0)</f>
        <v>0</v>
      </c>
      <c r="BI254" s="196">
        <f>IF(N254="nulová",J254,0)</f>
        <v>0</v>
      </c>
      <c r="BJ254" s="17" t="s">
        <v>141</v>
      </c>
      <c r="BK254" s="196">
        <f>ROUND(I254*H254,2)</f>
        <v>0</v>
      </c>
      <c r="BL254" s="17" t="s">
        <v>227</v>
      </c>
      <c r="BM254" s="195" t="s">
        <v>325</v>
      </c>
    </row>
    <row r="255" spans="1:65" s="2" customFormat="1" ht="24.2" customHeight="1">
      <c r="A255" s="34"/>
      <c r="B255" s="35"/>
      <c r="C255" s="183" t="s">
        <v>326</v>
      </c>
      <c r="D255" s="183" t="s">
        <v>136</v>
      </c>
      <c r="E255" s="184" t="s">
        <v>327</v>
      </c>
      <c r="F255" s="185" t="s">
        <v>328</v>
      </c>
      <c r="G255" s="186" t="s">
        <v>179</v>
      </c>
      <c r="H255" s="187">
        <v>1</v>
      </c>
      <c r="I255" s="188"/>
      <c r="J255" s="189">
        <f>ROUND(I255*H255,2)</f>
        <v>0</v>
      </c>
      <c r="K255" s="190"/>
      <c r="L255" s="39"/>
      <c r="M255" s="191" t="s">
        <v>1</v>
      </c>
      <c r="N255" s="192" t="s">
        <v>40</v>
      </c>
      <c r="O255" s="71"/>
      <c r="P255" s="193">
        <f>O255*H255</f>
        <v>0</v>
      </c>
      <c r="Q255" s="193">
        <v>2.2000000000000001E-4</v>
      </c>
      <c r="R255" s="193">
        <f>Q255*H255</f>
        <v>2.2000000000000001E-4</v>
      </c>
      <c r="S255" s="193">
        <v>0</v>
      </c>
      <c r="T255" s="194">
        <f>S255*H255</f>
        <v>0</v>
      </c>
      <c r="U255" s="34"/>
      <c r="V255" s="34"/>
      <c r="W255" s="34"/>
      <c r="X255" s="34"/>
      <c r="Y255" s="34"/>
      <c r="Z255" s="34"/>
      <c r="AA255" s="34"/>
      <c r="AB255" s="34"/>
      <c r="AC255" s="34"/>
      <c r="AD255" s="34"/>
      <c r="AE255" s="34"/>
      <c r="AR255" s="195" t="s">
        <v>227</v>
      </c>
      <c r="AT255" s="195" t="s">
        <v>136</v>
      </c>
      <c r="AU255" s="195" t="s">
        <v>141</v>
      </c>
      <c r="AY255" s="17" t="s">
        <v>133</v>
      </c>
      <c r="BE255" s="196">
        <f>IF(N255="základní",J255,0)</f>
        <v>0</v>
      </c>
      <c r="BF255" s="196">
        <f>IF(N255="snížená",J255,0)</f>
        <v>0</v>
      </c>
      <c r="BG255" s="196">
        <f>IF(N255="zákl. přenesená",J255,0)</f>
        <v>0</v>
      </c>
      <c r="BH255" s="196">
        <f>IF(N255="sníž. přenesená",J255,0)</f>
        <v>0</v>
      </c>
      <c r="BI255" s="196">
        <f>IF(N255="nulová",J255,0)</f>
        <v>0</v>
      </c>
      <c r="BJ255" s="17" t="s">
        <v>141</v>
      </c>
      <c r="BK255" s="196">
        <f>ROUND(I255*H255,2)</f>
        <v>0</v>
      </c>
      <c r="BL255" s="17" t="s">
        <v>227</v>
      </c>
      <c r="BM255" s="195" t="s">
        <v>329</v>
      </c>
    </row>
    <row r="256" spans="1:65" s="13" customFormat="1" ht="11.25">
      <c r="B256" s="197"/>
      <c r="C256" s="198"/>
      <c r="D256" s="199" t="s">
        <v>143</v>
      </c>
      <c r="E256" s="200" t="s">
        <v>1</v>
      </c>
      <c r="F256" s="201" t="s">
        <v>330</v>
      </c>
      <c r="G256" s="198"/>
      <c r="H256" s="200" t="s">
        <v>1</v>
      </c>
      <c r="I256" s="202"/>
      <c r="J256" s="198"/>
      <c r="K256" s="198"/>
      <c r="L256" s="203"/>
      <c r="M256" s="204"/>
      <c r="N256" s="205"/>
      <c r="O256" s="205"/>
      <c r="P256" s="205"/>
      <c r="Q256" s="205"/>
      <c r="R256" s="205"/>
      <c r="S256" s="205"/>
      <c r="T256" s="206"/>
      <c r="AT256" s="207" t="s">
        <v>143</v>
      </c>
      <c r="AU256" s="207" t="s">
        <v>141</v>
      </c>
      <c r="AV256" s="13" t="s">
        <v>82</v>
      </c>
      <c r="AW256" s="13" t="s">
        <v>32</v>
      </c>
      <c r="AX256" s="13" t="s">
        <v>74</v>
      </c>
      <c r="AY256" s="207" t="s">
        <v>133</v>
      </c>
    </row>
    <row r="257" spans="1:65" s="14" customFormat="1" ht="11.25">
      <c r="B257" s="208"/>
      <c r="C257" s="209"/>
      <c r="D257" s="199" t="s">
        <v>143</v>
      </c>
      <c r="E257" s="210" t="s">
        <v>1</v>
      </c>
      <c r="F257" s="211" t="s">
        <v>82</v>
      </c>
      <c r="G257" s="209"/>
      <c r="H257" s="212">
        <v>1</v>
      </c>
      <c r="I257" s="213"/>
      <c r="J257" s="209"/>
      <c r="K257" s="209"/>
      <c r="L257" s="214"/>
      <c r="M257" s="215"/>
      <c r="N257" s="216"/>
      <c r="O257" s="216"/>
      <c r="P257" s="216"/>
      <c r="Q257" s="216"/>
      <c r="R257" s="216"/>
      <c r="S257" s="216"/>
      <c r="T257" s="217"/>
      <c r="AT257" s="218" t="s">
        <v>143</v>
      </c>
      <c r="AU257" s="218" t="s">
        <v>141</v>
      </c>
      <c r="AV257" s="14" t="s">
        <v>141</v>
      </c>
      <c r="AW257" s="14" t="s">
        <v>32</v>
      </c>
      <c r="AX257" s="14" t="s">
        <v>82</v>
      </c>
      <c r="AY257" s="218" t="s">
        <v>133</v>
      </c>
    </row>
    <row r="258" spans="1:65" s="2" customFormat="1" ht="16.5" customHeight="1">
      <c r="A258" s="34"/>
      <c r="B258" s="35"/>
      <c r="C258" s="230" t="s">
        <v>331</v>
      </c>
      <c r="D258" s="230" t="s">
        <v>271</v>
      </c>
      <c r="E258" s="231" t="s">
        <v>332</v>
      </c>
      <c r="F258" s="232" t="s">
        <v>333</v>
      </c>
      <c r="G258" s="233" t="s">
        <v>179</v>
      </c>
      <c r="H258" s="234">
        <v>1</v>
      </c>
      <c r="I258" s="235"/>
      <c r="J258" s="236">
        <f>ROUND(I258*H258,2)</f>
        <v>0</v>
      </c>
      <c r="K258" s="237"/>
      <c r="L258" s="238"/>
      <c r="M258" s="239" t="s">
        <v>1</v>
      </c>
      <c r="N258" s="240" t="s">
        <v>40</v>
      </c>
      <c r="O258" s="71"/>
      <c r="P258" s="193">
        <f>O258*H258</f>
        <v>0</v>
      </c>
      <c r="Q258" s="193">
        <v>1.0000000000000001E-5</v>
      </c>
      <c r="R258" s="193">
        <f>Q258*H258</f>
        <v>1.0000000000000001E-5</v>
      </c>
      <c r="S258" s="193">
        <v>0</v>
      </c>
      <c r="T258" s="194">
        <f>S258*H258</f>
        <v>0</v>
      </c>
      <c r="U258" s="34"/>
      <c r="V258" s="34"/>
      <c r="W258" s="34"/>
      <c r="X258" s="34"/>
      <c r="Y258" s="34"/>
      <c r="Z258" s="34"/>
      <c r="AA258" s="34"/>
      <c r="AB258" s="34"/>
      <c r="AC258" s="34"/>
      <c r="AD258" s="34"/>
      <c r="AE258" s="34"/>
      <c r="AR258" s="195" t="s">
        <v>274</v>
      </c>
      <c r="AT258" s="195" t="s">
        <v>271</v>
      </c>
      <c r="AU258" s="195" t="s">
        <v>141</v>
      </c>
      <c r="AY258" s="17" t="s">
        <v>133</v>
      </c>
      <c r="BE258" s="196">
        <f>IF(N258="základní",J258,0)</f>
        <v>0</v>
      </c>
      <c r="BF258" s="196">
        <f>IF(N258="snížená",J258,0)</f>
        <v>0</v>
      </c>
      <c r="BG258" s="196">
        <f>IF(N258="zákl. přenesená",J258,0)</f>
        <v>0</v>
      </c>
      <c r="BH258" s="196">
        <f>IF(N258="sníž. přenesená",J258,0)</f>
        <v>0</v>
      </c>
      <c r="BI258" s="196">
        <f>IF(N258="nulová",J258,0)</f>
        <v>0</v>
      </c>
      <c r="BJ258" s="17" t="s">
        <v>141</v>
      </c>
      <c r="BK258" s="196">
        <f>ROUND(I258*H258,2)</f>
        <v>0</v>
      </c>
      <c r="BL258" s="17" t="s">
        <v>227</v>
      </c>
      <c r="BM258" s="195" t="s">
        <v>334</v>
      </c>
    </row>
    <row r="259" spans="1:65" s="2" customFormat="1" ht="24.2" customHeight="1">
      <c r="A259" s="34"/>
      <c r="B259" s="35"/>
      <c r="C259" s="183" t="s">
        <v>335</v>
      </c>
      <c r="D259" s="183" t="s">
        <v>136</v>
      </c>
      <c r="E259" s="184" t="s">
        <v>336</v>
      </c>
      <c r="F259" s="185" t="s">
        <v>337</v>
      </c>
      <c r="G259" s="186" t="s">
        <v>230</v>
      </c>
      <c r="H259" s="187">
        <v>4.0000000000000001E-3</v>
      </c>
      <c r="I259" s="188"/>
      <c r="J259" s="189">
        <f>ROUND(I259*H259,2)</f>
        <v>0</v>
      </c>
      <c r="K259" s="190"/>
      <c r="L259" s="39"/>
      <c r="M259" s="191" t="s">
        <v>1</v>
      </c>
      <c r="N259" s="192" t="s">
        <v>40</v>
      </c>
      <c r="O259" s="71"/>
      <c r="P259" s="193">
        <f>O259*H259</f>
        <v>0</v>
      </c>
      <c r="Q259" s="193">
        <v>0</v>
      </c>
      <c r="R259" s="193">
        <f>Q259*H259</f>
        <v>0</v>
      </c>
      <c r="S259" s="193">
        <v>0</v>
      </c>
      <c r="T259" s="194">
        <f>S259*H259</f>
        <v>0</v>
      </c>
      <c r="U259" s="34"/>
      <c r="V259" s="34"/>
      <c r="W259" s="34"/>
      <c r="X259" s="34"/>
      <c r="Y259" s="34"/>
      <c r="Z259" s="34"/>
      <c r="AA259" s="34"/>
      <c r="AB259" s="34"/>
      <c r="AC259" s="34"/>
      <c r="AD259" s="34"/>
      <c r="AE259" s="34"/>
      <c r="AR259" s="195" t="s">
        <v>227</v>
      </c>
      <c r="AT259" s="195" t="s">
        <v>136</v>
      </c>
      <c r="AU259" s="195" t="s">
        <v>141</v>
      </c>
      <c r="AY259" s="17" t="s">
        <v>133</v>
      </c>
      <c r="BE259" s="196">
        <f>IF(N259="základní",J259,0)</f>
        <v>0</v>
      </c>
      <c r="BF259" s="196">
        <f>IF(N259="snížená",J259,0)</f>
        <v>0</v>
      </c>
      <c r="BG259" s="196">
        <f>IF(N259="zákl. přenesená",J259,0)</f>
        <v>0</v>
      </c>
      <c r="BH259" s="196">
        <f>IF(N259="sníž. přenesená",J259,0)</f>
        <v>0</v>
      </c>
      <c r="BI259" s="196">
        <f>IF(N259="nulová",J259,0)</f>
        <v>0</v>
      </c>
      <c r="BJ259" s="17" t="s">
        <v>141</v>
      </c>
      <c r="BK259" s="196">
        <f>ROUND(I259*H259,2)</f>
        <v>0</v>
      </c>
      <c r="BL259" s="17" t="s">
        <v>227</v>
      </c>
      <c r="BM259" s="195" t="s">
        <v>338</v>
      </c>
    </row>
    <row r="260" spans="1:65" s="2" customFormat="1" ht="24.2" customHeight="1">
      <c r="A260" s="34"/>
      <c r="B260" s="35"/>
      <c r="C260" s="183" t="s">
        <v>339</v>
      </c>
      <c r="D260" s="183" t="s">
        <v>136</v>
      </c>
      <c r="E260" s="184" t="s">
        <v>340</v>
      </c>
      <c r="F260" s="185" t="s">
        <v>341</v>
      </c>
      <c r="G260" s="186" t="s">
        <v>230</v>
      </c>
      <c r="H260" s="187">
        <v>4.0000000000000001E-3</v>
      </c>
      <c r="I260" s="188"/>
      <c r="J260" s="189">
        <f>ROUND(I260*H260,2)</f>
        <v>0</v>
      </c>
      <c r="K260" s="190"/>
      <c r="L260" s="39"/>
      <c r="M260" s="191" t="s">
        <v>1</v>
      </c>
      <c r="N260" s="192" t="s">
        <v>40</v>
      </c>
      <c r="O260" s="71"/>
      <c r="P260" s="193">
        <f>O260*H260</f>
        <v>0</v>
      </c>
      <c r="Q260" s="193">
        <v>0</v>
      </c>
      <c r="R260" s="193">
        <f>Q260*H260</f>
        <v>0</v>
      </c>
      <c r="S260" s="193">
        <v>0</v>
      </c>
      <c r="T260" s="194">
        <f>S260*H260</f>
        <v>0</v>
      </c>
      <c r="U260" s="34"/>
      <c r="V260" s="34"/>
      <c r="W260" s="34"/>
      <c r="X260" s="34"/>
      <c r="Y260" s="34"/>
      <c r="Z260" s="34"/>
      <c r="AA260" s="34"/>
      <c r="AB260" s="34"/>
      <c r="AC260" s="34"/>
      <c r="AD260" s="34"/>
      <c r="AE260" s="34"/>
      <c r="AR260" s="195" t="s">
        <v>227</v>
      </c>
      <c r="AT260" s="195" t="s">
        <v>136</v>
      </c>
      <c r="AU260" s="195" t="s">
        <v>141</v>
      </c>
      <c r="AY260" s="17" t="s">
        <v>133</v>
      </c>
      <c r="BE260" s="196">
        <f>IF(N260="základní",J260,0)</f>
        <v>0</v>
      </c>
      <c r="BF260" s="196">
        <f>IF(N260="snížená",J260,0)</f>
        <v>0</v>
      </c>
      <c r="BG260" s="196">
        <f>IF(N260="zákl. přenesená",J260,0)</f>
        <v>0</v>
      </c>
      <c r="BH260" s="196">
        <f>IF(N260="sníž. přenesená",J260,0)</f>
        <v>0</v>
      </c>
      <c r="BI260" s="196">
        <f>IF(N260="nulová",J260,0)</f>
        <v>0</v>
      </c>
      <c r="BJ260" s="17" t="s">
        <v>141</v>
      </c>
      <c r="BK260" s="196">
        <f>ROUND(I260*H260,2)</f>
        <v>0</v>
      </c>
      <c r="BL260" s="17" t="s">
        <v>227</v>
      </c>
      <c r="BM260" s="195" t="s">
        <v>342</v>
      </c>
    </row>
    <row r="261" spans="1:65" s="12" customFormat="1" ht="22.9" customHeight="1">
      <c r="B261" s="167"/>
      <c r="C261" s="168"/>
      <c r="D261" s="169" t="s">
        <v>73</v>
      </c>
      <c r="E261" s="181" t="s">
        <v>343</v>
      </c>
      <c r="F261" s="181" t="s">
        <v>344</v>
      </c>
      <c r="G261" s="168"/>
      <c r="H261" s="168"/>
      <c r="I261" s="171"/>
      <c r="J261" s="182">
        <f>BK261</f>
        <v>0</v>
      </c>
      <c r="K261" s="168"/>
      <c r="L261" s="173"/>
      <c r="M261" s="174"/>
      <c r="N261" s="175"/>
      <c r="O261" s="175"/>
      <c r="P261" s="176">
        <f>SUM(P262:P283)</f>
        <v>0</v>
      </c>
      <c r="Q261" s="175"/>
      <c r="R261" s="176">
        <f>SUM(R262:R283)</f>
        <v>1.3800000000000002E-3</v>
      </c>
      <c r="S261" s="175"/>
      <c r="T261" s="177">
        <f>SUM(T262:T283)</f>
        <v>1.234E-2</v>
      </c>
      <c r="AR261" s="178" t="s">
        <v>141</v>
      </c>
      <c r="AT261" s="179" t="s">
        <v>73</v>
      </c>
      <c r="AU261" s="179" t="s">
        <v>82</v>
      </c>
      <c r="AY261" s="178" t="s">
        <v>133</v>
      </c>
      <c r="BK261" s="180">
        <f>SUM(BK262:BK283)</f>
        <v>0</v>
      </c>
    </row>
    <row r="262" spans="1:65" s="2" customFormat="1" ht="24.2" customHeight="1">
      <c r="A262" s="34"/>
      <c r="B262" s="35"/>
      <c r="C262" s="183" t="s">
        <v>345</v>
      </c>
      <c r="D262" s="183" t="s">
        <v>136</v>
      </c>
      <c r="E262" s="184" t="s">
        <v>346</v>
      </c>
      <c r="F262" s="185" t="s">
        <v>347</v>
      </c>
      <c r="G262" s="186" t="s">
        <v>179</v>
      </c>
      <c r="H262" s="187">
        <v>2</v>
      </c>
      <c r="I262" s="188"/>
      <c r="J262" s="189">
        <f>ROUND(I262*H262,2)</f>
        <v>0</v>
      </c>
      <c r="K262" s="190"/>
      <c r="L262" s="39"/>
      <c r="M262" s="191" t="s">
        <v>1</v>
      </c>
      <c r="N262" s="192" t="s">
        <v>40</v>
      </c>
      <c r="O262" s="71"/>
      <c r="P262" s="193">
        <f>O262*H262</f>
        <v>0</v>
      </c>
      <c r="Q262" s="193">
        <v>0</v>
      </c>
      <c r="R262" s="193">
        <f>Q262*H262</f>
        <v>0</v>
      </c>
      <c r="S262" s="193">
        <v>0</v>
      </c>
      <c r="T262" s="194">
        <f>S262*H262</f>
        <v>0</v>
      </c>
      <c r="U262" s="34"/>
      <c r="V262" s="34"/>
      <c r="W262" s="34"/>
      <c r="X262" s="34"/>
      <c r="Y262" s="34"/>
      <c r="Z262" s="34"/>
      <c r="AA262" s="34"/>
      <c r="AB262" s="34"/>
      <c r="AC262" s="34"/>
      <c r="AD262" s="34"/>
      <c r="AE262" s="34"/>
      <c r="AR262" s="195" t="s">
        <v>227</v>
      </c>
      <c r="AT262" s="195" t="s">
        <v>136</v>
      </c>
      <c r="AU262" s="195" t="s">
        <v>141</v>
      </c>
      <c r="AY262" s="17" t="s">
        <v>133</v>
      </c>
      <c r="BE262" s="196">
        <f>IF(N262="základní",J262,0)</f>
        <v>0</v>
      </c>
      <c r="BF262" s="196">
        <f>IF(N262="snížená",J262,0)</f>
        <v>0</v>
      </c>
      <c r="BG262" s="196">
        <f>IF(N262="zákl. přenesená",J262,0)</f>
        <v>0</v>
      </c>
      <c r="BH262" s="196">
        <f>IF(N262="sníž. přenesená",J262,0)</f>
        <v>0</v>
      </c>
      <c r="BI262" s="196">
        <f>IF(N262="nulová",J262,0)</f>
        <v>0</v>
      </c>
      <c r="BJ262" s="17" t="s">
        <v>141</v>
      </c>
      <c r="BK262" s="196">
        <f>ROUND(I262*H262,2)</f>
        <v>0</v>
      </c>
      <c r="BL262" s="17" t="s">
        <v>227</v>
      </c>
      <c r="BM262" s="195" t="s">
        <v>348</v>
      </c>
    </row>
    <row r="263" spans="1:65" s="2" customFormat="1" ht="21.75" customHeight="1">
      <c r="A263" s="34"/>
      <c r="B263" s="35"/>
      <c r="C263" s="183" t="s">
        <v>349</v>
      </c>
      <c r="D263" s="183" t="s">
        <v>136</v>
      </c>
      <c r="E263" s="184" t="s">
        <v>350</v>
      </c>
      <c r="F263" s="185" t="s">
        <v>351</v>
      </c>
      <c r="G263" s="186" t="s">
        <v>179</v>
      </c>
      <c r="H263" s="187">
        <v>4</v>
      </c>
      <c r="I263" s="188"/>
      <c r="J263" s="189">
        <f>ROUND(I263*H263,2)</f>
        <v>0</v>
      </c>
      <c r="K263" s="190"/>
      <c r="L263" s="39"/>
      <c r="M263" s="191" t="s">
        <v>1</v>
      </c>
      <c r="N263" s="192" t="s">
        <v>40</v>
      </c>
      <c r="O263" s="71"/>
      <c r="P263" s="193">
        <f>O263*H263</f>
        <v>0</v>
      </c>
      <c r="Q263" s="193">
        <v>0</v>
      </c>
      <c r="R263" s="193">
        <f>Q263*H263</f>
        <v>0</v>
      </c>
      <c r="S263" s="193">
        <v>5.2999999999999998E-4</v>
      </c>
      <c r="T263" s="194">
        <f>S263*H263</f>
        <v>2.1199999999999999E-3</v>
      </c>
      <c r="U263" s="34"/>
      <c r="V263" s="34"/>
      <c r="W263" s="34"/>
      <c r="X263" s="34"/>
      <c r="Y263" s="34"/>
      <c r="Z263" s="34"/>
      <c r="AA263" s="34"/>
      <c r="AB263" s="34"/>
      <c r="AC263" s="34"/>
      <c r="AD263" s="34"/>
      <c r="AE263" s="34"/>
      <c r="AR263" s="195" t="s">
        <v>227</v>
      </c>
      <c r="AT263" s="195" t="s">
        <v>136</v>
      </c>
      <c r="AU263" s="195" t="s">
        <v>141</v>
      </c>
      <c r="AY263" s="17" t="s">
        <v>133</v>
      </c>
      <c r="BE263" s="196">
        <f>IF(N263="základní",J263,0)</f>
        <v>0</v>
      </c>
      <c r="BF263" s="196">
        <f>IF(N263="snížená",J263,0)</f>
        <v>0</v>
      </c>
      <c r="BG263" s="196">
        <f>IF(N263="zákl. přenesená",J263,0)</f>
        <v>0</v>
      </c>
      <c r="BH263" s="196">
        <f>IF(N263="sníž. přenesená",J263,0)</f>
        <v>0</v>
      </c>
      <c r="BI263" s="196">
        <f>IF(N263="nulová",J263,0)</f>
        <v>0</v>
      </c>
      <c r="BJ263" s="17" t="s">
        <v>141</v>
      </c>
      <c r="BK263" s="196">
        <f>ROUND(I263*H263,2)</f>
        <v>0</v>
      </c>
      <c r="BL263" s="17" t="s">
        <v>227</v>
      </c>
      <c r="BM263" s="195" t="s">
        <v>352</v>
      </c>
    </row>
    <row r="264" spans="1:65" s="13" customFormat="1" ht="11.25">
      <c r="B264" s="197"/>
      <c r="C264" s="198"/>
      <c r="D264" s="199" t="s">
        <v>143</v>
      </c>
      <c r="E264" s="200" t="s">
        <v>1</v>
      </c>
      <c r="F264" s="201" t="s">
        <v>353</v>
      </c>
      <c r="G264" s="198"/>
      <c r="H264" s="200" t="s">
        <v>1</v>
      </c>
      <c r="I264" s="202"/>
      <c r="J264" s="198"/>
      <c r="K264" s="198"/>
      <c r="L264" s="203"/>
      <c r="M264" s="204"/>
      <c r="N264" s="205"/>
      <c r="O264" s="205"/>
      <c r="P264" s="205"/>
      <c r="Q264" s="205"/>
      <c r="R264" s="205"/>
      <c r="S264" s="205"/>
      <c r="T264" s="206"/>
      <c r="AT264" s="207" t="s">
        <v>143</v>
      </c>
      <c r="AU264" s="207" t="s">
        <v>141</v>
      </c>
      <c r="AV264" s="13" t="s">
        <v>82</v>
      </c>
      <c r="AW264" s="13" t="s">
        <v>32</v>
      </c>
      <c r="AX264" s="13" t="s">
        <v>74</v>
      </c>
      <c r="AY264" s="207" t="s">
        <v>133</v>
      </c>
    </row>
    <row r="265" spans="1:65" s="14" customFormat="1" ht="11.25">
      <c r="B265" s="208"/>
      <c r="C265" s="209"/>
      <c r="D265" s="199" t="s">
        <v>143</v>
      </c>
      <c r="E265" s="210" t="s">
        <v>1</v>
      </c>
      <c r="F265" s="211" t="s">
        <v>354</v>
      </c>
      <c r="G265" s="209"/>
      <c r="H265" s="212">
        <v>4</v>
      </c>
      <c r="I265" s="213"/>
      <c r="J265" s="209"/>
      <c r="K265" s="209"/>
      <c r="L265" s="214"/>
      <c r="M265" s="215"/>
      <c r="N265" s="216"/>
      <c r="O265" s="216"/>
      <c r="P265" s="216"/>
      <c r="Q265" s="216"/>
      <c r="R265" s="216"/>
      <c r="S265" s="216"/>
      <c r="T265" s="217"/>
      <c r="AT265" s="218" t="s">
        <v>143</v>
      </c>
      <c r="AU265" s="218" t="s">
        <v>141</v>
      </c>
      <c r="AV265" s="14" t="s">
        <v>141</v>
      </c>
      <c r="AW265" s="14" t="s">
        <v>32</v>
      </c>
      <c r="AX265" s="14" t="s">
        <v>82</v>
      </c>
      <c r="AY265" s="218" t="s">
        <v>133</v>
      </c>
    </row>
    <row r="266" spans="1:65" s="2" customFormat="1" ht="24.2" customHeight="1">
      <c r="A266" s="34"/>
      <c r="B266" s="35"/>
      <c r="C266" s="183" t="s">
        <v>355</v>
      </c>
      <c r="D266" s="183" t="s">
        <v>136</v>
      </c>
      <c r="E266" s="184" t="s">
        <v>356</v>
      </c>
      <c r="F266" s="185" t="s">
        <v>357</v>
      </c>
      <c r="G266" s="186" t="s">
        <v>179</v>
      </c>
      <c r="H266" s="187">
        <v>2</v>
      </c>
      <c r="I266" s="188"/>
      <c r="J266" s="189">
        <f>ROUND(I266*H266,2)</f>
        <v>0</v>
      </c>
      <c r="K266" s="190"/>
      <c r="L266" s="39"/>
      <c r="M266" s="191" t="s">
        <v>1</v>
      </c>
      <c r="N266" s="192" t="s">
        <v>40</v>
      </c>
      <c r="O266" s="71"/>
      <c r="P266" s="193">
        <f>O266*H266</f>
        <v>0</v>
      </c>
      <c r="Q266" s="193">
        <v>0</v>
      </c>
      <c r="R266" s="193">
        <f>Q266*H266</f>
        <v>0</v>
      </c>
      <c r="S266" s="193">
        <v>5.11E-3</v>
      </c>
      <c r="T266" s="194">
        <f>S266*H266</f>
        <v>1.022E-2</v>
      </c>
      <c r="U266" s="34"/>
      <c r="V266" s="34"/>
      <c r="W266" s="34"/>
      <c r="X266" s="34"/>
      <c r="Y266" s="34"/>
      <c r="Z266" s="34"/>
      <c r="AA266" s="34"/>
      <c r="AB266" s="34"/>
      <c r="AC266" s="34"/>
      <c r="AD266" s="34"/>
      <c r="AE266" s="34"/>
      <c r="AR266" s="195" t="s">
        <v>227</v>
      </c>
      <c r="AT266" s="195" t="s">
        <v>136</v>
      </c>
      <c r="AU266" s="195" t="s">
        <v>141</v>
      </c>
      <c r="AY266" s="17" t="s">
        <v>133</v>
      </c>
      <c r="BE266" s="196">
        <f>IF(N266="základní",J266,0)</f>
        <v>0</v>
      </c>
      <c r="BF266" s="196">
        <f>IF(N266="snížená",J266,0)</f>
        <v>0</v>
      </c>
      <c r="BG266" s="196">
        <f>IF(N266="zákl. přenesená",J266,0)</f>
        <v>0</v>
      </c>
      <c r="BH266" s="196">
        <f>IF(N266="sníž. přenesená",J266,0)</f>
        <v>0</v>
      </c>
      <c r="BI266" s="196">
        <f>IF(N266="nulová",J266,0)</f>
        <v>0</v>
      </c>
      <c r="BJ266" s="17" t="s">
        <v>141</v>
      </c>
      <c r="BK266" s="196">
        <f>ROUND(I266*H266,2)</f>
        <v>0</v>
      </c>
      <c r="BL266" s="17" t="s">
        <v>227</v>
      </c>
      <c r="BM266" s="195" t="s">
        <v>358</v>
      </c>
    </row>
    <row r="267" spans="1:65" s="13" customFormat="1" ht="11.25">
      <c r="B267" s="197"/>
      <c r="C267" s="198"/>
      <c r="D267" s="199" t="s">
        <v>143</v>
      </c>
      <c r="E267" s="200" t="s">
        <v>1</v>
      </c>
      <c r="F267" s="201" t="s">
        <v>359</v>
      </c>
      <c r="G267" s="198"/>
      <c r="H267" s="200" t="s">
        <v>1</v>
      </c>
      <c r="I267" s="202"/>
      <c r="J267" s="198"/>
      <c r="K267" s="198"/>
      <c r="L267" s="203"/>
      <c r="M267" s="204"/>
      <c r="N267" s="205"/>
      <c r="O267" s="205"/>
      <c r="P267" s="205"/>
      <c r="Q267" s="205"/>
      <c r="R267" s="205"/>
      <c r="S267" s="205"/>
      <c r="T267" s="206"/>
      <c r="AT267" s="207" t="s">
        <v>143</v>
      </c>
      <c r="AU267" s="207" t="s">
        <v>141</v>
      </c>
      <c r="AV267" s="13" t="s">
        <v>82</v>
      </c>
      <c r="AW267" s="13" t="s">
        <v>32</v>
      </c>
      <c r="AX267" s="13" t="s">
        <v>74</v>
      </c>
      <c r="AY267" s="207" t="s">
        <v>133</v>
      </c>
    </row>
    <row r="268" spans="1:65" s="14" customFormat="1" ht="11.25">
      <c r="B268" s="208"/>
      <c r="C268" s="209"/>
      <c r="D268" s="199" t="s">
        <v>143</v>
      </c>
      <c r="E268" s="210" t="s">
        <v>1</v>
      </c>
      <c r="F268" s="211" t="s">
        <v>82</v>
      </c>
      <c r="G268" s="209"/>
      <c r="H268" s="212">
        <v>1</v>
      </c>
      <c r="I268" s="213"/>
      <c r="J268" s="209"/>
      <c r="K268" s="209"/>
      <c r="L268" s="214"/>
      <c r="M268" s="215"/>
      <c r="N268" s="216"/>
      <c r="O268" s="216"/>
      <c r="P268" s="216"/>
      <c r="Q268" s="216"/>
      <c r="R268" s="216"/>
      <c r="S268" s="216"/>
      <c r="T268" s="217"/>
      <c r="AT268" s="218" t="s">
        <v>143</v>
      </c>
      <c r="AU268" s="218" t="s">
        <v>141</v>
      </c>
      <c r="AV268" s="14" t="s">
        <v>141</v>
      </c>
      <c r="AW268" s="14" t="s">
        <v>32</v>
      </c>
      <c r="AX268" s="14" t="s">
        <v>74</v>
      </c>
      <c r="AY268" s="218" t="s">
        <v>133</v>
      </c>
    </row>
    <row r="269" spans="1:65" s="13" customFormat="1" ht="11.25">
      <c r="B269" s="197"/>
      <c r="C269" s="198"/>
      <c r="D269" s="199" t="s">
        <v>143</v>
      </c>
      <c r="E269" s="200" t="s">
        <v>1</v>
      </c>
      <c r="F269" s="201" t="s">
        <v>360</v>
      </c>
      <c r="G269" s="198"/>
      <c r="H269" s="200" t="s">
        <v>1</v>
      </c>
      <c r="I269" s="202"/>
      <c r="J269" s="198"/>
      <c r="K269" s="198"/>
      <c r="L269" s="203"/>
      <c r="M269" s="204"/>
      <c r="N269" s="205"/>
      <c r="O269" s="205"/>
      <c r="P269" s="205"/>
      <c r="Q269" s="205"/>
      <c r="R269" s="205"/>
      <c r="S269" s="205"/>
      <c r="T269" s="206"/>
      <c r="AT269" s="207" t="s">
        <v>143</v>
      </c>
      <c r="AU269" s="207" t="s">
        <v>141</v>
      </c>
      <c r="AV269" s="13" t="s">
        <v>82</v>
      </c>
      <c r="AW269" s="13" t="s">
        <v>32</v>
      </c>
      <c r="AX269" s="13" t="s">
        <v>74</v>
      </c>
      <c r="AY269" s="207" t="s">
        <v>133</v>
      </c>
    </row>
    <row r="270" spans="1:65" s="14" customFormat="1" ht="11.25">
      <c r="B270" s="208"/>
      <c r="C270" s="209"/>
      <c r="D270" s="199" t="s">
        <v>143</v>
      </c>
      <c r="E270" s="210" t="s">
        <v>1</v>
      </c>
      <c r="F270" s="211" t="s">
        <v>82</v>
      </c>
      <c r="G270" s="209"/>
      <c r="H270" s="212">
        <v>1</v>
      </c>
      <c r="I270" s="213"/>
      <c r="J270" s="209"/>
      <c r="K270" s="209"/>
      <c r="L270" s="214"/>
      <c r="M270" s="215"/>
      <c r="N270" s="216"/>
      <c r="O270" s="216"/>
      <c r="P270" s="216"/>
      <c r="Q270" s="216"/>
      <c r="R270" s="216"/>
      <c r="S270" s="216"/>
      <c r="T270" s="217"/>
      <c r="AT270" s="218" t="s">
        <v>143</v>
      </c>
      <c r="AU270" s="218" t="s">
        <v>141</v>
      </c>
      <c r="AV270" s="14" t="s">
        <v>141</v>
      </c>
      <c r="AW270" s="14" t="s">
        <v>32</v>
      </c>
      <c r="AX270" s="14" t="s">
        <v>74</v>
      </c>
      <c r="AY270" s="218" t="s">
        <v>133</v>
      </c>
    </row>
    <row r="271" spans="1:65" s="15" customFormat="1" ht="11.25">
      <c r="B271" s="219"/>
      <c r="C271" s="220"/>
      <c r="D271" s="199" t="s">
        <v>143</v>
      </c>
      <c r="E271" s="221" t="s">
        <v>1</v>
      </c>
      <c r="F271" s="222" t="s">
        <v>152</v>
      </c>
      <c r="G271" s="220"/>
      <c r="H271" s="223">
        <v>2</v>
      </c>
      <c r="I271" s="224"/>
      <c r="J271" s="220"/>
      <c r="K271" s="220"/>
      <c r="L271" s="225"/>
      <c r="M271" s="226"/>
      <c r="N271" s="227"/>
      <c r="O271" s="227"/>
      <c r="P271" s="227"/>
      <c r="Q271" s="227"/>
      <c r="R271" s="227"/>
      <c r="S271" s="227"/>
      <c r="T271" s="228"/>
      <c r="AT271" s="229" t="s">
        <v>143</v>
      </c>
      <c r="AU271" s="229" t="s">
        <v>141</v>
      </c>
      <c r="AV271" s="15" t="s">
        <v>140</v>
      </c>
      <c r="AW271" s="15" t="s">
        <v>32</v>
      </c>
      <c r="AX271" s="15" t="s">
        <v>82</v>
      </c>
      <c r="AY271" s="229" t="s">
        <v>133</v>
      </c>
    </row>
    <row r="272" spans="1:65" s="2" customFormat="1" ht="21.75" customHeight="1">
      <c r="A272" s="34"/>
      <c r="B272" s="35"/>
      <c r="C272" s="183" t="s">
        <v>361</v>
      </c>
      <c r="D272" s="183" t="s">
        <v>136</v>
      </c>
      <c r="E272" s="184" t="s">
        <v>362</v>
      </c>
      <c r="F272" s="185" t="s">
        <v>363</v>
      </c>
      <c r="G272" s="186" t="s">
        <v>179</v>
      </c>
      <c r="H272" s="187">
        <v>4</v>
      </c>
      <c r="I272" s="188"/>
      <c r="J272" s="189">
        <f>ROUND(I272*H272,2)</f>
        <v>0</v>
      </c>
      <c r="K272" s="190"/>
      <c r="L272" s="39"/>
      <c r="M272" s="191" t="s">
        <v>1</v>
      </c>
      <c r="N272" s="192" t="s">
        <v>40</v>
      </c>
      <c r="O272" s="71"/>
      <c r="P272" s="193">
        <f>O272*H272</f>
        <v>0</v>
      </c>
      <c r="Q272" s="193">
        <v>2.1000000000000001E-4</v>
      </c>
      <c r="R272" s="193">
        <f>Q272*H272</f>
        <v>8.4000000000000003E-4</v>
      </c>
      <c r="S272" s="193">
        <v>0</v>
      </c>
      <c r="T272" s="194">
        <f>S272*H272</f>
        <v>0</v>
      </c>
      <c r="U272" s="34"/>
      <c r="V272" s="34"/>
      <c r="W272" s="34"/>
      <c r="X272" s="34"/>
      <c r="Y272" s="34"/>
      <c r="Z272" s="34"/>
      <c r="AA272" s="34"/>
      <c r="AB272" s="34"/>
      <c r="AC272" s="34"/>
      <c r="AD272" s="34"/>
      <c r="AE272" s="34"/>
      <c r="AR272" s="195" t="s">
        <v>227</v>
      </c>
      <c r="AT272" s="195" t="s">
        <v>136</v>
      </c>
      <c r="AU272" s="195" t="s">
        <v>141</v>
      </c>
      <c r="AY272" s="17" t="s">
        <v>133</v>
      </c>
      <c r="BE272" s="196">
        <f>IF(N272="základní",J272,0)</f>
        <v>0</v>
      </c>
      <c r="BF272" s="196">
        <f>IF(N272="snížená",J272,0)</f>
        <v>0</v>
      </c>
      <c r="BG272" s="196">
        <f>IF(N272="zákl. přenesená",J272,0)</f>
        <v>0</v>
      </c>
      <c r="BH272" s="196">
        <f>IF(N272="sníž. přenesená",J272,0)</f>
        <v>0</v>
      </c>
      <c r="BI272" s="196">
        <f>IF(N272="nulová",J272,0)</f>
        <v>0</v>
      </c>
      <c r="BJ272" s="17" t="s">
        <v>141</v>
      </c>
      <c r="BK272" s="196">
        <f>ROUND(I272*H272,2)</f>
        <v>0</v>
      </c>
      <c r="BL272" s="17" t="s">
        <v>227</v>
      </c>
      <c r="BM272" s="195" t="s">
        <v>364</v>
      </c>
    </row>
    <row r="273" spans="1:65" s="13" customFormat="1" ht="11.25">
      <c r="B273" s="197"/>
      <c r="C273" s="198"/>
      <c r="D273" s="199" t="s">
        <v>143</v>
      </c>
      <c r="E273" s="200" t="s">
        <v>1</v>
      </c>
      <c r="F273" s="201" t="s">
        <v>148</v>
      </c>
      <c r="G273" s="198"/>
      <c r="H273" s="200" t="s">
        <v>1</v>
      </c>
      <c r="I273" s="202"/>
      <c r="J273" s="198"/>
      <c r="K273" s="198"/>
      <c r="L273" s="203"/>
      <c r="M273" s="204"/>
      <c r="N273" s="205"/>
      <c r="O273" s="205"/>
      <c r="P273" s="205"/>
      <c r="Q273" s="205"/>
      <c r="R273" s="205"/>
      <c r="S273" s="205"/>
      <c r="T273" s="206"/>
      <c r="AT273" s="207" t="s">
        <v>143</v>
      </c>
      <c r="AU273" s="207" t="s">
        <v>141</v>
      </c>
      <c r="AV273" s="13" t="s">
        <v>82</v>
      </c>
      <c r="AW273" s="13" t="s">
        <v>32</v>
      </c>
      <c r="AX273" s="13" t="s">
        <v>74</v>
      </c>
      <c r="AY273" s="207" t="s">
        <v>133</v>
      </c>
    </row>
    <row r="274" spans="1:65" s="14" customFormat="1" ht="11.25">
      <c r="B274" s="208"/>
      <c r="C274" s="209"/>
      <c r="D274" s="199" t="s">
        <v>143</v>
      </c>
      <c r="E274" s="210" t="s">
        <v>1</v>
      </c>
      <c r="F274" s="211" t="s">
        <v>141</v>
      </c>
      <c r="G274" s="209"/>
      <c r="H274" s="212">
        <v>2</v>
      </c>
      <c r="I274" s="213"/>
      <c r="J274" s="209"/>
      <c r="K274" s="209"/>
      <c r="L274" s="214"/>
      <c r="M274" s="215"/>
      <c r="N274" s="216"/>
      <c r="O274" s="216"/>
      <c r="P274" s="216"/>
      <c r="Q274" s="216"/>
      <c r="R274" s="216"/>
      <c r="S274" s="216"/>
      <c r="T274" s="217"/>
      <c r="AT274" s="218" t="s">
        <v>143</v>
      </c>
      <c r="AU274" s="218" t="s">
        <v>141</v>
      </c>
      <c r="AV274" s="14" t="s">
        <v>141</v>
      </c>
      <c r="AW274" s="14" t="s">
        <v>32</v>
      </c>
      <c r="AX274" s="14" t="s">
        <v>74</v>
      </c>
      <c r="AY274" s="218" t="s">
        <v>133</v>
      </c>
    </row>
    <row r="275" spans="1:65" s="13" customFormat="1" ht="11.25">
      <c r="B275" s="197"/>
      <c r="C275" s="198"/>
      <c r="D275" s="199" t="s">
        <v>143</v>
      </c>
      <c r="E275" s="200" t="s">
        <v>1</v>
      </c>
      <c r="F275" s="201" t="s">
        <v>365</v>
      </c>
      <c r="G275" s="198"/>
      <c r="H275" s="200" t="s">
        <v>1</v>
      </c>
      <c r="I275" s="202"/>
      <c r="J275" s="198"/>
      <c r="K275" s="198"/>
      <c r="L275" s="203"/>
      <c r="M275" s="204"/>
      <c r="N275" s="205"/>
      <c r="O275" s="205"/>
      <c r="P275" s="205"/>
      <c r="Q275" s="205"/>
      <c r="R275" s="205"/>
      <c r="S275" s="205"/>
      <c r="T275" s="206"/>
      <c r="AT275" s="207" t="s">
        <v>143</v>
      </c>
      <c r="AU275" s="207" t="s">
        <v>141</v>
      </c>
      <c r="AV275" s="13" t="s">
        <v>82</v>
      </c>
      <c r="AW275" s="13" t="s">
        <v>32</v>
      </c>
      <c r="AX275" s="13" t="s">
        <v>74</v>
      </c>
      <c r="AY275" s="207" t="s">
        <v>133</v>
      </c>
    </row>
    <row r="276" spans="1:65" s="14" customFormat="1" ht="11.25">
      <c r="B276" s="208"/>
      <c r="C276" s="209"/>
      <c r="D276" s="199" t="s">
        <v>143</v>
      </c>
      <c r="E276" s="210" t="s">
        <v>1</v>
      </c>
      <c r="F276" s="211" t="s">
        <v>141</v>
      </c>
      <c r="G276" s="209"/>
      <c r="H276" s="212">
        <v>2</v>
      </c>
      <c r="I276" s="213"/>
      <c r="J276" s="209"/>
      <c r="K276" s="209"/>
      <c r="L276" s="214"/>
      <c r="M276" s="215"/>
      <c r="N276" s="216"/>
      <c r="O276" s="216"/>
      <c r="P276" s="216"/>
      <c r="Q276" s="216"/>
      <c r="R276" s="216"/>
      <c r="S276" s="216"/>
      <c r="T276" s="217"/>
      <c r="AT276" s="218" t="s">
        <v>143</v>
      </c>
      <c r="AU276" s="218" t="s">
        <v>141</v>
      </c>
      <c r="AV276" s="14" t="s">
        <v>141</v>
      </c>
      <c r="AW276" s="14" t="s">
        <v>32</v>
      </c>
      <c r="AX276" s="14" t="s">
        <v>74</v>
      </c>
      <c r="AY276" s="218" t="s">
        <v>133</v>
      </c>
    </row>
    <row r="277" spans="1:65" s="15" customFormat="1" ht="11.25">
      <c r="B277" s="219"/>
      <c r="C277" s="220"/>
      <c r="D277" s="199" t="s">
        <v>143</v>
      </c>
      <c r="E277" s="221" t="s">
        <v>1</v>
      </c>
      <c r="F277" s="222" t="s">
        <v>152</v>
      </c>
      <c r="G277" s="220"/>
      <c r="H277" s="223">
        <v>4</v>
      </c>
      <c r="I277" s="224"/>
      <c r="J277" s="220"/>
      <c r="K277" s="220"/>
      <c r="L277" s="225"/>
      <c r="M277" s="226"/>
      <c r="N277" s="227"/>
      <c r="O277" s="227"/>
      <c r="P277" s="227"/>
      <c r="Q277" s="227"/>
      <c r="R277" s="227"/>
      <c r="S277" s="227"/>
      <c r="T277" s="228"/>
      <c r="AT277" s="229" t="s">
        <v>143</v>
      </c>
      <c r="AU277" s="229" t="s">
        <v>141</v>
      </c>
      <c r="AV277" s="15" t="s">
        <v>140</v>
      </c>
      <c r="AW277" s="15" t="s">
        <v>32</v>
      </c>
      <c r="AX277" s="15" t="s">
        <v>82</v>
      </c>
      <c r="AY277" s="229" t="s">
        <v>133</v>
      </c>
    </row>
    <row r="278" spans="1:65" s="2" customFormat="1" ht="21.75" customHeight="1">
      <c r="A278" s="34"/>
      <c r="B278" s="35"/>
      <c r="C278" s="183" t="s">
        <v>366</v>
      </c>
      <c r="D278" s="183" t="s">
        <v>136</v>
      </c>
      <c r="E278" s="184" t="s">
        <v>367</v>
      </c>
      <c r="F278" s="185" t="s">
        <v>368</v>
      </c>
      <c r="G278" s="186" t="s">
        <v>179</v>
      </c>
      <c r="H278" s="187">
        <v>2</v>
      </c>
      <c r="I278" s="188"/>
      <c r="J278" s="189">
        <f>ROUND(I278*H278,2)</f>
        <v>0</v>
      </c>
      <c r="K278" s="190"/>
      <c r="L278" s="39"/>
      <c r="M278" s="191" t="s">
        <v>1</v>
      </c>
      <c r="N278" s="192" t="s">
        <v>40</v>
      </c>
      <c r="O278" s="71"/>
      <c r="P278" s="193">
        <f>O278*H278</f>
        <v>0</v>
      </c>
      <c r="Q278" s="193">
        <v>2.0000000000000002E-5</v>
      </c>
      <c r="R278" s="193">
        <f>Q278*H278</f>
        <v>4.0000000000000003E-5</v>
      </c>
      <c r="S278" s="193">
        <v>0</v>
      </c>
      <c r="T278" s="194">
        <f>S278*H278</f>
        <v>0</v>
      </c>
      <c r="U278" s="34"/>
      <c r="V278" s="34"/>
      <c r="W278" s="34"/>
      <c r="X278" s="34"/>
      <c r="Y278" s="34"/>
      <c r="Z278" s="34"/>
      <c r="AA278" s="34"/>
      <c r="AB278" s="34"/>
      <c r="AC278" s="34"/>
      <c r="AD278" s="34"/>
      <c r="AE278" s="34"/>
      <c r="AR278" s="195" t="s">
        <v>227</v>
      </c>
      <c r="AT278" s="195" t="s">
        <v>136</v>
      </c>
      <c r="AU278" s="195" t="s">
        <v>141</v>
      </c>
      <c r="AY278" s="17" t="s">
        <v>133</v>
      </c>
      <c r="BE278" s="196">
        <f>IF(N278="základní",J278,0)</f>
        <v>0</v>
      </c>
      <c r="BF278" s="196">
        <f>IF(N278="snížená",J278,0)</f>
        <v>0</v>
      </c>
      <c r="BG278" s="196">
        <f>IF(N278="zákl. přenesená",J278,0)</f>
        <v>0</v>
      </c>
      <c r="BH278" s="196">
        <f>IF(N278="sníž. přenesená",J278,0)</f>
        <v>0</v>
      </c>
      <c r="BI278" s="196">
        <f>IF(N278="nulová",J278,0)</f>
        <v>0</v>
      </c>
      <c r="BJ278" s="17" t="s">
        <v>141</v>
      </c>
      <c r="BK278" s="196">
        <f>ROUND(I278*H278,2)</f>
        <v>0</v>
      </c>
      <c r="BL278" s="17" t="s">
        <v>227</v>
      </c>
      <c r="BM278" s="195" t="s">
        <v>369</v>
      </c>
    </row>
    <row r="279" spans="1:65" s="13" customFormat="1" ht="11.25">
      <c r="B279" s="197"/>
      <c r="C279" s="198"/>
      <c r="D279" s="199" t="s">
        <v>143</v>
      </c>
      <c r="E279" s="200" t="s">
        <v>1</v>
      </c>
      <c r="F279" s="201" t="s">
        <v>370</v>
      </c>
      <c r="G279" s="198"/>
      <c r="H279" s="200" t="s">
        <v>1</v>
      </c>
      <c r="I279" s="202"/>
      <c r="J279" s="198"/>
      <c r="K279" s="198"/>
      <c r="L279" s="203"/>
      <c r="M279" s="204"/>
      <c r="N279" s="205"/>
      <c r="O279" s="205"/>
      <c r="P279" s="205"/>
      <c r="Q279" s="205"/>
      <c r="R279" s="205"/>
      <c r="S279" s="205"/>
      <c r="T279" s="206"/>
      <c r="AT279" s="207" t="s">
        <v>143</v>
      </c>
      <c r="AU279" s="207" t="s">
        <v>141</v>
      </c>
      <c r="AV279" s="13" t="s">
        <v>82</v>
      </c>
      <c r="AW279" s="13" t="s">
        <v>32</v>
      </c>
      <c r="AX279" s="13" t="s">
        <v>74</v>
      </c>
      <c r="AY279" s="207" t="s">
        <v>133</v>
      </c>
    </row>
    <row r="280" spans="1:65" s="14" customFormat="1" ht="11.25">
      <c r="B280" s="208"/>
      <c r="C280" s="209"/>
      <c r="D280" s="199" t="s">
        <v>143</v>
      </c>
      <c r="E280" s="210" t="s">
        <v>1</v>
      </c>
      <c r="F280" s="211" t="s">
        <v>371</v>
      </c>
      <c r="G280" s="209"/>
      <c r="H280" s="212">
        <v>2</v>
      </c>
      <c r="I280" s="213"/>
      <c r="J280" s="209"/>
      <c r="K280" s="209"/>
      <c r="L280" s="214"/>
      <c r="M280" s="215"/>
      <c r="N280" s="216"/>
      <c r="O280" s="216"/>
      <c r="P280" s="216"/>
      <c r="Q280" s="216"/>
      <c r="R280" s="216"/>
      <c r="S280" s="216"/>
      <c r="T280" s="217"/>
      <c r="AT280" s="218" t="s">
        <v>143</v>
      </c>
      <c r="AU280" s="218" t="s">
        <v>141</v>
      </c>
      <c r="AV280" s="14" t="s">
        <v>141</v>
      </c>
      <c r="AW280" s="14" t="s">
        <v>32</v>
      </c>
      <c r="AX280" s="14" t="s">
        <v>82</v>
      </c>
      <c r="AY280" s="218" t="s">
        <v>133</v>
      </c>
    </row>
    <row r="281" spans="1:65" s="2" customFormat="1" ht="16.5" customHeight="1">
      <c r="A281" s="34"/>
      <c r="B281" s="35"/>
      <c r="C281" s="230" t="s">
        <v>372</v>
      </c>
      <c r="D281" s="230" t="s">
        <v>271</v>
      </c>
      <c r="E281" s="231" t="s">
        <v>373</v>
      </c>
      <c r="F281" s="232" t="s">
        <v>374</v>
      </c>
      <c r="G281" s="233" t="s">
        <v>218</v>
      </c>
      <c r="H281" s="234">
        <v>2</v>
      </c>
      <c r="I281" s="235"/>
      <c r="J281" s="236">
        <f>ROUND(I281*H281,2)</f>
        <v>0</v>
      </c>
      <c r="K281" s="237"/>
      <c r="L281" s="238"/>
      <c r="M281" s="239" t="s">
        <v>1</v>
      </c>
      <c r="N281" s="240" t="s">
        <v>40</v>
      </c>
      <c r="O281" s="71"/>
      <c r="P281" s="193">
        <f>O281*H281</f>
        <v>0</v>
      </c>
      <c r="Q281" s="193">
        <v>2.5000000000000001E-4</v>
      </c>
      <c r="R281" s="193">
        <f>Q281*H281</f>
        <v>5.0000000000000001E-4</v>
      </c>
      <c r="S281" s="193">
        <v>0</v>
      </c>
      <c r="T281" s="194">
        <f>S281*H281</f>
        <v>0</v>
      </c>
      <c r="U281" s="34"/>
      <c r="V281" s="34"/>
      <c r="W281" s="34"/>
      <c r="X281" s="34"/>
      <c r="Y281" s="34"/>
      <c r="Z281" s="34"/>
      <c r="AA281" s="34"/>
      <c r="AB281" s="34"/>
      <c r="AC281" s="34"/>
      <c r="AD281" s="34"/>
      <c r="AE281" s="34"/>
      <c r="AR281" s="195" t="s">
        <v>274</v>
      </c>
      <c r="AT281" s="195" t="s">
        <v>271</v>
      </c>
      <c r="AU281" s="195" t="s">
        <v>141</v>
      </c>
      <c r="AY281" s="17" t="s">
        <v>133</v>
      </c>
      <c r="BE281" s="196">
        <f>IF(N281="základní",J281,0)</f>
        <v>0</v>
      </c>
      <c r="BF281" s="196">
        <f>IF(N281="snížená",J281,0)</f>
        <v>0</v>
      </c>
      <c r="BG281" s="196">
        <f>IF(N281="zákl. přenesená",J281,0)</f>
        <v>0</v>
      </c>
      <c r="BH281" s="196">
        <f>IF(N281="sníž. přenesená",J281,0)</f>
        <v>0</v>
      </c>
      <c r="BI281" s="196">
        <f>IF(N281="nulová",J281,0)</f>
        <v>0</v>
      </c>
      <c r="BJ281" s="17" t="s">
        <v>141</v>
      </c>
      <c r="BK281" s="196">
        <f>ROUND(I281*H281,2)</f>
        <v>0</v>
      </c>
      <c r="BL281" s="17" t="s">
        <v>227</v>
      </c>
      <c r="BM281" s="195" t="s">
        <v>375</v>
      </c>
    </row>
    <row r="282" spans="1:65" s="2" customFormat="1" ht="24.2" customHeight="1">
      <c r="A282" s="34"/>
      <c r="B282" s="35"/>
      <c r="C282" s="183" t="s">
        <v>376</v>
      </c>
      <c r="D282" s="183" t="s">
        <v>136</v>
      </c>
      <c r="E282" s="184" t="s">
        <v>377</v>
      </c>
      <c r="F282" s="185" t="s">
        <v>378</v>
      </c>
      <c r="G282" s="186" t="s">
        <v>230</v>
      </c>
      <c r="H282" s="187">
        <v>1E-3</v>
      </c>
      <c r="I282" s="188"/>
      <c r="J282" s="189">
        <f>ROUND(I282*H282,2)</f>
        <v>0</v>
      </c>
      <c r="K282" s="190"/>
      <c r="L282" s="39"/>
      <c r="M282" s="191" t="s">
        <v>1</v>
      </c>
      <c r="N282" s="192" t="s">
        <v>40</v>
      </c>
      <c r="O282" s="71"/>
      <c r="P282" s="193">
        <f>O282*H282</f>
        <v>0</v>
      </c>
      <c r="Q282" s="193">
        <v>0</v>
      </c>
      <c r="R282" s="193">
        <f>Q282*H282</f>
        <v>0</v>
      </c>
      <c r="S282" s="193">
        <v>0</v>
      </c>
      <c r="T282" s="194">
        <f>S282*H282</f>
        <v>0</v>
      </c>
      <c r="U282" s="34"/>
      <c r="V282" s="34"/>
      <c r="W282" s="34"/>
      <c r="X282" s="34"/>
      <c r="Y282" s="34"/>
      <c r="Z282" s="34"/>
      <c r="AA282" s="34"/>
      <c r="AB282" s="34"/>
      <c r="AC282" s="34"/>
      <c r="AD282" s="34"/>
      <c r="AE282" s="34"/>
      <c r="AR282" s="195" t="s">
        <v>227</v>
      </c>
      <c r="AT282" s="195" t="s">
        <v>136</v>
      </c>
      <c r="AU282" s="195" t="s">
        <v>141</v>
      </c>
      <c r="AY282" s="17" t="s">
        <v>133</v>
      </c>
      <c r="BE282" s="196">
        <f>IF(N282="základní",J282,0)</f>
        <v>0</v>
      </c>
      <c r="BF282" s="196">
        <f>IF(N282="snížená",J282,0)</f>
        <v>0</v>
      </c>
      <c r="BG282" s="196">
        <f>IF(N282="zákl. přenesená",J282,0)</f>
        <v>0</v>
      </c>
      <c r="BH282" s="196">
        <f>IF(N282="sníž. přenesená",J282,0)</f>
        <v>0</v>
      </c>
      <c r="BI282" s="196">
        <f>IF(N282="nulová",J282,0)</f>
        <v>0</v>
      </c>
      <c r="BJ282" s="17" t="s">
        <v>141</v>
      </c>
      <c r="BK282" s="196">
        <f>ROUND(I282*H282,2)</f>
        <v>0</v>
      </c>
      <c r="BL282" s="17" t="s">
        <v>227</v>
      </c>
      <c r="BM282" s="195" t="s">
        <v>379</v>
      </c>
    </row>
    <row r="283" spans="1:65" s="2" customFormat="1" ht="24.2" customHeight="1">
      <c r="A283" s="34"/>
      <c r="B283" s="35"/>
      <c r="C283" s="183" t="s">
        <v>380</v>
      </c>
      <c r="D283" s="183" t="s">
        <v>136</v>
      </c>
      <c r="E283" s="184" t="s">
        <v>381</v>
      </c>
      <c r="F283" s="185" t="s">
        <v>382</v>
      </c>
      <c r="G283" s="186" t="s">
        <v>230</v>
      </c>
      <c r="H283" s="187">
        <v>1E-3</v>
      </c>
      <c r="I283" s="188"/>
      <c r="J283" s="189">
        <f>ROUND(I283*H283,2)</f>
        <v>0</v>
      </c>
      <c r="K283" s="190"/>
      <c r="L283" s="39"/>
      <c r="M283" s="191" t="s">
        <v>1</v>
      </c>
      <c r="N283" s="192" t="s">
        <v>40</v>
      </c>
      <c r="O283" s="71"/>
      <c r="P283" s="193">
        <f>O283*H283</f>
        <v>0</v>
      </c>
      <c r="Q283" s="193">
        <v>0</v>
      </c>
      <c r="R283" s="193">
        <f>Q283*H283</f>
        <v>0</v>
      </c>
      <c r="S283" s="193">
        <v>0</v>
      </c>
      <c r="T283" s="194">
        <f>S283*H283</f>
        <v>0</v>
      </c>
      <c r="U283" s="34"/>
      <c r="V283" s="34"/>
      <c r="W283" s="34"/>
      <c r="X283" s="34"/>
      <c r="Y283" s="34"/>
      <c r="Z283" s="34"/>
      <c r="AA283" s="34"/>
      <c r="AB283" s="34"/>
      <c r="AC283" s="34"/>
      <c r="AD283" s="34"/>
      <c r="AE283" s="34"/>
      <c r="AR283" s="195" t="s">
        <v>227</v>
      </c>
      <c r="AT283" s="195" t="s">
        <v>136</v>
      </c>
      <c r="AU283" s="195" t="s">
        <v>141</v>
      </c>
      <c r="AY283" s="17" t="s">
        <v>133</v>
      </c>
      <c r="BE283" s="196">
        <f>IF(N283="základní",J283,0)</f>
        <v>0</v>
      </c>
      <c r="BF283" s="196">
        <f>IF(N283="snížená",J283,0)</f>
        <v>0</v>
      </c>
      <c r="BG283" s="196">
        <f>IF(N283="zákl. přenesená",J283,0)</f>
        <v>0</v>
      </c>
      <c r="BH283" s="196">
        <f>IF(N283="sníž. přenesená",J283,0)</f>
        <v>0</v>
      </c>
      <c r="BI283" s="196">
        <f>IF(N283="nulová",J283,0)</f>
        <v>0</v>
      </c>
      <c r="BJ283" s="17" t="s">
        <v>141</v>
      </c>
      <c r="BK283" s="196">
        <f>ROUND(I283*H283,2)</f>
        <v>0</v>
      </c>
      <c r="BL283" s="17" t="s">
        <v>227</v>
      </c>
      <c r="BM283" s="195" t="s">
        <v>383</v>
      </c>
    </row>
    <row r="284" spans="1:65" s="12" customFormat="1" ht="22.9" customHeight="1">
      <c r="B284" s="167"/>
      <c r="C284" s="168"/>
      <c r="D284" s="169" t="s">
        <v>73</v>
      </c>
      <c r="E284" s="181" t="s">
        <v>384</v>
      </c>
      <c r="F284" s="181" t="s">
        <v>385</v>
      </c>
      <c r="G284" s="168"/>
      <c r="H284" s="168"/>
      <c r="I284" s="171"/>
      <c r="J284" s="182">
        <f>BK284</f>
        <v>0</v>
      </c>
      <c r="K284" s="168"/>
      <c r="L284" s="173"/>
      <c r="M284" s="174"/>
      <c r="N284" s="175"/>
      <c r="O284" s="175"/>
      <c r="P284" s="176">
        <f>SUM(P285:P335)</f>
        <v>0</v>
      </c>
      <c r="Q284" s="175"/>
      <c r="R284" s="176">
        <f>SUM(R285:R335)</f>
        <v>8.3010000000000014E-2</v>
      </c>
      <c r="S284" s="175"/>
      <c r="T284" s="177">
        <f>SUM(T285:T335)</f>
        <v>0.14615000000000003</v>
      </c>
      <c r="AR284" s="178" t="s">
        <v>141</v>
      </c>
      <c r="AT284" s="179" t="s">
        <v>73</v>
      </c>
      <c r="AU284" s="179" t="s">
        <v>82</v>
      </c>
      <c r="AY284" s="178" t="s">
        <v>133</v>
      </c>
      <c r="BK284" s="180">
        <f>SUM(BK285:BK335)</f>
        <v>0</v>
      </c>
    </row>
    <row r="285" spans="1:65" s="2" customFormat="1" ht="16.5" customHeight="1">
      <c r="A285" s="34"/>
      <c r="B285" s="35"/>
      <c r="C285" s="183" t="s">
        <v>386</v>
      </c>
      <c r="D285" s="183" t="s">
        <v>136</v>
      </c>
      <c r="E285" s="184" t="s">
        <v>387</v>
      </c>
      <c r="F285" s="185" t="s">
        <v>388</v>
      </c>
      <c r="G285" s="186" t="s">
        <v>179</v>
      </c>
      <c r="H285" s="187">
        <v>2</v>
      </c>
      <c r="I285" s="188"/>
      <c r="J285" s="189">
        <f t="shared" ref="J285:J306" si="0">ROUND(I285*H285,2)</f>
        <v>0</v>
      </c>
      <c r="K285" s="190"/>
      <c r="L285" s="39"/>
      <c r="M285" s="191" t="s">
        <v>1</v>
      </c>
      <c r="N285" s="192" t="s">
        <v>40</v>
      </c>
      <c r="O285" s="71"/>
      <c r="P285" s="193">
        <f t="shared" ref="P285:P306" si="1">O285*H285</f>
        <v>0</v>
      </c>
      <c r="Q285" s="193">
        <v>0</v>
      </c>
      <c r="R285" s="193">
        <f t="shared" ref="R285:R306" si="2">Q285*H285</f>
        <v>0</v>
      </c>
      <c r="S285" s="193">
        <v>0</v>
      </c>
      <c r="T285" s="194">
        <f t="shared" ref="T285:T306" si="3">S285*H285</f>
        <v>0</v>
      </c>
      <c r="U285" s="34"/>
      <c r="V285" s="34"/>
      <c r="W285" s="34"/>
      <c r="X285" s="34"/>
      <c r="Y285" s="34"/>
      <c r="Z285" s="34"/>
      <c r="AA285" s="34"/>
      <c r="AB285" s="34"/>
      <c r="AC285" s="34"/>
      <c r="AD285" s="34"/>
      <c r="AE285" s="34"/>
      <c r="AR285" s="195" t="s">
        <v>389</v>
      </c>
      <c r="AT285" s="195" t="s">
        <v>136</v>
      </c>
      <c r="AU285" s="195" t="s">
        <v>141</v>
      </c>
      <c r="AY285" s="17" t="s">
        <v>133</v>
      </c>
      <c r="BE285" s="196">
        <f t="shared" ref="BE285:BE306" si="4">IF(N285="základní",J285,0)</f>
        <v>0</v>
      </c>
      <c r="BF285" s="196">
        <f t="shared" ref="BF285:BF306" si="5">IF(N285="snížená",J285,0)</f>
        <v>0</v>
      </c>
      <c r="BG285" s="196">
        <f t="shared" ref="BG285:BG306" si="6">IF(N285="zákl. přenesená",J285,0)</f>
        <v>0</v>
      </c>
      <c r="BH285" s="196">
        <f t="shared" ref="BH285:BH306" si="7">IF(N285="sníž. přenesená",J285,0)</f>
        <v>0</v>
      </c>
      <c r="BI285" s="196">
        <f t="shared" ref="BI285:BI306" si="8">IF(N285="nulová",J285,0)</f>
        <v>0</v>
      </c>
      <c r="BJ285" s="17" t="s">
        <v>141</v>
      </c>
      <c r="BK285" s="196">
        <f t="shared" ref="BK285:BK306" si="9">ROUND(I285*H285,2)</f>
        <v>0</v>
      </c>
      <c r="BL285" s="17" t="s">
        <v>389</v>
      </c>
      <c r="BM285" s="195" t="s">
        <v>390</v>
      </c>
    </row>
    <row r="286" spans="1:65" s="2" customFormat="1" ht="16.5" customHeight="1">
      <c r="A286" s="34"/>
      <c r="B286" s="35"/>
      <c r="C286" s="183" t="s">
        <v>391</v>
      </c>
      <c r="D286" s="183" t="s">
        <v>136</v>
      </c>
      <c r="E286" s="184" t="s">
        <v>392</v>
      </c>
      <c r="F286" s="185" t="s">
        <v>393</v>
      </c>
      <c r="G286" s="186" t="s">
        <v>324</v>
      </c>
      <c r="H286" s="187">
        <v>1</v>
      </c>
      <c r="I286" s="188"/>
      <c r="J286" s="189">
        <f t="shared" si="0"/>
        <v>0</v>
      </c>
      <c r="K286" s="190"/>
      <c r="L286" s="39"/>
      <c r="M286" s="191" t="s">
        <v>1</v>
      </c>
      <c r="N286" s="192" t="s">
        <v>40</v>
      </c>
      <c r="O286" s="71"/>
      <c r="P286" s="193">
        <f t="shared" si="1"/>
        <v>0</v>
      </c>
      <c r="Q286" s="193">
        <v>0</v>
      </c>
      <c r="R286" s="193">
        <f t="shared" si="2"/>
        <v>0</v>
      </c>
      <c r="S286" s="193">
        <v>3.4200000000000001E-2</v>
      </c>
      <c r="T286" s="194">
        <f t="shared" si="3"/>
        <v>3.4200000000000001E-2</v>
      </c>
      <c r="U286" s="34"/>
      <c r="V286" s="34"/>
      <c r="W286" s="34"/>
      <c r="X286" s="34"/>
      <c r="Y286" s="34"/>
      <c r="Z286" s="34"/>
      <c r="AA286" s="34"/>
      <c r="AB286" s="34"/>
      <c r="AC286" s="34"/>
      <c r="AD286" s="34"/>
      <c r="AE286" s="34"/>
      <c r="AR286" s="195" t="s">
        <v>227</v>
      </c>
      <c r="AT286" s="195" t="s">
        <v>136</v>
      </c>
      <c r="AU286" s="195" t="s">
        <v>141</v>
      </c>
      <c r="AY286" s="17" t="s">
        <v>133</v>
      </c>
      <c r="BE286" s="196">
        <f t="shared" si="4"/>
        <v>0</v>
      </c>
      <c r="BF286" s="196">
        <f t="shared" si="5"/>
        <v>0</v>
      </c>
      <c r="BG286" s="196">
        <f t="shared" si="6"/>
        <v>0</v>
      </c>
      <c r="BH286" s="196">
        <f t="shared" si="7"/>
        <v>0</v>
      </c>
      <c r="BI286" s="196">
        <f t="shared" si="8"/>
        <v>0</v>
      </c>
      <c r="BJ286" s="17" t="s">
        <v>141</v>
      </c>
      <c r="BK286" s="196">
        <f t="shared" si="9"/>
        <v>0</v>
      </c>
      <c r="BL286" s="17" t="s">
        <v>227</v>
      </c>
      <c r="BM286" s="195" t="s">
        <v>394</v>
      </c>
    </row>
    <row r="287" spans="1:65" s="2" customFormat="1" ht="21.75" customHeight="1">
      <c r="A287" s="34"/>
      <c r="B287" s="35"/>
      <c r="C287" s="183" t="s">
        <v>395</v>
      </c>
      <c r="D287" s="183" t="s">
        <v>136</v>
      </c>
      <c r="E287" s="184" t="s">
        <v>396</v>
      </c>
      <c r="F287" s="185" t="s">
        <v>397</v>
      </c>
      <c r="G287" s="186" t="s">
        <v>179</v>
      </c>
      <c r="H287" s="187">
        <v>1</v>
      </c>
      <c r="I287" s="188"/>
      <c r="J287" s="189">
        <f t="shared" si="0"/>
        <v>0</v>
      </c>
      <c r="K287" s="190"/>
      <c r="L287" s="39"/>
      <c r="M287" s="191" t="s">
        <v>1</v>
      </c>
      <c r="N287" s="192" t="s">
        <v>40</v>
      </c>
      <c r="O287" s="71"/>
      <c r="P287" s="193">
        <f t="shared" si="1"/>
        <v>0</v>
      </c>
      <c r="Q287" s="193">
        <v>1.2700000000000001E-3</v>
      </c>
      <c r="R287" s="193">
        <f t="shared" si="2"/>
        <v>1.2700000000000001E-3</v>
      </c>
      <c r="S287" s="193">
        <v>0</v>
      </c>
      <c r="T287" s="194">
        <f t="shared" si="3"/>
        <v>0</v>
      </c>
      <c r="U287" s="34"/>
      <c r="V287" s="34"/>
      <c r="W287" s="34"/>
      <c r="X287" s="34"/>
      <c r="Y287" s="34"/>
      <c r="Z287" s="34"/>
      <c r="AA287" s="34"/>
      <c r="AB287" s="34"/>
      <c r="AC287" s="34"/>
      <c r="AD287" s="34"/>
      <c r="AE287" s="34"/>
      <c r="AR287" s="195" t="s">
        <v>227</v>
      </c>
      <c r="AT287" s="195" t="s">
        <v>136</v>
      </c>
      <c r="AU287" s="195" t="s">
        <v>141</v>
      </c>
      <c r="AY287" s="17" t="s">
        <v>133</v>
      </c>
      <c r="BE287" s="196">
        <f t="shared" si="4"/>
        <v>0</v>
      </c>
      <c r="BF287" s="196">
        <f t="shared" si="5"/>
        <v>0</v>
      </c>
      <c r="BG287" s="196">
        <f t="shared" si="6"/>
        <v>0</v>
      </c>
      <c r="BH287" s="196">
        <f t="shared" si="7"/>
        <v>0</v>
      </c>
      <c r="BI287" s="196">
        <f t="shared" si="8"/>
        <v>0</v>
      </c>
      <c r="BJ287" s="17" t="s">
        <v>141</v>
      </c>
      <c r="BK287" s="196">
        <f t="shared" si="9"/>
        <v>0</v>
      </c>
      <c r="BL287" s="17" t="s">
        <v>227</v>
      </c>
      <c r="BM287" s="195" t="s">
        <v>398</v>
      </c>
    </row>
    <row r="288" spans="1:65" s="2" customFormat="1" ht="21.75" customHeight="1">
      <c r="A288" s="34"/>
      <c r="B288" s="35"/>
      <c r="C288" s="230" t="s">
        <v>399</v>
      </c>
      <c r="D288" s="230" t="s">
        <v>271</v>
      </c>
      <c r="E288" s="231" t="s">
        <v>400</v>
      </c>
      <c r="F288" s="232" t="s">
        <v>401</v>
      </c>
      <c r="G288" s="233" t="s">
        <v>179</v>
      </c>
      <c r="H288" s="234">
        <v>1</v>
      </c>
      <c r="I288" s="235"/>
      <c r="J288" s="236">
        <f t="shared" si="0"/>
        <v>0</v>
      </c>
      <c r="K288" s="237"/>
      <c r="L288" s="238"/>
      <c r="M288" s="239" t="s">
        <v>1</v>
      </c>
      <c r="N288" s="240" t="s">
        <v>40</v>
      </c>
      <c r="O288" s="71"/>
      <c r="P288" s="193">
        <f t="shared" si="1"/>
        <v>0</v>
      </c>
      <c r="Q288" s="193">
        <v>2.3E-2</v>
      </c>
      <c r="R288" s="193">
        <f t="shared" si="2"/>
        <v>2.3E-2</v>
      </c>
      <c r="S288" s="193">
        <v>0</v>
      </c>
      <c r="T288" s="194">
        <f t="shared" si="3"/>
        <v>0</v>
      </c>
      <c r="U288" s="34"/>
      <c r="V288" s="34"/>
      <c r="W288" s="34"/>
      <c r="X288" s="34"/>
      <c r="Y288" s="34"/>
      <c r="Z288" s="34"/>
      <c r="AA288" s="34"/>
      <c r="AB288" s="34"/>
      <c r="AC288" s="34"/>
      <c r="AD288" s="34"/>
      <c r="AE288" s="34"/>
      <c r="AR288" s="195" t="s">
        <v>274</v>
      </c>
      <c r="AT288" s="195" t="s">
        <v>271</v>
      </c>
      <c r="AU288" s="195" t="s">
        <v>141</v>
      </c>
      <c r="AY288" s="17" t="s">
        <v>133</v>
      </c>
      <c r="BE288" s="196">
        <f t="shared" si="4"/>
        <v>0</v>
      </c>
      <c r="BF288" s="196">
        <f t="shared" si="5"/>
        <v>0</v>
      </c>
      <c r="BG288" s="196">
        <f t="shared" si="6"/>
        <v>0</v>
      </c>
      <c r="BH288" s="196">
        <f t="shared" si="7"/>
        <v>0</v>
      </c>
      <c r="BI288" s="196">
        <f t="shared" si="8"/>
        <v>0</v>
      </c>
      <c r="BJ288" s="17" t="s">
        <v>141</v>
      </c>
      <c r="BK288" s="196">
        <f t="shared" si="9"/>
        <v>0</v>
      </c>
      <c r="BL288" s="17" t="s">
        <v>227</v>
      </c>
      <c r="BM288" s="195" t="s">
        <v>402</v>
      </c>
    </row>
    <row r="289" spans="1:65" s="2" customFormat="1" ht="16.5" customHeight="1">
      <c r="A289" s="34"/>
      <c r="B289" s="35"/>
      <c r="C289" s="183" t="s">
        <v>403</v>
      </c>
      <c r="D289" s="183" t="s">
        <v>136</v>
      </c>
      <c r="E289" s="184" t="s">
        <v>404</v>
      </c>
      <c r="F289" s="185" t="s">
        <v>405</v>
      </c>
      <c r="G289" s="186" t="s">
        <v>179</v>
      </c>
      <c r="H289" s="187">
        <v>1</v>
      </c>
      <c r="I289" s="188"/>
      <c r="J289" s="189">
        <f t="shared" si="0"/>
        <v>0</v>
      </c>
      <c r="K289" s="190"/>
      <c r="L289" s="39"/>
      <c r="M289" s="191" t="s">
        <v>1</v>
      </c>
      <c r="N289" s="192" t="s">
        <v>40</v>
      </c>
      <c r="O289" s="71"/>
      <c r="P289" s="193">
        <f t="shared" si="1"/>
        <v>0</v>
      </c>
      <c r="Q289" s="193">
        <v>0</v>
      </c>
      <c r="R289" s="193">
        <f t="shared" si="2"/>
        <v>0</v>
      </c>
      <c r="S289" s="193">
        <v>0</v>
      </c>
      <c r="T289" s="194">
        <f t="shared" si="3"/>
        <v>0</v>
      </c>
      <c r="U289" s="34"/>
      <c r="V289" s="34"/>
      <c r="W289" s="34"/>
      <c r="X289" s="34"/>
      <c r="Y289" s="34"/>
      <c r="Z289" s="34"/>
      <c r="AA289" s="34"/>
      <c r="AB289" s="34"/>
      <c r="AC289" s="34"/>
      <c r="AD289" s="34"/>
      <c r="AE289" s="34"/>
      <c r="AR289" s="195" t="s">
        <v>227</v>
      </c>
      <c r="AT289" s="195" t="s">
        <v>136</v>
      </c>
      <c r="AU289" s="195" t="s">
        <v>141</v>
      </c>
      <c r="AY289" s="17" t="s">
        <v>133</v>
      </c>
      <c r="BE289" s="196">
        <f t="shared" si="4"/>
        <v>0</v>
      </c>
      <c r="BF289" s="196">
        <f t="shared" si="5"/>
        <v>0</v>
      </c>
      <c r="BG289" s="196">
        <f t="shared" si="6"/>
        <v>0</v>
      </c>
      <c r="BH289" s="196">
        <f t="shared" si="7"/>
        <v>0</v>
      </c>
      <c r="BI289" s="196">
        <f t="shared" si="8"/>
        <v>0</v>
      </c>
      <c r="BJ289" s="17" t="s">
        <v>141</v>
      </c>
      <c r="BK289" s="196">
        <f t="shared" si="9"/>
        <v>0</v>
      </c>
      <c r="BL289" s="17" t="s">
        <v>227</v>
      </c>
      <c r="BM289" s="195" t="s">
        <v>406</v>
      </c>
    </row>
    <row r="290" spans="1:65" s="2" customFormat="1" ht="21.75" customHeight="1">
      <c r="A290" s="34"/>
      <c r="B290" s="35"/>
      <c r="C290" s="230" t="s">
        <v>407</v>
      </c>
      <c r="D290" s="230" t="s">
        <v>271</v>
      </c>
      <c r="E290" s="231" t="s">
        <v>408</v>
      </c>
      <c r="F290" s="232" t="s">
        <v>409</v>
      </c>
      <c r="G290" s="233" t="s">
        <v>179</v>
      </c>
      <c r="H290" s="234">
        <v>1</v>
      </c>
      <c r="I290" s="235"/>
      <c r="J290" s="236">
        <f t="shared" si="0"/>
        <v>0</v>
      </c>
      <c r="K290" s="237"/>
      <c r="L290" s="238"/>
      <c r="M290" s="239" t="s">
        <v>1</v>
      </c>
      <c r="N290" s="240" t="s">
        <v>40</v>
      </c>
      <c r="O290" s="71"/>
      <c r="P290" s="193">
        <f t="shared" si="1"/>
        <v>0</v>
      </c>
      <c r="Q290" s="193">
        <v>2.2000000000000001E-3</v>
      </c>
      <c r="R290" s="193">
        <f t="shared" si="2"/>
        <v>2.2000000000000001E-3</v>
      </c>
      <c r="S290" s="193">
        <v>0</v>
      </c>
      <c r="T290" s="194">
        <f t="shared" si="3"/>
        <v>0</v>
      </c>
      <c r="U290" s="34"/>
      <c r="V290" s="34"/>
      <c r="W290" s="34"/>
      <c r="X290" s="34"/>
      <c r="Y290" s="34"/>
      <c r="Z290" s="34"/>
      <c r="AA290" s="34"/>
      <c r="AB290" s="34"/>
      <c r="AC290" s="34"/>
      <c r="AD290" s="34"/>
      <c r="AE290" s="34"/>
      <c r="AR290" s="195" t="s">
        <v>274</v>
      </c>
      <c r="AT290" s="195" t="s">
        <v>271</v>
      </c>
      <c r="AU290" s="195" t="s">
        <v>141</v>
      </c>
      <c r="AY290" s="17" t="s">
        <v>133</v>
      </c>
      <c r="BE290" s="196">
        <f t="shared" si="4"/>
        <v>0</v>
      </c>
      <c r="BF290" s="196">
        <f t="shared" si="5"/>
        <v>0</v>
      </c>
      <c r="BG290" s="196">
        <f t="shared" si="6"/>
        <v>0</v>
      </c>
      <c r="BH290" s="196">
        <f t="shared" si="7"/>
        <v>0</v>
      </c>
      <c r="BI290" s="196">
        <f t="shared" si="8"/>
        <v>0</v>
      </c>
      <c r="BJ290" s="17" t="s">
        <v>141</v>
      </c>
      <c r="BK290" s="196">
        <f t="shared" si="9"/>
        <v>0</v>
      </c>
      <c r="BL290" s="17" t="s">
        <v>227</v>
      </c>
      <c r="BM290" s="195" t="s">
        <v>410</v>
      </c>
    </row>
    <row r="291" spans="1:65" s="2" customFormat="1" ht="21.75" customHeight="1">
      <c r="A291" s="34"/>
      <c r="B291" s="35"/>
      <c r="C291" s="183" t="s">
        <v>411</v>
      </c>
      <c r="D291" s="183" t="s">
        <v>136</v>
      </c>
      <c r="E291" s="184" t="s">
        <v>412</v>
      </c>
      <c r="F291" s="185" t="s">
        <v>413</v>
      </c>
      <c r="G291" s="186" t="s">
        <v>324</v>
      </c>
      <c r="H291" s="187">
        <v>1</v>
      </c>
      <c r="I291" s="188"/>
      <c r="J291" s="189">
        <f t="shared" si="0"/>
        <v>0</v>
      </c>
      <c r="K291" s="190"/>
      <c r="L291" s="39"/>
      <c r="M291" s="191" t="s">
        <v>1</v>
      </c>
      <c r="N291" s="192" t="s">
        <v>40</v>
      </c>
      <c r="O291" s="71"/>
      <c r="P291" s="193">
        <f t="shared" si="1"/>
        <v>0</v>
      </c>
      <c r="Q291" s="193">
        <v>2.2300000000000002E-3</v>
      </c>
      <c r="R291" s="193">
        <f t="shared" si="2"/>
        <v>2.2300000000000002E-3</v>
      </c>
      <c r="S291" s="193">
        <v>0</v>
      </c>
      <c r="T291" s="194">
        <f t="shared" si="3"/>
        <v>0</v>
      </c>
      <c r="U291" s="34"/>
      <c r="V291" s="34"/>
      <c r="W291" s="34"/>
      <c r="X291" s="34"/>
      <c r="Y291" s="34"/>
      <c r="Z291" s="34"/>
      <c r="AA291" s="34"/>
      <c r="AB291" s="34"/>
      <c r="AC291" s="34"/>
      <c r="AD291" s="34"/>
      <c r="AE291" s="34"/>
      <c r="AR291" s="195" t="s">
        <v>227</v>
      </c>
      <c r="AT291" s="195" t="s">
        <v>136</v>
      </c>
      <c r="AU291" s="195" t="s">
        <v>141</v>
      </c>
      <c r="AY291" s="17" t="s">
        <v>133</v>
      </c>
      <c r="BE291" s="196">
        <f t="shared" si="4"/>
        <v>0</v>
      </c>
      <c r="BF291" s="196">
        <f t="shared" si="5"/>
        <v>0</v>
      </c>
      <c r="BG291" s="196">
        <f t="shared" si="6"/>
        <v>0</v>
      </c>
      <c r="BH291" s="196">
        <f t="shared" si="7"/>
        <v>0</v>
      </c>
      <c r="BI291" s="196">
        <f t="shared" si="8"/>
        <v>0</v>
      </c>
      <c r="BJ291" s="17" t="s">
        <v>141</v>
      </c>
      <c r="BK291" s="196">
        <f t="shared" si="9"/>
        <v>0</v>
      </c>
      <c r="BL291" s="17" t="s">
        <v>227</v>
      </c>
      <c r="BM291" s="195" t="s">
        <v>414</v>
      </c>
    </row>
    <row r="292" spans="1:65" s="2" customFormat="1" ht="24.2" customHeight="1">
      <c r="A292" s="34"/>
      <c r="B292" s="35"/>
      <c r="C292" s="230" t="s">
        <v>415</v>
      </c>
      <c r="D292" s="230" t="s">
        <v>271</v>
      </c>
      <c r="E292" s="231" t="s">
        <v>416</v>
      </c>
      <c r="F292" s="232" t="s">
        <v>417</v>
      </c>
      <c r="G292" s="233" t="s">
        <v>179</v>
      </c>
      <c r="H292" s="234">
        <v>1</v>
      </c>
      <c r="I292" s="235"/>
      <c r="J292" s="236">
        <f t="shared" si="0"/>
        <v>0</v>
      </c>
      <c r="K292" s="237"/>
      <c r="L292" s="238"/>
      <c r="M292" s="239" t="s">
        <v>1</v>
      </c>
      <c r="N292" s="240" t="s">
        <v>40</v>
      </c>
      <c r="O292" s="71"/>
      <c r="P292" s="193">
        <f t="shared" si="1"/>
        <v>0</v>
      </c>
      <c r="Q292" s="193">
        <v>1.7000000000000001E-2</v>
      </c>
      <c r="R292" s="193">
        <f t="shared" si="2"/>
        <v>1.7000000000000001E-2</v>
      </c>
      <c r="S292" s="193">
        <v>0</v>
      </c>
      <c r="T292" s="194">
        <f t="shared" si="3"/>
        <v>0</v>
      </c>
      <c r="U292" s="34"/>
      <c r="V292" s="34"/>
      <c r="W292" s="34"/>
      <c r="X292" s="34"/>
      <c r="Y292" s="34"/>
      <c r="Z292" s="34"/>
      <c r="AA292" s="34"/>
      <c r="AB292" s="34"/>
      <c r="AC292" s="34"/>
      <c r="AD292" s="34"/>
      <c r="AE292" s="34"/>
      <c r="AR292" s="195" t="s">
        <v>274</v>
      </c>
      <c r="AT292" s="195" t="s">
        <v>271</v>
      </c>
      <c r="AU292" s="195" t="s">
        <v>141</v>
      </c>
      <c r="AY292" s="17" t="s">
        <v>133</v>
      </c>
      <c r="BE292" s="196">
        <f t="shared" si="4"/>
        <v>0</v>
      </c>
      <c r="BF292" s="196">
        <f t="shared" si="5"/>
        <v>0</v>
      </c>
      <c r="BG292" s="196">
        <f t="shared" si="6"/>
        <v>0</v>
      </c>
      <c r="BH292" s="196">
        <f t="shared" si="7"/>
        <v>0</v>
      </c>
      <c r="BI292" s="196">
        <f t="shared" si="8"/>
        <v>0</v>
      </c>
      <c r="BJ292" s="17" t="s">
        <v>141</v>
      </c>
      <c r="BK292" s="196">
        <f t="shared" si="9"/>
        <v>0</v>
      </c>
      <c r="BL292" s="17" t="s">
        <v>227</v>
      </c>
      <c r="BM292" s="195" t="s">
        <v>418</v>
      </c>
    </row>
    <row r="293" spans="1:65" s="2" customFormat="1" ht="24.2" customHeight="1">
      <c r="A293" s="34"/>
      <c r="B293" s="35"/>
      <c r="C293" s="183" t="s">
        <v>419</v>
      </c>
      <c r="D293" s="183" t="s">
        <v>136</v>
      </c>
      <c r="E293" s="184" t="s">
        <v>420</v>
      </c>
      <c r="F293" s="185" t="s">
        <v>421</v>
      </c>
      <c r="G293" s="186" t="s">
        <v>179</v>
      </c>
      <c r="H293" s="187">
        <v>1</v>
      </c>
      <c r="I293" s="188"/>
      <c r="J293" s="189">
        <f t="shared" si="0"/>
        <v>0</v>
      </c>
      <c r="K293" s="190"/>
      <c r="L293" s="39"/>
      <c r="M293" s="191" t="s">
        <v>1</v>
      </c>
      <c r="N293" s="192" t="s">
        <v>40</v>
      </c>
      <c r="O293" s="71"/>
      <c r="P293" s="193">
        <f t="shared" si="1"/>
        <v>0</v>
      </c>
      <c r="Q293" s="193">
        <v>0</v>
      </c>
      <c r="R293" s="193">
        <f t="shared" si="2"/>
        <v>0</v>
      </c>
      <c r="S293" s="193">
        <v>0</v>
      </c>
      <c r="T293" s="194">
        <f t="shared" si="3"/>
        <v>0</v>
      </c>
      <c r="U293" s="34"/>
      <c r="V293" s="34"/>
      <c r="W293" s="34"/>
      <c r="X293" s="34"/>
      <c r="Y293" s="34"/>
      <c r="Z293" s="34"/>
      <c r="AA293" s="34"/>
      <c r="AB293" s="34"/>
      <c r="AC293" s="34"/>
      <c r="AD293" s="34"/>
      <c r="AE293" s="34"/>
      <c r="AR293" s="195" t="s">
        <v>140</v>
      </c>
      <c r="AT293" s="195" t="s">
        <v>136</v>
      </c>
      <c r="AU293" s="195" t="s">
        <v>141</v>
      </c>
      <c r="AY293" s="17" t="s">
        <v>133</v>
      </c>
      <c r="BE293" s="196">
        <f t="shared" si="4"/>
        <v>0</v>
      </c>
      <c r="BF293" s="196">
        <f t="shared" si="5"/>
        <v>0</v>
      </c>
      <c r="BG293" s="196">
        <f t="shared" si="6"/>
        <v>0</v>
      </c>
      <c r="BH293" s="196">
        <f t="shared" si="7"/>
        <v>0</v>
      </c>
      <c r="BI293" s="196">
        <f t="shared" si="8"/>
        <v>0</v>
      </c>
      <c r="BJ293" s="17" t="s">
        <v>141</v>
      </c>
      <c r="BK293" s="196">
        <f t="shared" si="9"/>
        <v>0</v>
      </c>
      <c r="BL293" s="17" t="s">
        <v>140</v>
      </c>
      <c r="BM293" s="195" t="s">
        <v>422</v>
      </c>
    </row>
    <row r="294" spans="1:65" s="2" customFormat="1" ht="21.75" customHeight="1">
      <c r="A294" s="34"/>
      <c r="B294" s="35"/>
      <c r="C294" s="230" t="s">
        <v>423</v>
      </c>
      <c r="D294" s="230" t="s">
        <v>271</v>
      </c>
      <c r="E294" s="231" t="s">
        <v>424</v>
      </c>
      <c r="F294" s="232" t="s">
        <v>425</v>
      </c>
      <c r="G294" s="233" t="s">
        <v>179</v>
      </c>
      <c r="H294" s="234">
        <v>1</v>
      </c>
      <c r="I294" s="235"/>
      <c r="J294" s="236">
        <f t="shared" si="0"/>
        <v>0</v>
      </c>
      <c r="K294" s="237"/>
      <c r="L294" s="238"/>
      <c r="M294" s="239" t="s">
        <v>1</v>
      </c>
      <c r="N294" s="240" t="s">
        <v>40</v>
      </c>
      <c r="O294" s="71"/>
      <c r="P294" s="193">
        <f t="shared" si="1"/>
        <v>0</v>
      </c>
      <c r="Q294" s="193">
        <v>5.0000000000000001E-4</v>
      </c>
      <c r="R294" s="193">
        <f t="shared" si="2"/>
        <v>5.0000000000000001E-4</v>
      </c>
      <c r="S294" s="193">
        <v>0</v>
      </c>
      <c r="T294" s="194">
        <f t="shared" si="3"/>
        <v>0</v>
      </c>
      <c r="U294" s="34"/>
      <c r="V294" s="34"/>
      <c r="W294" s="34"/>
      <c r="X294" s="34"/>
      <c r="Y294" s="34"/>
      <c r="Z294" s="34"/>
      <c r="AA294" s="34"/>
      <c r="AB294" s="34"/>
      <c r="AC294" s="34"/>
      <c r="AD294" s="34"/>
      <c r="AE294" s="34"/>
      <c r="AR294" s="195" t="s">
        <v>189</v>
      </c>
      <c r="AT294" s="195" t="s">
        <v>271</v>
      </c>
      <c r="AU294" s="195" t="s">
        <v>141</v>
      </c>
      <c r="AY294" s="17" t="s">
        <v>133</v>
      </c>
      <c r="BE294" s="196">
        <f t="shared" si="4"/>
        <v>0</v>
      </c>
      <c r="BF294" s="196">
        <f t="shared" si="5"/>
        <v>0</v>
      </c>
      <c r="BG294" s="196">
        <f t="shared" si="6"/>
        <v>0</v>
      </c>
      <c r="BH294" s="196">
        <f t="shared" si="7"/>
        <v>0</v>
      </c>
      <c r="BI294" s="196">
        <f t="shared" si="8"/>
        <v>0</v>
      </c>
      <c r="BJ294" s="17" t="s">
        <v>141</v>
      </c>
      <c r="BK294" s="196">
        <f t="shared" si="9"/>
        <v>0</v>
      </c>
      <c r="BL294" s="17" t="s">
        <v>140</v>
      </c>
      <c r="BM294" s="195" t="s">
        <v>426</v>
      </c>
    </row>
    <row r="295" spans="1:65" s="2" customFormat="1" ht="24.2" customHeight="1">
      <c r="A295" s="34"/>
      <c r="B295" s="35"/>
      <c r="C295" s="183" t="s">
        <v>427</v>
      </c>
      <c r="D295" s="183" t="s">
        <v>136</v>
      </c>
      <c r="E295" s="184" t="s">
        <v>428</v>
      </c>
      <c r="F295" s="185" t="s">
        <v>429</v>
      </c>
      <c r="G295" s="186" t="s">
        <v>179</v>
      </c>
      <c r="H295" s="187">
        <v>1</v>
      </c>
      <c r="I295" s="188"/>
      <c r="J295" s="189">
        <f t="shared" si="0"/>
        <v>0</v>
      </c>
      <c r="K295" s="190"/>
      <c r="L295" s="39"/>
      <c r="M295" s="191" t="s">
        <v>1</v>
      </c>
      <c r="N295" s="192" t="s">
        <v>40</v>
      </c>
      <c r="O295" s="71"/>
      <c r="P295" s="193">
        <f t="shared" si="1"/>
        <v>0</v>
      </c>
      <c r="Q295" s="193">
        <v>1.3999999999999999E-4</v>
      </c>
      <c r="R295" s="193">
        <f t="shared" si="2"/>
        <v>1.3999999999999999E-4</v>
      </c>
      <c r="S295" s="193">
        <v>0</v>
      </c>
      <c r="T295" s="194">
        <f t="shared" si="3"/>
        <v>0</v>
      </c>
      <c r="U295" s="34"/>
      <c r="V295" s="34"/>
      <c r="W295" s="34"/>
      <c r="X295" s="34"/>
      <c r="Y295" s="34"/>
      <c r="Z295" s="34"/>
      <c r="AA295" s="34"/>
      <c r="AB295" s="34"/>
      <c r="AC295" s="34"/>
      <c r="AD295" s="34"/>
      <c r="AE295" s="34"/>
      <c r="AR295" s="195" t="s">
        <v>227</v>
      </c>
      <c r="AT295" s="195" t="s">
        <v>136</v>
      </c>
      <c r="AU295" s="195" t="s">
        <v>141</v>
      </c>
      <c r="AY295" s="17" t="s">
        <v>133</v>
      </c>
      <c r="BE295" s="196">
        <f t="shared" si="4"/>
        <v>0</v>
      </c>
      <c r="BF295" s="196">
        <f t="shared" si="5"/>
        <v>0</v>
      </c>
      <c r="BG295" s="196">
        <f t="shared" si="6"/>
        <v>0</v>
      </c>
      <c r="BH295" s="196">
        <f t="shared" si="7"/>
        <v>0</v>
      </c>
      <c r="BI295" s="196">
        <f t="shared" si="8"/>
        <v>0</v>
      </c>
      <c r="BJ295" s="17" t="s">
        <v>141</v>
      </c>
      <c r="BK295" s="196">
        <f t="shared" si="9"/>
        <v>0</v>
      </c>
      <c r="BL295" s="17" t="s">
        <v>227</v>
      </c>
      <c r="BM295" s="195" t="s">
        <v>430</v>
      </c>
    </row>
    <row r="296" spans="1:65" s="2" customFormat="1" ht="33" customHeight="1">
      <c r="A296" s="34"/>
      <c r="B296" s="35"/>
      <c r="C296" s="230" t="s">
        <v>431</v>
      </c>
      <c r="D296" s="230" t="s">
        <v>271</v>
      </c>
      <c r="E296" s="231" t="s">
        <v>432</v>
      </c>
      <c r="F296" s="232" t="s">
        <v>433</v>
      </c>
      <c r="G296" s="233" t="s">
        <v>179</v>
      </c>
      <c r="H296" s="234">
        <v>1</v>
      </c>
      <c r="I296" s="235"/>
      <c r="J296" s="236">
        <f t="shared" si="0"/>
        <v>0</v>
      </c>
      <c r="K296" s="237"/>
      <c r="L296" s="238"/>
      <c r="M296" s="239" t="s">
        <v>1</v>
      </c>
      <c r="N296" s="240" t="s">
        <v>40</v>
      </c>
      <c r="O296" s="71"/>
      <c r="P296" s="193">
        <f t="shared" si="1"/>
        <v>0</v>
      </c>
      <c r="Q296" s="193">
        <v>1.5399999999999999E-3</v>
      </c>
      <c r="R296" s="193">
        <f t="shared" si="2"/>
        <v>1.5399999999999999E-3</v>
      </c>
      <c r="S296" s="193">
        <v>0</v>
      </c>
      <c r="T296" s="194">
        <f t="shared" si="3"/>
        <v>0</v>
      </c>
      <c r="U296" s="34"/>
      <c r="V296" s="34"/>
      <c r="W296" s="34"/>
      <c r="X296" s="34"/>
      <c r="Y296" s="34"/>
      <c r="Z296" s="34"/>
      <c r="AA296" s="34"/>
      <c r="AB296" s="34"/>
      <c r="AC296" s="34"/>
      <c r="AD296" s="34"/>
      <c r="AE296" s="34"/>
      <c r="AR296" s="195" t="s">
        <v>274</v>
      </c>
      <c r="AT296" s="195" t="s">
        <v>271</v>
      </c>
      <c r="AU296" s="195" t="s">
        <v>141</v>
      </c>
      <c r="AY296" s="17" t="s">
        <v>133</v>
      </c>
      <c r="BE296" s="196">
        <f t="shared" si="4"/>
        <v>0</v>
      </c>
      <c r="BF296" s="196">
        <f t="shared" si="5"/>
        <v>0</v>
      </c>
      <c r="BG296" s="196">
        <f t="shared" si="6"/>
        <v>0</v>
      </c>
      <c r="BH296" s="196">
        <f t="shared" si="7"/>
        <v>0</v>
      </c>
      <c r="BI296" s="196">
        <f t="shared" si="8"/>
        <v>0</v>
      </c>
      <c r="BJ296" s="17" t="s">
        <v>141</v>
      </c>
      <c r="BK296" s="196">
        <f t="shared" si="9"/>
        <v>0</v>
      </c>
      <c r="BL296" s="17" t="s">
        <v>227</v>
      </c>
      <c r="BM296" s="195" t="s">
        <v>434</v>
      </c>
    </row>
    <row r="297" spans="1:65" s="2" customFormat="1" ht="24.2" customHeight="1">
      <c r="A297" s="34"/>
      <c r="B297" s="35"/>
      <c r="C297" s="183" t="s">
        <v>435</v>
      </c>
      <c r="D297" s="183" t="s">
        <v>136</v>
      </c>
      <c r="E297" s="184" t="s">
        <v>436</v>
      </c>
      <c r="F297" s="185" t="s">
        <v>437</v>
      </c>
      <c r="G297" s="186" t="s">
        <v>324</v>
      </c>
      <c r="H297" s="187">
        <v>1</v>
      </c>
      <c r="I297" s="188"/>
      <c r="J297" s="189">
        <f t="shared" si="0"/>
        <v>0</v>
      </c>
      <c r="K297" s="190"/>
      <c r="L297" s="39"/>
      <c r="M297" s="191" t="s">
        <v>1</v>
      </c>
      <c r="N297" s="192" t="s">
        <v>40</v>
      </c>
      <c r="O297" s="71"/>
      <c r="P297" s="193">
        <f t="shared" si="1"/>
        <v>0</v>
      </c>
      <c r="Q297" s="193">
        <v>0</v>
      </c>
      <c r="R297" s="193">
        <f t="shared" si="2"/>
        <v>0</v>
      </c>
      <c r="S297" s="193">
        <v>0</v>
      </c>
      <c r="T297" s="194">
        <f t="shared" si="3"/>
        <v>0</v>
      </c>
      <c r="U297" s="34"/>
      <c r="V297" s="34"/>
      <c r="W297" s="34"/>
      <c r="X297" s="34"/>
      <c r="Y297" s="34"/>
      <c r="Z297" s="34"/>
      <c r="AA297" s="34"/>
      <c r="AB297" s="34"/>
      <c r="AC297" s="34"/>
      <c r="AD297" s="34"/>
      <c r="AE297" s="34"/>
      <c r="AR297" s="195" t="s">
        <v>227</v>
      </c>
      <c r="AT297" s="195" t="s">
        <v>136</v>
      </c>
      <c r="AU297" s="195" t="s">
        <v>141</v>
      </c>
      <c r="AY297" s="17" t="s">
        <v>133</v>
      </c>
      <c r="BE297" s="196">
        <f t="shared" si="4"/>
        <v>0</v>
      </c>
      <c r="BF297" s="196">
        <f t="shared" si="5"/>
        <v>0</v>
      </c>
      <c r="BG297" s="196">
        <f t="shared" si="6"/>
        <v>0</v>
      </c>
      <c r="BH297" s="196">
        <f t="shared" si="7"/>
        <v>0</v>
      </c>
      <c r="BI297" s="196">
        <f t="shared" si="8"/>
        <v>0</v>
      </c>
      <c r="BJ297" s="17" t="s">
        <v>141</v>
      </c>
      <c r="BK297" s="196">
        <f t="shared" si="9"/>
        <v>0</v>
      </c>
      <c r="BL297" s="17" t="s">
        <v>227</v>
      </c>
      <c r="BM297" s="195" t="s">
        <v>438</v>
      </c>
    </row>
    <row r="298" spans="1:65" s="2" customFormat="1" ht="24.2" customHeight="1">
      <c r="A298" s="34"/>
      <c r="B298" s="35"/>
      <c r="C298" s="230" t="s">
        <v>439</v>
      </c>
      <c r="D298" s="230" t="s">
        <v>271</v>
      </c>
      <c r="E298" s="231" t="s">
        <v>440</v>
      </c>
      <c r="F298" s="232" t="s">
        <v>441</v>
      </c>
      <c r="G298" s="233" t="s">
        <v>179</v>
      </c>
      <c r="H298" s="234">
        <v>1</v>
      </c>
      <c r="I298" s="235"/>
      <c r="J298" s="236">
        <f t="shared" si="0"/>
        <v>0</v>
      </c>
      <c r="K298" s="237"/>
      <c r="L298" s="238"/>
      <c r="M298" s="239" t="s">
        <v>1</v>
      </c>
      <c r="N298" s="240" t="s">
        <v>40</v>
      </c>
      <c r="O298" s="71"/>
      <c r="P298" s="193">
        <f t="shared" si="1"/>
        <v>0</v>
      </c>
      <c r="Q298" s="193">
        <v>1E-3</v>
      </c>
      <c r="R298" s="193">
        <f t="shared" si="2"/>
        <v>1E-3</v>
      </c>
      <c r="S298" s="193">
        <v>0</v>
      </c>
      <c r="T298" s="194">
        <f t="shared" si="3"/>
        <v>0</v>
      </c>
      <c r="U298" s="34"/>
      <c r="V298" s="34"/>
      <c r="W298" s="34"/>
      <c r="X298" s="34"/>
      <c r="Y298" s="34"/>
      <c r="Z298" s="34"/>
      <c r="AA298" s="34"/>
      <c r="AB298" s="34"/>
      <c r="AC298" s="34"/>
      <c r="AD298" s="34"/>
      <c r="AE298" s="34"/>
      <c r="AR298" s="195" t="s">
        <v>274</v>
      </c>
      <c r="AT298" s="195" t="s">
        <v>271</v>
      </c>
      <c r="AU298" s="195" t="s">
        <v>141</v>
      </c>
      <c r="AY298" s="17" t="s">
        <v>133</v>
      </c>
      <c r="BE298" s="196">
        <f t="shared" si="4"/>
        <v>0</v>
      </c>
      <c r="BF298" s="196">
        <f t="shared" si="5"/>
        <v>0</v>
      </c>
      <c r="BG298" s="196">
        <f t="shared" si="6"/>
        <v>0</v>
      </c>
      <c r="BH298" s="196">
        <f t="shared" si="7"/>
        <v>0</v>
      </c>
      <c r="BI298" s="196">
        <f t="shared" si="8"/>
        <v>0</v>
      </c>
      <c r="BJ298" s="17" t="s">
        <v>141</v>
      </c>
      <c r="BK298" s="196">
        <f t="shared" si="9"/>
        <v>0</v>
      </c>
      <c r="BL298" s="17" t="s">
        <v>227</v>
      </c>
      <c r="BM298" s="195" t="s">
        <v>442</v>
      </c>
    </row>
    <row r="299" spans="1:65" s="2" customFormat="1" ht="16.5" customHeight="1">
      <c r="A299" s="34"/>
      <c r="B299" s="35"/>
      <c r="C299" s="183" t="s">
        <v>443</v>
      </c>
      <c r="D299" s="183" t="s">
        <v>136</v>
      </c>
      <c r="E299" s="184" t="s">
        <v>444</v>
      </c>
      <c r="F299" s="185" t="s">
        <v>445</v>
      </c>
      <c r="G299" s="186" t="s">
        <v>324</v>
      </c>
      <c r="H299" s="187">
        <v>1</v>
      </c>
      <c r="I299" s="188"/>
      <c r="J299" s="189">
        <f t="shared" si="0"/>
        <v>0</v>
      </c>
      <c r="K299" s="190"/>
      <c r="L299" s="39"/>
      <c r="M299" s="191" t="s">
        <v>1</v>
      </c>
      <c r="N299" s="192" t="s">
        <v>40</v>
      </c>
      <c r="O299" s="71"/>
      <c r="P299" s="193">
        <f t="shared" si="1"/>
        <v>0</v>
      </c>
      <c r="Q299" s="193">
        <v>0</v>
      </c>
      <c r="R299" s="193">
        <f t="shared" si="2"/>
        <v>0</v>
      </c>
      <c r="S299" s="193">
        <v>1.9460000000000002E-2</v>
      </c>
      <c r="T299" s="194">
        <f t="shared" si="3"/>
        <v>1.9460000000000002E-2</v>
      </c>
      <c r="U299" s="34"/>
      <c r="V299" s="34"/>
      <c r="W299" s="34"/>
      <c r="X299" s="34"/>
      <c r="Y299" s="34"/>
      <c r="Z299" s="34"/>
      <c r="AA299" s="34"/>
      <c r="AB299" s="34"/>
      <c r="AC299" s="34"/>
      <c r="AD299" s="34"/>
      <c r="AE299" s="34"/>
      <c r="AR299" s="195" t="s">
        <v>227</v>
      </c>
      <c r="AT299" s="195" t="s">
        <v>136</v>
      </c>
      <c r="AU299" s="195" t="s">
        <v>141</v>
      </c>
      <c r="AY299" s="17" t="s">
        <v>133</v>
      </c>
      <c r="BE299" s="196">
        <f t="shared" si="4"/>
        <v>0</v>
      </c>
      <c r="BF299" s="196">
        <f t="shared" si="5"/>
        <v>0</v>
      </c>
      <c r="BG299" s="196">
        <f t="shared" si="6"/>
        <v>0</v>
      </c>
      <c r="BH299" s="196">
        <f t="shared" si="7"/>
        <v>0</v>
      </c>
      <c r="BI299" s="196">
        <f t="shared" si="8"/>
        <v>0</v>
      </c>
      <c r="BJ299" s="17" t="s">
        <v>141</v>
      </c>
      <c r="BK299" s="196">
        <f t="shared" si="9"/>
        <v>0</v>
      </c>
      <c r="BL299" s="17" t="s">
        <v>227</v>
      </c>
      <c r="BM299" s="195" t="s">
        <v>446</v>
      </c>
    </row>
    <row r="300" spans="1:65" s="2" customFormat="1" ht="21.75" customHeight="1">
      <c r="A300" s="34"/>
      <c r="B300" s="35"/>
      <c r="C300" s="183" t="s">
        <v>447</v>
      </c>
      <c r="D300" s="183" t="s">
        <v>136</v>
      </c>
      <c r="E300" s="184" t="s">
        <v>448</v>
      </c>
      <c r="F300" s="185" t="s">
        <v>449</v>
      </c>
      <c r="G300" s="186" t="s">
        <v>324</v>
      </c>
      <c r="H300" s="187">
        <v>1</v>
      </c>
      <c r="I300" s="188"/>
      <c r="J300" s="189">
        <f t="shared" si="0"/>
        <v>0</v>
      </c>
      <c r="K300" s="190"/>
      <c r="L300" s="39"/>
      <c r="M300" s="191" t="s">
        <v>1</v>
      </c>
      <c r="N300" s="192" t="s">
        <v>40</v>
      </c>
      <c r="O300" s="71"/>
      <c r="P300" s="193">
        <f t="shared" si="1"/>
        <v>0</v>
      </c>
      <c r="Q300" s="193">
        <v>0</v>
      </c>
      <c r="R300" s="193">
        <f t="shared" si="2"/>
        <v>0</v>
      </c>
      <c r="S300" s="193">
        <v>8.7999999999999995E-2</v>
      </c>
      <c r="T300" s="194">
        <f t="shared" si="3"/>
        <v>8.7999999999999995E-2</v>
      </c>
      <c r="U300" s="34"/>
      <c r="V300" s="34"/>
      <c r="W300" s="34"/>
      <c r="X300" s="34"/>
      <c r="Y300" s="34"/>
      <c r="Z300" s="34"/>
      <c r="AA300" s="34"/>
      <c r="AB300" s="34"/>
      <c r="AC300" s="34"/>
      <c r="AD300" s="34"/>
      <c r="AE300" s="34"/>
      <c r="AR300" s="195" t="s">
        <v>227</v>
      </c>
      <c r="AT300" s="195" t="s">
        <v>136</v>
      </c>
      <c r="AU300" s="195" t="s">
        <v>141</v>
      </c>
      <c r="AY300" s="17" t="s">
        <v>133</v>
      </c>
      <c r="BE300" s="196">
        <f t="shared" si="4"/>
        <v>0</v>
      </c>
      <c r="BF300" s="196">
        <f t="shared" si="5"/>
        <v>0</v>
      </c>
      <c r="BG300" s="196">
        <f t="shared" si="6"/>
        <v>0</v>
      </c>
      <c r="BH300" s="196">
        <f t="shared" si="7"/>
        <v>0</v>
      </c>
      <c r="BI300" s="196">
        <f t="shared" si="8"/>
        <v>0</v>
      </c>
      <c r="BJ300" s="17" t="s">
        <v>141</v>
      </c>
      <c r="BK300" s="196">
        <f t="shared" si="9"/>
        <v>0</v>
      </c>
      <c r="BL300" s="17" t="s">
        <v>227</v>
      </c>
      <c r="BM300" s="195" t="s">
        <v>450</v>
      </c>
    </row>
    <row r="301" spans="1:65" s="2" customFormat="1" ht="16.5" customHeight="1">
      <c r="A301" s="34"/>
      <c r="B301" s="35"/>
      <c r="C301" s="183" t="s">
        <v>389</v>
      </c>
      <c r="D301" s="183" t="s">
        <v>136</v>
      </c>
      <c r="E301" s="184" t="s">
        <v>451</v>
      </c>
      <c r="F301" s="185" t="s">
        <v>452</v>
      </c>
      <c r="G301" s="186" t="s">
        <v>324</v>
      </c>
      <c r="H301" s="187">
        <v>1</v>
      </c>
      <c r="I301" s="188"/>
      <c r="J301" s="189">
        <f t="shared" si="0"/>
        <v>0</v>
      </c>
      <c r="K301" s="190"/>
      <c r="L301" s="39"/>
      <c r="M301" s="191" t="s">
        <v>1</v>
      </c>
      <c r="N301" s="192" t="s">
        <v>40</v>
      </c>
      <c r="O301" s="71"/>
      <c r="P301" s="193">
        <f t="shared" si="1"/>
        <v>0</v>
      </c>
      <c r="Q301" s="193">
        <v>4.2000000000000002E-4</v>
      </c>
      <c r="R301" s="193">
        <f t="shared" si="2"/>
        <v>4.2000000000000002E-4</v>
      </c>
      <c r="S301" s="193">
        <v>0</v>
      </c>
      <c r="T301" s="194">
        <f t="shared" si="3"/>
        <v>0</v>
      </c>
      <c r="U301" s="34"/>
      <c r="V301" s="34"/>
      <c r="W301" s="34"/>
      <c r="X301" s="34"/>
      <c r="Y301" s="34"/>
      <c r="Z301" s="34"/>
      <c r="AA301" s="34"/>
      <c r="AB301" s="34"/>
      <c r="AC301" s="34"/>
      <c r="AD301" s="34"/>
      <c r="AE301" s="34"/>
      <c r="AR301" s="195" t="s">
        <v>227</v>
      </c>
      <c r="AT301" s="195" t="s">
        <v>136</v>
      </c>
      <c r="AU301" s="195" t="s">
        <v>141</v>
      </c>
      <c r="AY301" s="17" t="s">
        <v>133</v>
      </c>
      <c r="BE301" s="196">
        <f t="shared" si="4"/>
        <v>0</v>
      </c>
      <c r="BF301" s="196">
        <f t="shared" si="5"/>
        <v>0</v>
      </c>
      <c r="BG301" s="196">
        <f t="shared" si="6"/>
        <v>0</v>
      </c>
      <c r="BH301" s="196">
        <f t="shared" si="7"/>
        <v>0</v>
      </c>
      <c r="BI301" s="196">
        <f t="shared" si="8"/>
        <v>0</v>
      </c>
      <c r="BJ301" s="17" t="s">
        <v>141</v>
      </c>
      <c r="BK301" s="196">
        <f t="shared" si="9"/>
        <v>0</v>
      </c>
      <c r="BL301" s="17" t="s">
        <v>227</v>
      </c>
      <c r="BM301" s="195" t="s">
        <v>453</v>
      </c>
    </row>
    <row r="302" spans="1:65" s="2" customFormat="1" ht="21.75" customHeight="1">
      <c r="A302" s="34"/>
      <c r="B302" s="35"/>
      <c r="C302" s="230" t="s">
        <v>454</v>
      </c>
      <c r="D302" s="230" t="s">
        <v>271</v>
      </c>
      <c r="E302" s="231" t="s">
        <v>455</v>
      </c>
      <c r="F302" s="232" t="s">
        <v>456</v>
      </c>
      <c r="G302" s="233" t="s">
        <v>179</v>
      </c>
      <c r="H302" s="234">
        <v>1</v>
      </c>
      <c r="I302" s="235"/>
      <c r="J302" s="236">
        <f t="shared" si="0"/>
        <v>0</v>
      </c>
      <c r="K302" s="237"/>
      <c r="L302" s="238"/>
      <c r="M302" s="239" t="s">
        <v>1</v>
      </c>
      <c r="N302" s="240" t="s">
        <v>40</v>
      </c>
      <c r="O302" s="71"/>
      <c r="P302" s="193">
        <f t="shared" si="1"/>
        <v>0</v>
      </c>
      <c r="Q302" s="193">
        <v>2.9499999999999998E-2</v>
      </c>
      <c r="R302" s="193">
        <f t="shared" si="2"/>
        <v>2.9499999999999998E-2</v>
      </c>
      <c r="S302" s="193">
        <v>0</v>
      </c>
      <c r="T302" s="194">
        <f t="shared" si="3"/>
        <v>0</v>
      </c>
      <c r="U302" s="34"/>
      <c r="V302" s="34"/>
      <c r="W302" s="34"/>
      <c r="X302" s="34"/>
      <c r="Y302" s="34"/>
      <c r="Z302" s="34"/>
      <c r="AA302" s="34"/>
      <c r="AB302" s="34"/>
      <c r="AC302" s="34"/>
      <c r="AD302" s="34"/>
      <c r="AE302" s="34"/>
      <c r="AR302" s="195" t="s">
        <v>274</v>
      </c>
      <c r="AT302" s="195" t="s">
        <v>271</v>
      </c>
      <c r="AU302" s="195" t="s">
        <v>141</v>
      </c>
      <c r="AY302" s="17" t="s">
        <v>133</v>
      </c>
      <c r="BE302" s="196">
        <f t="shared" si="4"/>
        <v>0</v>
      </c>
      <c r="BF302" s="196">
        <f t="shared" si="5"/>
        <v>0</v>
      </c>
      <c r="BG302" s="196">
        <f t="shared" si="6"/>
        <v>0</v>
      </c>
      <c r="BH302" s="196">
        <f t="shared" si="7"/>
        <v>0</v>
      </c>
      <c r="BI302" s="196">
        <f t="shared" si="8"/>
        <v>0</v>
      </c>
      <c r="BJ302" s="17" t="s">
        <v>141</v>
      </c>
      <c r="BK302" s="196">
        <f t="shared" si="9"/>
        <v>0</v>
      </c>
      <c r="BL302" s="17" t="s">
        <v>227</v>
      </c>
      <c r="BM302" s="195" t="s">
        <v>457</v>
      </c>
    </row>
    <row r="303" spans="1:65" s="2" customFormat="1" ht="16.5" customHeight="1">
      <c r="A303" s="34"/>
      <c r="B303" s="35"/>
      <c r="C303" s="183" t="s">
        <v>458</v>
      </c>
      <c r="D303" s="183" t="s">
        <v>136</v>
      </c>
      <c r="E303" s="184" t="s">
        <v>459</v>
      </c>
      <c r="F303" s="185" t="s">
        <v>460</v>
      </c>
      <c r="G303" s="186" t="s">
        <v>179</v>
      </c>
      <c r="H303" s="187">
        <v>2</v>
      </c>
      <c r="I303" s="188"/>
      <c r="J303" s="189">
        <f t="shared" si="0"/>
        <v>0</v>
      </c>
      <c r="K303" s="190"/>
      <c r="L303" s="39"/>
      <c r="M303" s="191" t="s">
        <v>1</v>
      </c>
      <c r="N303" s="192" t="s">
        <v>40</v>
      </c>
      <c r="O303" s="71"/>
      <c r="P303" s="193">
        <f t="shared" si="1"/>
        <v>0</v>
      </c>
      <c r="Q303" s="193">
        <v>0</v>
      </c>
      <c r="R303" s="193">
        <f t="shared" si="2"/>
        <v>0</v>
      </c>
      <c r="S303" s="193">
        <v>0</v>
      </c>
      <c r="T303" s="194">
        <f t="shared" si="3"/>
        <v>0</v>
      </c>
      <c r="U303" s="34"/>
      <c r="V303" s="34"/>
      <c r="W303" s="34"/>
      <c r="X303" s="34"/>
      <c r="Y303" s="34"/>
      <c r="Z303" s="34"/>
      <c r="AA303" s="34"/>
      <c r="AB303" s="34"/>
      <c r="AC303" s="34"/>
      <c r="AD303" s="34"/>
      <c r="AE303" s="34"/>
      <c r="AR303" s="195" t="s">
        <v>227</v>
      </c>
      <c r="AT303" s="195" t="s">
        <v>136</v>
      </c>
      <c r="AU303" s="195" t="s">
        <v>141</v>
      </c>
      <c r="AY303" s="17" t="s">
        <v>133</v>
      </c>
      <c r="BE303" s="196">
        <f t="shared" si="4"/>
        <v>0</v>
      </c>
      <c r="BF303" s="196">
        <f t="shared" si="5"/>
        <v>0</v>
      </c>
      <c r="BG303" s="196">
        <f t="shared" si="6"/>
        <v>0</v>
      </c>
      <c r="BH303" s="196">
        <f t="shared" si="7"/>
        <v>0</v>
      </c>
      <c r="BI303" s="196">
        <f t="shared" si="8"/>
        <v>0</v>
      </c>
      <c r="BJ303" s="17" t="s">
        <v>141</v>
      </c>
      <c r="BK303" s="196">
        <f t="shared" si="9"/>
        <v>0</v>
      </c>
      <c r="BL303" s="17" t="s">
        <v>227</v>
      </c>
      <c r="BM303" s="195" t="s">
        <v>461</v>
      </c>
    </row>
    <row r="304" spans="1:65" s="2" customFormat="1" ht="16.5" customHeight="1">
      <c r="A304" s="34"/>
      <c r="B304" s="35"/>
      <c r="C304" s="230" t="s">
        <v>462</v>
      </c>
      <c r="D304" s="230" t="s">
        <v>271</v>
      </c>
      <c r="E304" s="231" t="s">
        <v>463</v>
      </c>
      <c r="F304" s="232" t="s">
        <v>464</v>
      </c>
      <c r="G304" s="233" t="s">
        <v>179</v>
      </c>
      <c r="H304" s="234">
        <v>2</v>
      </c>
      <c r="I304" s="235"/>
      <c r="J304" s="236">
        <f t="shared" si="0"/>
        <v>0</v>
      </c>
      <c r="K304" s="237"/>
      <c r="L304" s="238"/>
      <c r="M304" s="239" t="s">
        <v>1</v>
      </c>
      <c r="N304" s="240" t="s">
        <v>40</v>
      </c>
      <c r="O304" s="71"/>
      <c r="P304" s="193">
        <f t="shared" si="1"/>
        <v>0</v>
      </c>
      <c r="Q304" s="193">
        <v>5.0000000000000002E-5</v>
      </c>
      <c r="R304" s="193">
        <f t="shared" si="2"/>
        <v>1E-4</v>
      </c>
      <c r="S304" s="193">
        <v>0</v>
      </c>
      <c r="T304" s="194">
        <f t="shared" si="3"/>
        <v>0</v>
      </c>
      <c r="U304" s="34"/>
      <c r="V304" s="34"/>
      <c r="W304" s="34"/>
      <c r="X304" s="34"/>
      <c r="Y304" s="34"/>
      <c r="Z304" s="34"/>
      <c r="AA304" s="34"/>
      <c r="AB304" s="34"/>
      <c r="AC304" s="34"/>
      <c r="AD304" s="34"/>
      <c r="AE304" s="34"/>
      <c r="AR304" s="195" t="s">
        <v>274</v>
      </c>
      <c r="AT304" s="195" t="s">
        <v>271</v>
      </c>
      <c r="AU304" s="195" t="s">
        <v>141</v>
      </c>
      <c r="AY304" s="17" t="s">
        <v>133</v>
      </c>
      <c r="BE304" s="196">
        <f t="shared" si="4"/>
        <v>0</v>
      </c>
      <c r="BF304" s="196">
        <f t="shared" si="5"/>
        <v>0</v>
      </c>
      <c r="BG304" s="196">
        <f t="shared" si="6"/>
        <v>0</v>
      </c>
      <c r="BH304" s="196">
        <f t="shared" si="7"/>
        <v>0</v>
      </c>
      <c r="BI304" s="196">
        <f t="shared" si="8"/>
        <v>0</v>
      </c>
      <c r="BJ304" s="17" t="s">
        <v>141</v>
      </c>
      <c r="BK304" s="196">
        <f t="shared" si="9"/>
        <v>0</v>
      </c>
      <c r="BL304" s="17" t="s">
        <v>227</v>
      </c>
      <c r="BM304" s="195" t="s">
        <v>465</v>
      </c>
    </row>
    <row r="305" spans="1:65" s="2" customFormat="1" ht="24.2" customHeight="1">
      <c r="A305" s="34"/>
      <c r="B305" s="35"/>
      <c r="C305" s="183" t="s">
        <v>466</v>
      </c>
      <c r="D305" s="183" t="s">
        <v>136</v>
      </c>
      <c r="E305" s="184" t="s">
        <v>467</v>
      </c>
      <c r="F305" s="185" t="s">
        <v>468</v>
      </c>
      <c r="G305" s="186" t="s">
        <v>179</v>
      </c>
      <c r="H305" s="187">
        <v>1</v>
      </c>
      <c r="I305" s="188"/>
      <c r="J305" s="189">
        <f t="shared" si="0"/>
        <v>0</v>
      </c>
      <c r="K305" s="190"/>
      <c r="L305" s="39"/>
      <c r="M305" s="191" t="s">
        <v>1</v>
      </c>
      <c r="N305" s="192" t="s">
        <v>40</v>
      </c>
      <c r="O305" s="71"/>
      <c r="P305" s="193">
        <f t="shared" si="1"/>
        <v>0</v>
      </c>
      <c r="Q305" s="193">
        <v>0</v>
      </c>
      <c r="R305" s="193">
        <f t="shared" si="2"/>
        <v>0</v>
      </c>
      <c r="S305" s="193">
        <v>3.6999999999999999E-4</v>
      </c>
      <c r="T305" s="194">
        <f t="shared" si="3"/>
        <v>3.6999999999999999E-4</v>
      </c>
      <c r="U305" s="34"/>
      <c r="V305" s="34"/>
      <c r="W305" s="34"/>
      <c r="X305" s="34"/>
      <c r="Y305" s="34"/>
      <c r="Z305" s="34"/>
      <c r="AA305" s="34"/>
      <c r="AB305" s="34"/>
      <c r="AC305" s="34"/>
      <c r="AD305" s="34"/>
      <c r="AE305" s="34"/>
      <c r="AR305" s="195" t="s">
        <v>227</v>
      </c>
      <c r="AT305" s="195" t="s">
        <v>136</v>
      </c>
      <c r="AU305" s="195" t="s">
        <v>141</v>
      </c>
      <c r="AY305" s="17" t="s">
        <v>133</v>
      </c>
      <c r="BE305" s="196">
        <f t="shared" si="4"/>
        <v>0</v>
      </c>
      <c r="BF305" s="196">
        <f t="shared" si="5"/>
        <v>0</v>
      </c>
      <c r="BG305" s="196">
        <f t="shared" si="6"/>
        <v>0</v>
      </c>
      <c r="BH305" s="196">
        <f t="shared" si="7"/>
        <v>0</v>
      </c>
      <c r="BI305" s="196">
        <f t="shared" si="8"/>
        <v>0</v>
      </c>
      <c r="BJ305" s="17" t="s">
        <v>141</v>
      </c>
      <c r="BK305" s="196">
        <f t="shared" si="9"/>
        <v>0</v>
      </c>
      <c r="BL305" s="17" t="s">
        <v>227</v>
      </c>
      <c r="BM305" s="195" t="s">
        <v>469</v>
      </c>
    </row>
    <row r="306" spans="1:65" s="2" customFormat="1" ht="16.5" customHeight="1">
      <c r="A306" s="34"/>
      <c r="B306" s="35"/>
      <c r="C306" s="183" t="s">
        <v>470</v>
      </c>
      <c r="D306" s="183" t="s">
        <v>136</v>
      </c>
      <c r="E306" s="184" t="s">
        <v>471</v>
      </c>
      <c r="F306" s="185" t="s">
        <v>472</v>
      </c>
      <c r="G306" s="186" t="s">
        <v>324</v>
      </c>
      <c r="H306" s="187">
        <v>1</v>
      </c>
      <c r="I306" s="188"/>
      <c r="J306" s="189">
        <f t="shared" si="0"/>
        <v>0</v>
      </c>
      <c r="K306" s="190"/>
      <c r="L306" s="39"/>
      <c r="M306" s="191" t="s">
        <v>1</v>
      </c>
      <c r="N306" s="192" t="s">
        <v>40</v>
      </c>
      <c r="O306" s="71"/>
      <c r="P306" s="193">
        <f t="shared" si="1"/>
        <v>0</v>
      </c>
      <c r="Q306" s="193">
        <v>0</v>
      </c>
      <c r="R306" s="193">
        <f t="shared" si="2"/>
        <v>0</v>
      </c>
      <c r="S306" s="193">
        <v>1.56E-3</v>
      </c>
      <c r="T306" s="194">
        <f t="shared" si="3"/>
        <v>1.56E-3</v>
      </c>
      <c r="U306" s="34"/>
      <c r="V306" s="34"/>
      <c r="W306" s="34"/>
      <c r="X306" s="34"/>
      <c r="Y306" s="34"/>
      <c r="Z306" s="34"/>
      <c r="AA306" s="34"/>
      <c r="AB306" s="34"/>
      <c r="AC306" s="34"/>
      <c r="AD306" s="34"/>
      <c r="AE306" s="34"/>
      <c r="AR306" s="195" t="s">
        <v>227</v>
      </c>
      <c r="AT306" s="195" t="s">
        <v>136</v>
      </c>
      <c r="AU306" s="195" t="s">
        <v>141</v>
      </c>
      <c r="AY306" s="17" t="s">
        <v>133</v>
      </c>
      <c r="BE306" s="196">
        <f t="shared" si="4"/>
        <v>0</v>
      </c>
      <c r="BF306" s="196">
        <f t="shared" si="5"/>
        <v>0</v>
      </c>
      <c r="BG306" s="196">
        <f t="shared" si="6"/>
        <v>0</v>
      </c>
      <c r="BH306" s="196">
        <f t="shared" si="7"/>
        <v>0</v>
      </c>
      <c r="BI306" s="196">
        <f t="shared" si="8"/>
        <v>0</v>
      </c>
      <c r="BJ306" s="17" t="s">
        <v>141</v>
      </c>
      <c r="BK306" s="196">
        <f t="shared" si="9"/>
        <v>0</v>
      </c>
      <c r="BL306" s="17" t="s">
        <v>227</v>
      </c>
      <c r="BM306" s="195" t="s">
        <v>473</v>
      </c>
    </row>
    <row r="307" spans="1:65" s="13" customFormat="1" ht="11.25">
      <c r="B307" s="197"/>
      <c r="C307" s="198"/>
      <c r="D307" s="199" t="s">
        <v>143</v>
      </c>
      <c r="E307" s="200" t="s">
        <v>1</v>
      </c>
      <c r="F307" s="201" t="s">
        <v>474</v>
      </c>
      <c r="G307" s="198"/>
      <c r="H307" s="200" t="s">
        <v>1</v>
      </c>
      <c r="I307" s="202"/>
      <c r="J307" s="198"/>
      <c r="K307" s="198"/>
      <c r="L307" s="203"/>
      <c r="M307" s="204"/>
      <c r="N307" s="205"/>
      <c r="O307" s="205"/>
      <c r="P307" s="205"/>
      <c r="Q307" s="205"/>
      <c r="R307" s="205"/>
      <c r="S307" s="205"/>
      <c r="T307" s="206"/>
      <c r="AT307" s="207" t="s">
        <v>143</v>
      </c>
      <c r="AU307" s="207" t="s">
        <v>141</v>
      </c>
      <c r="AV307" s="13" t="s">
        <v>82</v>
      </c>
      <c r="AW307" s="13" t="s">
        <v>32</v>
      </c>
      <c r="AX307" s="13" t="s">
        <v>74</v>
      </c>
      <c r="AY307" s="207" t="s">
        <v>133</v>
      </c>
    </row>
    <row r="308" spans="1:65" s="14" customFormat="1" ht="11.25">
      <c r="B308" s="208"/>
      <c r="C308" s="209"/>
      <c r="D308" s="199" t="s">
        <v>143</v>
      </c>
      <c r="E308" s="210" t="s">
        <v>1</v>
      </c>
      <c r="F308" s="211" t="s">
        <v>82</v>
      </c>
      <c r="G308" s="209"/>
      <c r="H308" s="212">
        <v>1</v>
      </c>
      <c r="I308" s="213"/>
      <c r="J308" s="209"/>
      <c r="K308" s="209"/>
      <c r="L308" s="214"/>
      <c r="M308" s="215"/>
      <c r="N308" s="216"/>
      <c r="O308" s="216"/>
      <c r="P308" s="216"/>
      <c r="Q308" s="216"/>
      <c r="R308" s="216"/>
      <c r="S308" s="216"/>
      <c r="T308" s="217"/>
      <c r="AT308" s="218" t="s">
        <v>143</v>
      </c>
      <c r="AU308" s="218" t="s">
        <v>141</v>
      </c>
      <c r="AV308" s="14" t="s">
        <v>141</v>
      </c>
      <c r="AW308" s="14" t="s">
        <v>32</v>
      </c>
      <c r="AX308" s="14" t="s">
        <v>82</v>
      </c>
      <c r="AY308" s="218" t="s">
        <v>133</v>
      </c>
    </row>
    <row r="309" spans="1:65" s="2" customFormat="1" ht="16.5" customHeight="1">
      <c r="A309" s="34"/>
      <c r="B309" s="35"/>
      <c r="C309" s="183" t="s">
        <v>475</v>
      </c>
      <c r="D309" s="183" t="s">
        <v>136</v>
      </c>
      <c r="E309" s="184" t="s">
        <v>476</v>
      </c>
      <c r="F309" s="185" t="s">
        <v>477</v>
      </c>
      <c r="G309" s="186" t="s">
        <v>324</v>
      </c>
      <c r="H309" s="187">
        <v>1</v>
      </c>
      <c r="I309" s="188"/>
      <c r="J309" s="189">
        <f>ROUND(I309*H309,2)</f>
        <v>0</v>
      </c>
      <c r="K309" s="190"/>
      <c r="L309" s="39"/>
      <c r="M309" s="191" t="s">
        <v>1</v>
      </c>
      <c r="N309" s="192" t="s">
        <v>40</v>
      </c>
      <c r="O309" s="71"/>
      <c r="P309" s="193">
        <f>O309*H309</f>
        <v>0</v>
      </c>
      <c r="Q309" s="193">
        <v>0</v>
      </c>
      <c r="R309" s="193">
        <f>Q309*H309</f>
        <v>0</v>
      </c>
      <c r="S309" s="193">
        <v>8.5999999999999998E-4</v>
      </c>
      <c r="T309" s="194">
        <f>S309*H309</f>
        <v>8.5999999999999998E-4</v>
      </c>
      <c r="U309" s="34"/>
      <c r="V309" s="34"/>
      <c r="W309" s="34"/>
      <c r="X309" s="34"/>
      <c r="Y309" s="34"/>
      <c r="Z309" s="34"/>
      <c r="AA309" s="34"/>
      <c r="AB309" s="34"/>
      <c r="AC309" s="34"/>
      <c r="AD309" s="34"/>
      <c r="AE309" s="34"/>
      <c r="AR309" s="195" t="s">
        <v>227</v>
      </c>
      <c r="AT309" s="195" t="s">
        <v>136</v>
      </c>
      <c r="AU309" s="195" t="s">
        <v>141</v>
      </c>
      <c r="AY309" s="17" t="s">
        <v>133</v>
      </c>
      <c r="BE309" s="196">
        <f>IF(N309="základní",J309,0)</f>
        <v>0</v>
      </c>
      <c r="BF309" s="196">
        <f>IF(N309="snížená",J309,0)</f>
        <v>0</v>
      </c>
      <c r="BG309" s="196">
        <f>IF(N309="zákl. přenesená",J309,0)</f>
        <v>0</v>
      </c>
      <c r="BH309" s="196">
        <f>IF(N309="sníž. přenesená",J309,0)</f>
        <v>0</v>
      </c>
      <c r="BI309" s="196">
        <f>IF(N309="nulová",J309,0)</f>
        <v>0</v>
      </c>
      <c r="BJ309" s="17" t="s">
        <v>141</v>
      </c>
      <c r="BK309" s="196">
        <f>ROUND(I309*H309,2)</f>
        <v>0</v>
      </c>
      <c r="BL309" s="17" t="s">
        <v>227</v>
      </c>
      <c r="BM309" s="195" t="s">
        <v>478</v>
      </c>
    </row>
    <row r="310" spans="1:65" s="13" customFormat="1" ht="11.25">
      <c r="B310" s="197"/>
      <c r="C310" s="198"/>
      <c r="D310" s="199" t="s">
        <v>143</v>
      </c>
      <c r="E310" s="200" t="s">
        <v>1</v>
      </c>
      <c r="F310" s="201" t="s">
        <v>365</v>
      </c>
      <c r="G310" s="198"/>
      <c r="H310" s="200" t="s">
        <v>1</v>
      </c>
      <c r="I310" s="202"/>
      <c r="J310" s="198"/>
      <c r="K310" s="198"/>
      <c r="L310" s="203"/>
      <c r="M310" s="204"/>
      <c r="N310" s="205"/>
      <c r="O310" s="205"/>
      <c r="P310" s="205"/>
      <c r="Q310" s="205"/>
      <c r="R310" s="205"/>
      <c r="S310" s="205"/>
      <c r="T310" s="206"/>
      <c r="AT310" s="207" t="s">
        <v>143</v>
      </c>
      <c r="AU310" s="207" t="s">
        <v>141</v>
      </c>
      <c r="AV310" s="13" t="s">
        <v>82</v>
      </c>
      <c r="AW310" s="13" t="s">
        <v>32</v>
      </c>
      <c r="AX310" s="13" t="s">
        <v>74</v>
      </c>
      <c r="AY310" s="207" t="s">
        <v>133</v>
      </c>
    </row>
    <row r="311" spans="1:65" s="14" customFormat="1" ht="11.25">
      <c r="B311" s="208"/>
      <c r="C311" s="209"/>
      <c r="D311" s="199" t="s">
        <v>143</v>
      </c>
      <c r="E311" s="210" t="s">
        <v>1</v>
      </c>
      <c r="F311" s="211" t="s">
        <v>82</v>
      </c>
      <c r="G311" s="209"/>
      <c r="H311" s="212">
        <v>1</v>
      </c>
      <c r="I311" s="213"/>
      <c r="J311" s="209"/>
      <c r="K311" s="209"/>
      <c r="L311" s="214"/>
      <c r="M311" s="215"/>
      <c r="N311" s="216"/>
      <c r="O311" s="216"/>
      <c r="P311" s="216"/>
      <c r="Q311" s="216"/>
      <c r="R311" s="216"/>
      <c r="S311" s="216"/>
      <c r="T311" s="217"/>
      <c r="AT311" s="218" t="s">
        <v>143</v>
      </c>
      <c r="AU311" s="218" t="s">
        <v>141</v>
      </c>
      <c r="AV311" s="14" t="s">
        <v>141</v>
      </c>
      <c r="AW311" s="14" t="s">
        <v>32</v>
      </c>
      <c r="AX311" s="14" t="s">
        <v>82</v>
      </c>
      <c r="AY311" s="218" t="s">
        <v>133</v>
      </c>
    </row>
    <row r="312" spans="1:65" s="2" customFormat="1" ht="24.2" customHeight="1">
      <c r="A312" s="34"/>
      <c r="B312" s="35"/>
      <c r="C312" s="183" t="s">
        <v>479</v>
      </c>
      <c r="D312" s="183" t="s">
        <v>136</v>
      </c>
      <c r="E312" s="184" t="s">
        <v>480</v>
      </c>
      <c r="F312" s="185" t="s">
        <v>481</v>
      </c>
      <c r="G312" s="186" t="s">
        <v>179</v>
      </c>
      <c r="H312" s="187">
        <v>1</v>
      </c>
      <c r="I312" s="188"/>
      <c r="J312" s="189">
        <f>ROUND(I312*H312,2)</f>
        <v>0</v>
      </c>
      <c r="K312" s="190"/>
      <c r="L312" s="39"/>
      <c r="M312" s="191" t="s">
        <v>1</v>
      </c>
      <c r="N312" s="192" t="s">
        <v>40</v>
      </c>
      <c r="O312" s="71"/>
      <c r="P312" s="193">
        <f>O312*H312</f>
        <v>0</v>
      </c>
      <c r="Q312" s="193">
        <v>4.0000000000000003E-5</v>
      </c>
      <c r="R312" s="193">
        <f>Q312*H312</f>
        <v>4.0000000000000003E-5</v>
      </c>
      <c r="S312" s="193">
        <v>0</v>
      </c>
      <c r="T312" s="194">
        <f>S312*H312</f>
        <v>0</v>
      </c>
      <c r="U312" s="34"/>
      <c r="V312" s="34"/>
      <c r="W312" s="34"/>
      <c r="X312" s="34"/>
      <c r="Y312" s="34"/>
      <c r="Z312" s="34"/>
      <c r="AA312" s="34"/>
      <c r="AB312" s="34"/>
      <c r="AC312" s="34"/>
      <c r="AD312" s="34"/>
      <c r="AE312" s="34"/>
      <c r="AR312" s="195" t="s">
        <v>227</v>
      </c>
      <c r="AT312" s="195" t="s">
        <v>136</v>
      </c>
      <c r="AU312" s="195" t="s">
        <v>141</v>
      </c>
      <c r="AY312" s="17" t="s">
        <v>133</v>
      </c>
      <c r="BE312" s="196">
        <f>IF(N312="základní",J312,0)</f>
        <v>0</v>
      </c>
      <c r="BF312" s="196">
        <f>IF(N312="snížená",J312,0)</f>
        <v>0</v>
      </c>
      <c r="BG312" s="196">
        <f>IF(N312="zákl. přenesená",J312,0)</f>
        <v>0</v>
      </c>
      <c r="BH312" s="196">
        <f>IF(N312="sníž. přenesená",J312,0)</f>
        <v>0</v>
      </c>
      <c r="BI312" s="196">
        <f>IF(N312="nulová",J312,0)</f>
        <v>0</v>
      </c>
      <c r="BJ312" s="17" t="s">
        <v>141</v>
      </c>
      <c r="BK312" s="196">
        <f>ROUND(I312*H312,2)</f>
        <v>0</v>
      </c>
      <c r="BL312" s="17" t="s">
        <v>227</v>
      </c>
      <c r="BM312" s="195" t="s">
        <v>482</v>
      </c>
    </row>
    <row r="313" spans="1:65" s="2" customFormat="1" ht="24.2" customHeight="1">
      <c r="A313" s="34"/>
      <c r="B313" s="35"/>
      <c r="C313" s="230" t="s">
        <v>483</v>
      </c>
      <c r="D313" s="230" t="s">
        <v>271</v>
      </c>
      <c r="E313" s="231" t="s">
        <v>484</v>
      </c>
      <c r="F313" s="232" t="s">
        <v>485</v>
      </c>
      <c r="G313" s="233" t="s">
        <v>179</v>
      </c>
      <c r="H313" s="234">
        <v>1</v>
      </c>
      <c r="I313" s="235"/>
      <c r="J313" s="236">
        <f>ROUND(I313*H313,2)</f>
        <v>0</v>
      </c>
      <c r="K313" s="237"/>
      <c r="L313" s="238"/>
      <c r="M313" s="239" t="s">
        <v>1</v>
      </c>
      <c r="N313" s="240" t="s">
        <v>40</v>
      </c>
      <c r="O313" s="71"/>
      <c r="P313" s="193">
        <f>O313*H313</f>
        <v>0</v>
      </c>
      <c r="Q313" s="193">
        <v>1.1900000000000001E-3</v>
      </c>
      <c r="R313" s="193">
        <f>Q313*H313</f>
        <v>1.1900000000000001E-3</v>
      </c>
      <c r="S313" s="193">
        <v>0</v>
      </c>
      <c r="T313" s="194">
        <f>S313*H313</f>
        <v>0</v>
      </c>
      <c r="U313" s="34"/>
      <c r="V313" s="34"/>
      <c r="W313" s="34"/>
      <c r="X313" s="34"/>
      <c r="Y313" s="34"/>
      <c r="Z313" s="34"/>
      <c r="AA313" s="34"/>
      <c r="AB313" s="34"/>
      <c r="AC313" s="34"/>
      <c r="AD313" s="34"/>
      <c r="AE313" s="34"/>
      <c r="AR313" s="195" t="s">
        <v>274</v>
      </c>
      <c r="AT313" s="195" t="s">
        <v>271</v>
      </c>
      <c r="AU313" s="195" t="s">
        <v>141</v>
      </c>
      <c r="AY313" s="17" t="s">
        <v>133</v>
      </c>
      <c r="BE313" s="196">
        <f>IF(N313="základní",J313,0)</f>
        <v>0</v>
      </c>
      <c r="BF313" s="196">
        <f>IF(N313="snížená",J313,0)</f>
        <v>0</v>
      </c>
      <c r="BG313" s="196">
        <f>IF(N313="zákl. přenesená",J313,0)</f>
        <v>0</v>
      </c>
      <c r="BH313" s="196">
        <f>IF(N313="sníž. přenesená",J313,0)</f>
        <v>0</v>
      </c>
      <c r="BI313" s="196">
        <f>IF(N313="nulová",J313,0)</f>
        <v>0</v>
      </c>
      <c r="BJ313" s="17" t="s">
        <v>141</v>
      </c>
      <c r="BK313" s="196">
        <f>ROUND(I313*H313,2)</f>
        <v>0</v>
      </c>
      <c r="BL313" s="17" t="s">
        <v>227</v>
      </c>
      <c r="BM313" s="195" t="s">
        <v>486</v>
      </c>
    </row>
    <row r="314" spans="1:65" s="2" customFormat="1" ht="24.2" customHeight="1">
      <c r="A314" s="34"/>
      <c r="B314" s="35"/>
      <c r="C314" s="183" t="s">
        <v>487</v>
      </c>
      <c r="D314" s="183" t="s">
        <v>136</v>
      </c>
      <c r="E314" s="184" t="s">
        <v>488</v>
      </c>
      <c r="F314" s="185" t="s">
        <v>489</v>
      </c>
      <c r="G314" s="186" t="s">
        <v>179</v>
      </c>
      <c r="H314" s="187">
        <v>1</v>
      </c>
      <c r="I314" s="188"/>
      <c r="J314" s="189">
        <f>ROUND(I314*H314,2)</f>
        <v>0</v>
      </c>
      <c r="K314" s="190"/>
      <c r="L314" s="39"/>
      <c r="M314" s="191" t="s">
        <v>1</v>
      </c>
      <c r="N314" s="192" t="s">
        <v>40</v>
      </c>
      <c r="O314" s="71"/>
      <c r="P314" s="193">
        <f>O314*H314</f>
        <v>0</v>
      </c>
      <c r="Q314" s="193">
        <v>6.0000000000000002E-5</v>
      </c>
      <c r="R314" s="193">
        <f>Q314*H314</f>
        <v>6.0000000000000002E-5</v>
      </c>
      <c r="S314" s="193">
        <v>0</v>
      </c>
      <c r="T314" s="194">
        <f>S314*H314</f>
        <v>0</v>
      </c>
      <c r="U314" s="34"/>
      <c r="V314" s="34"/>
      <c r="W314" s="34"/>
      <c r="X314" s="34"/>
      <c r="Y314" s="34"/>
      <c r="Z314" s="34"/>
      <c r="AA314" s="34"/>
      <c r="AB314" s="34"/>
      <c r="AC314" s="34"/>
      <c r="AD314" s="34"/>
      <c r="AE314" s="34"/>
      <c r="AR314" s="195" t="s">
        <v>227</v>
      </c>
      <c r="AT314" s="195" t="s">
        <v>136</v>
      </c>
      <c r="AU314" s="195" t="s">
        <v>141</v>
      </c>
      <c r="AY314" s="17" t="s">
        <v>133</v>
      </c>
      <c r="BE314" s="196">
        <f>IF(N314="základní",J314,0)</f>
        <v>0</v>
      </c>
      <c r="BF314" s="196">
        <f>IF(N314="snížená",J314,0)</f>
        <v>0</v>
      </c>
      <c r="BG314" s="196">
        <f>IF(N314="zákl. přenesená",J314,0)</f>
        <v>0</v>
      </c>
      <c r="BH314" s="196">
        <f>IF(N314="sníž. přenesená",J314,0)</f>
        <v>0</v>
      </c>
      <c r="BI314" s="196">
        <f>IF(N314="nulová",J314,0)</f>
        <v>0</v>
      </c>
      <c r="BJ314" s="17" t="s">
        <v>141</v>
      </c>
      <c r="BK314" s="196">
        <f>ROUND(I314*H314,2)</f>
        <v>0</v>
      </c>
      <c r="BL314" s="17" t="s">
        <v>227</v>
      </c>
      <c r="BM314" s="195" t="s">
        <v>490</v>
      </c>
    </row>
    <row r="315" spans="1:65" s="2" customFormat="1" ht="24.2" customHeight="1">
      <c r="A315" s="34"/>
      <c r="B315" s="35"/>
      <c r="C315" s="230" t="s">
        <v>491</v>
      </c>
      <c r="D315" s="230" t="s">
        <v>271</v>
      </c>
      <c r="E315" s="231" t="s">
        <v>492</v>
      </c>
      <c r="F315" s="232" t="s">
        <v>493</v>
      </c>
      <c r="G315" s="233" t="s">
        <v>179</v>
      </c>
      <c r="H315" s="234">
        <v>1</v>
      </c>
      <c r="I315" s="235"/>
      <c r="J315" s="236">
        <f>ROUND(I315*H315,2)</f>
        <v>0</v>
      </c>
      <c r="K315" s="237"/>
      <c r="L315" s="238"/>
      <c r="M315" s="239" t="s">
        <v>1</v>
      </c>
      <c r="N315" s="240" t="s">
        <v>40</v>
      </c>
      <c r="O315" s="71"/>
      <c r="P315" s="193">
        <f>O315*H315</f>
        <v>0</v>
      </c>
      <c r="Q315" s="193">
        <v>1.2999999999999999E-4</v>
      </c>
      <c r="R315" s="193">
        <f>Q315*H315</f>
        <v>1.2999999999999999E-4</v>
      </c>
      <c r="S315" s="193">
        <v>0</v>
      </c>
      <c r="T315" s="194">
        <f>S315*H315</f>
        <v>0</v>
      </c>
      <c r="U315" s="34"/>
      <c r="V315" s="34"/>
      <c r="W315" s="34"/>
      <c r="X315" s="34"/>
      <c r="Y315" s="34"/>
      <c r="Z315" s="34"/>
      <c r="AA315" s="34"/>
      <c r="AB315" s="34"/>
      <c r="AC315" s="34"/>
      <c r="AD315" s="34"/>
      <c r="AE315" s="34"/>
      <c r="AR315" s="195" t="s">
        <v>274</v>
      </c>
      <c r="AT315" s="195" t="s">
        <v>271</v>
      </c>
      <c r="AU315" s="195" t="s">
        <v>141</v>
      </c>
      <c r="AY315" s="17" t="s">
        <v>133</v>
      </c>
      <c r="BE315" s="196">
        <f>IF(N315="základní",J315,0)</f>
        <v>0</v>
      </c>
      <c r="BF315" s="196">
        <f>IF(N315="snížená",J315,0)</f>
        <v>0</v>
      </c>
      <c r="BG315" s="196">
        <f>IF(N315="zákl. přenesená",J315,0)</f>
        <v>0</v>
      </c>
      <c r="BH315" s="196">
        <f>IF(N315="sníž. přenesená",J315,0)</f>
        <v>0</v>
      </c>
      <c r="BI315" s="196">
        <f>IF(N315="nulová",J315,0)</f>
        <v>0</v>
      </c>
      <c r="BJ315" s="17" t="s">
        <v>141</v>
      </c>
      <c r="BK315" s="196">
        <f>ROUND(I315*H315,2)</f>
        <v>0</v>
      </c>
      <c r="BL315" s="17" t="s">
        <v>227</v>
      </c>
      <c r="BM315" s="195" t="s">
        <v>494</v>
      </c>
    </row>
    <row r="316" spans="1:65" s="2" customFormat="1" ht="24.2" customHeight="1">
      <c r="A316" s="34"/>
      <c r="B316" s="35"/>
      <c r="C316" s="183" t="s">
        <v>495</v>
      </c>
      <c r="D316" s="183" t="s">
        <v>136</v>
      </c>
      <c r="E316" s="184" t="s">
        <v>488</v>
      </c>
      <c r="F316" s="185" t="s">
        <v>489</v>
      </c>
      <c r="G316" s="186" t="s">
        <v>179</v>
      </c>
      <c r="H316" s="187">
        <v>1</v>
      </c>
      <c r="I316" s="188"/>
      <c r="J316" s="189">
        <f>ROUND(I316*H316,2)</f>
        <v>0</v>
      </c>
      <c r="K316" s="190"/>
      <c r="L316" s="39"/>
      <c r="M316" s="191" t="s">
        <v>1</v>
      </c>
      <c r="N316" s="192" t="s">
        <v>40</v>
      </c>
      <c r="O316" s="71"/>
      <c r="P316" s="193">
        <f>O316*H316</f>
        <v>0</v>
      </c>
      <c r="Q316" s="193">
        <v>6.0000000000000002E-5</v>
      </c>
      <c r="R316" s="193">
        <f>Q316*H316</f>
        <v>6.0000000000000002E-5</v>
      </c>
      <c r="S316" s="193">
        <v>0</v>
      </c>
      <c r="T316" s="194">
        <f>S316*H316</f>
        <v>0</v>
      </c>
      <c r="U316" s="34"/>
      <c r="V316" s="34"/>
      <c r="W316" s="34"/>
      <c r="X316" s="34"/>
      <c r="Y316" s="34"/>
      <c r="Z316" s="34"/>
      <c r="AA316" s="34"/>
      <c r="AB316" s="34"/>
      <c r="AC316" s="34"/>
      <c r="AD316" s="34"/>
      <c r="AE316" s="34"/>
      <c r="AR316" s="195" t="s">
        <v>227</v>
      </c>
      <c r="AT316" s="195" t="s">
        <v>136</v>
      </c>
      <c r="AU316" s="195" t="s">
        <v>141</v>
      </c>
      <c r="AY316" s="17" t="s">
        <v>133</v>
      </c>
      <c r="BE316" s="196">
        <f>IF(N316="základní",J316,0)</f>
        <v>0</v>
      </c>
      <c r="BF316" s="196">
        <f>IF(N316="snížená",J316,0)</f>
        <v>0</v>
      </c>
      <c r="BG316" s="196">
        <f>IF(N316="zákl. přenesená",J316,0)</f>
        <v>0</v>
      </c>
      <c r="BH316" s="196">
        <f>IF(N316="sníž. přenesená",J316,0)</f>
        <v>0</v>
      </c>
      <c r="BI316" s="196">
        <f>IF(N316="nulová",J316,0)</f>
        <v>0</v>
      </c>
      <c r="BJ316" s="17" t="s">
        <v>141</v>
      </c>
      <c r="BK316" s="196">
        <f>ROUND(I316*H316,2)</f>
        <v>0</v>
      </c>
      <c r="BL316" s="17" t="s">
        <v>227</v>
      </c>
      <c r="BM316" s="195" t="s">
        <v>496</v>
      </c>
    </row>
    <row r="317" spans="1:65" s="13" customFormat="1" ht="11.25">
      <c r="B317" s="197"/>
      <c r="C317" s="198"/>
      <c r="D317" s="199" t="s">
        <v>143</v>
      </c>
      <c r="E317" s="200" t="s">
        <v>1</v>
      </c>
      <c r="F317" s="201" t="s">
        <v>365</v>
      </c>
      <c r="G317" s="198"/>
      <c r="H317" s="200" t="s">
        <v>1</v>
      </c>
      <c r="I317" s="202"/>
      <c r="J317" s="198"/>
      <c r="K317" s="198"/>
      <c r="L317" s="203"/>
      <c r="M317" s="204"/>
      <c r="N317" s="205"/>
      <c r="O317" s="205"/>
      <c r="P317" s="205"/>
      <c r="Q317" s="205"/>
      <c r="R317" s="205"/>
      <c r="S317" s="205"/>
      <c r="T317" s="206"/>
      <c r="AT317" s="207" t="s">
        <v>143</v>
      </c>
      <c r="AU317" s="207" t="s">
        <v>141</v>
      </c>
      <c r="AV317" s="13" t="s">
        <v>82</v>
      </c>
      <c r="AW317" s="13" t="s">
        <v>32</v>
      </c>
      <c r="AX317" s="13" t="s">
        <v>74</v>
      </c>
      <c r="AY317" s="207" t="s">
        <v>133</v>
      </c>
    </row>
    <row r="318" spans="1:65" s="14" customFormat="1" ht="11.25">
      <c r="B318" s="208"/>
      <c r="C318" s="209"/>
      <c r="D318" s="199" t="s">
        <v>143</v>
      </c>
      <c r="E318" s="210" t="s">
        <v>1</v>
      </c>
      <c r="F318" s="211" t="s">
        <v>82</v>
      </c>
      <c r="G318" s="209"/>
      <c r="H318" s="212">
        <v>1</v>
      </c>
      <c r="I318" s="213"/>
      <c r="J318" s="209"/>
      <c r="K318" s="209"/>
      <c r="L318" s="214"/>
      <c r="M318" s="215"/>
      <c r="N318" s="216"/>
      <c r="O318" s="216"/>
      <c r="P318" s="216"/>
      <c r="Q318" s="216"/>
      <c r="R318" s="216"/>
      <c r="S318" s="216"/>
      <c r="T318" s="217"/>
      <c r="AT318" s="218" t="s">
        <v>143</v>
      </c>
      <c r="AU318" s="218" t="s">
        <v>141</v>
      </c>
      <c r="AV318" s="14" t="s">
        <v>141</v>
      </c>
      <c r="AW318" s="14" t="s">
        <v>32</v>
      </c>
      <c r="AX318" s="14" t="s">
        <v>82</v>
      </c>
      <c r="AY318" s="218" t="s">
        <v>133</v>
      </c>
    </row>
    <row r="319" spans="1:65" s="2" customFormat="1" ht="24.2" customHeight="1">
      <c r="A319" s="34"/>
      <c r="B319" s="35"/>
      <c r="C319" s="230" t="s">
        <v>497</v>
      </c>
      <c r="D319" s="230" t="s">
        <v>271</v>
      </c>
      <c r="E319" s="231" t="s">
        <v>498</v>
      </c>
      <c r="F319" s="232" t="s">
        <v>499</v>
      </c>
      <c r="G319" s="233" t="s">
        <v>179</v>
      </c>
      <c r="H319" s="234">
        <v>1</v>
      </c>
      <c r="I319" s="235"/>
      <c r="J319" s="236">
        <f>ROUND(I319*H319,2)</f>
        <v>0</v>
      </c>
      <c r="K319" s="237"/>
      <c r="L319" s="238"/>
      <c r="M319" s="239" t="s">
        <v>1</v>
      </c>
      <c r="N319" s="240" t="s">
        <v>40</v>
      </c>
      <c r="O319" s="71"/>
      <c r="P319" s="193">
        <f>O319*H319</f>
        <v>0</v>
      </c>
      <c r="Q319" s="193">
        <v>1.4999999999999999E-4</v>
      </c>
      <c r="R319" s="193">
        <f>Q319*H319</f>
        <v>1.4999999999999999E-4</v>
      </c>
      <c r="S319" s="193">
        <v>0</v>
      </c>
      <c r="T319" s="194">
        <f>S319*H319</f>
        <v>0</v>
      </c>
      <c r="U319" s="34"/>
      <c r="V319" s="34"/>
      <c r="W319" s="34"/>
      <c r="X319" s="34"/>
      <c r="Y319" s="34"/>
      <c r="Z319" s="34"/>
      <c r="AA319" s="34"/>
      <c r="AB319" s="34"/>
      <c r="AC319" s="34"/>
      <c r="AD319" s="34"/>
      <c r="AE319" s="34"/>
      <c r="AR319" s="195" t="s">
        <v>274</v>
      </c>
      <c r="AT319" s="195" t="s">
        <v>271</v>
      </c>
      <c r="AU319" s="195" t="s">
        <v>141</v>
      </c>
      <c r="AY319" s="17" t="s">
        <v>133</v>
      </c>
      <c r="BE319" s="196">
        <f>IF(N319="základní",J319,0)</f>
        <v>0</v>
      </c>
      <c r="BF319" s="196">
        <f>IF(N319="snížená",J319,0)</f>
        <v>0</v>
      </c>
      <c r="BG319" s="196">
        <f>IF(N319="zákl. přenesená",J319,0)</f>
        <v>0</v>
      </c>
      <c r="BH319" s="196">
        <f>IF(N319="sníž. přenesená",J319,0)</f>
        <v>0</v>
      </c>
      <c r="BI319" s="196">
        <f>IF(N319="nulová",J319,0)</f>
        <v>0</v>
      </c>
      <c r="BJ319" s="17" t="s">
        <v>141</v>
      </c>
      <c r="BK319" s="196">
        <f>ROUND(I319*H319,2)</f>
        <v>0</v>
      </c>
      <c r="BL319" s="17" t="s">
        <v>227</v>
      </c>
      <c r="BM319" s="195" t="s">
        <v>500</v>
      </c>
    </row>
    <row r="320" spans="1:65" s="2" customFormat="1" ht="16.5" customHeight="1">
      <c r="A320" s="34"/>
      <c r="B320" s="35"/>
      <c r="C320" s="183" t="s">
        <v>501</v>
      </c>
      <c r="D320" s="183" t="s">
        <v>136</v>
      </c>
      <c r="E320" s="184" t="s">
        <v>502</v>
      </c>
      <c r="F320" s="185" t="s">
        <v>503</v>
      </c>
      <c r="G320" s="186" t="s">
        <v>179</v>
      </c>
      <c r="H320" s="187">
        <v>2</v>
      </c>
      <c r="I320" s="188"/>
      <c r="J320" s="189">
        <f>ROUND(I320*H320,2)</f>
        <v>0</v>
      </c>
      <c r="K320" s="190"/>
      <c r="L320" s="39"/>
      <c r="M320" s="191" t="s">
        <v>1</v>
      </c>
      <c r="N320" s="192" t="s">
        <v>40</v>
      </c>
      <c r="O320" s="71"/>
      <c r="P320" s="193">
        <f>O320*H320</f>
        <v>0</v>
      </c>
      <c r="Q320" s="193">
        <v>0</v>
      </c>
      <c r="R320" s="193">
        <f>Q320*H320</f>
        <v>0</v>
      </c>
      <c r="S320" s="193">
        <v>8.4999999999999995E-4</v>
      </c>
      <c r="T320" s="194">
        <f>S320*H320</f>
        <v>1.6999999999999999E-3</v>
      </c>
      <c r="U320" s="34"/>
      <c r="V320" s="34"/>
      <c r="W320" s="34"/>
      <c r="X320" s="34"/>
      <c r="Y320" s="34"/>
      <c r="Z320" s="34"/>
      <c r="AA320" s="34"/>
      <c r="AB320" s="34"/>
      <c r="AC320" s="34"/>
      <c r="AD320" s="34"/>
      <c r="AE320" s="34"/>
      <c r="AR320" s="195" t="s">
        <v>227</v>
      </c>
      <c r="AT320" s="195" t="s">
        <v>136</v>
      </c>
      <c r="AU320" s="195" t="s">
        <v>141</v>
      </c>
      <c r="AY320" s="17" t="s">
        <v>133</v>
      </c>
      <c r="BE320" s="196">
        <f>IF(N320="základní",J320,0)</f>
        <v>0</v>
      </c>
      <c r="BF320" s="196">
        <f>IF(N320="snížená",J320,0)</f>
        <v>0</v>
      </c>
      <c r="BG320" s="196">
        <f>IF(N320="zákl. přenesená",J320,0)</f>
        <v>0</v>
      </c>
      <c r="BH320" s="196">
        <f>IF(N320="sníž. přenesená",J320,0)</f>
        <v>0</v>
      </c>
      <c r="BI320" s="196">
        <f>IF(N320="nulová",J320,0)</f>
        <v>0</v>
      </c>
      <c r="BJ320" s="17" t="s">
        <v>141</v>
      </c>
      <c r="BK320" s="196">
        <f>ROUND(I320*H320,2)</f>
        <v>0</v>
      </c>
      <c r="BL320" s="17" t="s">
        <v>227</v>
      </c>
      <c r="BM320" s="195" t="s">
        <v>504</v>
      </c>
    </row>
    <row r="321" spans="1:65" s="13" customFormat="1" ht="11.25">
      <c r="B321" s="197"/>
      <c r="C321" s="198"/>
      <c r="D321" s="199" t="s">
        <v>143</v>
      </c>
      <c r="E321" s="200" t="s">
        <v>1</v>
      </c>
      <c r="F321" s="201" t="s">
        <v>474</v>
      </c>
      <c r="G321" s="198"/>
      <c r="H321" s="200" t="s">
        <v>1</v>
      </c>
      <c r="I321" s="202"/>
      <c r="J321" s="198"/>
      <c r="K321" s="198"/>
      <c r="L321" s="203"/>
      <c r="M321" s="204"/>
      <c r="N321" s="205"/>
      <c r="O321" s="205"/>
      <c r="P321" s="205"/>
      <c r="Q321" s="205"/>
      <c r="R321" s="205"/>
      <c r="S321" s="205"/>
      <c r="T321" s="206"/>
      <c r="AT321" s="207" t="s">
        <v>143</v>
      </c>
      <c r="AU321" s="207" t="s">
        <v>141</v>
      </c>
      <c r="AV321" s="13" t="s">
        <v>82</v>
      </c>
      <c r="AW321" s="13" t="s">
        <v>32</v>
      </c>
      <c r="AX321" s="13" t="s">
        <v>74</v>
      </c>
      <c r="AY321" s="207" t="s">
        <v>133</v>
      </c>
    </row>
    <row r="322" spans="1:65" s="14" customFormat="1" ht="11.25">
      <c r="B322" s="208"/>
      <c r="C322" s="209"/>
      <c r="D322" s="199" t="s">
        <v>143</v>
      </c>
      <c r="E322" s="210" t="s">
        <v>1</v>
      </c>
      <c r="F322" s="211" t="s">
        <v>82</v>
      </c>
      <c r="G322" s="209"/>
      <c r="H322" s="212">
        <v>1</v>
      </c>
      <c r="I322" s="213"/>
      <c r="J322" s="209"/>
      <c r="K322" s="209"/>
      <c r="L322" s="214"/>
      <c r="M322" s="215"/>
      <c r="N322" s="216"/>
      <c r="O322" s="216"/>
      <c r="P322" s="216"/>
      <c r="Q322" s="216"/>
      <c r="R322" s="216"/>
      <c r="S322" s="216"/>
      <c r="T322" s="217"/>
      <c r="AT322" s="218" t="s">
        <v>143</v>
      </c>
      <c r="AU322" s="218" t="s">
        <v>141</v>
      </c>
      <c r="AV322" s="14" t="s">
        <v>141</v>
      </c>
      <c r="AW322" s="14" t="s">
        <v>32</v>
      </c>
      <c r="AX322" s="14" t="s">
        <v>74</v>
      </c>
      <c r="AY322" s="218" t="s">
        <v>133</v>
      </c>
    </row>
    <row r="323" spans="1:65" s="13" customFormat="1" ht="11.25">
      <c r="B323" s="197"/>
      <c r="C323" s="198"/>
      <c r="D323" s="199" t="s">
        <v>143</v>
      </c>
      <c r="E323" s="200" t="s">
        <v>1</v>
      </c>
      <c r="F323" s="201" t="s">
        <v>505</v>
      </c>
      <c r="G323" s="198"/>
      <c r="H323" s="200" t="s">
        <v>1</v>
      </c>
      <c r="I323" s="202"/>
      <c r="J323" s="198"/>
      <c r="K323" s="198"/>
      <c r="L323" s="203"/>
      <c r="M323" s="204"/>
      <c r="N323" s="205"/>
      <c r="O323" s="205"/>
      <c r="P323" s="205"/>
      <c r="Q323" s="205"/>
      <c r="R323" s="205"/>
      <c r="S323" s="205"/>
      <c r="T323" s="206"/>
      <c r="AT323" s="207" t="s">
        <v>143</v>
      </c>
      <c r="AU323" s="207" t="s">
        <v>141</v>
      </c>
      <c r="AV323" s="13" t="s">
        <v>82</v>
      </c>
      <c r="AW323" s="13" t="s">
        <v>32</v>
      </c>
      <c r="AX323" s="13" t="s">
        <v>74</v>
      </c>
      <c r="AY323" s="207" t="s">
        <v>133</v>
      </c>
    </row>
    <row r="324" spans="1:65" s="14" customFormat="1" ht="11.25">
      <c r="B324" s="208"/>
      <c r="C324" s="209"/>
      <c r="D324" s="199" t="s">
        <v>143</v>
      </c>
      <c r="E324" s="210" t="s">
        <v>1</v>
      </c>
      <c r="F324" s="211" t="s">
        <v>82</v>
      </c>
      <c r="G324" s="209"/>
      <c r="H324" s="212">
        <v>1</v>
      </c>
      <c r="I324" s="213"/>
      <c r="J324" s="209"/>
      <c r="K324" s="209"/>
      <c r="L324" s="214"/>
      <c r="M324" s="215"/>
      <c r="N324" s="216"/>
      <c r="O324" s="216"/>
      <c r="P324" s="216"/>
      <c r="Q324" s="216"/>
      <c r="R324" s="216"/>
      <c r="S324" s="216"/>
      <c r="T324" s="217"/>
      <c r="AT324" s="218" t="s">
        <v>143</v>
      </c>
      <c r="AU324" s="218" t="s">
        <v>141</v>
      </c>
      <c r="AV324" s="14" t="s">
        <v>141</v>
      </c>
      <c r="AW324" s="14" t="s">
        <v>32</v>
      </c>
      <c r="AX324" s="14" t="s">
        <v>74</v>
      </c>
      <c r="AY324" s="218" t="s">
        <v>133</v>
      </c>
    </row>
    <row r="325" spans="1:65" s="15" customFormat="1" ht="11.25">
      <c r="B325" s="219"/>
      <c r="C325" s="220"/>
      <c r="D325" s="199" t="s">
        <v>143</v>
      </c>
      <c r="E325" s="221" t="s">
        <v>1</v>
      </c>
      <c r="F325" s="222" t="s">
        <v>152</v>
      </c>
      <c r="G325" s="220"/>
      <c r="H325" s="223">
        <v>2</v>
      </c>
      <c r="I325" s="224"/>
      <c r="J325" s="220"/>
      <c r="K325" s="220"/>
      <c r="L325" s="225"/>
      <c r="M325" s="226"/>
      <c r="N325" s="227"/>
      <c r="O325" s="227"/>
      <c r="P325" s="227"/>
      <c r="Q325" s="227"/>
      <c r="R325" s="227"/>
      <c r="S325" s="227"/>
      <c r="T325" s="228"/>
      <c r="AT325" s="229" t="s">
        <v>143</v>
      </c>
      <c r="AU325" s="229" t="s">
        <v>141</v>
      </c>
      <c r="AV325" s="15" t="s">
        <v>140</v>
      </c>
      <c r="AW325" s="15" t="s">
        <v>32</v>
      </c>
      <c r="AX325" s="15" t="s">
        <v>82</v>
      </c>
      <c r="AY325" s="229" t="s">
        <v>133</v>
      </c>
    </row>
    <row r="326" spans="1:65" s="2" customFormat="1" ht="21.75" customHeight="1">
      <c r="A326" s="34"/>
      <c r="B326" s="35"/>
      <c r="C326" s="183" t="s">
        <v>506</v>
      </c>
      <c r="D326" s="183" t="s">
        <v>136</v>
      </c>
      <c r="E326" s="184" t="s">
        <v>507</v>
      </c>
      <c r="F326" s="185" t="s">
        <v>508</v>
      </c>
      <c r="G326" s="186" t="s">
        <v>179</v>
      </c>
      <c r="H326" s="187">
        <v>2</v>
      </c>
      <c r="I326" s="188"/>
      <c r="J326" s="189">
        <f>ROUND(I326*H326,2)</f>
        <v>0</v>
      </c>
      <c r="K326" s="190"/>
      <c r="L326" s="39"/>
      <c r="M326" s="191" t="s">
        <v>1</v>
      </c>
      <c r="N326" s="192" t="s">
        <v>40</v>
      </c>
      <c r="O326" s="71"/>
      <c r="P326" s="193">
        <f>O326*H326</f>
        <v>0</v>
      </c>
      <c r="Q326" s="193">
        <v>1.4999999999999999E-4</v>
      </c>
      <c r="R326" s="193">
        <f>Q326*H326</f>
        <v>2.9999999999999997E-4</v>
      </c>
      <c r="S326" s="193">
        <v>0</v>
      </c>
      <c r="T326" s="194">
        <f>S326*H326</f>
        <v>0</v>
      </c>
      <c r="U326" s="34"/>
      <c r="V326" s="34"/>
      <c r="W326" s="34"/>
      <c r="X326" s="34"/>
      <c r="Y326" s="34"/>
      <c r="Z326" s="34"/>
      <c r="AA326" s="34"/>
      <c r="AB326" s="34"/>
      <c r="AC326" s="34"/>
      <c r="AD326" s="34"/>
      <c r="AE326" s="34"/>
      <c r="AR326" s="195" t="s">
        <v>227</v>
      </c>
      <c r="AT326" s="195" t="s">
        <v>136</v>
      </c>
      <c r="AU326" s="195" t="s">
        <v>141</v>
      </c>
      <c r="AY326" s="17" t="s">
        <v>133</v>
      </c>
      <c r="BE326" s="196">
        <f>IF(N326="základní",J326,0)</f>
        <v>0</v>
      </c>
      <c r="BF326" s="196">
        <f>IF(N326="snížená",J326,0)</f>
        <v>0</v>
      </c>
      <c r="BG326" s="196">
        <f>IF(N326="zákl. přenesená",J326,0)</f>
        <v>0</v>
      </c>
      <c r="BH326" s="196">
        <f>IF(N326="sníž. přenesená",J326,0)</f>
        <v>0</v>
      </c>
      <c r="BI326" s="196">
        <f>IF(N326="nulová",J326,0)</f>
        <v>0</v>
      </c>
      <c r="BJ326" s="17" t="s">
        <v>141</v>
      </c>
      <c r="BK326" s="196">
        <f>ROUND(I326*H326,2)</f>
        <v>0</v>
      </c>
      <c r="BL326" s="17" t="s">
        <v>227</v>
      </c>
      <c r="BM326" s="195" t="s">
        <v>509</v>
      </c>
    </row>
    <row r="327" spans="1:65" s="13" customFormat="1" ht="11.25">
      <c r="B327" s="197"/>
      <c r="C327" s="198"/>
      <c r="D327" s="199" t="s">
        <v>143</v>
      </c>
      <c r="E327" s="200" t="s">
        <v>1</v>
      </c>
      <c r="F327" s="201" t="s">
        <v>365</v>
      </c>
      <c r="G327" s="198"/>
      <c r="H327" s="200" t="s">
        <v>1</v>
      </c>
      <c r="I327" s="202"/>
      <c r="J327" s="198"/>
      <c r="K327" s="198"/>
      <c r="L327" s="203"/>
      <c r="M327" s="204"/>
      <c r="N327" s="205"/>
      <c r="O327" s="205"/>
      <c r="P327" s="205"/>
      <c r="Q327" s="205"/>
      <c r="R327" s="205"/>
      <c r="S327" s="205"/>
      <c r="T327" s="206"/>
      <c r="AT327" s="207" t="s">
        <v>143</v>
      </c>
      <c r="AU327" s="207" t="s">
        <v>141</v>
      </c>
      <c r="AV327" s="13" t="s">
        <v>82</v>
      </c>
      <c r="AW327" s="13" t="s">
        <v>32</v>
      </c>
      <c r="AX327" s="13" t="s">
        <v>74</v>
      </c>
      <c r="AY327" s="207" t="s">
        <v>133</v>
      </c>
    </row>
    <row r="328" spans="1:65" s="14" customFormat="1" ht="11.25">
      <c r="B328" s="208"/>
      <c r="C328" s="209"/>
      <c r="D328" s="199" t="s">
        <v>143</v>
      </c>
      <c r="E328" s="210" t="s">
        <v>1</v>
      </c>
      <c r="F328" s="211" t="s">
        <v>82</v>
      </c>
      <c r="G328" s="209"/>
      <c r="H328" s="212">
        <v>1</v>
      </c>
      <c r="I328" s="213"/>
      <c r="J328" s="209"/>
      <c r="K328" s="209"/>
      <c r="L328" s="214"/>
      <c r="M328" s="215"/>
      <c r="N328" s="216"/>
      <c r="O328" s="216"/>
      <c r="P328" s="216"/>
      <c r="Q328" s="216"/>
      <c r="R328" s="216"/>
      <c r="S328" s="216"/>
      <c r="T328" s="217"/>
      <c r="AT328" s="218" t="s">
        <v>143</v>
      </c>
      <c r="AU328" s="218" t="s">
        <v>141</v>
      </c>
      <c r="AV328" s="14" t="s">
        <v>141</v>
      </c>
      <c r="AW328" s="14" t="s">
        <v>32</v>
      </c>
      <c r="AX328" s="14" t="s">
        <v>74</v>
      </c>
      <c r="AY328" s="218" t="s">
        <v>133</v>
      </c>
    </row>
    <row r="329" spans="1:65" s="13" customFormat="1" ht="11.25">
      <c r="B329" s="197"/>
      <c r="C329" s="198"/>
      <c r="D329" s="199" t="s">
        <v>143</v>
      </c>
      <c r="E329" s="200" t="s">
        <v>1</v>
      </c>
      <c r="F329" s="201" t="s">
        <v>330</v>
      </c>
      <c r="G329" s="198"/>
      <c r="H329" s="200" t="s">
        <v>1</v>
      </c>
      <c r="I329" s="202"/>
      <c r="J329" s="198"/>
      <c r="K329" s="198"/>
      <c r="L329" s="203"/>
      <c r="M329" s="204"/>
      <c r="N329" s="205"/>
      <c r="O329" s="205"/>
      <c r="P329" s="205"/>
      <c r="Q329" s="205"/>
      <c r="R329" s="205"/>
      <c r="S329" s="205"/>
      <c r="T329" s="206"/>
      <c r="AT329" s="207" t="s">
        <v>143</v>
      </c>
      <c r="AU329" s="207" t="s">
        <v>141</v>
      </c>
      <c r="AV329" s="13" t="s">
        <v>82</v>
      </c>
      <c r="AW329" s="13" t="s">
        <v>32</v>
      </c>
      <c r="AX329" s="13" t="s">
        <v>74</v>
      </c>
      <c r="AY329" s="207" t="s">
        <v>133</v>
      </c>
    </row>
    <row r="330" spans="1:65" s="14" customFormat="1" ht="11.25">
      <c r="B330" s="208"/>
      <c r="C330" s="209"/>
      <c r="D330" s="199" t="s">
        <v>143</v>
      </c>
      <c r="E330" s="210" t="s">
        <v>1</v>
      </c>
      <c r="F330" s="211" t="s">
        <v>82</v>
      </c>
      <c r="G330" s="209"/>
      <c r="H330" s="212">
        <v>1</v>
      </c>
      <c r="I330" s="213"/>
      <c r="J330" s="209"/>
      <c r="K330" s="209"/>
      <c r="L330" s="214"/>
      <c r="M330" s="215"/>
      <c r="N330" s="216"/>
      <c r="O330" s="216"/>
      <c r="P330" s="216"/>
      <c r="Q330" s="216"/>
      <c r="R330" s="216"/>
      <c r="S330" s="216"/>
      <c r="T330" s="217"/>
      <c r="AT330" s="218" t="s">
        <v>143</v>
      </c>
      <c r="AU330" s="218" t="s">
        <v>141</v>
      </c>
      <c r="AV330" s="14" t="s">
        <v>141</v>
      </c>
      <c r="AW330" s="14" t="s">
        <v>32</v>
      </c>
      <c r="AX330" s="14" t="s">
        <v>74</v>
      </c>
      <c r="AY330" s="218" t="s">
        <v>133</v>
      </c>
    </row>
    <row r="331" spans="1:65" s="15" customFormat="1" ht="11.25">
      <c r="B331" s="219"/>
      <c r="C331" s="220"/>
      <c r="D331" s="199" t="s">
        <v>143</v>
      </c>
      <c r="E331" s="221" t="s">
        <v>1</v>
      </c>
      <c r="F331" s="222" t="s">
        <v>152</v>
      </c>
      <c r="G331" s="220"/>
      <c r="H331" s="223">
        <v>2</v>
      </c>
      <c r="I331" s="224"/>
      <c r="J331" s="220"/>
      <c r="K331" s="220"/>
      <c r="L331" s="225"/>
      <c r="M331" s="226"/>
      <c r="N331" s="227"/>
      <c r="O331" s="227"/>
      <c r="P331" s="227"/>
      <c r="Q331" s="227"/>
      <c r="R331" s="227"/>
      <c r="S331" s="227"/>
      <c r="T331" s="228"/>
      <c r="AT331" s="229" t="s">
        <v>143</v>
      </c>
      <c r="AU331" s="229" t="s">
        <v>141</v>
      </c>
      <c r="AV331" s="15" t="s">
        <v>140</v>
      </c>
      <c r="AW331" s="15" t="s">
        <v>32</v>
      </c>
      <c r="AX331" s="15" t="s">
        <v>82</v>
      </c>
      <c r="AY331" s="229" t="s">
        <v>133</v>
      </c>
    </row>
    <row r="332" spans="1:65" s="2" customFormat="1" ht="16.5" customHeight="1">
      <c r="A332" s="34"/>
      <c r="B332" s="35"/>
      <c r="C332" s="230" t="s">
        <v>510</v>
      </c>
      <c r="D332" s="230" t="s">
        <v>271</v>
      </c>
      <c r="E332" s="231" t="s">
        <v>511</v>
      </c>
      <c r="F332" s="232" t="s">
        <v>512</v>
      </c>
      <c r="G332" s="233" t="s">
        <v>179</v>
      </c>
      <c r="H332" s="234">
        <v>1</v>
      </c>
      <c r="I332" s="235"/>
      <c r="J332" s="236">
        <f>ROUND(I332*H332,2)</f>
        <v>0</v>
      </c>
      <c r="K332" s="237"/>
      <c r="L332" s="238"/>
      <c r="M332" s="239" t="s">
        <v>1</v>
      </c>
      <c r="N332" s="240" t="s">
        <v>40</v>
      </c>
      <c r="O332" s="71"/>
      <c r="P332" s="193">
        <f>O332*H332</f>
        <v>0</v>
      </c>
      <c r="Q332" s="193">
        <v>1.2800000000000001E-3</v>
      </c>
      <c r="R332" s="193">
        <f>Q332*H332</f>
        <v>1.2800000000000001E-3</v>
      </c>
      <c r="S332" s="193">
        <v>0</v>
      </c>
      <c r="T332" s="194">
        <f>S332*H332</f>
        <v>0</v>
      </c>
      <c r="U332" s="34"/>
      <c r="V332" s="34"/>
      <c r="W332" s="34"/>
      <c r="X332" s="34"/>
      <c r="Y332" s="34"/>
      <c r="Z332" s="34"/>
      <c r="AA332" s="34"/>
      <c r="AB332" s="34"/>
      <c r="AC332" s="34"/>
      <c r="AD332" s="34"/>
      <c r="AE332" s="34"/>
      <c r="AR332" s="195" t="s">
        <v>274</v>
      </c>
      <c r="AT332" s="195" t="s">
        <v>271</v>
      </c>
      <c r="AU332" s="195" t="s">
        <v>141</v>
      </c>
      <c r="AY332" s="17" t="s">
        <v>133</v>
      </c>
      <c r="BE332" s="196">
        <f>IF(N332="základní",J332,0)</f>
        <v>0</v>
      </c>
      <c r="BF332" s="196">
        <f>IF(N332="snížená",J332,0)</f>
        <v>0</v>
      </c>
      <c r="BG332" s="196">
        <f>IF(N332="zákl. přenesená",J332,0)</f>
        <v>0</v>
      </c>
      <c r="BH332" s="196">
        <f>IF(N332="sníž. přenesená",J332,0)</f>
        <v>0</v>
      </c>
      <c r="BI332" s="196">
        <f>IF(N332="nulová",J332,0)</f>
        <v>0</v>
      </c>
      <c r="BJ332" s="17" t="s">
        <v>141</v>
      </c>
      <c r="BK332" s="196">
        <f>ROUND(I332*H332,2)</f>
        <v>0</v>
      </c>
      <c r="BL332" s="17" t="s">
        <v>227</v>
      </c>
      <c r="BM332" s="195" t="s">
        <v>513</v>
      </c>
    </row>
    <row r="333" spans="1:65" s="2" customFormat="1" ht="24.2" customHeight="1">
      <c r="A333" s="34"/>
      <c r="B333" s="35"/>
      <c r="C333" s="230" t="s">
        <v>514</v>
      </c>
      <c r="D333" s="230" t="s">
        <v>271</v>
      </c>
      <c r="E333" s="231" t="s">
        <v>515</v>
      </c>
      <c r="F333" s="232" t="s">
        <v>516</v>
      </c>
      <c r="G333" s="233" t="s">
        <v>179</v>
      </c>
      <c r="H333" s="234">
        <v>2</v>
      </c>
      <c r="I333" s="235"/>
      <c r="J333" s="236">
        <f>ROUND(I333*H333,2)</f>
        <v>0</v>
      </c>
      <c r="K333" s="237"/>
      <c r="L333" s="238"/>
      <c r="M333" s="239" t="s">
        <v>1</v>
      </c>
      <c r="N333" s="240" t="s">
        <v>40</v>
      </c>
      <c r="O333" s="71"/>
      <c r="P333" s="193">
        <f>O333*H333</f>
        <v>0</v>
      </c>
      <c r="Q333" s="193">
        <v>4.4999999999999999E-4</v>
      </c>
      <c r="R333" s="193">
        <f>Q333*H333</f>
        <v>8.9999999999999998E-4</v>
      </c>
      <c r="S333" s="193">
        <v>0</v>
      </c>
      <c r="T333" s="194">
        <f>S333*H333</f>
        <v>0</v>
      </c>
      <c r="U333" s="34"/>
      <c r="V333" s="34"/>
      <c r="W333" s="34"/>
      <c r="X333" s="34"/>
      <c r="Y333" s="34"/>
      <c r="Z333" s="34"/>
      <c r="AA333" s="34"/>
      <c r="AB333" s="34"/>
      <c r="AC333" s="34"/>
      <c r="AD333" s="34"/>
      <c r="AE333" s="34"/>
      <c r="AR333" s="195" t="s">
        <v>274</v>
      </c>
      <c r="AT333" s="195" t="s">
        <v>271</v>
      </c>
      <c r="AU333" s="195" t="s">
        <v>141</v>
      </c>
      <c r="AY333" s="17" t="s">
        <v>133</v>
      </c>
      <c r="BE333" s="196">
        <f>IF(N333="základní",J333,0)</f>
        <v>0</v>
      </c>
      <c r="BF333" s="196">
        <f>IF(N333="snížená",J333,0)</f>
        <v>0</v>
      </c>
      <c r="BG333" s="196">
        <f>IF(N333="zákl. přenesená",J333,0)</f>
        <v>0</v>
      </c>
      <c r="BH333" s="196">
        <f>IF(N333="sníž. přenesená",J333,0)</f>
        <v>0</v>
      </c>
      <c r="BI333" s="196">
        <f>IF(N333="nulová",J333,0)</f>
        <v>0</v>
      </c>
      <c r="BJ333" s="17" t="s">
        <v>141</v>
      </c>
      <c r="BK333" s="196">
        <f>ROUND(I333*H333,2)</f>
        <v>0</v>
      </c>
      <c r="BL333" s="17" t="s">
        <v>227</v>
      </c>
      <c r="BM333" s="195" t="s">
        <v>517</v>
      </c>
    </row>
    <row r="334" spans="1:65" s="2" customFormat="1" ht="24.2" customHeight="1">
      <c r="A334" s="34"/>
      <c r="B334" s="35"/>
      <c r="C334" s="183" t="s">
        <v>518</v>
      </c>
      <c r="D334" s="183" t="s">
        <v>136</v>
      </c>
      <c r="E334" s="184" t="s">
        <v>519</v>
      </c>
      <c r="F334" s="185" t="s">
        <v>520</v>
      </c>
      <c r="G334" s="186" t="s">
        <v>230</v>
      </c>
      <c r="H334" s="187">
        <v>8.3000000000000004E-2</v>
      </c>
      <c r="I334" s="188"/>
      <c r="J334" s="189">
        <f>ROUND(I334*H334,2)</f>
        <v>0</v>
      </c>
      <c r="K334" s="190"/>
      <c r="L334" s="39"/>
      <c r="M334" s="191" t="s">
        <v>1</v>
      </c>
      <c r="N334" s="192" t="s">
        <v>40</v>
      </c>
      <c r="O334" s="71"/>
      <c r="P334" s="193">
        <f>O334*H334</f>
        <v>0</v>
      </c>
      <c r="Q334" s="193">
        <v>0</v>
      </c>
      <c r="R334" s="193">
        <f>Q334*H334</f>
        <v>0</v>
      </c>
      <c r="S334" s="193">
        <v>0</v>
      </c>
      <c r="T334" s="194">
        <f>S334*H334</f>
        <v>0</v>
      </c>
      <c r="U334" s="34"/>
      <c r="V334" s="34"/>
      <c r="W334" s="34"/>
      <c r="X334" s="34"/>
      <c r="Y334" s="34"/>
      <c r="Z334" s="34"/>
      <c r="AA334" s="34"/>
      <c r="AB334" s="34"/>
      <c r="AC334" s="34"/>
      <c r="AD334" s="34"/>
      <c r="AE334" s="34"/>
      <c r="AR334" s="195" t="s">
        <v>227</v>
      </c>
      <c r="AT334" s="195" t="s">
        <v>136</v>
      </c>
      <c r="AU334" s="195" t="s">
        <v>141</v>
      </c>
      <c r="AY334" s="17" t="s">
        <v>133</v>
      </c>
      <c r="BE334" s="196">
        <f>IF(N334="základní",J334,0)</f>
        <v>0</v>
      </c>
      <c r="BF334" s="196">
        <f>IF(N334="snížená",J334,0)</f>
        <v>0</v>
      </c>
      <c r="BG334" s="196">
        <f>IF(N334="zákl. přenesená",J334,0)</f>
        <v>0</v>
      </c>
      <c r="BH334" s="196">
        <f>IF(N334="sníž. přenesená",J334,0)</f>
        <v>0</v>
      </c>
      <c r="BI334" s="196">
        <f>IF(N334="nulová",J334,0)</f>
        <v>0</v>
      </c>
      <c r="BJ334" s="17" t="s">
        <v>141</v>
      </c>
      <c r="BK334" s="196">
        <f>ROUND(I334*H334,2)</f>
        <v>0</v>
      </c>
      <c r="BL334" s="17" t="s">
        <v>227</v>
      </c>
      <c r="BM334" s="195" t="s">
        <v>521</v>
      </c>
    </row>
    <row r="335" spans="1:65" s="2" customFormat="1" ht="33" customHeight="1">
      <c r="A335" s="34"/>
      <c r="B335" s="35"/>
      <c r="C335" s="183" t="s">
        <v>522</v>
      </c>
      <c r="D335" s="183" t="s">
        <v>136</v>
      </c>
      <c r="E335" s="184" t="s">
        <v>523</v>
      </c>
      <c r="F335" s="185" t="s">
        <v>524</v>
      </c>
      <c r="G335" s="186" t="s">
        <v>230</v>
      </c>
      <c r="H335" s="187">
        <v>8.3000000000000004E-2</v>
      </c>
      <c r="I335" s="188"/>
      <c r="J335" s="189">
        <f>ROUND(I335*H335,2)</f>
        <v>0</v>
      </c>
      <c r="K335" s="190"/>
      <c r="L335" s="39"/>
      <c r="M335" s="191" t="s">
        <v>1</v>
      </c>
      <c r="N335" s="192" t="s">
        <v>40</v>
      </c>
      <c r="O335" s="71"/>
      <c r="P335" s="193">
        <f>O335*H335</f>
        <v>0</v>
      </c>
      <c r="Q335" s="193">
        <v>0</v>
      </c>
      <c r="R335" s="193">
        <f>Q335*H335</f>
        <v>0</v>
      </c>
      <c r="S335" s="193">
        <v>0</v>
      </c>
      <c r="T335" s="194">
        <f>S335*H335</f>
        <v>0</v>
      </c>
      <c r="U335" s="34"/>
      <c r="V335" s="34"/>
      <c r="W335" s="34"/>
      <c r="X335" s="34"/>
      <c r="Y335" s="34"/>
      <c r="Z335" s="34"/>
      <c r="AA335" s="34"/>
      <c r="AB335" s="34"/>
      <c r="AC335" s="34"/>
      <c r="AD335" s="34"/>
      <c r="AE335" s="34"/>
      <c r="AR335" s="195" t="s">
        <v>227</v>
      </c>
      <c r="AT335" s="195" t="s">
        <v>136</v>
      </c>
      <c r="AU335" s="195" t="s">
        <v>141</v>
      </c>
      <c r="AY335" s="17" t="s">
        <v>133</v>
      </c>
      <c r="BE335" s="196">
        <f>IF(N335="základní",J335,0)</f>
        <v>0</v>
      </c>
      <c r="BF335" s="196">
        <f>IF(N335="snížená",J335,0)</f>
        <v>0</v>
      </c>
      <c r="BG335" s="196">
        <f>IF(N335="zákl. přenesená",J335,0)</f>
        <v>0</v>
      </c>
      <c r="BH335" s="196">
        <f>IF(N335="sníž. přenesená",J335,0)</f>
        <v>0</v>
      </c>
      <c r="BI335" s="196">
        <f>IF(N335="nulová",J335,0)</f>
        <v>0</v>
      </c>
      <c r="BJ335" s="17" t="s">
        <v>141</v>
      </c>
      <c r="BK335" s="196">
        <f>ROUND(I335*H335,2)</f>
        <v>0</v>
      </c>
      <c r="BL335" s="17" t="s">
        <v>227</v>
      </c>
      <c r="BM335" s="195" t="s">
        <v>525</v>
      </c>
    </row>
    <row r="336" spans="1:65" s="12" customFormat="1" ht="22.9" customHeight="1">
      <c r="B336" s="167"/>
      <c r="C336" s="168"/>
      <c r="D336" s="169" t="s">
        <v>73</v>
      </c>
      <c r="E336" s="181" t="s">
        <v>526</v>
      </c>
      <c r="F336" s="181" t="s">
        <v>527</v>
      </c>
      <c r="G336" s="168"/>
      <c r="H336" s="168"/>
      <c r="I336" s="171"/>
      <c r="J336" s="182">
        <f>BK336</f>
        <v>0</v>
      </c>
      <c r="K336" s="168"/>
      <c r="L336" s="173"/>
      <c r="M336" s="174"/>
      <c r="N336" s="175"/>
      <c r="O336" s="175"/>
      <c r="P336" s="176">
        <f>SUM(P337:P342)</f>
        <v>0</v>
      </c>
      <c r="Q336" s="175"/>
      <c r="R336" s="176">
        <f>SUM(R337:R342)</f>
        <v>1E-3</v>
      </c>
      <c r="S336" s="175"/>
      <c r="T336" s="177">
        <f>SUM(T337:T342)</f>
        <v>0</v>
      </c>
      <c r="AR336" s="178" t="s">
        <v>141</v>
      </c>
      <c r="AT336" s="179" t="s">
        <v>73</v>
      </c>
      <c r="AU336" s="179" t="s">
        <v>82</v>
      </c>
      <c r="AY336" s="178" t="s">
        <v>133</v>
      </c>
      <c r="BK336" s="180">
        <f>SUM(BK337:BK342)</f>
        <v>0</v>
      </c>
    </row>
    <row r="337" spans="1:65" s="2" customFormat="1" ht="24.2" customHeight="1">
      <c r="A337" s="34"/>
      <c r="B337" s="35"/>
      <c r="C337" s="183" t="s">
        <v>528</v>
      </c>
      <c r="D337" s="183" t="s">
        <v>136</v>
      </c>
      <c r="E337" s="184" t="s">
        <v>529</v>
      </c>
      <c r="F337" s="185" t="s">
        <v>530</v>
      </c>
      <c r="G337" s="186" t="s">
        <v>179</v>
      </c>
      <c r="H337" s="187">
        <v>1</v>
      </c>
      <c r="I337" s="188"/>
      <c r="J337" s="189">
        <f>ROUND(I337*H337,2)</f>
        <v>0</v>
      </c>
      <c r="K337" s="190"/>
      <c r="L337" s="39"/>
      <c r="M337" s="191" t="s">
        <v>1</v>
      </c>
      <c r="N337" s="192" t="s">
        <v>40</v>
      </c>
      <c r="O337" s="71"/>
      <c r="P337" s="193">
        <f>O337*H337</f>
        <v>0</v>
      </c>
      <c r="Q337" s="193">
        <v>1.3999999999999999E-4</v>
      </c>
      <c r="R337" s="193">
        <f>Q337*H337</f>
        <v>1.3999999999999999E-4</v>
      </c>
      <c r="S337" s="193">
        <v>0</v>
      </c>
      <c r="T337" s="194">
        <f>S337*H337</f>
        <v>0</v>
      </c>
      <c r="U337" s="34"/>
      <c r="V337" s="34"/>
      <c r="W337" s="34"/>
      <c r="X337" s="34"/>
      <c r="Y337" s="34"/>
      <c r="Z337" s="34"/>
      <c r="AA337" s="34"/>
      <c r="AB337" s="34"/>
      <c r="AC337" s="34"/>
      <c r="AD337" s="34"/>
      <c r="AE337" s="34"/>
      <c r="AR337" s="195" t="s">
        <v>227</v>
      </c>
      <c r="AT337" s="195" t="s">
        <v>136</v>
      </c>
      <c r="AU337" s="195" t="s">
        <v>141</v>
      </c>
      <c r="AY337" s="17" t="s">
        <v>133</v>
      </c>
      <c r="BE337" s="196">
        <f>IF(N337="základní",J337,0)</f>
        <v>0</v>
      </c>
      <c r="BF337" s="196">
        <f>IF(N337="snížená",J337,0)</f>
        <v>0</v>
      </c>
      <c r="BG337" s="196">
        <f>IF(N337="zákl. přenesená",J337,0)</f>
        <v>0</v>
      </c>
      <c r="BH337" s="196">
        <f>IF(N337="sníž. přenesená",J337,0)</f>
        <v>0</v>
      </c>
      <c r="BI337" s="196">
        <f>IF(N337="nulová",J337,0)</f>
        <v>0</v>
      </c>
      <c r="BJ337" s="17" t="s">
        <v>141</v>
      </c>
      <c r="BK337" s="196">
        <f>ROUND(I337*H337,2)</f>
        <v>0</v>
      </c>
      <c r="BL337" s="17" t="s">
        <v>227</v>
      </c>
      <c r="BM337" s="195" t="s">
        <v>531</v>
      </c>
    </row>
    <row r="338" spans="1:65" s="13" customFormat="1" ht="11.25">
      <c r="B338" s="197"/>
      <c r="C338" s="198"/>
      <c r="D338" s="199" t="s">
        <v>143</v>
      </c>
      <c r="E338" s="200" t="s">
        <v>1</v>
      </c>
      <c r="F338" s="201" t="s">
        <v>148</v>
      </c>
      <c r="G338" s="198"/>
      <c r="H338" s="200" t="s">
        <v>1</v>
      </c>
      <c r="I338" s="202"/>
      <c r="J338" s="198"/>
      <c r="K338" s="198"/>
      <c r="L338" s="203"/>
      <c r="M338" s="204"/>
      <c r="N338" s="205"/>
      <c r="O338" s="205"/>
      <c r="P338" s="205"/>
      <c r="Q338" s="205"/>
      <c r="R338" s="205"/>
      <c r="S338" s="205"/>
      <c r="T338" s="206"/>
      <c r="AT338" s="207" t="s">
        <v>143</v>
      </c>
      <c r="AU338" s="207" t="s">
        <v>141</v>
      </c>
      <c r="AV338" s="13" t="s">
        <v>82</v>
      </c>
      <c r="AW338" s="13" t="s">
        <v>32</v>
      </c>
      <c r="AX338" s="13" t="s">
        <v>74</v>
      </c>
      <c r="AY338" s="207" t="s">
        <v>133</v>
      </c>
    </row>
    <row r="339" spans="1:65" s="14" customFormat="1" ht="11.25">
      <c r="B339" s="208"/>
      <c r="C339" s="209"/>
      <c r="D339" s="199" t="s">
        <v>143</v>
      </c>
      <c r="E339" s="210" t="s">
        <v>1</v>
      </c>
      <c r="F339" s="211" t="s">
        <v>82</v>
      </c>
      <c r="G339" s="209"/>
      <c r="H339" s="212">
        <v>1</v>
      </c>
      <c r="I339" s="213"/>
      <c r="J339" s="209"/>
      <c r="K339" s="209"/>
      <c r="L339" s="214"/>
      <c r="M339" s="215"/>
      <c r="N339" s="216"/>
      <c r="O339" s="216"/>
      <c r="P339" s="216"/>
      <c r="Q339" s="216"/>
      <c r="R339" s="216"/>
      <c r="S339" s="216"/>
      <c r="T339" s="217"/>
      <c r="AT339" s="218" t="s">
        <v>143</v>
      </c>
      <c r="AU339" s="218" t="s">
        <v>141</v>
      </c>
      <c r="AV339" s="14" t="s">
        <v>141</v>
      </c>
      <c r="AW339" s="14" t="s">
        <v>32</v>
      </c>
      <c r="AX339" s="14" t="s">
        <v>82</v>
      </c>
      <c r="AY339" s="218" t="s">
        <v>133</v>
      </c>
    </row>
    <row r="340" spans="1:65" s="2" customFormat="1" ht="24.2" customHeight="1">
      <c r="A340" s="34"/>
      <c r="B340" s="35"/>
      <c r="C340" s="183" t="s">
        <v>532</v>
      </c>
      <c r="D340" s="183" t="s">
        <v>136</v>
      </c>
      <c r="E340" s="184" t="s">
        <v>533</v>
      </c>
      <c r="F340" s="185" t="s">
        <v>534</v>
      </c>
      <c r="G340" s="186" t="s">
        <v>179</v>
      </c>
      <c r="H340" s="187">
        <v>1</v>
      </c>
      <c r="I340" s="188"/>
      <c r="J340" s="189">
        <f>ROUND(I340*H340,2)</f>
        <v>0</v>
      </c>
      <c r="K340" s="190"/>
      <c r="L340" s="39"/>
      <c r="M340" s="191" t="s">
        <v>1</v>
      </c>
      <c r="N340" s="192" t="s">
        <v>40</v>
      </c>
      <c r="O340" s="71"/>
      <c r="P340" s="193">
        <f>O340*H340</f>
        <v>0</v>
      </c>
      <c r="Q340" s="193">
        <v>8.5999999999999998E-4</v>
      </c>
      <c r="R340" s="193">
        <f>Q340*H340</f>
        <v>8.5999999999999998E-4</v>
      </c>
      <c r="S340" s="193">
        <v>0</v>
      </c>
      <c r="T340" s="194">
        <f>S340*H340</f>
        <v>0</v>
      </c>
      <c r="U340" s="34"/>
      <c r="V340" s="34"/>
      <c r="W340" s="34"/>
      <c r="X340" s="34"/>
      <c r="Y340" s="34"/>
      <c r="Z340" s="34"/>
      <c r="AA340" s="34"/>
      <c r="AB340" s="34"/>
      <c r="AC340" s="34"/>
      <c r="AD340" s="34"/>
      <c r="AE340" s="34"/>
      <c r="AR340" s="195" t="s">
        <v>227</v>
      </c>
      <c r="AT340" s="195" t="s">
        <v>136</v>
      </c>
      <c r="AU340" s="195" t="s">
        <v>141</v>
      </c>
      <c r="AY340" s="17" t="s">
        <v>133</v>
      </c>
      <c r="BE340" s="196">
        <f>IF(N340="základní",J340,0)</f>
        <v>0</v>
      </c>
      <c r="BF340" s="196">
        <f>IF(N340="snížená",J340,0)</f>
        <v>0</v>
      </c>
      <c r="BG340" s="196">
        <f>IF(N340="zákl. přenesená",J340,0)</f>
        <v>0</v>
      </c>
      <c r="BH340" s="196">
        <f>IF(N340="sníž. přenesená",J340,0)</f>
        <v>0</v>
      </c>
      <c r="BI340" s="196">
        <f>IF(N340="nulová",J340,0)</f>
        <v>0</v>
      </c>
      <c r="BJ340" s="17" t="s">
        <v>141</v>
      </c>
      <c r="BK340" s="196">
        <f>ROUND(I340*H340,2)</f>
        <v>0</v>
      </c>
      <c r="BL340" s="17" t="s">
        <v>227</v>
      </c>
      <c r="BM340" s="195" t="s">
        <v>535</v>
      </c>
    </row>
    <row r="341" spans="1:65" s="2" customFormat="1" ht="24.2" customHeight="1">
      <c r="A341" s="34"/>
      <c r="B341" s="35"/>
      <c r="C341" s="183" t="s">
        <v>536</v>
      </c>
      <c r="D341" s="183" t="s">
        <v>136</v>
      </c>
      <c r="E341" s="184" t="s">
        <v>537</v>
      </c>
      <c r="F341" s="185" t="s">
        <v>538</v>
      </c>
      <c r="G341" s="186" t="s">
        <v>230</v>
      </c>
      <c r="H341" s="187">
        <v>1E-3</v>
      </c>
      <c r="I341" s="188"/>
      <c r="J341" s="189">
        <f>ROUND(I341*H341,2)</f>
        <v>0</v>
      </c>
      <c r="K341" s="190"/>
      <c r="L341" s="39"/>
      <c r="M341" s="191" t="s">
        <v>1</v>
      </c>
      <c r="N341" s="192" t="s">
        <v>40</v>
      </c>
      <c r="O341" s="71"/>
      <c r="P341" s="193">
        <f>O341*H341</f>
        <v>0</v>
      </c>
      <c r="Q341" s="193">
        <v>0</v>
      </c>
      <c r="R341" s="193">
        <f>Q341*H341</f>
        <v>0</v>
      </c>
      <c r="S341" s="193">
        <v>0</v>
      </c>
      <c r="T341" s="194">
        <f>S341*H341</f>
        <v>0</v>
      </c>
      <c r="U341" s="34"/>
      <c r="V341" s="34"/>
      <c r="W341" s="34"/>
      <c r="X341" s="34"/>
      <c r="Y341" s="34"/>
      <c r="Z341" s="34"/>
      <c r="AA341" s="34"/>
      <c r="AB341" s="34"/>
      <c r="AC341" s="34"/>
      <c r="AD341" s="34"/>
      <c r="AE341" s="34"/>
      <c r="AR341" s="195" t="s">
        <v>227</v>
      </c>
      <c r="AT341" s="195" t="s">
        <v>136</v>
      </c>
      <c r="AU341" s="195" t="s">
        <v>141</v>
      </c>
      <c r="AY341" s="17" t="s">
        <v>133</v>
      </c>
      <c r="BE341" s="196">
        <f>IF(N341="základní",J341,0)</f>
        <v>0</v>
      </c>
      <c r="BF341" s="196">
        <f>IF(N341="snížená",J341,0)</f>
        <v>0</v>
      </c>
      <c r="BG341" s="196">
        <f>IF(N341="zákl. přenesená",J341,0)</f>
        <v>0</v>
      </c>
      <c r="BH341" s="196">
        <f>IF(N341="sníž. přenesená",J341,0)</f>
        <v>0</v>
      </c>
      <c r="BI341" s="196">
        <f>IF(N341="nulová",J341,0)</f>
        <v>0</v>
      </c>
      <c r="BJ341" s="17" t="s">
        <v>141</v>
      </c>
      <c r="BK341" s="196">
        <f>ROUND(I341*H341,2)</f>
        <v>0</v>
      </c>
      <c r="BL341" s="17" t="s">
        <v>227</v>
      </c>
      <c r="BM341" s="195" t="s">
        <v>539</v>
      </c>
    </row>
    <row r="342" spans="1:65" s="2" customFormat="1" ht="24.2" customHeight="1">
      <c r="A342" s="34"/>
      <c r="B342" s="35"/>
      <c r="C342" s="183" t="s">
        <v>540</v>
      </c>
      <c r="D342" s="183" t="s">
        <v>136</v>
      </c>
      <c r="E342" s="184" t="s">
        <v>541</v>
      </c>
      <c r="F342" s="185" t="s">
        <v>542</v>
      </c>
      <c r="G342" s="186" t="s">
        <v>230</v>
      </c>
      <c r="H342" s="187">
        <v>1E-3</v>
      </c>
      <c r="I342" s="188"/>
      <c r="J342" s="189">
        <f>ROUND(I342*H342,2)</f>
        <v>0</v>
      </c>
      <c r="K342" s="190"/>
      <c r="L342" s="39"/>
      <c r="M342" s="191" t="s">
        <v>1</v>
      </c>
      <c r="N342" s="192" t="s">
        <v>40</v>
      </c>
      <c r="O342" s="71"/>
      <c r="P342" s="193">
        <f>O342*H342</f>
        <v>0</v>
      </c>
      <c r="Q342" s="193">
        <v>0</v>
      </c>
      <c r="R342" s="193">
        <f>Q342*H342</f>
        <v>0</v>
      </c>
      <c r="S342" s="193">
        <v>0</v>
      </c>
      <c r="T342" s="194">
        <f>S342*H342</f>
        <v>0</v>
      </c>
      <c r="U342" s="34"/>
      <c r="V342" s="34"/>
      <c r="W342" s="34"/>
      <c r="X342" s="34"/>
      <c r="Y342" s="34"/>
      <c r="Z342" s="34"/>
      <c r="AA342" s="34"/>
      <c r="AB342" s="34"/>
      <c r="AC342" s="34"/>
      <c r="AD342" s="34"/>
      <c r="AE342" s="34"/>
      <c r="AR342" s="195" t="s">
        <v>227</v>
      </c>
      <c r="AT342" s="195" t="s">
        <v>136</v>
      </c>
      <c r="AU342" s="195" t="s">
        <v>141</v>
      </c>
      <c r="AY342" s="17" t="s">
        <v>133</v>
      </c>
      <c r="BE342" s="196">
        <f>IF(N342="základní",J342,0)</f>
        <v>0</v>
      </c>
      <c r="BF342" s="196">
        <f>IF(N342="snížená",J342,0)</f>
        <v>0</v>
      </c>
      <c r="BG342" s="196">
        <f>IF(N342="zákl. přenesená",J342,0)</f>
        <v>0</v>
      </c>
      <c r="BH342" s="196">
        <f>IF(N342="sníž. přenesená",J342,0)</f>
        <v>0</v>
      </c>
      <c r="BI342" s="196">
        <f>IF(N342="nulová",J342,0)</f>
        <v>0</v>
      </c>
      <c r="BJ342" s="17" t="s">
        <v>141</v>
      </c>
      <c r="BK342" s="196">
        <f>ROUND(I342*H342,2)</f>
        <v>0</v>
      </c>
      <c r="BL342" s="17" t="s">
        <v>227</v>
      </c>
      <c r="BM342" s="195" t="s">
        <v>543</v>
      </c>
    </row>
    <row r="343" spans="1:65" s="12" customFormat="1" ht="22.9" customHeight="1">
      <c r="B343" s="167"/>
      <c r="C343" s="168"/>
      <c r="D343" s="169" t="s">
        <v>73</v>
      </c>
      <c r="E343" s="181" t="s">
        <v>544</v>
      </c>
      <c r="F343" s="181" t="s">
        <v>545</v>
      </c>
      <c r="G343" s="168"/>
      <c r="H343" s="168"/>
      <c r="I343" s="171"/>
      <c r="J343" s="182">
        <f>BK343</f>
        <v>0</v>
      </c>
      <c r="K343" s="168"/>
      <c r="L343" s="173"/>
      <c r="M343" s="174"/>
      <c r="N343" s="175"/>
      <c r="O343" s="175"/>
      <c r="P343" s="176">
        <f>SUM(P344:P363)</f>
        <v>0</v>
      </c>
      <c r="Q343" s="175"/>
      <c r="R343" s="176">
        <f>SUM(R344:R363)</f>
        <v>5.4669999999999996E-2</v>
      </c>
      <c r="S343" s="175"/>
      <c r="T343" s="177">
        <f>SUM(T344:T363)</f>
        <v>6.0249999999999998E-2</v>
      </c>
      <c r="AR343" s="178" t="s">
        <v>141</v>
      </c>
      <c r="AT343" s="179" t="s">
        <v>73</v>
      </c>
      <c r="AU343" s="179" t="s">
        <v>82</v>
      </c>
      <c r="AY343" s="178" t="s">
        <v>133</v>
      </c>
      <c r="BK343" s="180">
        <f>SUM(BK344:BK363)</f>
        <v>0</v>
      </c>
    </row>
    <row r="344" spans="1:65" s="2" customFormat="1" ht="24.2" customHeight="1">
      <c r="A344" s="34"/>
      <c r="B344" s="35"/>
      <c r="C344" s="183" t="s">
        <v>546</v>
      </c>
      <c r="D344" s="183" t="s">
        <v>136</v>
      </c>
      <c r="E344" s="184" t="s">
        <v>547</v>
      </c>
      <c r="F344" s="185" t="s">
        <v>548</v>
      </c>
      <c r="G344" s="186" t="s">
        <v>179</v>
      </c>
      <c r="H344" s="187">
        <v>3</v>
      </c>
      <c r="I344" s="188"/>
      <c r="J344" s="189">
        <f>ROUND(I344*H344,2)</f>
        <v>0</v>
      </c>
      <c r="K344" s="190"/>
      <c r="L344" s="39"/>
      <c r="M344" s="191" t="s">
        <v>1</v>
      </c>
      <c r="N344" s="192" t="s">
        <v>40</v>
      </c>
      <c r="O344" s="71"/>
      <c r="P344" s="193">
        <f>O344*H344</f>
        <v>0</v>
      </c>
      <c r="Q344" s="193">
        <v>0</v>
      </c>
      <c r="R344" s="193">
        <f>Q344*H344</f>
        <v>0</v>
      </c>
      <c r="S344" s="193">
        <v>0</v>
      </c>
      <c r="T344" s="194">
        <f>S344*H344</f>
        <v>0</v>
      </c>
      <c r="U344" s="34"/>
      <c r="V344" s="34"/>
      <c r="W344" s="34"/>
      <c r="X344" s="34"/>
      <c r="Y344" s="34"/>
      <c r="Z344" s="34"/>
      <c r="AA344" s="34"/>
      <c r="AB344" s="34"/>
      <c r="AC344" s="34"/>
      <c r="AD344" s="34"/>
      <c r="AE344" s="34"/>
      <c r="AR344" s="195" t="s">
        <v>227</v>
      </c>
      <c r="AT344" s="195" t="s">
        <v>136</v>
      </c>
      <c r="AU344" s="195" t="s">
        <v>141</v>
      </c>
      <c r="AY344" s="17" t="s">
        <v>133</v>
      </c>
      <c r="BE344" s="196">
        <f>IF(N344="základní",J344,0)</f>
        <v>0</v>
      </c>
      <c r="BF344" s="196">
        <f>IF(N344="snížená",J344,0)</f>
        <v>0</v>
      </c>
      <c r="BG344" s="196">
        <f>IF(N344="zákl. přenesená",J344,0)</f>
        <v>0</v>
      </c>
      <c r="BH344" s="196">
        <f>IF(N344="sníž. přenesená",J344,0)</f>
        <v>0</v>
      </c>
      <c r="BI344" s="196">
        <f>IF(N344="nulová",J344,0)</f>
        <v>0</v>
      </c>
      <c r="BJ344" s="17" t="s">
        <v>141</v>
      </c>
      <c r="BK344" s="196">
        <f>ROUND(I344*H344,2)</f>
        <v>0</v>
      </c>
      <c r="BL344" s="17" t="s">
        <v>227</v>
      </c>
      <c r="BM344" s="195" t="s">
        <v>549</v>
      </c>
    </row>
    <row r="345" spans="1:65" s="2" customFormat="1" ht="24.2" customHeight="1">
      <c r="A345" s="34"/>
      <c r="B345" s="35"/>
      <c r="C345" s="183" t="s">
        <v>550</v>
      </c>
      <c r="D345" s="183" t="s">
        <v>136</v>
      </c>
      <c r="E345" s="184" t="s">
        <v>551</v>
      </c>
      <c r="F345" s="185" t="s">
        <v>552</v>
      </c>
      <c r="G345" s="186" t="s">
        <v>179</v>
      </c>
      <c r="H345" s="187">
        <v>2</v>
      </c>
      <c r="I345" s="188"/>
      <c r="J345" s="189">
        <f>ROUND(I345*H345,2)</f>
        <v>0</v>
      </c>
      <c r="K345" s="190"/>
      <c r="L345" s="39"/>
      <c r="M345" s="191" t="s">
        <v>1</v>
      </c>
      <c r="N345" s="192" t="s">
        <v>40</v>
      </c>
      <c r="O345" s="71"/>
      <c r="P345" s="193">
        <f>O345*H345</f>
        <v>0</v>
      </c>
      <c r="Q345" s="193">
        <v>0</v>
      </c>
      <c r="R345" s="193">
        <f>Q345*H345</f>
        <v>0</v>
      </c>
      <c r="S345" s="193">
        <v>0</v>
      </c>
      <c r="T345" s="194">
        <f>S345*H345</f>
        <v>0</v>
      </c>
      <c r="U345" s="34"/>
      <c r="V345" s="34"/>
      <c r="W345" s="34"/>
      <c r="X345" s="34"/>
      <c r="Y345" s="34"/>
      <c r="Z345" s="34"/>
      <c r="AA345" s="34"/>
      <c r="AB345" s="34"/>
      <c r="AC345" s="34"/>
      <c r="AD345" s="34"/>
      <c r="AE345" s="34"/>
      <c r="AR345" s="195" t="s">
        <v>227</v>
      </c>
      <c r="AT345" s="195" t="s">
        <v>136</v>
      </c>
      <c r="AU345" s="195" t="s">
        <v>141</v>
      </c>
      <c r="AY345" s="17" t="s">
        <v>133</v>
      </c>
      <c r="BE345" s="196">
        <f>IF(N345="základní",J345,0)</f>
        <v>0</v>
      </c>
      <c r="BF345" s="196">
        <f>IF(N345="snížená",J345,0)</f>
        <v>0</v>
      </c>
      <c r="BG345" s="196">
        <f>IF(N345="zákl. přenesená",J345,0)</f>
        <v>0</v>
      </c>
      <c r="BH345" s="196">
        <f>IF(N345="sníž. přenesená",J345,0)</f>
        <v>0</v>
      </c>
      <c r="BI345" s="196">
        <f>IF(N345="nulová",J345,0)</f>
        <v>0</v>
      </c>
      <c r="BJ345" s="17" t="s">
        <v>141</v>
      </c>
      <c r="BK345" s="196">
        <f>ROUND(I345*H345,2)</f>
        <v>0</v>
      </c>
      <c r="BL345" s="17" t="s">
        <v>227</v>
      </c>
      <c r="BM345" s="195" t="s">
        <v>553</v>
      </c>
    </row>
    <row r="346" spans="1:65" s="2" customFormat="1" ht="24.2" customHeight="1">
      <c r="A346" s="34"/>
      <c r="B346" s="35"/>
      <c r="C346" s="183" t="s">
        <v>554</v>
      </c>
      <c r="D346" s="183" t="s">
        <v>136</v>
      </c>
      <c r="E346" s="184" t="s">
        <v>555</v>
      </c>
      <c r="F346" s="185" t="s">
        <v>556</v>
      </c>
      <c r="G346" s="186" t="s">
        <v>179</v>
      </c>
      <c r="H346" s="187">
        <v>1</v>
      </c>
      <c r="I346" s="188"/>
      <c r="J346" s="189">
        <f>ROUND(I346*H346,2)</f>
        <v>0</v>
      </c>
      <c r="K346" s="190"/>
      <c r="L346" s="39"/>
      <c r="M346" s="191" t="s">
        <v>1</v>
      </c>
      <c r="N346" s="192" t="s">
        <v>40</v>
      </c>
      <c r="O346" s="71"/>
      <c r="P346" s="193">
        <f>O346*H346</f>
        <v>0</v>
      </c>
      <c r="Q346" s="193">
        <v>8.0000000000000007E-5</v>
      </c>
      <c r="R346" s="193">
        <f>Q346*H346</f>
        <v>8.0000000000000007E-5</v>
      </c>
      <c r="S346" s="193">
        <v>4.675E-2</v>
      </c>
      <c r="T346" s="194">
        <f>S346*H346</f>
        <v>4.675E-2</v>
      </c>
      <c r="U346" s="34"/>
      <c r="V346" s="34"/>
      <c r="W346" s="34"/>
      <c r="X346" s="34"/>
      <c r="Y346" s="34"/>
      <c r="Z346" s="34"/>
      <c r="AA346" s="34"/>
      <c r="AB346" s="34"/>
      <c r="AC346" s="34"/>
      <c r="AD346" s="34"/>
      <c r="AE346" s="34"/>
      <c r="AR346" s="195" t="s">
        <v>227</v>
      </c>
      <c r="AT346" s="195" t="s">
        <v>136</v>
      </c>
      <c r="AU346" s="195" t="s">
        <v>141</v>
      </c>
      <c r="AY346" s="17" t="s">
        <v>133</v>
      </c>
      <c r="BE346" s="196">
        <f>IF(N346="základní",J346,0)</f>
        <v>0</v>
      </c>
      <c r="BF346" s="196">
        <f>IF(N346="snížená",J346,0)</f>
        <v>0</v>
      </c>
      <c r="BG346" s="196">
        <f>IF(N346="zákl. přenesená",J346,0)</f>
        <v>0</v>
      </c>
      <c r="BH346" s="196">
        <f>IF(N346="sníž. přenesená",J346,0)</f>
        <v>0</v>
      </c>
      <c r="BI346" s="196">
        <f>IF(N346="nulová",J346,0)</f>
        <v>0</v>
      </c>
      <c r="BJ346" s="17" t="s">
        <v>141</v>
      </c>
      <c r="BK346" s="196">
        <f>ROUND(I346*H346,2)</f>
        <v>0</v>
      </c>
      <c r="BL346" s="17" t="s">
        <v>227</v>
      </c>
      <c r="BM346" s="195" t="s">
        <v>557</v>
      </c>
    </row>
    <row r="347" spans="1:65" s="2" customFormat="1" ht="37.9" customHeight="1">
      <c r="A347" s="34"/>
      <c r="B347" s="35"/>
      <c r="C347" s="183" t="s">
        <v>558</v>
      </c>
      <c r="D347" s="183" t="s">
        <v>136</v>
      </c>
      <c r="E347" s="184" t="s">
        <v>559</v>
      </c>
      <c r="F347" s="185" t="s">
        <v>560</v>
      </c>
      <c r="G347" s="186" t="s">
        <v>179</v>
      </c>
      <c r="H347" s="187">
        <v>1</v>
      </c>
      <c r="I347" s="188"/>
      <c r="J347" s="189">
        <f>ROUND(I347*H347,2)</f>
        <v>0</v>
      </c>
      <c r="K347" s="190"/>
      <c r="L347" s="39"/>
      <c r="M347" s="191" t="s">
        <v>1</v>
      </c>
      <c r="N347" s="192" t="s">
        <v>40</v>
      </c>
      <c r="O347" s="71"/>
      <c r="P347" s="193">
        <f>O347*H347</f>
        <v>0</v>
      </c>
      <c r="Q347" s="193">
        <v>5.2900000000000003E-2</v>
      </c>
      <c r="R347" s="193">
        <f>Q347*H347</f>
        <v>5.2900000000000003E-2</v>
      </c>
      <c r="S347" s="193">
        <v>0</v>
      </c>
      <c r="T347" s="194">
        <f>S347*H347</f>
        <v>0</v>
      </c>
      <c r="U347" s="34"/>
      <c r="V347" s="34"/>
      <c r="W347" s="34"/>
      <c r="X347" s="34"/>
      <c r="Y347" s="34"/>
      <c r="Z347" s="34"/>
      <c r="AA347" s="34"/>
      <c r="AB347" s="34"/>
      <c r="AC347" s="34"/>
      <c r="AD347" s="34"/>
      <c r="AE347" s="34"/>
      <c r="AR347" s="195" t="s">
        <v>227</v>
      </c>
      <c r="AT347" s="195" t="s">
        <v>136</v>
      </c>
      <c r="AU347" s="195" t="s">
        <v>141</v>
      </c>
      <c r="AY347" s="17" t="s">
        <v>133</v>
      </c>
      <c r="BE347" s="196">
        <f>IF(N347="základní",J347,0)</f>
        <v>0</v>
      </c>
      <c r="BF347" s="196">
        <f>IF(N347="snížená",J347,0)</f>
        <v>0</v>
      </c>
      <c r="BG347" s="196">
        <f>IF(N347="zákl. přenesená",J347,0)</f>
        <v>0</v>
      </c>
      <c r="BH347" s="196">
        <f>IF(N347="sníž. přenesená",J347,0)</f>
        <v>0</v>
      </c>
      <c r="BI347" s="196">
        <f>IF(N347="nulová",J347,0)</f>
        <v>0</v>
      </c>
      <c r="BJ347" s="17" t="s">
        <v>141</v>
      </c>
      <c r="BK347" s="196">
        <f>ROUND(I347*H347,2)</f>
        <v>0</v>
      </c>
      <c r="BL347" s="17" t="s">
        <v>227</v>
      </c>
      <c r="BM347" s="195" t="s">
        <v>561</v>
      </c>
    </row>
    <row r="348" spans="1:65" s="13" customFormat="1" ht="11.25">
      <c r="B348" s="197"/>
      <c r="C348" s="198"/>
      <c r="D348" s="199" t="s">
        <v>143</v>
      </c>
      <c r="E348" s="200" t="s">
        <v>1</v>
      </c>
      <c r="F348" s="201" t="s">
        <v>148</v>
      </c>
      <c r="G348" s="198"/>
      <c r="H348" s="200" t="s">
        <v>1</v>
      </c>
      <c r="I348" s="202"/>
      <c r="J348" s="198"/>
      <c r="K348" s="198"/>
      <c r="L348" s="203"/>
      <c r="M348" s="204"/>
      <c r="N348" s="205"/>
      <c r="O348" s="205"/>
      <c r="P348" s="205"/>
      <c r="Q348" s="205"/>
      <c r="R348" s="205"/>
      <c r="S348" s="205"/>
      <c r="T348" s="206"/>
      <c r="AT348" s="207" t="s">
        <v>143</v>
      </c>
      <c r="AU348" s="207" t="s">
        <v>141</v>
      </c>
      <c r="AV348" s="13" t="s">
        <v>82</v>
      </c>
      <c r="AW348" s="13" t="s">
        <v>32</v>
      </c>
      <c r="AX348" s="13" t="s">
        <v>74</v>
      </c>
      <c r="AY348" s="207" t="s">
        <v>133</v>
      </c>
    </row>
    <row r="349" spans="1:65" s="14" customFormat="1" ht="11.25">
      <c r="B349" s="208"/>
      <c r="C349" s="209"/>
      <c r="D349" s="199" t="s">
        <v>143</v>
      </c>
      <c r="E349" s="210" t="s">
        <v>1</v>
      </c>
      <c r="F349" s="211" t="s">
        <v>82</v>
      </c>
      <c r="G349" s="209"/>
      <c r="H349" s="212">
        <v>1</v>
      </c>
      <c r="I349" s="213"/>
      <c r="J349" s="209"/>
      <c r="K349" s="209"/>
      <c r="L349" s="214"/>
      <c r="M349" s="215"/>
      <c r="N349" s="216"/>
      <c r="O349" s="216"/>
      <c r="P349" s="216"/>
      <c r="Q349" s="216"/>
      <c r="R349" s="216"/>
      <c r="S349" s="216"/>
      <c r="T349" s="217"/>
      <c r="AT349" s="218" t="s">
        <v>143</v>
      </c>
      <c r="AU349" s="218" t="s">
        <v>141</v>
      </c>
      <c r="AV349" s="14" t="s">
        <v>141</v>
      </c>
      <c r="AW349" s="14" t="s">
        <v>32</v>
      </c>
      <c r="AX349" s="14" t="s">
        <v>82</v>
      </c>
      <c r="AY349" s="218" t="s">
        <v>133</v>
      </c>
    </row>
    <row r="350" spans="1:65" s="2" customFormat="1" ht="24.2" customHeight="1">
      <c r="A350" s="34"/>
      <c r="B350" s="35"/>
      <c r="C350" s="183" t="s">
        <v>562</v>
      </c>
      <c r="D350" s="183" t="s">
        <v>136</v>
      </c>
      <c r="E350" s="184" t="s">
        <v>563</v>
      </c>
      <c r="F350" s="185" t="s">
        <v>564</v>
      </c>
      <c r="G350" s="186" t="s">
        <v>179</v>
      </c>
      <c r="H350" s="187">
        <v>1</v>
      </c>
      <c r="I350" s="188"/>
      <c r="J350" s="189">
        <f>ROUND(I350*H350,2)</f>
        <v>0</v>
      </c>
      <c r="K350" s="190"/>
      <c r="L350" s="39"/>
      <c r="M350" s="191" t="s">
        <v>1</v>
      </c>
      <c r="N350" s="192" t="s">
        <v>40</v>
      </c>
      <c r="O350" s="71"/>
      <c r="P350" s="193">
        <f>O350*H350</f>
        <v>0</v>
      </c>
      <c r="Q350" s="193">
        <v>8.0000000000000007E-5</v>
      </c>
      <c r="R350" s="193">
        <f>Q350*H350</f>
        <v>8.0000000000000007E-5</v>
      </c>
      <c r="S350" s="193">
        <v>1.35E-2</v>
      </c>
      <c r="T350" s="194">
        <f>S350*H350</f>
        <v>1.35E-2</v>
      </c>
      <c r="U350" s="34"/>
      <c r="V350" s="34"/>
      <c r="W350" s="34"/>
      <c r="X350" s="34"/>
      <c r="Y350" s="34"/>
      <c r="Z350" s="34"/>
      <c r="AA350" s="34"/>
      <c r="AB350" s="34"/>
      <c r="AC350" s="34"/>
      <c r="AD350" s="34"/>
      <c r="AE350" s="34"/>
      <c r="AR350" s="195" t="s">
        <v>227</v>
      </c>
      <c r="AT350" s="195" t="s">
        <v>136</v>
      </c>
      <c r="AU350" s="195" t="s">
        <v>141</v>
      </c>
      <c r="AY350" s="17" t="s">
        <v>133</v>
      </c>
      <c r="BE350" s="196">
        <f>IF(N350="základní",J350,0)</f>
        <v>0</v>
      </c>
      <c r="BF350" s="196">
        <f>IF(N350="snížená",J350,0)</f>
        <v>0</v>
      </c>
      <c r="BG350" s="196">
        <f>IF(N350="zákl. přenesená",J350,0)</f>
        <v>0</v>
      </c>
      <c r="BH350" s="196">
        <f>IF(N350="sníž. přenesená",J350,0)</f>
        <v>0</v>
      </c>
      <c r="BI350" s="196">
        <f>IF(N350="nulová",J350,0)</f>
        <v>0</v>
      </c>
      <c r="BJ350" s="17" t="s">
        <v>141</v>
      </c>
      <c r="BK350" s="196">
        <f>ROUND(I350*H350,2)</f>
        <v>0</v>
      </c>
      <c r="BL350" s="17" t="s">
        <v>227</v>
      </c>
      <c r="BM350" s="195" t="s">
        <v>565</v>
      </c>
    </row>
    <row r="351" spans="1:65" s="2" customFormat="1" ht="24.2" customHeight="1">
      <c r="A351" s="34"/>
      <c r="B351" s="35"/>
      <c r="C351" s="183" t="s">
        <v>566</v>
      </c>
      <c r="D351" s="183" t="s">
        <v>136</v>
      </c>
      <c r="E351" s="184" t="s">
        <v>567</v>
      </c>
      <c r="F351" s="185" t="s">
        <v>568</v>
      </c>
      <c r="G351" s="186" t="s">
        <v>179</v>
      </c>
      <c r="H351" s="187">
        <v>1</v>
      </c>
      <c r="I351" s="188"/>
      <c r="J351" s="189">
        <f>ROUND(I351*H351,2)</f>
        <v>0</v>
      </c>
      <c r="K351" s="190"/>
      <c r="L351" s="39"/>
      <c r="M351" s="191" t="s">
        <v>1</v>
      </c>
      <c r="N351" s="192" t="s">
        <v>40</v>
      </c>
      <c r="O351" s="71"/>
      <c r="P351" s="193">
        <f>O351*H351</f>
        <v>0</v>
      </c>
      <c r="Q351" s="193">
        <v>0</v>
      </c>
      <c r="R351" s="193">
        <f>Q351*H351</f>
        <v>0</v>
      </c>
      <c r="S351" s="193">
        <v>0</v>
      </c>
      <c r="T351" s="194">
        <f>S351*H351</f>
        <v>0</v>
      </c>
      <c r="U351" s="34"/>
      <c r="V351" s="34"/>
      <c r="W351" s="34"/>
      <c r="X351" s="34"/>
      <c r="Y351" s="34"/>
      <c r="Z351" s="34"/>
      <c r="AA351" s="34"/>
      <c r="AB351" s="34"/>
      <c r="AC351" s="34"/>
      <c r="AD351" s="34"/>
      <c r="AE351" s="34"/>
      <c r="AR351" s="195" t="s">
        <v>227</v>
      </c>
      <c r="AT351" s="195" t="s">
        <v>136</v>
      </c>
      <c r="AU351" s="195" t="s">
        <v>141</v>
      </c>
      <c r="AY351" s="17" t="s">
        <v>133</v>
      </c>
      <c r="BE351" s="196">
        <f>IF(N351="základní",J351,0)</f>
        <v>0</v>
      </c>
      <c r="BF351" s="196">
        <f>IF(N351="snížená",J351,0)</f>
        <v>0</v>
      </c>
      <c r="BG351" s="196">
        <f>IF(N351="zákl. přenesená",J351,0)</f>
        <v>0</v>
      </c>
      <c r="BH351" s="196">
        <f>IF(N351="sníž. přenesená",J351,0)</f>
        <v>0</v>
      </c>
      <c r="BI351" s="196">
        <f>IF(N351="nulová",J351,0)</f>
        <v>0</v>
      </c>
      <c r="BJ351" s="17" t="s">
        <v>141</v>
      </c>
      <c r="BK351" s="196">
        <f>ROUND(I351*H351,2)</f>
        <v>0</v>
      </c>
      <c r="BL351" s="17" t="s">
        <v>227</v>
      </c>
      <c r="BM351" s="195" t="s">
        <v>569</v>
      </c>
    </row>
    <row r="352" spans="1:65" s="13" customFormat="1" ht="11.25">
      <c r="B352" s="197"/>
      <c r="C352" s="198"/>
      <c r="D352" s="199" t="s">
        <v>143</v>
      </c>
      <c r="E352" s="200" t="s">
        <v>1</v>
      </c>
      <c r="F352" s="201" t="s">
        <v>146</v>
      </c>
      <c r="G352" s="198"/>
      <c r="H352" s="200" t="s">
        <v>1</v>
      </c>
      <c r="I352" s="202"/>
      <c r="J352" s="198"/>
      <c r="K352" s="198"/>
      <c r="L352" s="203"/>
      <c r="M352" s="204"/>
      <c r="N352" s="205"/>
      <c r="O352" s="205"/>
      <c r="P352" s="205"/>
      <c r="Q352" s="205"/>
      <c r="R352" s="205"/>
      <c r="S352" s="205"/>
      <c r="T352" s="206"/>
      <c r="AT352" s="207" t="s">
        <v>143</v>
      </c>
      <c r="AU352" s="207" t="s">
        <v>141</v>
      </c>
      <c r="AV352" s="13" t="s">
        <v>82</v>
      </c>
      <c r="AW352" s="13" t="s">
        <v>32</v>
      </c>
      <c r="AX352" s="13" t="s">
        <v>74</v>
      </c>
      <c r="AY352" s="207" t="s">
        <v>133</v>
      </c>
    </row>
    <row r="353" spans="1:65" s="14" customFormat="1" ht="11.25">
      <c r="B353" s="208"/>
      <c r="C353" s="209"/>
      <c r="D353" s="199" t="s">
        <v>143</v>
      </c>
      <c r="E353" s="210" t="s">
        <v>1</v>
      </c>
      <c r="F353" s="211" t="s">
        <v>82</v>
      </c>
      <c r="G353" s="209"/>
      <c r="H353" s="212">
        <v>1</v>
      </c>
      <c r="I353" s="213"/>
      <c r="J353" s="209"/>
      <c r="K353" s="209"/>
      <c r="L353" s="214"/>
      <c r="M353" s="215"/>
      <c r="N353" s="216"/>
      <c r="O353" s="216"/>
      <c r="P353" s="216"/>
      <c r="Q353" s="216"/>
      <c r="R353" s="216"/>
      <c r="S353" s="216"/>
      <c r="T353" s="217"/>
      <c r="AT353" s="218" t="s">
        <v>143</v>
      </c>
      <c r="AU353" s="218" t="s">
        <v>141</v>
      </c>
      <c r="AV353" s="14" t="s">
        <v>141</v>
      </c>
      <c r="AW353" s="14" t="s">
        <v>32</v>
      </c>
      <c r="AX353" s="14" t="s">
        <v>82</v>
      </c>
      <c r="AY353" s="218" t="s">
        <v>133</v>
      </c>
    </row>
    <row r="354" spans="1:65" s="2" customFormat="1" ht="16.5" customHeight="1">
      <c r="A354" s="34"/>
      <c r="B354" s="35"/>
      <c r="C354" s="230" t="s">
        <v>570</v>
      </c>
      <c r="D354" s="230" t="s">
        <v>271</v>
      </c>
      <c r="E354" s="231" t="s">
        <v>571</v>
      </c>
      <c r="F354" s="232" t="s">
        <v>572</v>
      </c>
      <c r="G354" s="233" t="s">
        <v>179</v>
      </c>
      <c r="H354" s="234">
        <v>1</v>
      </c>
      <c r="I354" s="235"/>
      <c r="J354" s="236">
        <f t="shared" ref="J354:J359" si="10">ROUND(I354*H354,2)</f>
        <v>0</v>
      </c>
      <c r="K354" s="237"/>
      <c r="L354" s="238"/>
      <c r="M354" s="239" t="s">
        <v>1</v>
      </c>
      <c r="N354" s="240" t="s">
        <v>40</v>
      </c>
      <c r="O354" s="71"/>
      <c r="P354" s="193">
        <f t="shared" ref="P354:P359" si="11">O354*H354</f>
        <v>0</v>
      </c>
      <c r="Q354" s="193">
        <v>0</v>
      </c>
      <c r="R354" s="193">
        <f t="shared" ref="R354:R359" si="12">Q354*H354</f>
        <v>0</v>
      </c>
      <c r="S354" s="193">
        <v>0</v>
      </c>
      <c r="T354" s="194">
        <f t="shared" ref="T354:T359" si="13">S354*H354</f>
        <v>0</v>
      </c>
      <c r="U354" s="34"/>
      <c r="V354" s="34"/>
      <c r="W354" s="34"/>
      <c r="X354" s="34"/>
      <c r="Y354" s="34"/>
      <c r="Z354" s="34"/>
      <c r="AA354" s="34"/>
      <c r="AB354" s="34"/>
      <c r="AC354" s="34"/>
      <c r="AD354" s="34"/>
      <c r="AE354" s="34"/>
      <c r="AR354" s="195" t="s">
        <v>274</v>
      </c>
      <c r="AT354" s="195" t="s">
        <v>271</v>
      </c>
      <c r="AU354" s="195" t="s">
        <v>141</v>
      </c>
      <c r="AY354" s="17" t="s">
        <v>133</v>
      </c>
      <c r="BE354" s="196">
        <f t="shared" ref="BE354:BE359" si="14">IF(N354="základní",J354,0)</f>
        <v>0</v>
      </c>
      <c r="BF354" s="196">
        <f t="shared" ref="BF354:BF359" si="15">IF(N354="snížená",J354,0)</f>
        <v>0</v>
      </c>
      <c r="BG354" s="196">
        <f t="shared" ref="BG354:BG359" si="16">IF(N354="zákl. přenesená",J354,0)</f>
        <v>0</v>
      </c>
      <c r="BH354" s="196">
        <f t="shared" ref="BH354:BH359" si="17">IF(N354="sníž. přenesená",J354,0)</f>
        <v>0</v>
      </c>
      <c r="BI354" s="196">
        <f t="shared" ref="BI354:BI359" si="18">IF(N354="nulová",J354,0)</f>
        <v>0</v>
      </c>
      <c r="BJ354" s="17" t="s">
        <v>141</v>
      </c>
      <c r="BK354" s="196">
        <f t="shared" ref="BK354:BK359" si="19">ROUND(I354*H354,2)</f>
        <v>0</v>
      </c>
      <c r="BL354" s="17" t="s">
        <v>227</v>
      </c>
      <c r="BM354" s="195" t="s">
        <v>573</v>
      </c>
    </row>
    <row r="355" spans="1:65" s="2" customFormat="1" ht="33" customHeight="1">
      <c r="A355" s="34"/>
      <c r="B355" s="35"/>
      <c r="C355" s="230" t="s">
        <v>574</v>
      </c>
      <c r="D355" s="230" t="s">
        <v>271</v>
      </c>
      <c r="E355" s="231" t="s">
        <v>575</v>
      </c>
      <c r="F355" s="232" t="s">
        <v>576</v>
      </c>
      <c r="G355" s="233" t="s">
        <v>179</v>
      </c>
      <c r="H355" s="234">
        <v>1</v>
      </c>
      <c r="I355" s="235"/>
      <c r="J355" s="236">
        <f t="shared" si="10"/>
        <v>0</v>
      </c>
      <c r="K355" s="237"/>
      <c r="L355" s="238"/>
      <c r="M355" s="239" t="s">
        <v>1</v>
      </c>
      <c r="N355" s="240" t="s">
        <v>40</v>
      </c>
      <c r="O355" s="71"/>
      <c r="P355" s="193">
        <f t="shared" si="11"/>
        <v>0</v>
      </c>
      <c r="Q355" s="193">
        <v>1E-3</v>
      </c>
      <c r="R355" s="193">
        <f t="shared" si="12"/>
        <v>1E-3</v>
      </c>
      <c r="S355" s="193">
        <v>0</v>
      </c>
      <c r="T355" s="194">
        <f t="shared" si="13"/>
        <v>0</v>
      </c>
      <c r="U355" s="34"/>
      <c r="V355" s="34"/>
      <c r="W355" s="34"/>
      <c r="X355" s="34"/>
      <c r="Y355" s="34"/>
      <c r="Z355" s="34"/>
      <c r="AA355" s="34"/>
      <c r="AB355" s="34"/>
      <c r="AC355" s="34"/>
      <c r="AD355" s="34"/>
      <c r="AE355" s="34"/>
      <c r="AR355" s="195" t="s">
        <v>274</v>
      </c>
      <c r="AT355" s="195" t="s">
        <v>271</v>
      </c>
      <c r="AU355" s="195" t="s">
        <v>141</v>
      </c>
      <c r="AY355" s="17" t="s">
        <v>133</v>
      </c>
      <c r="BE355" s="196">
        <f t="shared" si="14"/>
        <v>0</v>
      </c>
      <c r="BF355" s="196">
        <f t="shared" si="15"/>
        <v>0</v>
      </c>
      <c r="BG355" s="196">
        <f t="shared" si="16"/>
        <v>0</v>
      </c>
      <c r="BH355" s="196">
        <f t="shared" si="17"/>
        <v>0</v>
      </c>
      <c r="BI355" s="196">
        <f t="shared" si="18"/>
        <v>0</v>
      </c>
      <c r="BJ355" s="17" t="s">
        <v>141</v>
      </c>
      <c r="BK355" s="196">
        <f t="shared" si="19"/>
        <v>0</v>
      </c>
      <c r="BL355" s="17" t="s">
        <v>227</v>
      </c>
      <c r="BM355" s="195" t="s">
        <v>577</v>
      </c>
    </row>
    <row r="356" spans="1:65" s="2" customFormat="1" ht="33" customHeight="1">
      <c r="A356" s="34"/>
      <c r="B356" s="35"/>
      <c r="C356" s="230" t="s">
        <v>578</v>
      </c>
      <c r="D356" s="230" t="s">
        <v>271</v>
      </c>
      <c r="E356" s="231" t="s">
        <v>579</v>
      </c>
      <c r="F356" s="232" t="s">
        <v>580</v>
      </c>
      <c r="G356" s="233" t="s">
        <v>179</v>
      </c>
      <c r="H356" s="234">
        <v>1</v>
      </c>
      <c r="I356" s="235"/>
      <c r="J356" s="236">
        <f t="shared" si="10"/>
        <v>0</v>
      </c>
      <c r="K356" s="237"/>
      <c r="L356" s="238"/>
      <c r="M356" s="239" t="s">
        <v>1</v>
      </c>
      <c r="N356" s="240" t="s">
        <v>40</v>
      </c>
      <c r="O356" s="71"/>
      <c r="P356" s="193">
        <f t="shared" si="11"/>
        <v>0</v>
      </c>
      <c r="Q356" s="193">
        <v>3.1E-4</v>
      </c>
      <c r="R356" s="193">
        <f t="shared" si="12"/>
        <v>3.1E-4</v>
      </c>
      <c r="S356" s="193">
        <v>0</v>
      </c>
      <c r="T356" s="194">
        <f t="shared" si="13"/>
        <v>0</v>
      </c>
      <c r="U356" s="34"/>
      <c r="V356" s="34"/>
      <c r="W356" s="34"/>
      <c r="X356" s="34"/>
      <c r="Y356" s="34"/>
      <c r="Z356" s="34"/>
      <c r="AA356" s="34"/>
      <c r="AB356" s="34"/>
      <c r="AC356" s="34"/>
      <c r="AD356" s="34"/>
      <c r="AE356" s="34"/>
      <c r="AR356" s="195" t="s">
        <v>274</v>
      </c>
      <c r="AT356" s="195" t="s">
        <v>271</v>
      </c>
      <c r="AU356" s="195" t="s">
        <v>141</v>
      </c>
      <c r="AY356" s="17" t="s">
        <v>133</v>
      </c>
      <c r="BE356" s="196">
        <f t="shared" si="14"/>
        <v>0</v>
      </c>
      <c r="BF356" s="196">
        <f t="shared" si="15"/>
        <v>0</v>
      </c>
      <c r="BG356" s="196">
        <f t="shared" si="16"/>
        <v>0</v>
      </c>
      <c r="BH356" s="196">
        <f t="shared" si="17"/>
        <v>0</v>
      </c>
      <c r="BI356" s="196">
        <f t="shared" si="18"/>
        <v>0</v>
      </c>
      <c r="BJ356" s="17" t="s">
        <v>141</v>
      </c>
      <c r="BK356" s="196">
        <f t="shared" si="19"/>
        <v>0</v>
      </c>
      <c r="BL356" s="17" t="s">
        <v>227</v>
      </c>
      <c r="BM356" s="195" t="s">
        <v>581</v>
      </c>
    </row>
    <row r="357" spans="1:65" s="2" customFormat="1" ht="16.5" customHeight="1">
      <c r="A357" s="34"/>
      <c r="B357" s="35"/>
      <c r="C357" s="230" t="s">
        <v>582</v>
      </c>
      <c r="D357" s="230" t="s">
        <v>271</v>
      </c>
      <c r="E357" s="231" t="s">
        <v>583</v>
      </c>
      <c r="F357" s="232" t="s">
        <v>584</v>
      </c>
      <c r="G357" s="233" t="s">
        <v>179</v>
      </c>
      <c r="H357" s="234">
        <v>1</v>
      </c>
      <c r="I357" s="235"/>
      <c r="J357" s="236">
        <f t="shared" si="10"/>
        <v>0</v>
      </c>
      <c r="K357" s="237"/>
      <c r="L357" s="238"/>
      <c r="M357" s="239" t="s">
        <v>1</v>
      </c>
      <c r="N357" s="240" t="s">
        <v>40</v>
      </c>
      <c r="O357" s="71"/>
      <c r="P357" s="193">
        <f t="shared" si="11"/>
        <v>0</v>
      </c>
      <c r="Q357" s="193">
        <v>2.9999999999999997E-4</v>
      </c>
      <c r="R357" s="193">
        <f t="shared" si="12"/>
        <v>2.9999999999999997E-4</v>
      </c>
      <c r="S357" s="193">
        <v>0</v>
      </c>
      <c r="T357" s="194">
        <f t="shared" si="13"/>
        <v>0</v>
      </c>
      <c r="U357" s="34"/>
      <c r="V357" s="34"/>
      <c r="W357" s="34"/>
      <c r="X357" s="34"/>
      <c r="Y357" s="34"/>
      <c r="Z357" s="34"/>
      <c r="AA357" s="34"/>
      <c r="AB357" s="34"/>
      <c r="AC357" s="34"/>
      <c r="AD357" s="34"/>
      <c r="AE357" s="34"/>
      <c r="AR357" s="195" t="s">
        <v>274</v>
      </c>
      <c r="AT357" s="195" t="s">
        <v>271</v>
      </c>
      <c r="AU357" s="195" t="s">
        <v>141</v>
      </c>
      <c r="AY357" s="17" t="s">
        <v>133</v>
      </c>
      <c r="BE357" s="196">
        <f t="shared" si="14"/>
        <v>0</v>
      </c>
      <c r="BF357" s="196">
        <f t="shared" si="15"/>
        <v>0</v>
      </c>
      <c r="BG357" s="196">
        <f t="shared" si="16"/>
        <v>0</v>
      </c>
      <c r="BH357" s="196">
        <f t="shared" si="17"/>
        <v>0</v>
      </c>
      <c r="BI357" s="196">
        <f t="shared" si="18"/>
        <v>0</v>
      </c>
      <c r="BJ357" s="17" t="s">
        <v>141</v>
      </c>
      <c r="BK357" s="196">
        <f t="shared" si="19"/>
        <v>0</v>
      </c>
      <c r="BL357" s="17" t="s">
        <v>227</v>
      </c>
      <c r="BM357" s="195" t="s">
        <v>585</v>
      </c>
    </row>
    <row r="358" spans="1:65" s="2" customFormat="1" ht="16.5" customHeight="1">
      <c r="A358" s="34"/>
      <c r="B358" s="35"/>
      <c r="C358" s="183" t="s">
        <v>586</v>
      </c>
      <c r="D358" s="183" t="s">
        <v>136</v>
      </c>
      <c r="E358" s="184" t="s">
        <v>587</v>
      </c>
      <c r="F358" s="185" t="s">
        <v>588</v>
      </c>
      <c r="G358" s="186" t="s">
        <v>179</v>
      </c>
      <c r="H358" s="187">
        <v>3</v>
      </c>
      <c r="I358" s="188"/>
      <c r="J358" s="189">
        <f t="shared" si="10"/>
        <v>0</v>
      </c>
      <c r="K358" s="190"/>
      <c r="L358" s="39"/>
      <c r="M358" s="191" t="s">
        <v>1</v>
      </c>
      <c r="N358" s="192" t="s">
        <v>40</v>
      </c>
      <c r="O358" s="71"/>
      <c r="P358" s="193">
        <f t="shared" si="11"/>
        <v>0</v>
      </c>
      <c r="Q358" s="193">
        <v>0</v>
      </c>
      <c r="R358" s="193">
        <f t="shared" si="12"/>
        <v>0</v>
      </c>
      <c r="S358" s="193">
        <v>0</v>
      </c>
      <c r="T358" s="194">
        <f t="shared" si="13"/>
        <v>0</v>
      </c>
      <c r="U358" s="34"/>
      <c r="V358" s="34"/>
      <c r="W358" s="34"/>
      <c r="X358" s="34"/>
      <c r="Y358" s="34"/>
      <c r="Z358" s="34"/>
      <c r="AA358" s="34"/>
      <c r="AB358" s="34"/>
      <c r="AC358" s="34"/>
      <c r="AD358" s="34"/>
      <c r="AE358" s="34"/>
      <c r="AR358" s="195" t="s">
        <v>227</v>
      </c>
      <c r="AT358" s="195" t="s">
        <v>136</v>
      </c>
      <c r="AU358" s="195" t="s">
        <v>141</v>
      </c>
      <c r="AY358" s="17" t="s">
        <v>133</v>
      </c>
      <c r="BE358" s="196">
        <f t="shared" si="14"/>
        <v>0</v>
      </c>
      <c r="BF358" s="196">
        <f t="shared" si="15"/>
        <v>0</v>
      </c>
      <c r="BG358" s="196">
        <f t="shared" si="16"/>
        <v>0</v>
      </c>
      <c r="BH358" s="196">
        <f t="shared" si="17"/>
        <v>0</v>
      </c>
      <c r="BI358" s="196">
        <f t="shared" si="18"/>
        <v>0</v>
      </c>
      <c r="BJ358" s="17" t="s">
        <v>141</v>
      </c>
      <c r="BK358" s="196">
        <f t="shared" si="19"/>
        <v>0</v>
      </c>
      <c r="BL358" s="17" t="s">
        <v>227</v>
      </c>
      <c r="BM358" s="195" t="s">
        <v>589</v>
      </c>
    </row>
    <row r="359" spans="1:65" s="2" customFormat="1" ht="16.5" customHeight="1">
      <c r="A359" s="34"/>
      <c r="B359" s="35"/>
      <c r="C359" s="183" t="s">
        <v>590</v>
      </c>
      <c r="D359" s="183" t="s">
        <v>136</v>
      </c>
      <c r="E359" s="184" t="s">
        <v>591</v>
      </c>
      <c r="F359" s="185" t="s">
        <v>592</v>
      </c>
      <c r="G359" s="186" t="s">
        <v>139</v>
      </c>
      <c r="H359" s="187">
        <v>5.7839999999999998</v>
      </c>
      <c r="I359" s="188"/>
      <c r="J359" s="189">
        <f t="shared" si="10"/>
        <v>0</v>
      </c>
      <c r="K359" s="190"/>
      <c r="L359" s="39"/>
      <c r="M359" s="191" t="s">
        <v>1</v>
      </c>
      <c r="N359" s="192" t="s">
        <v>40</v>
      </c>
      <c r="O359" s="71"/>
      <c r="P359" s="193">
        <f t="shared" si="11"/>
        <v>0</v>
      </c>
      <c r="Q359" s="193">
        <v>0</v>
      </c>
      <c r="R359" s="193">
        <f t="shared" si="12"/>
        <v>0</v>
      </c>
      <c r="S359" s="193">
        <v>0</v>
      </c>
      <c r="T359" s="194">
        <f t="shared" si="13"/>
        <v>0</v>
      </c>
      <c r="U359" s="34"/>
      <c r="V359" s="34"/>
      <c r="W359" s="34"/>
      <c r="X359" s="34"/>
      <c r="Y359" s="34"/>
      <c r="Z359" s="34"/>
      <c r="AA359" s="34"/>
      <c r="AB359" s="34"/>
      <c r="AC359" s="34"/>
      <c r="AD359" s="34"/>
      <c r="AE359" s="34"/>
      <c r="AR359" s="195" t="s">
        <v>227</v>
      </c>
      <c r="AT359" s="195" t="s">
        <v>136</v>
      </c>
      <c r="AU359" s="195" t="s">
        <v>141</v>
      </c>
      <c r="AY359" s="17" t="s">
        <v>133</v>
      </c>
      <c r="BE359" s="196">
        <f t="shared" si="14"/>
        <v>0</v>
      </c>
      <c r="BF359" s="196">
        <f t="shared" si="15"/>
        <v>0</v>
      </c>
      <c r="BG359" s="196">
        <f t="shared" si="16"/>
        <v>0</v>
      </c>
      <c r="BH359" s="196">
        <f t="shared" si="17"/>
        <v>0</v>
      </c>
      <c r="BI359" s="196">
        <f t="shared" si="18"/>
        <v>0</v>
      </c>
      <c r="BJ359" s="17" t="s">
        <v>141</v>
      </c>
      <c r="BK359" s="196">
        <f t="shared" si="19"/>
        <v>0</v>
      </c>
      <c r="BL359" s="17" t="s">
        <v>227</v>
      </c>
      <c r="BM359" s="195" t="s">
        <v>593</v>
      </c>
    </row>
    <row r="360" spans="1:65" s="14" customFormat="1" ht="11.25">
      <c r="B360" s="208"/>
      <c r="C360" s="209"/>
      <c r="D360" s="199" t="s">
        <v>143</v>
      </c>
      <c r="E360" s="210" t="s">
        <v>1</v>
      </c>
      <c r="F360" s="211" t="s">
        <v>594</v>
      </c>
      <c r="G360" s="209"/>
      <c r="H360" s="212">
        <v>5.7840000000000007</v>
      </c>
      <c r="I360" s="213"/>
      <c r="J360" s="209"/>
      <c r="K360" s="209"/>
      <c r="L360" s="214"/>
      <c r="M360" s="215"/>
      <c r="N360" s="216"/>
      <c r="O360" s="216"/>
      <c r="P360" s="216"/>
      <c r="Q360" s="216"/>
      <c r="R360" s="216"/>
      <c r="S360" s="216"/>
      <c r="T360" s="217"/>
      <c r="AT360" s="218" t="s">
        <v>143</v>
      </c>
      <c r="AU360" s="218" t="s">
        <v>141</v>
      </c>
      <c r="AV360" s="14" t="s">
        <v>141</v>
      </c>
      <c r="AW360" s="14" t="s">
        <v>32</v>
      </c>
      <c r="AX360" s="14" t="s">
        <v>82</v>
      </c>
      <c r="AY360" s="218" t="s">
        <v>133</v>
      </c>
    </row>
    <row r="361" spans="1:65" s="2" customFormat="1" ht="16.5" customHeight="1">
      <c r="A361" s="34"/>
      <c r="B361" s="35"/>
      <c r="C361" s="183" t="s">
        <v>595</v>
      </c>
      <c r="D361" s="183" t="s">
        <v>136</v>
      </c>
      <c r="E361" s="184" t="s">
        <v>596</v>
      </c>
      <c r="F361" s="185" t="s">
        <v>597</v>
      </c>
      <c r="G361" s="186" t="s">
        <v>139</v>
      </c>
      <c r="H361" s="187">
        <v>5.7839999999999998</v>
      </c>
      <c r="I361" s="188"/>
      <c r="J361" s="189">
        <f>ROUND(I361*H361,2)</f>
        <v>0</v>
      </c>
      <c r="K361" s="190"/>
      <c r="L361" s="39"/>
      <c r="M361" s="191" t="s">
        <v>1</v>
      </c>
      <c r="N361" s="192" t="s">
        <v>40</v>
      </c>
      <c r="O361" s="71"/>
      <c r="P361" s="193">
        <f>O361*H361</f>
        <v>0</v>
      </c>
      <c r="Q361" s="193">
        <v>0</v>
      </c>
      <c r="R361" s="193">
        <f>Q361*H361</f>
        <v>0</v>
      </c>
      <c r="S361" s="193">
        <v>0</v>
      </c>
      <c r="T361" s="194">
        <f>S361*H361</f>
        <v>0</v>
      </c>
      <c r="U361" s="34"/>
      <c r="V361" s="34"/>
      <c r="W361" s="34"/>
      <c r="X361" s="34"/>
      <c r="Y361" s="34"/>
      <c r="Z361" s="34"/>
      <c r="AA361" s="34"/>
      <c r="AB361" s="34"/>
      <c r="AC361" s="34"/>
      <c r="AD361" s="34"/>
      <c r="AE361" s="34"/>
      <c r="AR361" s="195" t="s">
        <v>227</v>
      </c>
      <c r="AT361" s="195" t="s">
        <v>136</v>
      </c>
      <c r="AU361" s="195" t="s">
        <v>141</v>
      </c>
      <c r="AY361" s="17" t="s">
        <v>133</v>
      </c>
      <c r="BE361" s="196">
        <f>IF(N361="základní",J361,0)</f>
        <v>0</v>
      </c>
      <c r="BF361" s="196">
        <f>IF(N361="snížená",J361,0)</f>
        <v>0</v>
      </c>
      <c r="BG361" s="196">
        <f>IF(N361="zákl. přenesená",J361,0)</f>
        <v>0</v>
      </c>
      <c r="BH361" s="196">
        <f>IF(N361="sníž. přenesená",J361,0)</f>
        <v>0</v>
      </c>
      <c r="BI361" s="196">
        <f>IF(N361="nulová",J361,0)</f>
        <v>0</v>
      </c>
      <c r="BJ361" s="17" t="s">
        <v>141</v>
      </c>
      <c r="BK361" s="196">
        <f>ROUND(I361*H361,2)</f>
        <v>0</v>
      </c>
      <c r="BL361" s="17" t="s">
        <v>227</v>
      </c>
      <c r="BM361" s="195" t="s">
        <v>598</v>
      </c>
    </row>
    <row r="362" spans="1:65" s="2" customFormat="1" ht="24.2" customHeight="1">
      <c r="A362" s="34"/>
      <c r="B362" s="35"/>
      <c r="C362" s="183" t="s">
        <v>599</v>
      </c>
      <c r="D362" s="183" t="s">
        <v>136</v>
      </c>
      <c r="E362" s="184" t="s">
        <v>600</v>
      </c>
      <c r="F362" s="185" t="s">
        <v>601</v>
      </c>
      <c r="G362" s="186" t="s">
        <v>230</v>
      </c>
      <c r="H362" s="187">
        <v>5.5E-2</v>
      </c>
      <c r="I362" s="188"/>
      <c r="J362" s="189">
        <f>ROUND(I362*H362,2)</f>
        <v>0</v>
      </c>
      <c r="K362" s="190"/>
      <c r="L362" s="39"/>
      <c r="M362" s="191" t="s">
        <v>1</v>
      </c>
      <c r="N362" s="192" t="s">
        <v>40</v>
      </c>
      <c r="O362" s="71"/>
      <c r="P362" s="193">
        <f>O362*H362</f>
        <v>0</v>
      </c>
      <c r="Q362" s="193">
        <v>0</v>
      </c>
      <c r="R362" s="193">
        <f>Q362*H362</f>
        <v>0</v>
      </c>
      <c r="S362" s="193">
        <v>0</v>
      </c>
      <c r="T362" s="194">
        <f>S362*H362</f>
        <v>0</v>
      </c>
      <c r="U362" s="34"/>
      <c r="V362" s="34"/>
      <c r="W362" s="34"/>
      <c r="X362" s="34"/>
      <c r="Y362" s="34"/>
      <c r="Z362" s="34"/>
      <c r="AA362" s="34"/>
      <c r="AB362" s="34"/>
      <c r="AC362" s="34"/>
      <c r="AD362" s="34"/>
      <c r="AE362" s="34"/>
      <c r="AR362" s="195" t="s">
        <v>227</v>
      </c>
      <c r="AT362" s="195" t="s">
        <v>136</v>
      </c>
      <c r="AU362" s="195" t="s">
        <v>141</v>
      </c>
      <c r="AY362" s="17" t="s">
        <v>133</v>
      </c>
      <c r="BE362" s="196">
        <f>IF(N362="základní",J362,0)</f>
        <v>0</v>
      </c>
      <c r="BF362" s="196">
        <f>IF(N362="snížená",J362,0)</f>
        <v>0</v>
      </c>
      <c r="BG362" s="196">
        <f>IF(N362="zákl. přenesená",J362,0)</f>
        <v>0</v>
      </c>
      <c r="BH362" s="196">
        <f>IF(N362="sníž. přenesená",J362,0)</f>
        <v>0</v>
      </c>
      <c r="BI362" s="196">
        <f>IF(N362="nulová",J362,0)</f>
        <v>0</v>
      </c>
      <c r="BJ362" s="17" t="s">
        <v>141</v>
      </c>
      <c r="BK362" s="196">
        <f>ROUND(I362*H362,2)</f>
        <v>0</v>
      </c>
      <c r="BL362" s="17" t="s">
        <v>227</v>
      </c>
      <c r="BM362" s="195" t="s">
        <v>602</v>
      </c>
    </row>
    <row r="363" spans="1:65" s="2" customFormat="1" ht="24.2" customHeight="1">
      <c r="A363" s="34"/>
      <c r="B363" s="35"/>
      <c r="C363" s="183" t="s">
        <v>603</v>
      </c>
      <c r="D363" s="183" t="s">
        <v>136</v>
      </c>
      <c r="E363" s="184" t="s">
        <v>604</v>
      </c>
      <c r="F363" s="185" t="s">
        <v>605</v>
      </c>
      <c r="G363" s="186" t="s">
        <v>230</v>
      </c>
      <c r="H363" s="187">
        <v>5.5E-2</v>
      </c>
      <c r="I363" s="188"/>
      <c r="J363" s="189">
        <f>ROUND(I363*H363,2)</f>
        <v>0</v>
      </c>
      <c r="K363" s="190"/>
      <c r="L363" s="39"/>
      <c r="M363" s="191" t="s">
        <v>1</v>
      </c>
      <c r="N363" s="192" t="s">
        <v>40</v>
      </c>
      <c r="O363" s="71"/>
      <c r="P363" s="193">
        <f>O363*H363</f>
        <v>0</v>
      </c>
      <c r="Q363" s="193">
        <v>0</v>
      </c>
      <c r="R363" s="193">
        <f>Q363*H363</f>
        <v>0</v>
      </c>
      <c r="S363" s="193">
        <v>0</v>
      </c>
      <c r="T363" s="194">
        <f>S363*H363</f>
        <v>0</v>
      </c>
      <c r="U363" s="34"/>
      <c r="V363" s="34"/>
      <c r="W363" s="34"/>
      <c r="X363" s="34"/>
      <c r="Y363" s="34"/>
      <c r="Z363" s="34"/>
      <c r="AA363" s="34"/>
      <c r="AB363" s="34"/>
      <c r="AC363" s="34"/>
      <c r="AD363" s="34"/>
      <c r="AE363" s="34"/>
      <c r="AR363" s="195" t="s">
        <v>227</v>
      </c>
      <c r="AT363" s="195" t="s">
        <v>136</v>
      </c>
      <c r="AU363" s="195" t="s">
        <v>141</v>
      </c>
      <c r="AY363" s="17" t="s">
        <v>133</v>
      </c>
      <c r="BE363" s="196">
        <f>IF(N363="základní",J363,0)</f>
        <v>0</v>
      </c>
      <c r="BF363" s="196">
        <f>IF(N363="snížená",J363,0)</f>
        <v>0</v>
      </c>
      <c r="BG363" s="196">
        <f>IF(N363="zákl. přenesená",J363,0)</f>
        <v>0</v>
      </c>
      <c r="BH363" s="196">
        <f>IF(N363="sníž. přenesená",J363,0)</f>
        <v>0</v>
      </c>
      <c r="BI363" s="196">
        <f>IF(N363="nulová",J363,0)</f>
        <v>0</v>
      </c>
      <c r="BJ363" s="17" t="s">
        <v>141</v>
      </c>
      <c r="BK363" s="196">
        <f>ROUND(I363*H363,2)</f>
        <v>0</v>
      </c>
      <c r="BL363" s="17" t="s">
        <v>227</v>
      </c>
      <c r="BM363" s="195" t="s">
        <v>606</v>
      </c>
    </row>
    <row r="364" spans="1:65" s="12" customFormat="1" ht="22.9" customHeight="1">
      <c r="B364" s="167"/>
      <c r="C364" s="168"/>
      <c r="D364" s="169" t="s">
        <v>73</v>
      </c>
      <c r="E364" s="181" t="s">
        <v>607</v>
      </c>
      <c r="F364" s="181" t="s">
        <v>608</v>
      </c>
      <c r="G364" s="168"/>
      <c r="H364" s="168"/>
      <c r="I364" s="171"/>
      <c r="J364" s="182">
        <f>BK364</f>
        <v>0</v>
      </c>
      <c r="K364" s="168"/>
      <c r="L364" s="173"/>
      <c r="M364" s="174"/>
      <c r="N364" s="175"/>
      <c r="O364" s="175"/>
      <c r="P364" s="176">
        <f>SUM(P365:P379)</f>
        <v>0</v>
      </c>
      <c r="Q364" s="175"/>
      <c r="R364" s="176">
        <f>SUM(R365:R379)</f>
        <v>7.7000000000000007E-4</v>
      </c>
      <c r="S364" s="175"/>
      <c r="T364" s="177">
        <f>SUM(T365:T379)</f>
        <v>0</v>
      </c>
      <c r="AR364" s="178" t="s">
        <v>141</v>
      </c>
      <c r="AT364" s="179" t="s">
        <v>73</v>
      </c>
      <c r="AU364" s="179" t="s">
        <v>82</v>
      </c>
      <c r="AY364" s="178" t="s">
        <v>133</v>
      </c>
      <c r="BK364" s="180">
        <f>SUM(BK365:BK379)</f>
        <v>0</v>
      </c>
    </row>
    <row r="365" spans="1:65" s="2" customFormat="1" ht="24.2" customHeight="1">
      <c r="A365" s="34"/>
      <c r="B365" s="35"/>
      <c r="C365" s="183" t="s">
        <v>609</v>
      </c>
      <c r="D365" s="183" t="s">
        <v>136</v>
      </c>
      <c r="E365" s="184" t="s">
        <v>610</v>
      </c>
      <c r="F365" s="185" t="s">
        <v>611</v>
      </c>
      <c r="G365" s="186" t="s">
        <v>179</v>
      </c>
      <c r="H365" s="187">
        <v>1</v>
      </c>
      <c r="I365" s="188"/>
      <c r="J365" s="189">
        <f>ROUND(I365*H365,2)</f>
        <v>0</v>
      </c>
      <c r="K365" s="190"/>
      <c r="L365" s="39"/>
      <c r="M365" s="191" t="s">
        <v>1</v>
      </c>
      <c r="N365" s="192" t="s">
        <v>40</v>
      </c>
      <c r="O365" s="71"/>
      <c r="P365" s="193">
        <f>O365*H365</f>
        <v>0</v>
      </c>
      <c r="Q365" s="193">
        <v>0</v>
      </c>
      <c r="R365" s="193">
        <f>Q365*H365</f>
        <v>0</v>
      </c>
      <c r="S365" s="193">
        <v>0</v>
      </c>
      <c r="T365" s="194">
        <f>S365*H365</f>
        <v>0</v>
      </c>
      <c r="U365" s="34"/>
      <c r="V365" s="34"/>
      <c r="W365" s="34"/>
      <c r="X365" s="34"/>
      <c r="Y365" s="34"/>
      <c r="Z365" s="34"/>
      <c r="AA365" s="34"/>
      <c r="AB365" s="34"/>
      <c r="AC365" s="34"/>
      <c r="AD365" s="34"/>
      <c r="AE365" s="34"/>
      <c r="AR365" s="195" t="s">
        <v>227</v>
      </c>
      <c r="AT365" s="195" t="s">
        <v>136</v>
      </c>
      <c r="AU365" s="195" t="s">
        <v>141</v>
      </c>
      <c r="AY365" s="17" t="s">
        <v>133</v>
      </c>
      <c r="BE365" s="196">
        <f>IF(N365="základní",J365,0)</f>
        <v>0</v>
      </c>
      <c r="BF365" s="196">
        <f>IF(N365="snížená",J365,0)</f>
        <v>0</v>
      </c>
      <c r="BG365" s="196">
        <f>IF(N365="zákl. přenesená",J365,0)</f>
        <v>0</v>
      </c>
      <c r="BH365" s="196">
        <f>IF(N365="sníž. přenesená",J365,0)</f>
        <v>0</v>
      </c>
      <c r="BI365" s="196">
        <f>IF(N365="nulová",J365,0)</f>
        <v>0</v>
      </c>
      <c r="BJ365" s="17" t="s">
        <v>141</v>
      </c>
      <c r="BK365" s="196">
        <f>ROUND(I365*H365,2)</f>
        <v>0</v>
      </c>
      <c r="BL365" s="17" t="s">
        <v>227</v>
      </c>
      <c r="BM365" s="195" t="s">
        <v>612</v>
      </c>
    </row>
    <row r="366" spans="1:65" s="13" customFormat="1" ht="11.25">
      <c r="B366" s="197"/>
      <c r="C366" s="198"/>
      <c r="D366" s="199" t="s">
        <v>143</v>
      </c>
      <c r="E366" s="200" t="s">
        <v>1</v>
      </c>
      <c r="F366" s="201" t="s">
        <v>146</v>
      </c>
      <c r="G366" s="198"/>
      <c r="H366" s="200" t="s">
        <v>1</v>
      </c>
      <c r="I366" s="202"/>
      <c r="J366" s="198"/>
      <c r="K366" s="198"/>
      <c r="L366" s="203"/>
      <c r="M366" s="204"/>
      <c r="N366" s="205"/>
      <c r="O366" s="205"/>
      <c r="P366" s="205"/>
      <c r="Q366" s="205"/>
      <c r="R366" s="205"/>
      <c r="S366" s="205"/>
      <c r="T366" s="206"/>
      <c r="AT366" s="207" t="s">
        <v>143</v>
      </c>
      <c r="AU366" s="207" t="s">
        <v>141</v>
      </c>
      <c r="AV366" s="13" t="s">
        <v>82</v>
      </c>
      <c r="AW366" s="13" t="s">
        <v>32</v>
      </c>
      <c r="AX366" s="13" t="s">
        <v>74</v>
      </c>
      <c r="AY366" s="207" t="s">
        <v>133</v>
      </c>
    </row>
    <row r="367" spans="1:65" s="14" customFormat="1" ht="11.25">
      <c r="B367" s="208"/>
      <c r="C367" s="209"/>
      <c r="D367" s="199" t="s">
        <v>143</v>
      </c>
      <c r="E367" s="210" t="s">
        <v>1</v>
      </c>
      <c r="F367" s="211" t="s">
        <v>82</v>
      </c>
      <c r="G367" s="209"/>
      <c r="H367" s="212">
        <v>1</v>
      </c>
      <c r="I367" s="213"/>
      <c r="J367" s="209"/>
      <c r="K367" s="209"/>
      <c r="L367" s="214"/>
      <c r="M367" s="215"/>
      <c r="N367" s="216"/>
      <c r="O367" s="216"/>
      <c r="P367" s="216"/>
      <c r="Q367" s="216"/>
      <c r="R367" s="216"/>
      <c r="S367" s="216"/>
      <c r="T367" s="217"/>
      <c r="AT367" s="218" t="s">
        <v>143</v>
      </c>
      <c r="AU367" s="218" t="s">
        <v>141</v>
      </c>
      <c r="AV367" s="14" t="s">
        <v>141</v>
      </c>
      <c r="AW367" s="14" t="s">
        <v>32</v>
      </c>
      <c r="AX367" s="14" t="s">
        <v>82</v>
      </c>
      <c r="AY367" s="218" t="s">
        <v>133</v>
      </c>
    </row>
    <row r="368" spans="1:65" s="2" customFormat="1" ht="24.2" customHeight="1">
      <c r="A368" s="34"/>
      <c r="B368" s="35"/>
      <c r="C368" s="230" t="s">
        <v>613</v>
      </c>
      <c r="D368" s="230" t="s">
        <v>271</v>
      </c>
      <c r="E368" s="231" t="s">
        <v>614</v>
      </c>
      <c r="F368" s="232" t="s">
        <v>615</v>
      </c>
      <c r="G368" s="233" t="s">
        <v>179</v>
      </c>
      <c r="H368" s="234">
        <v>1</v>
      </c>
      <c r="I368" s="235"/>
      <c r="J368" s="236">
        <f>ROUND(I368*H368,2)</f>
        <v>0</v>
      </c>
      <c r="K368" s="237"/>
      <c r="L368" s="238"/>
      <c r="M368" s="239" t="s">
        <v>1</v>
      </c>
      <c r="N368" s="240" t="s">
        <v>40</v>
      </c>
      <c r="O368" s="71"/>
      <c r="P368" s="193">
        <f>O368*H368</f>
        <v>0</v>
      </c>
      <c r="Q368" s="193">
        <v>4.0000000000000003E-5</v>
      </c>
      <c r="R368" s="193">
        <f>Q368*H368</f>
        <v>4.0000000000000003E-5</v>
      </c>
      <c r="S368" s="193">
        <v>0</v>
      </c>
      <c r="T368" s="194">
        <f>S368*H368</f>
        <v>0</v>
      </c>
      <c r="U368" s="34"/>
      <c r="V368" s="34"/>
      <c r="W368" s="34"/>
      <c r="X368" s="34"/>
      <c r="Y368" s="34"/>
      <c r="Z368" s="34"/>
      <c r="AA368" s="34"/>
      <c r="AB368" s="34"/>
      <c r="AC368" s="34"/>
      <c r="AD368" s="34"/>
      <c r="AE368" s="34"/>
      <c r="AR368" s="195" t="s">
        <v>274</v>
      </c>
      <c r="AT368" s="195" t="s">
        <v>271</v>
      </c>
      <c r="AU368" s="195" t="s">
        <v>141</v>
      </c>
      <c r="AY368" s="17" t="s">
        <v>133</v>
      </c>
      <c r="BE368" s="196">
        <f>IF(N368="základní",J368,0)</f>
        <v>0</v>
      </c>
      <c r="BF368" s="196">
        <f>IF(N368="snížená",J368,0)</f>
        <v>0</v>
      </c>
      <c r="BG368" s="196">
        <f>IF(N368="zákl. přenesená",J368,0)</f>
        <v>0</v>
      </c>
      <c r="BH368" s="196">
        <f>IF(N368="sníž. přenesená",J368,0)</f>
        <v>0</v>
      </c>
      <c r="BI368" s="196">
        <f>IF(N368="nulová",J368,0)</f>
        <v>0</v>
      </c>
      <c r="BJ368" s="17" t="s">
        <v>141</v>
      </c>
      <c r="BK368" s="196">
        <f>ROUND(I368*H368,2)</f>
        <v>0</v>
      </c>
      <c r="BL368" s="17" t="s">
        <v>227</v>
      </c>
      <c r="BM368" s="195" t="s">
        <v>616</v>
      </c>
    </row>
    <row r="369" spans="1:65" s="2" customFormat="1" ht="24.2" customHeight="1">
      <c r="A369" s="34"/>
      <c r="B369" s="35"/>
      <c r="C369" s="230" t="s">
        <v>617</v>
      </c>
      <c r="D369" s="230" t="s">
        <v>271</v>
      </c>
      <c r="E369" s="231" t="s">
        <v>618</v>
      </c>
      <c r="F369" s="232" t="s">
        <v>619</v>
      </c>
      <c r="G369" s="233" t="s">
        <v>179</v>
      </c>
      <c r="H369" s="234">
        <v>1</v>
      </c>
      <c r="I369" s="235"/>
      <c r="J369" s="236">
        <f>ROUND(I369*H369,2)</f>
        <v>0</v>
      </c>
      <c r="K369" s="237"/>
      <c r="L369" s="238"/>
      <c r="M369" s="239" t="s">
        <v>1</v>
      </c>
      <c r="N369" s="240" t="s">
        <v>40</v>
      </c>
      <c r="O369" s="71"/>
      <c r="P369" s="193">
        <f>O369*H369</f>
        <v>0</v>
      </c>
      <c r="Q369" s="193">
        <v>4.0000000000000003E-5</v>
      </c>
      <c r="R369" s="193">
        <f>Q369*H369</f>
        <v>4.0000000000000003E-5</v>
      </c>
      <c r="S369" s="193">
        <v>0</v>
      </c>
      <c r="T369" s="194">
        <f>S369*H369</f>
        <v>0</v>
      </c>
      <c r="U369" s="34"/>
      <c r="V369" s="34"/>
      <c r="W369" s="34"/>
      <c r="X369" s="34"/>
      <c r="Y369" s="34"/>
      <c r="Z369" s="34"/>
      <c r="AA369" s="34"/>
      <c r="AB369" s="34"/>
      <c r="AC369" s="34"/>
      <c r="AD369" s="34"/>
      <c r="AE369" s="34"/>
      <c r="AR369" s="195" t="s">
        <v>274</v>
      </c>
      <c r="AT369" s="195" t="s">
        <v>271</v>
      </c>
      <c r="AU369" s="195" t="s">
        <v>141</v>
      </c>
      <c r="AY369" s="17" t="s">
        <v>133</v>
      </c>
      <c r="BE369" s="196">
        <f>IF(N369="základní",J369,0)</f>
        <v>0</v>
      </c>
      <c r="BF369" s="196">
        <f>IF(N369="snížená",J369,0)</f>
        <v>0</v>
      </c>
      <c r="BG369" s="196">
        <f>IF(N369="zákl. přenesená",J369,0)</f>
        <v>0</v>
      </c>
      <c r="BH369" s="196">
        <f>IF(N369="sníž. přenesená",J369,0)</f>
        <v>0</v>
      </c>
      <c r="BI369" s="196">
        <f>IF(N369="nulová",J369,0)</f>
        <v>0</v>
      </c>
      <c r="BJ369" s="17" t="s">
        <v>141</v>
      </c>
      <c r="BK369" s="196">
        <f>ROUND(I369*H369,2)</f>
        <v>0</v>
      </c>
      <c r="BL369" s="17" t="s">
        <v>227</v>
      </c>
      <c r="BM369" s="195" t="s">
        <v>620</v>
      </c>
    </row>
    <row r="370" spans="1:65" s="2" customFormat="1" ht="16.5" customHeight="1">
      <c r="A370" s="34"/>
      <c r="B370" s="35"/>
      <c r="C370" s="230" t="s">
        <v>621</v>
      </c>
      <c r="D370" s="230" t="s">
        <v>271</v>
      </c>
      <c r="E370" s="231" t="s">
        <v>622</v>
      </c>
      <c r="F370" s="232" t="s">
        <v>623</v>
      </c>
      <c r="G370" s="233" t="s">
        <v>179</v>
      </c>
      <c r="H370" s="234">
        <v>1</v>
      </c>
      <c r="I370" s="235"/>
      <c r="J370" s="236">
        <f>ROUND(I370*H370,2)</f>
        <v>0</v>
      </c>
      <c r="K370" s="237"/>
      <c r="L370" s="238"/>
      <c r="M370" s="239" t="s">
        <v>1</v>
      </c>
      <c r="N370" s="240" t="s">
        <v>40</v>
      </c>
      <c r="O370" s="71"/>
      <c r="P370" s="193">
        <f>O370*H370</f>
        <v>0</v>
      </c>
      <c r="Q370" s="193">
        <v>1.0000000000000001E-5</v>
      </c>
      <c r="R370" s="193">
        <f>Q370*H370</f>
        <v>1.0000000000000001E-5</v>
      </c>
      <c r="S370" s="193">
        <v>0</v>
      </c>
      <c r="T370" s="194">
        <f>S370*H370</f>
        <v>0</v>
      </c>
      <c r="U370" s="34"/>
      <c r="V370" s="34"/>
      <c r="W370" s="34"/>
      <c r="X370" s="34"/>
      <c r="Y370" s="34"/>
      <c r="Z370" s="34"/>
      <c r="AA370" s="34"/>
      <c r="AB370" s="34"/>
      <c r="AC370" s="34"/>
      <c r="AD370" s="34"/>
      <c r="AE370" s="34"/>
      <c r="AR370" s="195" t="s">
        <v>274</v>
      </c>
      <c r="AT370" s="195" t="s">
        <v>271</v>
      </c>
      <c r="AU370" s="195" t="s">
        <v>141</v>
      </c>
      <c r="AY370" s="17" t="s">
        <v>133</v>
      </c>
      <c r="BE370" s="196">
        <f>IF(N370="základní",J370,0)</f>
        <v>0</v>
      </c>
      <c r="BF370" s="196">
        <f>IF(N370="snížená",J370,0)</f>
        <v>0</v>
      </c>
      <c r="BG370" s="196">
        <f>IF(N370="zákl. přenesená",J370,0)</f>
        <v>0</v>
      </c>
      <c r="BH370" s="196">
        <f>IF(N370="sníž. přenesená",J370,0)</f>
        <v>0</v>
      </c>
      <c r="BI370" s="196">
        <f>IF(N370="nulová",J370,0)</f>
        <v>0</v>
      </c>
      <c r="BJ370" s="17" t="s">
        <v>141</v>
      </c>
      <c r="BK370" s="196">
        <f>ROUND(I370*H370,2)</f>
        <v>0</v>
      </c>
      <c r="BL370" s="17" t="s">
        <v>227</v>
      </c>
      <c r="BM370" s="195" t="s">
        <v>624</v>
      </c>
    </row>
    <row r="371" spans="1:65" s="2" customFormat="1" ht="16.5" customHeight="1">
      <c r="A371" s="34"/>
      <c r="B371" s="35"/>
      <c r="C371" s="230" t="s">
        <v>625</v>
      </c>
      <c r="D371" s="230" t="s">
        <v>271</v>
      </c>
      <c r="E371" s="231" t="s">
        <v>626</v>
      </c>
      <c r="F371" s="232" t="s">
        <v>627</v>
      </c>
      <c r="G371" s="233" t="s">
        <v>179</v>
      </c>
      <c r="H371" s="234">
        <v>4</v>
      </c>
      <c r="I371" s="235"/>
      <c r="J371" s="236">
        <f>ROUND(I371*H371,2)</f>
        <v>0</v>
      </c>
      <c r="K371" s="237"/>
      <c r="L371" s="238"/>
      <c r="M371" s="239" t="s">
        <v>1</v>
      </c>
      <c r="N371" s="240" t="s">
        <v>40</v>
      </c>
      <c r="O371" s="71"/>
      <c r="P371" s="193">
        <f>O371*H371</f>
        <v>0</v>
      </c>
      <c r="Q371" s="193">
        <v>2.0000000000000002E-5</v>
      </c>
      <c r="R371" s="193">
        <f>Q371*H371</f>
        <v>8.0000000000000007E-5</v>
      </c>
      <c r="S371" s="193">
        <v>0</v>
      </c>
      <c r="T371" s="194">
        <f>S371*H371</f>
        <v>0</v>
      </c>
      <c r="U371" s="34"/>
      <c r="V371" s="34"/>
      <c r="W371" s="34"/>
      <c r="X371" s="34"/>
      <c r="Y371" s="34"/>
      <c r="Z371" s="34"/>
      <c r="AA371" s="34"/>
      <c r="AB371" s="34"/>
      <c r="AC371" s="34"/>
      <c r="AD371" s="34"/>
      <c r="AE371" s="34"/>
      <c r="AR371" s="195" t="s">
        <v>274</v>
      </c>
      <c r="AT371" s="195" t="s">
        <v>271</v>
      </c>
      <c r="AU371" s="195" t="s">
        <v>141</v>
      </c>
      <c r="AY371" s="17" t="s">
        <v>133</v>
      </c>
      <c r="BE371" s="196">
        <f>IF(N371="základní",J371,0)</f>
        <v>0</v>
      </c>
      <c r="BF371" s="196">
        <f>IF(N371="snížená",J371,0)</f>
        <v>0</v>
      </c>
      <c r="BG371" s="196">
        <f>IF(N371="zákl. přenesená",J371,0)</f>
        <v>0</v>
      </c>
      <c r="BH371" s="196">
        <f>IF(N371="sníž. přenesená",J371,0)</f>
        <v>0</v>
      </c>
      <c r="BI371" s="196">
        <f>IF(N371="nulová",J371,0)</f>
        <v>0</v>
      </c>
      <c r="BJ371" s="17" t="s">
        <v>141</v>
      </c>
      <c r="BK371" s="196">
        <f>ROUND(I371*H371,2)</f>
        <v>0</v>
      </c>
      <c r="BL371" s="17" t="s">
        <v>227</v>
      </c>
      <c r="BM371" s="195" t="s">
        <v>628</v>
      </c>
    </row>
    <row r="372" spans="1:65" s="2" customFormat="1" ht="33" customHeight="1">
      <c r="A372" s="34"/>
      <c r="B372" s="35"/>
      <c r="C372" s="183" t="s">
        <v>629</v>
      </c>
      <c r="D372" s="183" t="s">
        <v>136</v>
      </c>
      <c r="E372" s="184" t="s">
        <v>630</v>
      </c>
      <c r="F372" s="185" t="s">
        <v>631</v>
      </c>
      <c r="G372" s="186" t="s">
        <v>179</v>
      </c>
      <c r="H372" s="187">
        <v>4</v>
      </c>
      <c r="I372" s="188"/>
      <c r="J372" s="189">
        <f>ROUND(I372*H372,2)</f>
        <v>0</v>
      </c>
      <c r="K372" s="190"/>
      <c r="L372" s="39"/>
      <c r="M372" s="191" t="s">
        <v>1</v>
      </c>
      <c r="N372" s="192" t="s">
        <v>40</v>
      </c>
      <c r="O372" s="71"/>
      <c r="P372" s="193">
        <f>O372*H372</f>
        <v>0</v>
      </c>
      <c r="Q372" s="193">
        <v>0</v>
      </c>
      <c r="R372" s="193">
        <f>Q372*H372</f>
        <v>0</v>
      </c>
      <c r="S372" s="193">
        <v>0</v>
      </c>
      <c r="T372" s="194">
        <f>S372*H372</f>
        <v>0</v>
      </c>
      <c r="U372" s="34"/>
      <c r="V372" s="34"/>
      <c r="W372" s="34"/>
      <c r="X372" s="34"/>
      <c r="Y372" s="34"/>
      <c r="Z372" s="34"/>
      <c r="AA372" s="34"/>
      <c r="AB372" s="34"/>
      <c r="AC372" s="34"/>
      <c r="AD372" s="34"/>
      <c r="AE372" s="34"/>
      <c r="AR372" s="195" t="s">
        <v>227</v>
      </c>
      <c r="AT372" s="195" t="s">
        <v>136</v>
      </c>
      <c r="AU372" s="195" t="s">
        <v>141</v>
      </c>
      <c r="AY372" s="17" t="s">
        <v>133</v>
      </c>
      <c r="BE372" s="196">
        <f>IF(N372="základní",J372,0)</f>
        <v>0</v>
      </c>
      <c r="BF372" s="196">
        <f>IF(N372="snížená",J372,0)</f>
        <v>0</v>
      </c>
      <c r="BG372" s="196">
        <f>IF(N372="zákl. přenesená",J372,0)</f>
        <v>0</v>
      </c>
      <c r="BH372" s="196">
        <f>IF(N372="sníž. přenesená",J372,0)</f>
        <v>0</v>
      </c>
      <c r="BI372" s="196">
        <f>IF(N372="nulová",J372,0)</f>
        <v>0</v>
      </c>
      <c r="BJ372" s="17" t="s">
        <v>141</v>
      </c>
      <c r="BK372" s="196">
        <f>ROUND(I372*H372,2)</f>
        <v>0</v>
      </c>
      <c r="BL372" s="17" t="s">
        <v>227</v>
      </c>
      <c r="BM372" s="195" t="s">
        <v>632</v>
      </c>
    </row>
    <row r="373" spans="1:65" s="14" customFormat="1" ht="11.25">
      <c r="B373" s="208"/>
      <c r="C373" s="209"/>
      <c r="D373" s="199" t="s">
        <v>143</v>
      </c>
      <c r="E373" s="210" t="s">
        <v>1</v>
      </c>
      <c r="F373" s="211" t="s">
        <v>633</v>
      </c>
      <c r="G373" s="209"/>
      <c r="H373" s="212">
        <v>4</v>
      </c>
      <c r="I373" s="213"/>
      <c r="J373" s="209"/>
      <c r="K373" s="209"/>
      <c r="L373" s="214"/>
      <c r="M373" s="215"/>
      <c r="N373" s="216"/>
      <c r="O373" s="216"/>
      <c r="P373" s="216"/>
      <c r="Q373" s="216"/>
      <c r="R373" s="216"/>
      <c r="S373" s="216"/>
      <c r="T373" s="217"/>
      <c r="AT373" s="218" t="s">
        <v>143</v>
      </c>
      <c r="AU373" s="218" t="s">
        <v>141</v>
      </c>
      <c r="AV373" s="14" t="s">
        <v>141</v>
      </c>
      <c r="AW373" s="14" t="s">
        <v>32</v>
      </c>
      <c r="AX373" s="14" t="s">
        <v>82</v>
      </c>
      <c r="AY373" s="218" t="s">
        <v>133</v>
      </c>
    </row>
    <row r="374" spans="1:65" s="2" customFormat="1" ht="24.2" customHeight="1">
      <c r="A374" s="34"/>
      <c r="B374" s="35"/>
      <c r="C374" s="230" t="s">
        <v>634</v>
      </c>
      <c r="D374" s="230" t="s">
        <v>271</v>
      </c>
      <c r="E374" s="231" t="s">
        <v>635</v>
      </c>
      <c r="F374" s="232" t="s">
        <v>636</v>
      </c>
      <c r="G374" s="233" t="s">
        <v>179</v>
      </c>
      <c r="H374" s="234">
        <v>4</v>
      </c>
      <c r="I374" s="235"/>
      <c r="J374" s="236">
        <f>ROUND(I374*H374,2)</f>
        <v>0</v>
      </c>
      <c r="K374" s="237"/>
      <c r="L374" s="238"/>
      <c r="M374" s="239" t="s">
        <v>1</v>
      </c>
      <c r="N374" s="240" t="s">
        <v>40</v>
      </c>
      <c r="O374" s="71"/>
      <c r="P374" s="193">
        <f>O374*H374</f>
        <v>0</v>
      </c>
      <c r="Q374" s="193">
        <v>9.0000000000000006E-5</v>
      </c>
      <c r="R374" s="193">
        <f>Q374*H374</f>
        <v>3.6000000000000002E-4</v>
      </c>
      <c r="S374" s="193">
        <v>0</v>
      </c>
      <c r="T374" s="194">
        <f>S374*H374</f>
        <v>0</v>
      </c>
      <c r="U374" s="34"/>
      <c r="V374" s="34"/>
      <c r="W374" s="34"/>
      <c r="X374" s="34"/>
      <c r="Y374" s="34"/>
      <c r="Z374" s="34"/>
      <c r="AA374" s="34"/>
      <c r="AB374" s="34"/>
      <c r="AC374" s="34"/>
      <c r="AD374" s="34"/>
      <c r="AE374" s="34"/>
      <c r="AR374" s="195" t="s">
        <v>274</v>
      </c>
      <c r="AT374" s="195" t="s">
        <v>271</v>
      </c>
      <c r="AU374" s="195" t="s">
        <v>141</v>
      </c>
      <c r="AY374" s="17" t="s">
        <v>133</v>
      </c>
      <c r="BE374" s="196">
        <f>IF(N374="základní",J374,0)</f>
        <v>0</v>
      </c>
      <c r="BF374" s="196">
        <f>IF(N374="snížená",J374,0)</f>
        <v>0</v>
      </c>
      <c r="BG374" s="196">
        <f>IF(N374="zákl. přenesená",J374,0)</f>
        <v>0</v>
      </c>
      <c r="BH374" s="196">
        <f>IF(N374="sníž. přenesená",J374,0)</f>
        <v>0</v>
      </c>
      <c r="BI374" s="196">
        <f>IF(N374="nulová",J374,0)</f>
        <v>0</v>
      </c>
      <c r="BJ374" s="17" t="s">
        <v>141</v>
      </c>
      <c r="BK374" s="196">
        <f>ROUND(I374*H374,2)</f>
        <v>0</v>
      </c>
      <c r="BL374" s="17" t="s">
        <v>227</v>
      </c>
      <c r="BM374" s="195" t="s">
        <v>637</v>
      </c>
    </row>
    <row r="375" spans="1:65" s="2" customFormat="1" ht="24.2" customHeight="1">
      <c r="A375" s="34"/>
      <c r="B375" s="35"/>
      <c r="C375" s="230" t="s">
        <v>638</v>
      </c>
      <c r="D375" s="230" t="s">
        <v>271</v>
      </c>
      <c r="E375" s="231" t="s">
        <v>639</v>
      </c>
      <c r="F375" s="232" t="s">
        <v>640</v>
      </c>
      <c r="G375" s="233" t="s">
        <v>179</v>
      </c>
      <c r="H375" s="234">
        <v>4</v>
      </c>
      <c r="I375" s="235"/>
      <c r="J375" s="236">
        <f>ROUND(I375*H375,2)</f>
        <v>0</v>
      </c>
      <c r="K375" s="237"/>
      <c r="L375" s="238"/>
      <c r="M375" s="239" t="s">
        <v>1</v>
      </c>
      <c r="N375" s="240" t="s">
        <v>40</v>
      </c>
      <c r="O375" s="71"/>
      <c r="P375" s="193">
        <f>O375*H375</f>
        <v>0</v>
      </c>
      <c r="Q375" s="193">
        <v>6.0000000000000002E-5</v>
      </c>
      <c r="R375" s="193">
        <f>Q375*H375</f>
        <v>2.4000000000000001E-4</v>
      </c>
      <c r="S375" s="193">
        <v>0</v>
      </c>
      <c r="T375" s="194">
        <f>S375*H375</f>
        <v>0</v>
      </c>
      <c r="U375" s="34"/>
      <c r="V375" s="34"/>
      <c r="W375" s="34"/>
      <c r="X375" s="34"/>
      <c r="Y375" s="34"/>
      <c r="Z375" s="34"/>
      <c r="AA375" s="34"/>
      <c r="AB375" s="34"/>
      <c r="AC375" s="34"/>
      <c r="AD375" s="34"/>
      <c r="AE375" s="34"/>
      <c r="AR375" s="195" t="s">
        <v>274</v>
      </c>
      <c r="AT375" s="195" t="s">
        <v>271</v>
      </c>
      <c r="AU375" s="195" t="s">
        <v>141</v>
      </c>
      <c r="AY375" s="17" t="s">
        <v>133</v>
      </c>
      <c r="BE375" s="196">
        <f>IF(N375="základní",J375,0)</f>
        <v>0</v>
      </c>
      <c r="BF375" s="196">
        <f>IF(N375="snížená",J375,0)</f>
        <v>0</v>
      </c>
      <c r="BG375" s="196">
        <f>IF(N375="zákl. přenesená",J375,0)</f>
        <v>0</v>
      </c>
      <c r="BH375" s="196">
        <f>IF(N375="sníž. přenesená",J375,0)</f>
        <v>0</v>
      </c>
      <c r="BI375" s="196">
        <f>IF(N375="nulová",J375,0)</f>
        <v>0</v>
      </c>
      <c r="BJ375" s="17" t="s">
        <v>141</v>
      </c>
      <c r="BK375" s="196">
        <f>ROUND(I375*H375,2)</f>
        <v>0</v>
      </c>
      <c r="BL375" s="17" t="s">
        <v>227</v>
      </c>
      <c r="BM375" s="195" t="s">
        <v>641</v>
      </c>
    </row>
    <row r="376" spans="1:65" s="2" customFormat="1" ht="33" customHeight="1">
      <c r="A376" s="34"/>
      <c r="B376" s="35"/>
      <c r="C376" s="183" t="s">
        <v>642</v>
      </c>
      <c r="D376" s="183" t="s">
        <v>136</v>
      </c>
      <c r="E376" s="184" t="s">
        <v>643</v>
      </c>
      <c r="F376" s="185" t="s">
        <v>644</v>
      </c>
      <c r="G376" s="186" t="s">
        <v>179</v>
      </c>
      <c r="H376" s="187">
        <v>1</v>
      </c>
      <c r="I376" s="188"/>
      <c r="J376" s="189">
        <f>ROUND(I376*H376,2)</f>
        <v>0</v>
      </c>
      <c r="K376" s="190"/>
      <c r="L376" s="39"/>
      <c r="M376" s="191" t="s">
        <v>1</v>
      </c>
      <c r="N376" s="192" t="s">
        <v>40</v>
      </c>
      <c r="O376" s="71"/>
      <c r="P376" s="193">
        <f>O376*H376</f>
        <v>0</v>
      </c>
      <c r="Q376" s="193">
        <v>0</v>
      </c>
      <c r="R376" s="193">
        <f>Q376*H376</f>
        <v>0</v>
      </c>
      <c r="S376" s="193">
        <v>0</v>
      </c>
      <c r="T376" s="194">
        <f>S376*H376</f>
        <v>0</v>
      </c>
      <c r="U376" s="34"/>
      <c r="V376" s="34"/>
      <c r="W376" s="34"/>
      <c r="X376" s="34"/>
      <c r="Y376" s="34"/>
      <c r="Z376" s="34"/>
      <c r="AA376" s="34"/>
      <c r="AB376" s="34"/>
      <c r="AC376" s="34"/>
      <c r="AD376" s="34"/>
      <c r="AE376" s="34"/>
      <c r="AR376" s="195" t="s">
        <v>227</v>
      </c>
      <c r="AT376" s="195" t="s">
        <v>136</v>
      </c>
      <c r="AU376" s="195" t="s">
        <v>141</v>
      </c>
      <c r="AY376" s="17" t="s">
        <v>133</v>
      </c>
      <c r="BE376" s="196">
        <f>IF(N376="základní",J376,0)</f>
        <v>0</v>
      </c>
      <c r="BF376" s="196">
        <f>IF(N376="snížená",J376,0)</f>
        <v>0</v>
      </c>
      <c r="BG376" s="196">
        <f>IF(N376="zákl. přenesená",J376,0)</f>
        <v>0</v>
      </c>
      <c r="BH376" s="196">
        <f>IF(N376="sníž. přenesená",J376,0)</f>
        <v>0</v>
      </c>
      <c r="BI376" s="196">
        <f>IF(N376="nulová",J376,0)</f>
        <v>0</v>
      </c>
      <c r="BJ376" s="17" t="s">
        <v>141</v>
      </c>
      <c r="BK376" s="196">
        <f>ROUND(I376*H376,2)</f>
        <v>0</v>
      </c>
      <c r="BL376" s="17" t="s">
        <v>227</v>
      </c>
      <c r="BM376" s="195" t="s">
        <v>645</v>
      </c>
    </row>
    <row r="377" spans="1:65" s="13" customFormat="1" ht="11.25">
      <c r="B377" s="197"/>
      <c r="C377" s="198"/>
      <c r="D377" s="199" t="s">
        <v>143</v>
      </c>
      <c r="E377" s="200" t="s">
        <v>1</v>
      </c>
      <c r="F377" s="201" t="s">
        <v>146</v>
      </c>
      <c r="G377" s="198"/>
      <c r="H377" s="200" t="s">
        <v>1</v>
      </c>
      <c r="I377" s="202"/>
      <c r="J377" s="198"/>
      <c r="K377" s="198"/>
      <c r="L377" s="203"/>
      <c r="M377" s="204"/>
      <c r="N377" s="205"/>
      <c r="O377" s="205"/>
      <c r="P377" s="205"/>
      <c r="Q377" s="205"/>
      <c r="R377" s="205"/>
      <c r="S377" s="205"/>
      <c r="T377" s="206"/>
      <c r="AT377" s="207" t="s">
        <v>143</v>
      </c>
      <c r="AU377" s="207" t="s">
        <v>141</v>
      </c>
      <c r="AV377" s="13" t="s">
        <v>82</v>
      </c>
      <c r="AW377" s="13" t="s">
        <v>32</v>
      </c>
      <c r="AX377" s="13" t="s">
        <v>74</v>
      </c>
      <c r="AY377" s="207" t="s">
        <v>133</v>
      </c>
    </row>
    <row r="378" spans="1:65" s="14" customFormat="1" ht="11.25">
      <c r="B378" s="208"/>
      <c r="C378" s="209"/>
      <c r="D378" s="199" t="s">
        <v>143</v>
      </c>
      <c r="E378" s="210" t="s">
        <v>1</v>
      </c>
      <c r="F378" s="211" t="s">
        <v>82</v>
      </c>
      <c r="G378" s="209"/>
      <c r="H378" s="212">
        <v>1</v>
      </c>
      <c r="I378" s="213"/>
      <c r="J378" s="209"/>
      <c r="K378" s="209"/>
      <c r="L378" s="214"/>
      <c r="M378" s="215"/>
      <c r="N378" s="216"/>
      <c r="O378" s="216"/>
      <c r="P378" s="216"/>
      <c r="Q378" s="216"/>
      <c r="R378" s="216"/>
      <c r="S378" s="216"/>
      <c r="T378" s="217"/>
      <c r="AT378" s="218" t="s">
        <v>143</v>
      </c>
      <c r="AU378" s="218" t="s">
        <v>141</v>
      </c>
      <c r="AV378" s="14" t="s">
        <v>141</v>
      </c>
      <c r="AW378" s="14" t="s">
        <v>32</v>
      </c>
      <c r="AX378" s="14" t="s">
        <v>82</v>
      </c>
      <c r="AY378" s="218" t="s">
        <v>133</v>
      </c>
    </row>
    <row r="379" spans="1:65" s="2" customFormat="1" ht="37.9" customHeight="1">
      <c r="A379" s="34"/>
      <c r="B379" s="35"/>
      <c r="C379" s="183" t="s">
        <v>646</v>
      </c>
      <c r="D379" s="183" t="s">
        <v>136</v>
      </c>
      <c r="E379" s="184" t="s">
        <v>647</v>
      </c>
      <c r="F379" s="185" t="s">
        <v>648</v>
      </c>
      <c r="G379" s="186" t="s">
        <v>179</v>
      </c>
      <c r="H379" s="187">
        <v>4</v>
      </c>
      <c r="I379" s="188"/>
      <c r="J379" s="189">
        <f>ROUND(I379*H379,2)</f>
        <v>0</v>
      </c>
      <c r="K379" s="190"/>
      <c r="L379" s="39"/>
      <c r="M379" s="191" t="s">
        <v>1</v>
      </c>
      <c r="N379" s="192" t="s">
        <v>40</v>
      </c>
      <c r="O379" s="71"/>
      <c r="P379" s="193">
        <f>O379*H379</f>
        <v>0</v>
      </c>
      <c r="Q379" s="193">
        <v>0</v>
      </c>
      <c r="R379" s="193">
        <f>Q379*H379</f>
        <v>0</v>
      </c>
      <c r="S379" s="193">
        <v>0</v>
      </c>
      <c r="T379" s="194">
        <f>S379*H379</f>
        <v>0</v>
      </c>
      <c r="U379" s="34"/>
      <c r="V379" s="34"/>
      <c r="W379" s="34"/>
      <c r="X379" s="34"/>
      <c r="Y379" s="34"/>
      <c r="Z379" s="34"/>
      <c r="AA379" s="34"/>
      <c r="AB379" s="34"/>
      <c r="AC379" s="34"/>
      <c r="AD379" s="34"/>
      <c r="AE379" s="34"/>
      <c r="AR379" s="195" t="s">
        <v>227</v>
      </c>
      <c r="AT379" s="195" t="s">
        <v>136</v>
      </c>
      <c r="AU379" s="195" t="s">
        <v>141</v>
      </c>
      <c r="AY379" s="17" t="s">
        <v>133</v>
      </c>
      <c r="BE379" s="196">
        <f>IF(N379="základní",J379,0)</f>
        <v>0</v>
      </c>
      <c r="BF379" s="196">
        <f>IF(N379="snížená",J379,0)</f>
        <v>0</v>
      </c>
      <c r="BG379" s="196">
        <f>IF(N379="zákl. přenesená",J379,0)</f>
        <v>0</v>
      </c>
      <c r="BH379" s="196">
        <f>IF(N379="sníž. přenesená",J379,0)</f>
        <v>0</v>
      </c>
      <c r="BI379" s="196">
        <f>IF(N379="nulová",J379,0)</f>
        <v>0</v>
      </c>
      <c r="BJ379" s="17" t="s">
        <v>141</v>
      </c>
      <c r="BK379" s="196">
        <f>ROUND(I379*H379,2)</f>
        <v>0</v>
      </c>
      <c r="BL379" s="17" t="s">
        <v>227</v>
      </c>
      <c r="BM379" s="195" t="s">
        <v>649</v>
      </c>
    </row>
    <row r="380" spans="1:65" s="12" customFormat="1" ht="22.9" customHeight="1">
      <c r="B380" s="167"/>
      <c r="C380" s="168"/>
      <c r="D380" s="169" t="s">
        <v>73</v>
      </c>
      <c r="E380" s="181" t="s">
        <v>650</v>
      </c>
      <c r="F380" s="181" t="s">
        <v>651</v>
      </c>
      <c r="G380" s="168"/>
      <c r="H380" s="168"/>
      <c r="I380" s="171"/>
      <c r="J380" s="182">
        <f>BK380</f>
        <v>0</v>
      </c>
      <c r="K380" s="168"/>
      <c r="L380" s="173"/>
      <c r="M380" s="174"/>
      <c r="N380" s="175"/>
      <c r="O380" s="175"/>
      <c r="P380" s="176">
        <f>SUM(P381:P385)</f>
        <v>0</v>
      </c>
      <c r="Q380" s="175"/>
      <c r="R380" s="176">
        <f>SUM(R381:R385)</f>
        <v>5.9999999999999995E-4</v>
      </c>
      <c r="S380" s="175"/>
      <c r="T380" s="177">
        <f>SUM(T381:T385)</f>
        <v>1E-4</v>
      </c>
      <c r="AR380" s="178" t="s">
        <v>141</v>
      </c>
      <c r="AT380" s="179" t="s">
        <v>73</v>
      </c>
      <c r="AU380" s="179" t="s">
        <v>82</v>
      </c>
      <c r="AY380" s="178" t="s">
        <v>133</v>
      </c>
      <c r="BK380" s="180">
        <f>SUM(BK381:BK385)</f>
        <v>0</v>
      </c>
    </row>
    <row r="381" spans="1:65" s="2" customFormat="1" ht="21.75" customHeight="1">
      <c r="A381" s="34"/>
      <c r="B381" s="35"/>
      <c r="C381" s="183" t="s">
        <v>652</v>
      </c>
      <c r="D381" s="183" t="s">
        <v>136</v>
      </c>
      <c r="E381" s="184" t="s">
        <v>653</v>
      </c>
      <c r="F381" s="185" t="s">
        <v>654</v>
      </c>
      <c r="G381" s="186" t="s">
        <v>179</v>
      </c>
      <c r="H381" s="187">
        <v>1</v>
      </c>
      <c r="I381" s="188"/>
      <c r="J381" s="189">
        <f>ROUND(I381*H381,2)</f>
        <v>0</v>
      </c>
      <c r="K381" s="190"/>
      <c r="L381" s="39"/>
      <c r="M381" s="191" t="s">
        <v>1</v>
      </c>
      <c r="N381" s="192" t="s">
        <v>40</v>
      </c>
      <c r="O381" s="71"/>
      <c r="P381" s="193">
        <f>O381*H381</f>
        <v>0</v>
      </c>
      <c r="Q381" s="193">
        <v>0</v>
      </c>
      <c r="R381" s="193">
        <f>Q381*H381</f>
        <v>0</v>
      </c>
      <c r="S381" s="193">
        <v>0</v>
      </c>
      <c r="T381" s="194">
        <f>S381*H381</f>
        <v>0</v>
      </c>
      <c r="U381" s="34"/>
      <c r="V381" s="34"/>
      <c r="W381" s="34"/>
      <c r="X381" s="34"/>
      <c r="Y381" s="34"/>
      <c r="Z381" s="34"/>
      <c r="AA381" s="34"/>
      <c r="AB381" s="34"/>
      <c r="AC381" s="34"/>
      <c r="AD381" s="34"/>
      <c r="AE381" s="34"/>
      <c r="AR381" s="195" t="s">
        <v>227</v>
      </c>
      <c r="AT381" s="195" t="s">
        <v>136</v>
      </c>
      <c r="AU381" s="195" t="s">
        <v>141</v>
      </c>
      <c r="AY381" s="17" t="s">
        <v>133</v>
      </c>
      <c r="BE381" s="196">
        <f>IF(N381="základní",J381,0)</f>
        <v>0</v>
      </c>
      <c r="BF381" s="196">
        <f>IF(N381="snížená",J381,0)</f>
        <v>0</v>
      </c>
      <c r="BG381" s="196">
        <f>IF(N381="zákl. přenesená",J381,0)</f>
        <v>0</v>
      </c>
      <c r="BH381" s="196">
        <f>IF(N381="sníž. přenesená",J381,0)</f>
        <v>0</v>
      </c>
      <c r="BI381" s="196">
        <f>IF(N381="nulová",J381,0)</f>
        <v>0</v>
      </c>
      <c r="BJ381" s="17" t="s">
        <v>141</v>
      </c>
      <c r="BK381" s="196">
        <f>ROUND(I381*H381,2)</f>
        <v>0</v>
      </c>
      <c r="BL381" s="17" t="s">
        <v>227</v>
      </c>
      <c r="BM381" s="195" t="s">
        <v>655</v>
      </c>
    </row>
    <row r="382" spans="1:65" s="13" customFormat="1" ht="11.25">
      <c r="B382" s="197"/>
      <c r="C382" s="198"/>
      <c r="D382" s="199" t="s">
        <v>143</v>
      </c>
      <c r="E382" s="200" t="s">
        <v>1</v>
      </c>
      <c r="F382" s="201" t="s">
        <v>146</v>
      </c>
      <c r="G382" s="198"/>
      <c r="H382" s="200" t="s">
        <v>1</v>
      </c>
      <c r="I382" s="202"/>
      <c r="J382" s="198"/>
      <c r="K382" s="198"/>
      <c r="L382" s="203"/>
      <c r="M382" s="204"/>
      <c r="N382" s="205"/>
      <c r="O382" s="205"/>
      <c r="P382" s="205"/>
      <c r="Q382" s="205"/>
      <c r="R382" s="205"/>
      <c r="S382" s="205"/>
      <c r="T382" s="206"/>
      <c r="AT382" s="207" t="s">
        <v>143</v>
      </c>
      <c r="AU382" s="207" t="s">
        <v>141</v>
      </c>
      <c r="AV382" s="13" t="s">
        <v>82</v>
      </c>
      <c r="AW382" s="13" t="s">
        <v>32</v>
      </c>
      <c r="AX382" s="13" t="s">
        <v>74</v>
      </c>
      <c r="AY382" s="207" t="s">
        <v>133</v>
      </c>
    </row>
    <row r="383" spans="1:65" s="14" customFormat="1" ht="11.25">
      <c r="B383" s="208"/>
      <c r="C383" s="209"/>
      <c r="D383" s="199" t="s">
        <v>143</v>
      </c>
      <c r="E383" s="210" t="s">
        <v>1</v>
      </c>
      <c r="F383" s="211" t="s">
        <v>82</v>
      </c>
      <c r="G383" s="209"/>
      <c r="H383" s="212">
        <v>1</v>
      </c>
      <c r="I383" s="213"/>
      <c r="J383" s="209"/>
      <c r="K383" s="209"/>
      <c r="L383" s="214"/>
      <c r="M383" s="215"/>
      <c r="N383" s="216"/>
      <c r="O383" s="216"/>
      <c r="P383" s="216"/>
      <c r="Q383" s="216"/>
      <c r="R383" s="216"/>
      <c r="S383" s="216"/>
      <c r="T383" s="217"/>
      <c r="AT383" s="218" t="s">
        <v>143</v>
      </c>
      <c r="AU383" s="218" t="s">
        <v>141</v>
      </c>
      <c r="AV383" s="14" t="s">
        <v>141</v>
      </c>
      <c r="AW383" s="14" t="s">
        <v>32</v>
      </c>
      <c r="AX383" s="14" t="s">
        <v>82</v>
      </c>
      <c r="AY383" s="218" t="s">
        <v>133</v>
      </c>
    </row>
    <row r="384" spans="1:65" s="2" customFormat="1" ht="24.2" customHeight="1">
      <c r="A384" s="34"/>
      <c r="B384" s="35"/>
      <c r="C384" s="230" t="s">
        <v>656</v>
      </c>
      <c r="D384" s="230" t="s">
        <v>271</v>
      </c>
      <c r="E384" s="231" t="s">
        <v>657</v>
      </c>
      <c r="F384" s="232" t="s">
        <v>658</v>
      </c>
      <c r="G384" s="233" t="s">
        <v>179</v>
      </c>
      <c r="H384" s="234">
        <v>1</v>
      </c>
      <c r="I384" s="235"/>
      <c r="J384" s="236">
        <f>ROUND(I384*H384,2)</f>
        <v>0</v>
      </c>
      <c r="K384" s="237"/>
      <c r="L384" s="238"/>
      <c r="M384" s="239" t="s">
        <v>1</v>
      </c>
      <c r="N384" s="240" t="s">
        <v>40</v>
      </c>
      <c r="O384" s="71"/>
      <c r="P384" s="193">
        <f>O384*H384</f>
        <v>0</v>
      </c>
      <c r="Q384" s="193">
        <v>5.9999999999999995E-4</v>
      </c>
      <c r="R384" s="193">
        <f>Q384*H384</f>
        <v>5.9999999999999995E-4</v>
      </c>
      <c r="S384" s="193">
        <v>0</v>
      </c>
      <c r="T384" s="194">
        <f>S384*H384</f>
        <v>0</v>
      </c>
      <c r="U384" s="34"/>
      <c r="V384" s="34"/>
      <c r="W384" s="34"/>
      <c r="X384" s="34"/>
      <c r="Y384" s="34"/>
      <c r="Z384" s="34"/>
      <c r="AA384" s="34"/>
      <c r="AB384" s="34"/>
      <c r="AC384" s="34"/>
      <c r="AD384" s="34"/>
      <c r="AE384" s="34"/>
      <c r="AR384" s="195" t="s">
        <v>274</v>
      </c>
      <c r="AT384" s="195" t="s">
        <v>271</v>
      </c>
      <c r="AU384" s="195" t="s">
        <v>141</v>
      </c>
      <c r="AY384" s="17" t="s">
        <v>133</v>
      </c>
      <c r="BE384" s="196">
        <f>IF(N384="základní",J384,0)</f>
        <v>0</v>
      </c>
      <c r="BF384" s="196">
        <f>IF(N384="snížená",J384,0)</f>
        <v>0</v>
      </c>
      <c r="BG384" s="196">
        <f>IF(N384="zákl. přenesená",J384,0)</f>
        <v>0</v>
      </c>
      <c r="BH384" s="196">
        <f>IF(N384="sníž. přenesená",J384,0)</f>
        <v>0</v>
      </c>
      <c r="BI384" s="196">
        <f>IF(N384="nulová",J384,0)</f>
        <v>0</v>
      </c>
      <c r="BJ384" s="17" t="s">
        <v>141</v>
      </c>
      <c r="BK384" s="196">
        <f>ROUND(I384*H384,2)</f>
        <v>0</v>
      </c>
      <c r="BL384" s="17" t="s">
        <v>227</v>
      </c>
      <c r="BM384" s="195" t="s">
        <v>659</v>
      </c>
    </row>
    <row r="385" spans="1:65" s="2" customFormat="1" ht="24.2" customHeight="1">
      <c r="A385" s="34"/>
      <c r="B385" s="35"/>
      <c r="C385" s="183" t="s">
        <v>660</v>
      </c>
      <c r="D385" s="183" t="s">
        <v>136</v>
      </c>
      <c r="E385" s="184" t="s">
        <v>661</v>
      </c>
      <c r="F385" s="185" t="s">
        <v>662</v>
      </c>
      <c r="G385" s="186" t="s">
        <v>179</v>
      </c>
      <c r="H385" s="187">
        <v>1</v>
      </c>
      <c r="I385" s="188"/>
      <c r="J385" s="189">
        <f>ROUND(I385*H385,2)</f>
        <v>0</v>
      </c>
      <c r="K385" s="190"/>
      <c r="L385" s="39"/>
      <c r="M385" s="191" t="s">
        <v>1</v>
      </c>
      <c r="N385" s="192" t="s">
        <v>40</v>
      </c>
      <c r="O385" s="71"/>
      <c r="P385" s="193">
        <f>O385*H385</f>
        <v>0</v>
      </c>
      <c r="Q385" s="193">
        <v>0</v>
      </c>
      <c r="R385" s="193">
        <f>Q385*H385</f>
        <v>0</v>
      </c>
      <c r="S385" s="193">
        <v>1E-4</v>
      </c>
      <c r="T385" s="194">
        <f>S385*H385</f>
        <v>1E-4</v>
      </c>
      <c r="U385" s="34"/>
      <c r="V385" s="34"/>
      <c r="W385" s="34"/>
      <c r="X385" s="34"/>
      <c r="Y385" s="34"/>
      <c r="Z385" s="34"/>
      <c r="AA385" s="34"/>
      <c r="AB385" s="34"/>
      <c r="AC385" s="34"/>
      <c r="AD385" s="34"/>
      <c r="AE385" s="34"/>
      <c r="AR385" s="195" t="s">
        <v>227</v>
      </c>
      <c r="AT385" s="195" t="s">
        <v>136</v>
      </c>
      <c r="AU385" s="195" t="s">
        <v>141</v>
      </c>
      <c r="AY385" s="17" t="s">
        <v>133</v>
      </c>
      <c r="BE385" s="196">
        <f>IF(N385="základní",J385,0)</f>
        <v>0</v>
      </c>
      <c r="BF385" s="196">
        <f>IF(N385="snížená",J385,0)</f>
        <v>0</v>
      </c>
      <c r="BG385" s="196">
        <f>IF(N385="zákl. přenesená",J385,0)</f>
        <v>0</v>
      </c>
      <c r="BH385" s="196">
        <f>IF(N385="sníž. přenesená",J385,0)</f>
        <v>0</v>
      </c>
      <c r="BI385" s="196">
        <f>IF(N385="nulová",J385,0)</f>
        <v>0</v>
      </c>
      <c r="BJ385" s="17" t="s">
        <v>141</v>
      </c>
      <c r="BK385" s="196">
        <f>ROUND(I385*H385,2)</f>
        <v>0</v>
      </c>
      <c r="BL385" s="17" t="s">
        <v>227</v>
      </c>
      <c r="BM385" s="195" t="s">
        <v>663</v>
      </c>
    </row>
    <row r="386" spans="1:65" s="12" customFormat="1" ht="22.9" customHeight="1">
      <c r="B386" s="167"/>
      <c r="C386" s="168"/>
      <c r="D386" s="169" t="s">
        <v>73</v>
      </c>
      <c r="E386" s="181" t="s">
        <v>664</v>
      </c>
      <c r="F386" s="181" t="s">
        <v>665</v>
      </c>
      <c r="G386" s="168"/>
      <c r="H386" s="168"/>
      <c r="I386" s="171"/>
      <c r="J386" s="182">
        <f>BK386</f>
        <v>0</v>
      </c>
      <c r="K386" s="168"/>
      <c r="L386" s="173"/>
      <c r="M386" s="174"/>
      <c r="N386" s="175"/>
      <c r="O386" s="175"/>
      <c r="P386" s="176">
        <f>SUM(P387:P411)</f>
        <v>0</v>
      </c>
      <c r="Q386" s="175"/>
      <c r="R386" s="176">
        <f>SUM(R387:R411)</f>
        <v>5.8949999999999995E-2</v>
      </c>
      <c r="S386" s="175"/>
      <c r="T386" s="177">
        <f>SUM(T387:T411)</f>
        <v>0.23250000000000004</v>
      </c>
      <c r="AR386" s="178" t="s">
        <v>141</v>
      </c>
      <c r="AT386" s="179" t="s">
        <v>73</v>
      </c>
      <c r="AU386" s="179" t="s">
        <v>82</v>
      </c>
      <c r="AY386" s="178" t="s">
        <v>133</v>
      </c>
      <c r="BK386" s="180">
        <f>SUM(BK387:BK411)</f>
        <v>0</v>
      </c>
    </row>
    <row r="387" spans="1:65" s="2" customFormat="1" ht="21.75" customHeight="1">
      <c r="A387" s="34"/>
      <c r="B387" s="35"/>
      <c r="C387" s="183" t="s">
        <v>666</v>
      </c>
      <c r="D387" s="183" t="s">
        <v>136</v>
      </c>
      <c r="E387" s="184" t="s">
        <v>667</v>
      </c>
      <c r="F387" s="185" t="s">
        <v>668</v>
      </c>
      <c r="G387" s="186" t="s">
        <v>179</v>
      </c>
      <c r="H387" s="187">
        <v>1</v>
      </c>
      <c r="I387" s="188"/>
      <c r="J387" s="189">
        <f>ROUND(I387*H387,2)</f>
        <v>0</v>
      </c>
      <c r="K387" s="190"/>
      <c r="L387" s="39"/>
      <c r="M387" s="191" t="s">
        <v>1</v>
      </c>
      <c r="N387" s="192" t="s">
        <v>40</v>
      </c>
      <c r="O387" s="71"/>
      <c r="P387" s="193">
        <f>O387*H387</f>
        <v>0</v>
      </c>
      <c r="Q387" s="193">
        <v>0</v>
      </c>
      <c r="R387" s="193">
        <f>Q387*H387</f>
        <v>0</v>
      </c>
      <c r="S387" s="193">
        <v>7.4999999999999997E-3</v>
      </c>
      <c r="T387" s="194">
        <f>S387*H387</f>
        <v>7.4999999999999997E-3</v>
      </c>
      <c r="U387" s="34"/>
      <c r="V387" s="34"/>
      <c r="W387" s="34"/>
      <c r="X387" s="34"/>
      <c r="Y387" s="34"/>
      <c r="Z387" s="34"/>
      <c r="AA387" s="34"/>
      <c r="AB387" s="34"/>
      <c r="AC387" s="34"/>
      <c r="AD387" s="34"/>
      <c r="AE387" s="34"/>
      <c r="AR387" s="195" t="s">
        <v>227</v>
      </c>
      <c r="AT387" s="195" t="s">
        <v>136</v>
      </c>
      <c r="AU387" s="195" t="s">
        <v>141</v>
      </c>
      <c r="AY387" s="17" t="s">
        <v>133</v>
      </c>
      <c r="BE387" s="196">
        <f>IF(N387="základní",J387,0)</f>
        <v>0</v>
      </c>
      <c r="BF387" s="196">
        <f>IF(N387="snížená",J387,0)</f>
        <v>0</v>
      </c>
      <c r="BG387" s="196">
        <f>IF(N387="zákl. přenesená",J387,0)</f>
        <v>0</v>
      </c>
      <c r="BH387" s="196">
        <f>IF(N387="sníž. přenesená",J387,0)</f>
        <v>0</v>
      </c>
      <c r="BI387" s="196">
        <f>IF(N387="nulová",J387,0)</f>
        <v>0</v>
      </c>
      <c r="BJ387" s="17" t="s">
        <v>141</v>
      </c>
      <c r="BK387" s="196">
        <f>ROUND(I387*H387,2)</f>
        <v>0</v>
      </c>
      <c r="BL387" s="17" t="s">
        <v>227</v>
      </c>
      <c r="BM387" s="195" t="s">
        <v>669</v>
      </c>
    </row>
    <row r="388" spans="1:65" s="2" customFormat="1" ht="16.5" customHeight="1">
      <c r="A388" s="34"/>
      <c r="B388" s="35"/>
      <c r="C388" s="183" t="s">
        <v>670</v>
      </c>
      <c r="D388" s="183" t="s">
        <v>136</v>
      </c>
      <c r="E388" s="184" t="s">
        <v>671</v>
      </c>
      <c r="F388" s="185" t="s">
        <v>672</v>
      </c>
      <c r="G388" s="186" t="s">
        <v>179</v>
      </c>
      <c r="H388" s="187">
        <v>3</v>
      </c>
      <c r="I388" s="188"/>
      <c r="J388" s="189">
        <f>ROUND(I388*H388,2)</f>
        <v>0</v>
      </c>
      <c r="K388" s="190"/>
      <c r="L388" s="39"/>
      <c r="M388" s="191" t="s">
        <v>1</v>
      </c>
      <c r="N388" s="192" t="s">
        <v>40</v>
      </c>
      <c r="O388" s="71"/>
      <c r="P388" s="193">
        <f>O388*H388</f>
        <v>0</v>
      </c>
      <c r="Q388" s="193">
        <v>0</v>
      </c>
      <c r="R388" s="193">
        <f>Q388*H388</f>
        <v>0</v>
      </c>
      <c r="S388" s="193">
        <v>1E-3</v>
      </c>
      <c r="T388" s="194">
        <f>S388*H388</f>
        <v>3.0000000000000001E-3</v>
      </c>
      <c r="U388" s="34"/>
      <c r="V388" s="34"/>
      <c r="W388" s="34"/>
      <c r="X388" s="34"/>
      <c r="Y388" s="34"/>
      <c r="Z388" s="34"/>
      <c r="AA388" s="34"/>
      <c r="AB388" s="34"/>
      <c r="AC388" s="34"/>
      <c r="AD388" s="34"/>
      <c r="AE388" s="34"/>
      <c r="AR388" s="195" t="s">
        <v>227</v>
      </c>
      <c r="AT388" s="195" t="s">
        <v>136</v>
      </c>
      <c r="AU388" s="195" t="s">
        <v>141</v>
      </c>
      <c r="AY388" s="17" t="s">
        <v>133</v>
      </c>
      <c r="BE388" s="196">
        <f>IF(N388="základní",J388,0)</f>
        <v>0</v>
      </c>
      <c r="BF388" s="196">
        <f>IF(N388="snížená",J388,0)</f>
        <v>0</v>
      </c>
      <c r="BG388" s="196">
        <f>IF(N388="zákl. přenesená",J388,0)</f>
        <v>0</v>
      </c>
      <c r="BH388" s="196">
        <f>IF(N388="sníž. přenesená",J388,0)</f>
        <v>0</v>
      </c>
      <c r="BI388" s="196">
        <f>IF(N388="nulová",J388,0)</f>
        <v>0</v>
      </c>
      <c r="BJ388" s="17" t="s">
        <v>141</v>
      </c>
      <c r="BK388" s="196">
        <f>ROUND(I388*H388,2)</f>
        <v>0</v>
      </c>
      <c r="BL388" s="17" t="s">
        <v>227</v>
      </c>
      <c r="BM388" s="195" t="s">
        <v>673</v>
      </c>
    </row>
    <row r="389" spans="1:65" s="2" customFormat="1" ht="24.2" customHeight="1">
      <c r="A389" s="34"/>
      <c r="B389" s="35"/>
      <c r="C389" s="183" t="s">
        <v>674</v>
      </c>
      <c r="D389" s="183" t="s">
        <v>136</v>
      </c>
      <c r="E389" s="184" t="s">
        <v>675</v>
      </c>
      <c r="F389" s="185" t="s">
        <v>676</v>
      </c>
      <c r="G389" s="186" t="s">
        <v>179</v>
      </c>
      <c r="H389" s="187">
        <v>3</v>
      </c>
      <c r="I389" s="188"/>
      <c r="J389" s="189">
        <f>ROUND(I389*H389,2)</f>
        <v>0</v>
      </c>
      <c r="K389" s="190"/>
      <c r="L389" s="39"/>
      <c r="M389" s="191" t="s">
        <v>1</v>
      </c>
      <c r="N389" s="192" t="s">
        <v>40</v>
      </c>
      <c r="O389" s="71"/>
      <c r="P389" s="193">
        <f>O389*H389</f>
        <v>0</v>
      </c>
      <c r="Q389" s="193">
        <v>0</v>
      </c>
      <c r="R389" s="193">
        <f>Q389*H389</f>
        <v>0</v>
      </c>
      <c r="S389" s="193">
        <v>0</v>
      </c>
      <c r="T389" s="194">
        <f>S389*H389</f>
        <v>0</v>
      </c>
      <c r="U389" s="34"/>
      <c r="V389" s="34"/>
      <c r="W389" s="34"/>
      <c r="X389" s="34"/>
      <c r="Y389" s="34"/>
      <c r="Z389" s="34"/>
      <c r="AA389" s="34"/>
      <c r="AB389" s="34"/>
      <c r="AC389" s="34"/>
      <c r="AD389" s="34"/>
      <c r="AE389" s="34"/>
      <c r="AR389" s="195" t="s">
        <v>227</v>
      </c>
      <c r="AT389" s="195" t="s">
        <v>136</v>
      </c>
      <c r="AU389" s="195" t="s">
        <v>141</v>
      </c>
      <c r="AY389" s="17" t="s">
        <v>133</v>
      </c>
      <c r="BE389" s="196">
        <f>IF(N389="základní",J389,0)</f>
        <v>0</v>
      </c>
      <c r="BF389" s="196">
        <f>IF(N389="snížená",J389,0)</f>
        <v>0</v>
      </c>
      <c r="BG389" s="196">
        <f>IF(N389="zákl. přenesená",J389,0)</f>
        <v>0</v>
      </c>
      <c r="BH389" s="196">
        <f>IF(N389="sníž. přenesená",J389,0)</f>
        <v>0</v>
      </c>
      <c r="BI389" s="196">
        <f>IF(N389="nulová",J389,0)</f>
        <v>0</v>
      </c>
      <c r="BJ389" s="17" t="s">
        <v>141</v>
      </c>
      <c r="BK389" s="196">
        <f>ROUND(I389*H389,2)</f>
        <v>0</v>
      </c>
      <c r="BL389" s="17" t="s">
        <v>227</v>
      </c>
      <c r="BM389" s="195" t="s">
        <v>677</v>
      </c>
    </row>
    <row r="390" spans="1:65" s="13" customFormat="1" ht="11.25">
      <c r="B390" s="197"/>
      <c r="C390" s="198"/>
      <c r="D390" s="199" t="s">
        <v>143</v>
      </c>
      <c r="E390" s="200" t="s">
        <v>1</v>
      </c>
      <c r="F390" s="201" t="s">
        <v>150</v>
      </c>
      <c r="G390" s="198"/>
      <c r="H390" s="200" t="s">
        <v>1</v>
      </c>
      <c r="I390" s="202"/>
      <c r="J390" s="198"/>
      <c r="K390" s="198"/>
      <c r="L390" s="203"/>
      <c r="M390" s="204"/>
      <c r="N390" s="205"/>
      <c r="O390" s="205"/>
      <c r="P390" s="205"/>
      <c r="Q390" s="205"/>
      <c r="R390" s="205"/>
      <c r="S390" s="205"/>
      <c r="T390" s="206"/>
      <c r="AT390" s="207" t="s">
        <v>143</v>
      </c>
      <c r="AU390" s="207" t="s">
        <v>141</v>
      </c>
      <c r="AV390" s="13" t="s">
        <v>82</v>
      </c>
      <c r="AW390" s="13" t="s">
        <v>32</v>
      </c>
      <c r="AX390" s="13" t="s">
        <v>74</v>
      </c>
      <c r="AY390" s="207" t="s">
        <v>133</v>
      </c>
    </row>
    <row r="391" spans="1:65" s="14" customFormat="1" ht="11.25">
      <c r="B391" s="208"/>
      <c r="C391" s="209"/>
      <c r="D391" s="199" t="s">
        <v>143</v>
      </c>
      <c r="E391" s="210" t="s">
        <v>1</v>
      </c>
      <c r="F391" s="211" t="s">
        <v>82</v>
      </c>
      <c r="G391" s="209"/>
      <c r="H391" s="212">
        <v>1</v>
      </c>
      <c r="I391" s="213"/>
      <c r="J391" s="209"/>
      <c r="K391" s="209"/>
      <c r="L391" s="214"/>
      <c r="M391" s="215"/>
      <c r="N391" s="216"/>
      <c r="O391" s="216"/>
      <c r="P391" s="216"/>
      <c r="Q391" s="216"/>
      <c r="R391" s="216"/>
      <c r="S391" s="216"/>
      <c r="T391" s="217"/>
      <c r="AT391" s="218" t="s">
        <v>143</v>
      </c>
      <c r="AU391" s="218" t="s">
        <v>141</v>
      </c>
      <c r="AV391" s="14" t="s">
        <v>141</v>
      </c>
      <c r="AW391" s="14" t="s">
        <v>32</v>
      </c>
      <c r="AX391" s="14" t="s">
        <v>74</v>
      </c>
      <c r="AY391" s="218" t="s">
        <v>133</v>
      </c>
    </row>
    <row r="392" spans="1:65" s="13" customFormat="1" ht="11.25">
      <c r="B392" s="197"/>
      <c r="C392" s="198"/>
      <c r="D392" s="199" t="s">
        <v>143</v>
      </c>
      <c r="E392" s="200" t="s">
        <v>1</v>
      </c>
      <c r="F392" s="201" t="s">
        <v>148</v>
      </c>
      <c r="G392" s="198"/>
      <c r="H392" s="200" t="s">
        <v>1</v>
      </c>
      <c r="I392" s="202"/>
      <c r="J392" s="198"/>
      <c r="K392" s="198"/>
      <c r="L392" s="203"/>
      <c r="M392" s="204"/>
      <c r="N392" s="205"/>
      <c r="O392" s="205"/>
      <c r="P392" s="205"/>
      <c r="Q392" s="205"/>
      <c r="R392" s="205"/>
      <c r="S392" s="205"/>
      <c r="T392" s="206"/>
      <c r="AT392" s="207" t="s">
        <v>143</v>
      </c>
      <c r="AU392" s="207" t="s">
        <v>141</v>
      </c>
      <c r="AV392" s="13" t="s">
        <v>82</v>
      </c>
      <c r="AW392" s="13" t="s">
        <v>32</v>
      </c>
      <c r="AX392" s="13" t="s">
        <v>74</v>
      </c>
      <c r="AY392" s="207" t="s">
        <v>133</v>
      </c>
    </row>
    <row r="393" spans="1:65" s="14" customFormat="1" ht="11.25">
      <c r="B393" s="208"/>
      <c r="C393" s="209"/>
      <c r="D393" s="199" t="s">
        <v>143</v>
      </c>
      <c r="E393" s="210" t="s">
        <v>1</v>
      </c>
      <c r="F393" s="211" t="s">
        <v>82</v>
      </c>
      <c r="G393" s="209"/>
      <c r="H393" s="212">
        <v>1</v>
      </c>
      <c r="I393" s="213"/>
      <c r="J393" s="209"/>
      <c r="K393" s="209"/>
      <c r="L393" s="214"/>
      <c r="M393" s="215"/>
      <c r="N393" s="216"/>
      <c r="O393" s="216"/>
      <c r="P393" s="216"/>
      <c r="Q393" s="216"/>
      <c r="R393" s="216"/>
      <c r="S393" s="216"/>
      <c r="T393" s="217"/>
      <c r="AT393" s="218" t="s">
        <v>143</v>
      </c>
      <c r="AU393" s="218" t="s">
        <v>141</v>
      </c>
      <c r="AV393" s="14" t="s">
        <v>141</v>
      </c>
      <c r="AW393" s="14" t="s">
        <v>32</v>
      </c>
      <c r="AX393" s="14" t="s">
        <v>74</v>
      </c>
      <c r="AY393" s="218" t="s">
        <v>133</v>
      </c>
    </row>
    <row r="394" spans="1:65" s="13" customFormat="1" ht="11.25">
      <c r="B394" s="197"/>
      <c r="C394" s="198"/>
      <c r="D394" s="199" t="s">
        <v>143</v>
      </c>
      <c r="E394" s="200" t="s">
        <v>1</v>
      </c>
      <c r="F394" s="201" t="s">
        <v>146</v>
      </c>
      <c r="G394" s="198"/>
      <c r="H394" s="200" t="s">
        <v>1</v>
      </c>
      <c r="I394" s="202"/>
      <c r="J394" s="198"/>
      <c r="K394" s="198"/>
      <c r="L394" s="203"/>
      <c r="M394" s="204"/>
      <c r="N394" s="205"/>
      <c r="O394" s="205"/>
      <c r="P394" s="205"/>
      <c r="Q394" s="205"/>
      <c r="R394" s="205"/>
      <c r="S394" s="205"/>
      <c r="T394" s="206"/>
      <c r="AT394" s="207" t="s">
        <v>143</v>
      </c>
      <c r="AU394" s="207" t="s">
        <v>141</v>
      </c>
      <c r="AV394" s="13" t="s">
        <v>82</v>
      </c>
      <c r="AW394" s="13" t="s">
        <v>32</v>
      </c>
      <c r="AX394" s="13" t="s">
        <v>74</v>
      </c>
      <c r="AY394" s="207" t="s">
        <v>133</v>
      </c>
    </row>
    <row r="395" spans="1:65" s="14" customFormat="1" ht="11.25">
      <c r="B395" s="208"/>
      <c r="C395" s="209"/>
      <c r="D395" s="199" t="s">
        <v>143</v>
      </c>
      <c r="E395" s="210" t="s">
        <v>1</v>
      </c>
      <c r="F395" s="211" t="s">
        <v>82</v>
      </c>
      <c r="G395" s="209"/>
      <c r="H395" s="212">
        <v>1</v>
      </c>
      <c r="I395" s="213"/>
      <c r="J395" s="209"/>
      <c r="K395" s="209"/>
      <c r="L395" s="214"/>
      <c r="M395" s="215"/>
      <c r="N395" s="216"/>
      <c r="O395" s="216"/>
      <c r="P395" s="216"/>
      <c r="Q395" s="216"/>
      <c r="R395" s="216"/>
      <c r="S395" s="216"/>
      <c r="T395" s="217"/>
      <c r="AT395" s="218" t="s">
        <v>143</v>
      </c>
      <c r="AU395" s="218" t="s">
        <v>141</v>
      </c>
      <c r="AV395" s="14" t="s">
        <v>141</v>
      </c>
      <c r="AW395" s="14" t="s">
        <v>32</v>
      </c>
      <c r="AX395" s="14" t="s">
        <v>74</v>
      </c>
      <c r="AY395" s="218" t="s">
        <v>133</v>
      </c>
    </row>
    <row r="396" spans="1:65" s="15" customFormat="1" ht="11.25">
      <c r="B396" s="219"/>
      <c r="C396" s="220"/>
      <c r="D396" s="199" t="s">
        <v>143</v>
      </c>
      <c r="E396" s="221" t="s">
        <v>1</v>
      </c>
      <c r="F396" s="222" t="s">
        <v>152</v>
      </c>
      <c r="G396" s="220"/>
      <c r="H396" s="223">
        <v>3</v>
      </c>
      <c r="I396" s="224"/>
      <c r="J396" s="220"/>
      <c r="K396" s="220"/>
      <c r="L396" s="225"/>
      <c r="M396" s="226"/>
      <c r="N396" s="227"/>
      <c r="O396" s="227"/>
      <c r="P396" s="227"/>
      <c r="Q396" s="227"/>
      <c r="R396" s="227"/>
      <c r="S396" s="227"/>
      <c r="T396" s="228"/>
      <c r="AT396" s="229" t="s">
        <v>143</v>
      </c>
      <c r="AU396" s="229" t="s">
        <v>141</v>
      </c>
      <c r="AV396" s="15" t="s">
        <v>140</v>
      </c>
      <c r="AW396" s="15" t="s">
        <v>32</v>
      </c>
      <c r="AX396" s="15" t="s">
        <v>82</v>
      </c>
      <c r="AY396" s="229" t="s">
        <v>133</v>
      </c>
    </row>
    <row r="397" spans="1:65" s="2" customFormat="1" ht="24.2" customHeight="1">
      <c r="A397" s="34"/>
      <c r="B397" s="35"/>
      <c r="C397" s="230" t="s">
        <v>678</v>
      </c>
      <c r="D397" s="230" t="s">
        <v>271</v>
      </c>
      <c r="E397" s="231" t="s">
        <v>679</v>
      </c>
      <c r="F397" s="232" t="s">
        <v>680</v>
      </c>
      <c r="G397" s="233" t="s">
        <v>179</v>
      </c>
      <c r="H397" s="234">
        <v>1</v>
      </c>
      <c r="I397" s="235"/>
      <c r="J397" s="236">
        <f t="shared" ref="J397:J402" si="20">ROUND(I397*H397,2)</f>
        <v>0</v>
      </c>
      <c r="K397" s="237"/>
      <c r="L397" s="238"/>
      <c r="M397" s="239" t="s">
        <v>1</v>
      </c>
      <c r="N397" s="240" t="s">
        <v>40</v>
      </c>
      <c r="O397" s="71"/>
      <c r="P397" s="193">
        <f t="shared" ref="P397:P402" si="21">O397*H397</f>
        <v>0</v>
      </c>
      <c r="Q397" s="193">
        <v>1.4500000000000001E-2</v>
      </c>
      <c r="R397" s="193">
        <f t="shared" ref="R397:R402" si="22">Q397*H397</f>
        <v>1.4500000000000001E-2</v>
      </c>
      <c r="S397" s="193">
        <v>0</v>
      </c>
      <c r="T397" s="194">
        <f t="shared" ref="T397:T402" si="23">S397*H397</f>
        <v>0</v>
      </c>
      <c r="U397" s="34"/>
      <c r="V397" s="34"/>
      <c r="W397" s="34"/>
      <c r="X397" s="34"/>
      <c r="Y397" s="34"/>
      <c r="Z397" s="34"/>
      <c r="AA397" s="34"/>
      <c r="AB397" s="34"/>
      <c r="AC397" s="34"/>
      <c r="AD397" s="34"/>
      <c r="AE397" s="34"/>
      <c r="AR397" s="195" t="s">
        <v>274</v>
      </c>
      <c r="AT397" s="195" t="s">
        <v>271</v>
      </c>
      <c r="AU397" s="195" t="s">
        <v>141</v>
      </c>
      <c r="AY397" s="17" t="s">
        <v>133</v>
      </c>
      <c r="BE397" s="196">
        <f t="shared" ref="BE397:BE402" si="24">IF(N397="základní",J397,0)</f>
        <v>0</v>
      </c>
      <c r="BF397" s="196">
        <f t="shared" ref="BF397:BF402" si="25">IF(N397="snížená",J397,0)</f>
        <v>0</v>
      </c>
      <c r="BG397" s="196">
        <f t="shared" ref="BG397:BG402" si="26">IF(N397="zákl. přenesená",J397,0)</f>
        <v>0</v>
      </c>
      <c r="BH397" s="196">
        <f t="shared" ref="BH397:BH402" si="27">IF(N397="sníž. přenesená",J397,0)</f>
        <v>0</v>
      </c>
      <c r="BI397" s="196">
        <f t="shared" ref="BI397:BI402" si="28">IF(N397="nulová",J397,0)</f>
        <v>0</v>
      </c>
      <c r="BJ397" s="17" t="s">
        <v>141</v>
      </c>
      <c r="BK397" s="196">
        <f t="shared" ref="BK397:BK402" si="29">ROUND(I397*H397,2)</f>
        <v>0</v>
      </c>
      <c r="BL397" s="17" t="s">
        <v>227</v>
      </c>
      <c r="BM397" s="195" t="s">
        <v>681</v>
      </c>
    </row>
    <row r="398" spans="1:65" s="2" customFormat="1" ht="33" customHeight="1">
      <c r="A398" s="34"/>
      <c r="B398" s="35"/>
      <c r="C398" s="230" t="s">
        <v>682</v>
      </c>
      <c r="D398" s="230" t="s">
        <v>271</v>
      </c>
      <c r="E398" s="231" t="s">
        <v>683</v>
      </c>
      <c r="F398" s="232" t="s">
        <v>684</v>
      </c>
      <c r="G398" s="233" t="s">
        <v>179</v>
      </c>
      <c r="H398" s="234">
        <v>2</v>
      </c>
      <c r="I398" s="235"/>
      <c r="J398" s="236">
        <f t="shared" si="20"/>
        <v>0</v>
      </c>
      <c r="K398" s="237"/>
      <c r="L398" s="238"/>
      <c r="M398" s="239" t="s">
        <v>1</v>
      </c>
      <c r="N398" s="240" t="s">
        <v>40</v>
      </c>
      <c r="O398" s="71"/>
      <c r="P398" s="193">
        <f t="shared" si="21"/>
        <v>0</v>
      </c>
      <c r="Q398" s="193">
        <v>0.02</v>
      </c>
      <c r="R398" s="193">
        <f t="shared" si="22"/>
        <v>0.04</v>
      </c>
      <c r="S398" s="193">
        <v>0</v>
      </c>
      <c r="T398" s="194">
        <f t="shared" si="23"/>
        <v>0</v>
      </c>
      <c r="U398" s="34"/>
      <c r="V398" s="34"/>
      <c r="W398" s="34"/>
      <c r="X398" s="34"/>
      <c r="Y398" s="34"/>
      <c r="Z398" s="34"/>
      <c r="AA398" s="34"/>
      <c r="AB398" s="34"/>
      <c r="AC398" s="34"/>
      <c r="AD398" s="34"/>
      <c r="AE398" s="34"/>
      <c r="AR398" s="195" t="s">
        <v>274</v>
      </c>
      <c r="AT398" s="195" t="s">
        <v>271</v>
      </c>
      <c r="AU398" s="195" t="s">
        <v>141</v>
      </c>
      <c r="AY398" s="17" t="s">
        <v>133</v>
      </c>
      <c r="BE398" s="196">
        <f t="shared" si="24"/>
        <v>0</v>
      </c>
      <c r="BF398" s="196">
        <f t="shared" si="25"/>
        <v>0</v>
      </c>
      <c r="BG398" s="196">
        <f t="shared" si="26"/>
        <v>0</v>
      </c>
      <c r="BH398" s="196">
        <f t="shared" si="27"/>
        <v>0</v>
      </c>
      <c r="BI398" s="196">
        <f t="shared" si="28"/>
        <v>0</v>
      </c>
      <c r="BJ398" s="17" t="s">
        <v>141</v>
      </c>
      <c r="BK398" s="196">
        <f t="shared" si="29"/>
        <v>0</v>
      </c>
      <c r="BL398" s="17" t="s">
        <v>227</v>
      </c>
      <c r="BM398" s="195" t="s">
        <v>685</v>
      </c>
    </row>
    <row r="399" spans="1:65" s="2" customFormat="1" ht="21.75" customHeight="1">
      <c r="A399" s="34"/>
      <c r="B399" s="35"/>
      <c r="C399" s="183" t="s">
        <v>686</v>
      </c>
      <c r="D399" s="183" t="s">
        <v>136</v>
      </c>
      <c r="E399" s="184" t="s">
        <v>687</v>
      </c>
      <c r="F399" s="185" t="s">
        <v>688</v>
      </c>
      <c r="G399" s="186" t="s">
        <v>179</v>
      </c>
      <c r="H399" s="187">
        <v>3</v>
      </c>
      <c r="I399" s="188"/>
      <c r="J399" s="189">
        <f t="shared" si="20"/>
        <v>0</v>
      </c>
      <c r="K399" s="190"/>
      <c r="L399" s="39"/>
      <c r="M399" s="191" t="s">
        <v>1</v>
      </c>
      <c r="N399" s="192" t="s">
        <v>40</v>
      </c>
      <c r="O399" s="71"/>
      <c r="P399" s="193">
        <f t="shared" si="21"/>
        <v>0</v>
      </c>
      <c r="Q399" s="193">
        <v>0</v>
      </c>
      <c r="R399" s="193">
        <f t="shared" si="22"/>
        <v>0</v>
      </c>
      <c r="S399" s="193">
        <v>0</v>
      </c>
      <c r="T399" s="194">
        <f t="shared" si="23"/>
        <v>0</v>
      </c>
      <c r="U399" s="34"/>
      <c r="V399" s="34"/>
      <c r="W399" s="34"/>
      <c r="X399" s="34"/>
      <c r="Y399" s="34"/>
      <c r="Z399" s="34"/>
      <c r="AA399" s="34"/>
      <c r="AB399" s="34"/>
      <c r="AC399" s="34"/>
      <c r="AD399" s="34"/>
      <c r="AE399" s="34"/>
      <c r="AR399" s="195" t="s">
        <v>227</v>
      </c>
      <c r="AT399" s="195" t="s">
        <v>136</v>
      </c>
      <c r="AU399" s="195" t="s">
        <v>141</v>
      </c>
      <c r="AY399" s="17" t="s">
        <v>133</v>
      </c>
      <c r="BE399" s="196">
        <f t="shared" si="24"/>
        <v>0</v>
      </c>
      <c r="BF399" s="196">
        <f t="shared" si="25"/>
        <v>0</v>
      </c>
      <c r="BG399" s="196">
        <f t="shared" si="26"/>
        <v>0</v>
      </c>
      <c r="BH399" s="196">
        <f t="shared" si="27"/>
        <v>0</v>
      </c>
      <c r="BI399" s="196">
        <f t="shared" si="28"/>
        <v>0</v>
      </c>
      <c r="BJ399" s="17" t="s">
        <v>141</v>
      </c>
      <c r="BK399" s="196">
        <f t="shared" si="29"/>
        <v>0</v>
      </c>
      <c r="BL399" s="17" t="s">
        <v>227</v>
      </c>
      <c r="BM399" s="195" t="s">
        <v>689</v>
      </c>
    </row>
    <row r="400" spans="1:65" s="2" customFormat="1" ht="24.2" customHeight="1">
      <c r="A400" s="34"/>
      <c r="B400" s="35"/>
      <c r="C400" s="230" t="s">
        <v>690</v>
      </c>
      <c r="D400" s="230" t="s">
        <v>271</v>
      </c>
      <c r="E400" s="231" t="s">
        <v>691</v>
      </c>
      <c r="F400" s="232" t="s">
        <v>692</v>
      </c>
      <c r="G400" s="233" t="s">
        <v>179</v>
      </c>
      <c r="H400" s="234">
        <v>1</v>
      </c>
      <c r="I400" s="235"/>
      <c r="J400" s="236">
        <f t="shared" si="20"/>
        <v>0</v>
      </c>
      <c r="K400" s="237"/>
      <c r="L400" s="238"/>
      <c r="M400" s="239" t="s">
        <v>1</v>
      </c>
      <c r="N400" s="240" t="s">
        <v>40</v>
      </c>
      <c r="O400" s="71"/>
      <c r="P400" s="193">
        <f t="shared" si="21"/>
        <v>0</v>
      </c>
      <c r="Q400" s="193">
        <v>4.8999999999999998E-4</v>
      </c>
      <c r="R400" s="193">
        <f t="shared" si="22"/>
        <v>4.8999999999999998E-4</v>
      </c>
      <c r="S400" s="193">
        <v>0</v>
      </c>
      <c r="T400" s="194">
        <f t="shared" si="23"/>
        <v>0</v>
      </c>
      <c r="U400" s="34"/>
      <c r="V400" s="34"/>
      <c r="W400" s="34"/>
      <c r="X400" s="34"/>
      <c r="Y400" s="34"/>
      <c r="Z400" s="34"/>
      <c r="AA400" s="34"/>
      <c r="AB400" s="34"/>
      <c r="AC400" s="34"/>
      <c r="AD400" s="34"/>
      <c r="AE400" s="34"/>
      <c r="AR400" s="195" t="s">
        <v>274</v>
      </c>
      <c r="AT400" s="195" t="s">
        <v>271</v>
      </c>
      <c r="AU400" s="195" t="s">
        <v>141</v>
      </c>
      <c r="AY400" s="17" t="s">
        <v>133</v>
      </c>
      <c r="BE400" s="196">
        <f t="shared" si="24"/>
        <v>0</v>
      </c>
      <c r="BF400" s="196">
        <f t="shared" si="25"/>
        <v>0</v>
      </c>
      <c r="BG400" s="196">
        <f t="shared" si="26"/>
        <v>0</v>
      </c>
      <c r="BH400" s="196">
        <f t="shared" si="27"/>
        <v>0</v>
      </c>
      <c r="BI400" s="196">
        <f t="shared" si="28"/>
        <v>0</v>
      </c>
      <c r="BJ400" s="17" t="s">
        <v>141</v>
      </c>
      <c r="BK400" s="196">
        <f t="shared" si="29"/>
        <v>0</v>
      </c>
      <c r="BL400" s="17" t="s">
        <v>227</v>
      </c>
      <c r="BM400" s="195" t="s">
        <v>693</v>
      </c>
    </row>
    <row r="401" spans="1:65" s="2" customFormat="1" ht="24.2" customHeight="1">
      <c r="A401" s="34"/>
      <c r="B401" s="35"/>
      <c r="C401" s="230" t="s">
        <v>694</v>
      </c>
      <c r="D401" s="230" t="s">
        <v>271</v>
      </c>
      <c r="E401" s="231" t="s">
        <v>695</v>
      </c>
      <c r="F401" s="232" t="s">
        <v>696</v>
      </c>
      <c r="G401" s="233" t="s">
        <v>179</v>
      </c>
      <c r="H401" s="234">
        <v>2</v>
      </c>
      <c r="I401" s="235"/>
      <c r="J401" s="236">
        <f t="shared" si="20"/>
        <v>0</v>
      </c>
      <c r="K401" s="237"/>
      <c r="L401" s="238"/>
      <c r="M401" s="239" t="s">
        <v>1</v>
      </c>
      <c r="N401" s="240" t="s">
        <v>40</v>
      </c>
      <c r="O401" s="71"/>
      <c r="P401" s="193">
        <f t="shared" si="21"/>
        <v>0</v>
      </c>
      <c r="Q401" s="193">
        <v>5.8E-4</v>
      </c>
      <c r="R401" s="193">
        <f t="shared" si="22"/>
        <v>1.16E-3</v>
      </c>
      <c r="S401" s="193">
        <v>0</v>
      </c>
      <c r="T401" s="194">
        <f t="shared" si="23"/>
        <v>0</v>
      </c>
      <c r="U401" s="34"/>
      <c r="V401" s="34"/>
      <c r="W401" s="34"/>
      <c r="X401" s="34"/>
      <c r="Y401" s="34"/>
      <c r="Z401" s="34"/>
      <c r="AA401" s="34"/>
      <c r="AB401" s="34"/>
      <c r="AC401" s="34"/>
      <c r="AD401" s="34"/>
      <c r="AE401" s="34"/>
      <c r="AR401" s="195" t="s">
        <v>274</v>
      </c>
      <c r="AT401" s="195" t="s">
        <v>271</v>
      </c>
      <c r="AU401" s="195" t="s">
        <v>141</v>
      </c>
      <c r="AY401" s="17" t="s">
        <v>133</v>
      </c>
      <c r="BE401" s="196">
        <f t="shared" si="24"/>
        <v>0</v>
      </c>
      <c r="BF401" s="196">
        <f t="shared" si="25"/>
        <v>0</v>
      </c>
      <c r="BG401" s="196">
        <f t="shared" si="26"/>
        <v>0</v>
      </c>
      <c r="BH401" s="196">
        <f t="shared" si="27"/>
        <v>0</v>
      </c>
      <c r="BI401" s="196">
        <f t="shared" si="28"/>
        <v>0</v>
      </c>
      <c r="BJ401" s="17" t="s">
        <v>141</v>
      </c>
      <c r="BK401" s="196">
        <f t="shared" si="29"/>
        <v>0</v>
      </c>
      <c r="BL401" s="17" t="s">
        <v>227</v>
      </c>
      <c r="BM401" s="195" t="s">
        <v>697</v>
      </c>
    </row>
    <row r="402" spans="1:65" s="2" customFormat="1" ht="24.2" customHeight="1">
      <c r="A402" s="34"/>
      <c r="B402" s="35"/>
      <c r="C402" s="183" t="s">
        <v>698</v>
      </c>
      <c r="D402" s="183" t="s">
        <v>136</v>
      </c>
      <c r="E402" s="184" t="s">
        <v>699</v>
      </c>
      <c r="F402" s="185" t="s">
        <v>700</v>
      </c>
      <c r="G402" s="186" t="s">
        <v>179</v>
      </c>
      <c r="H402" s="187">
        <v>6</v>
      </c>
      <c r="I402" s="188"/>
      <c r="J402" s="189">
        <f t="shared" si="20"/>
        <v>0</v>
      </c>
      <c r="K402" s="190"/>
      <c r="L402" s="39"/>
      <c r="M402" s="191" t="s">
        <v>1</v>
      </c>
      <c r="N402" s="192" t="s">
        <v>40</v>
      </c>
      <c r="O402" s="71"/>
      <c r="P402" s="193">
        <f t="shared" si="21"/>
        <v>0</v>
      </c>
      <c r="Q402" s="193">
        <v>0</v>
      </c>
      <c r="R402" s="193">
        <f t="shared" si="22"/>
        <v>0</v>
      </c>
      <c r="S402" s="193">
        <v>2.4E-2</v>
      </c>
      <c r="T402" s="194">
        <f t="shared" si="23"/>
        <v>0.14400000000000002</v>
      </c>
      <c r="U402" s="34"/>
      <c r="V402" s="34"/>
      <c r="W402" s="34"/>
      <c r="X402" s="34"/>
      <c r="Y402" s="34"/>
      <c r="Z402" s="34"/>
      <c r="AA402" s="34"/>
      <c r="AB402" s="34"/>
      <c r="AC402" s="34"/>
      <c r="AD402" s="34"/>
      <c r="AE402" s="34"/>
      <c r="AR402" s="195" t="s">
        <v>140</v>
      </c>
      <c r="AT402" s="195" t="s">
        <v>136</v>
      </c>
      <c r="AU402" s="195" t="s">
        <v>141</v>
      </c>
      <c r="AY402" s="17" t="s">
        <v>133</v>
      </c>
      <c r="BE402" s="196">
        <f t="shared" si="24"/>
        <v>0</v>
      </c>
      <c r="BF402" s="196">
        <f t="shared" si="25"/>
        <v>0</v>
      </c>
      <c r="BG402" s="196">
        <f t="shared" si="26"/>
        <v>0</v>
      </c>
      <c r="BH402" s="196">
        <f t="shared" si="27"/>
        <v>0</v>
      </c>
      <c r="BI402" s="196">
        <f t="shared" si="28"/>
        <v>0</v>
      </c>
      <c r="BJ402" s="17" t="s">
        <v>141</v>
      </c>
      <c r="BK402" s="196">
        <f t="shared" si="29"/>
        <v>0</v>
      </c>
      <c r="BL402" s="17" t="s">
        <v>140</v>
      </c>
      <c r="BM402" s="195" t="s">
        <v>701</v>
      </c>
    </row>
    <row r="403" spans="1:65" s="14" customFormat="1" ht="11.25">
      <c r="B403" s="208"/>
      <c r="C403" s="209"/>
      <c r="D403" s="199" t="s">
        <v>143</v>
      </c>
      <c r="E403" s="210" t="s">
        <v>1</v>
      </c>
      <c r="F403" s="211" t="s">
        <v>702</v>
      </c>
      <c r="G403" s="209"/>
      <c r="H403" s="212">
        <v>6</v>
      </c>
      <c r="I403" s="213"/>
      <c r="J403" s="209"/>
      <c r="K403" s="209"/>
      <c r="L403" s="214"/>
      <c r="M403" s="215"/>
      <c r="N403" s="216"/>
      <c r="O403" s="216"/>
      <c r="P403" s="216"/>
      <c r="Q403" s="216"/>
      <c r="R403" s="216"/>
      <c r="S403" s="216"/>
      <c r="T403" s="217"/>
      <c r="AT403" s="218" t="s">
        <v>143</v>
      </c>
      <c r="AU403" s="218" t="s">
        <v>141</v>
      </c>
      <c r="AV403" s="14" t="s">
        <v>141</v>
      </c>
      <c r="AW403" s="14" t="s">
        <v>32</v>
      </c>
      <c r="AX403" s="14" t="s">
        <v>82</v>
      </c>
      <c r="AY403" s="218" t="s">
        <v>133</v>
      </c>
    </row>
    <row r="404" spans="1:65" s="2" customFormat="1" ht="24.2" customHeight="1">
      <c r="A404" s="34"/>
      <c r="B404" s="35"/>
      <c r="C404" s="183" t="s">
        <v>703</v>
      </c>
      <c r="D404" s="183" t="s">
        <v>136</v>
      </c>
      <c r="E404" s="184" t="s">
        <v>704</v>
      </c>
      <c r="F404" s="185" t="s">
        <v>705</v>
      </c>
      <c r="G404" s="186" t="s">
        <v>179</v>
      </c>
      <c r="H404" s="187">
        <v>3</v>
      </c>
      <c r="I404" s="188"/>
      <c r="J404" s="189">
        <f>ROUND(I404*H404,2)</f>
        <v>0</v>
      </c>
      <c r="K404" s="190"/>
      <c r="L404" s="39"/>
      <c r="M404" s="191" t="s">
        <v>1</v>
      </c>
      <c r="N404" s="192" t="s">
        <v>40</v>
      </c>
      <c r="O404" s="71"/>
      <c r="P404" s="193">
        <f>O404*H404</f>
        <v>0</v>
      </c>
      <c r="Q404" s="193">
        <v>0</v>
      </c>
      <c r="R404" s="193">
        <f>Q404*H404</f>
        <v>0</v>
      </c>
      <c r="S404" s="193">
        <v>2.5999999999999999E-2</v>
      </c>
      <c r="T404" s="194">
        <f>S404*H404</f>
        <v>7.8E-2</v>
      </c>
      <c r="U404" s="34"/>
      <c r="V404" s="34"/>
      <c r="W404" s="34"/>
      <c r="X404" s="34"/>
      <c r="Y404" s="34"/>
      <c r="Z404" s="34"/>
      <c r="AA404" s="34"/>
      <c r="AB404" s="34"/>
      <c r="AC404" s="34"/>
      <c r="AD404" s="34"/>
      <c r="AE404" s="34"/>
      <c r="AR404" s="195" t="s">
        <v>227</v>
      </c>
      <c r="AT404" s="195" t="s">
        <v>136</v>
      </c>
      <c r="AU404" s="195" t="s">
        <v>141</v>
      </c>
      <c r="AY404" s="17" t="s">
        <v>133</v>
      </c>
      <c r="BE404" s="196">
        <f>IF(N404="základní",J404,0)</f>
        <v>0</v>
      </c>
      <c r="BF404" s="196">
        <f>IF(N404="snížená",J404,0)</f>
        <v>0</v>
      </c>
      <c r="BG404" s="196">
        <f>IF(N404="zákl. přenesená",J404,0)</f>
        <v>0</v>
      </c>
      <c r="BH404" s="196">
        <f>IF(N404="sníž. přenesená",J404,0)</f>
        <v>0</v>
      </c>
      <c r="BI404" s="196">
        <f>IF(N404="nulová",J404,0)</f>
        <v>0</v>
      </c>
      <c r="BJ404" s="17" t="s">
        <v>141</v>
      </c>
      <c r="BK404" s="196">
        <f>ROUND(I404*H404,2)</f>
        <v>0</v>
      </c>
      <c r="BL404" s="17" t="s">
        <v>227</v>
      </c>
      <c r="BM404" s="195" t="s">
        <v>706</v>
      </c>
    </row>
    <row r="405" spans="1:65" s="2" customFormat="1" ht="24.2" customHeight="1">
      <c r="A405" s="34"/>
      <c r="B405" s="35"/>
      <c r="C405" s="183" t="s">
        <v>707</v>
      </c>
      <c r="D405" s="183" t="s">
        <v>136</v>
      </c>
      <c r="E405" s="184" t="s">
        <v>708</v>
      </c>
      <c r="F405" s="185" t="s">
        <v>709</v>
      </c>
      <c r="G405" s="186" t="s">
        <v>179</v>
      </c>
      <c r="H405" s="187">
        <v>9</v>
      </c>
      <c r="I405" s="188"/>
      <c r="J405" s="189">
        <f>ROUND(I405*H405,2)</f>
        <v>0</v>
      </c>
      <c r="K405" s="190"/>
      <c r="L405" s="39"/>
      <c r="M405" s="191" t="s">
        <v>1</v>
      </c>
      <c r="N405" s="192" t="s">
        <v>40</v>
      </c>
      <c r="O405" s="71"/>
      <c r="P405" s="193">
        <f>O405*H405</f>
        <v>0</v>
      </c>
      <c r="Q405" s="193">
        <v>0</v>
      </c>
      <c r="R405" s="193">
        <f>Q405*H405</f>
        <v>0</v>
      </c>
      <c r="S405" s="193">
        <v>0</v>
      </c>
      <c r="T405" s="194">
        <f>S405*H405</f>
        <v>0</v>
      </c>
      <c r="U405" s="34"/>
      <c r="V405" s="34"/>
      <c r="W405" s="34"/>
      <c r="X405" s="34"/>
      <c r="Y405" s="34"/>
      <c r="Z405" s="34"/>
      <c r="AA405" s="34"/>
      <c r="AB405" s="34"/>
      <c r="AC405" s="34"/>
      <c r="AD405" s="34"/>
      <c r="AE405" s="34"/>
      <c r="AR405" s="195" t="s">
        <v>227</v>
      </c>
      <c r="AT405" s="195" t="s">
        <v>136</v>
      </c>
      <c r="AU405" s="195" t="s">
        <v>141</v>
      </c>
      <c r="AY405" s="17" t="s">
        <v>133</v>
      </c>
      <c r="BE405" s="196">
        <f>IF(N405="základní",J405,0)</f>
        <v>0</v>
      </c>
      <c r="BF405" s="196">
        <f>IF(N405="snížená",J405,0)</f>
        <v>0</v>
      </c>
      <c r="BG405" s="196">
        <f>IF(N405="zákl. přenesená",J405,0)</f>
        <v>0</v>
      </c>
      <c r="BH405" s="196">
        <f>IF(N405="sníž. přenesená",J405,0)</f>
        <v>0</v>
      </c>
      <c r="BI405" s="196">
        <f>IF(N405="nulová",J405,0)</f>
        <v>0</v>
      </c>
      <c r="BJ405" s="17" t="s">
        <v>141</v>
      </c>
      <c r="BK405" s="196">
        <f>ROUND(I405*H405,2)</f>
        <v>0</v>
      </c>
      <c r="BL405" s="17" t="s">
        <v>227</v>
      </c>
      <c r="BM405" s="195" t="s">
        <v>710</v>
      </c>
    </row>
    <row r="406" spans="1:65" s="14" customFormat="1" ht="11.25">
      <c r="B406" s="208"/>
      <c r="C406" s="209"/>
      <c r="D406" s="199" t="s">
        <v>143</v>
      </c>
      <c r="E406" s="210" t="s">
        <v>1</v>
      </c>
      <c r="F406" s="211" t="s">
        <v>711</v>
      </c>
      <c r="G406" s="209"/>
      <c r="H406" s="212">
        <v>9</v>
      </c>
      <c r="I406" s="213"/>
      <c r="J406" s="209"/>
      <c r="K406" s="209"/>
      <c r="L406" s="214"/>
      <c r="M406" s="215"/>
      <c r="N406" s="216"/>
      <c r="O406" s="216"/>
      <c r="P406" s="216"/>
      <c r="Q406" s="216"/>
      <c r="R406" s="216"/>
      <c r="S406" s="216"/>
      <c r="T406" s="217"/>
      <c r="AT406" s="218" t="s">
        <v>143</v>
      </c>
      <c r="AU406" s="218" t="s">
        <v>141</v>
      </c>
      <c r="AV406" s="14" t="s">
        <v>141</v>
      </c>
      <c r="AW406" s="14" t="s">
        <v>32</v>
      </c>
      <c r="AX406" s="14" t="s">
        <v>82</v>
      </c>
      <c r="AY406" s="218" t="s">
        <v>133</v>
      </c>
    </row>
    <row r="407" spans="1:65" s="2" customFormat="1" ht="24.2" customHeight="1">
      <c r="A407" s="34"/>
      <c r="B407" s="35"/>
      <c r="C407" s="183" t="s">
        <v>712</v>
      </c>
      <c r="D407" s="183" t="s">
        <v>136</v>
      </c>
      <c r="E407" s="184" t="s">
        <v>713</v>
      </c>
      <c r="F407" s="185" t="s">
        <v>714</v>
      </c>
      <c r="G407" s="186" t="s">
        <v>179</v>
      </c>
      <c r="H407" s="187">
        <v>3</v>
      </c>
      <c r="I407" s="188"/>
      <c r="J407" s="189">
        <f>ROUND(I407*H407,2)</f>
        <v>0</v>
      </c>
      <c r="K407" s="190"/>
      <c r="L407" s="39"/>
      <c r="M407" s="191" t="s">
        <v>1</v>
      </c>
      <c r="N407" s="192" t="s">
        <v>40</v>
      </c>
      <c r="O407" s="71"/>
      <c r="P407" s="193">
        <f>O407*H407</f>
        <v>0</v>
      </c>
      <c r="Q407" s="193">
        <v>0</v>
      </c>
      <c r="R407" s="193">
        <f>Q407*H407</f>
        <v>0</v>
      </c>
      <c r="S407" s="193">
        <v>0</v>
      </c>
      <c r="T407" s="194">
        <f>S407*H407</f>
        <v>0</v>
      </c>
      <c r="U407" s="34"/>
      <c r="V407" s="34"/>
      <c r="W407" s="34"/>
      <c r="X407" s="34"/>
      <c r="Y407" s="34"/>
      <c r="Z407" s="34"/>
      <c r="AA407" s="34"/>
      <c r="AB407" s="34"/>
      <c r="AC407" s="34"/>
      <c r="AD407" s="34"/>
      <c r="AE407" s="34"/>
      <c r="AR407" s="195" t="s">
        <v>227</v>
      </c>
      <c r="AT407" s="195" t="s">
        <v>136</v>
      </c>
      <c r="AU407" s="195" t="s">
        <v>141</v>
      </c>
      <c r="AY407" s="17" t="s">
        <v>133</v>
      </c>
      <c r="BE407" s="196">
        <f>IF(N407="základní",J407,0)</f>
        <v>0</v>
      </c>
      <c r="BF407" s="196">
        <f>IF(N407="snížená",J407,0)</f>
        <v>0</v>
      </c>
      <c r="BG407" s="196">
        <f>IF(N407="zákl. přenesená",J407,0)</f>
        <v>0</v>
      </c>
      <c r="BH407" s="196">
        <f>IF(N407="sníž. přenesená",J407,0)</f>
        <v>0</v>
      </c>
      <c r="BI407" s="196">
        <f>IF(N407="nulová",J407,0)</f>
        <v>0</v>
      </c>
      <c r="BJ407" s="17" t="s">
        <v>141</v>
      </c>
      <c r="BK407" s="196">
        <f>ROUND(I407*H407,2)</f>
        <v>0</v>
      </c>
      <c r="BL407" s="17" t="s">
        <v>227</v>
      </c>
      <c r="BM407" s="195" t="s">
        <v>715</v>
      </c>
    </row>
    <row r="408" spans="1:65" s="2" customFormat="1" ht="24.2" customHeight="1">
      <c r="A408" s="34"/>
      <c r="B408" s="35"/>
      <c r="C408" s="230" t="s">
        <v>716</v>
      </c>
      <c r="D408" s="230" t="s">
        <v>271</v>
      </c>
      <c r="E408" s="231" t="s">
        <v>717</v>
      </c>
      <c r="F408" s="232" t="s">
        <v>718</v>
      </c>
      <c r="G408" s="233" t="s">
        <v>179</v>
      </c>
      <c r="H408" s="234">
        <v>1</v>
      </c>
      <c r="I408" s="235"/>
      <c r="J408" s="236">
        <f>ROUND(I408*H408,2)</f>
        <v>0</v>
      </c>
      <c r="K408" s="237"/>
      <c r="L408" s="238"/>
      <c r="M408" s="239" t="s">
        <v>1</v>
      </c>
      <c r="N408" s="240" t="s">
        <v>40</v>
      </c>
      <c r="O408" s="71"/>
      <c r="P408" s="193">
        <f>O408*H408</f>
        <v>0</v>
      </c>
      <c r="Q408" s="193">
        <v>1.08E-3</v>
      </c>
      <c r="R408" s="193">
        <f>Q408*H408</f>
        <v>1.08E-3</v>
      </c>
      <c r="S408" s="193">
        <v>0</v>
      </c>
      <c r="T408" s="194">
        <f>S408*H408</f>
        <v>0</v>
      </c>
      <c r="U408" s="34"/>
      <c r="V408" s="34"/>
      <c r="W408" s="34"/>
      <c r="X408" s="34"/>
      <c r="Y408" s="34"/>
      <c r="Z408" s="34"/>
      <c r="AA408" s="34"/>
      <c r="AB408" s="34"/>
      <c r="AC408" s="34"/>
      <c r="AD408" s="34"/>
      <c r="AE408" s="34"/>
      <c r="AR408" s="195" t="s">
        <v>274</v>
      </c>
      <c r="AT408" s="195" t="s">
        <v>271</v>
      </c>
      <c r="AU408" s="195" t="s">
        <v>141</v>
      </c>
      <c r="AY408" s="17" t="s">
        <v>133</v>
      </c>
      <c r="BE408" s="196">
        <f>IF(N408="základní",J408,0)</f>
        <v>0</v>
      </c>
      <c r="BF408" s="196">
        <f>IF(N408="snížená",J408,0)</f>
        <v>0</v>
      </c>
      <c r="BG408" s="196">
        <f>IF(N408="zákl. přenesená",J408,0)</f>
        <v>0</v>
      </c>
      <c r="BH408" s="196">
        <f>IF(N408="sníž. přenesená",J408,0)</f>
        <v>0</v>
      </c>
      <c r="BI408" s="196">
        <f>IF(N408="nulová",J408,0)</f>
        <v>0</v>
      </c>
      <c r="BJ408" s="17" t="s">
        <v>141</v>
      </c>
      <c r="BK408" s="196">
        <f>ROUND(I408*H408,2)</f>
        <v>0</v>
      </c>
      <c r="BL408" s="17" t="s">
        <v>227</v>
      </c>
      <c r="BM408" s="195" t="s">
        <v>719</v>
      </c>
    </row>
    <row r="409" spans="1:65" s="2" customFormat="1" ht="24.2" customHeight="1">
      <c r="A409" s="34"/>
      <c r="B409" s="35"/>
      <c r="C409" s="230" t="s">
        <v>720</v>
      </c>
      <c r="D409" s="230" t="s">
        <v>271</v>
      </c>
      <c r="E409" s="231" t="s">
        <v>721</v>
      </c>
      <c r="F409" s="232" t="s">
        <v>722</v>
      </c>
      <c r="G409" s="233" t="s">
        <v>179</v>
      </c>
      <c r="H409" s="234">
        <v>2</v>
      </c>
      <c r="I409" s="235"/>
      <c r="J409" s="236">
        <f>ROUND(I409*H409,2)</f>
        <v>0</v>
      </c>
      <c r="K409" s="237"/>
      <c r="L409" s="238"/>
      <c r="M409" s="239" t="s">
        <v>1</v>
      </c>
      <c r="N409" s="240" t="s">
        <v>40</v>
      </c>
      <c r="O409" s="71"/>
      <c r="P409" s="193">
        <f>O409*H409</f>
        <v>0</v>
      </c>
      <c r="Q409" s="193">
        <v>8.5999999999999998E-4</v>
      </c>
      <c r="R409" s="193">
        <f>Q409*H409</f>
        <v>1.72E-3</v>
      </c>
      <c r="S409" s="193">
        <v>0</v>
      </c>
      <c r="T409" s="194">
        <f>S409*H409</f>
        <v>0</v>
      </c>
      <c r="U409" s="34"/>
      <c r="V409" s="34"/>
      <c r="W409" s="34"/>
      <c r="X409" s="34"/>
      <c r="Y409" s="34"/>
      <c r="Z409" s="34"/>
      <c r="AA409" s="34"/>
      <c r="AB409" s="34"/>
      <c r="AC409" s="34"/>
      <c r="AD409" s="34"/>
      <c r="AE409" s="34"/>
      <c r="AR409" s="195" t="s">
        <v>274</v>
      </c>
      <c r="AT409" s="195" t="s">
        <v>271</v>
      </c>
      <c r="AU409" s="195" t="s">
        <v>141</v>
      </c>
      <c r="AY409" s="17" t="s">
        <v>133</v>
      </c>
      <c r="BE409" s="196">
        <f>IF(N409="základní",J409,0)</f>
        <v>0</v>
      </c>
      <c r="BF409" s="196">
        <f>IF(N409="snížená",J409,0)</f>
        <v>0</v>
      </c>
      <c r="BG409" s="196">
        <f>IF(N409="zákl. přenesená",J409,0)</f>
        <v>0</v>
      </c>
      <c r="BH409" s="196">
        <f>IF(N409="sníž. přenesená",J409,0)</f>
        <v>0</v>
      </c>
      <c r="BI409" s="196">
        <f>IF(N409="nulová",J409,0)</f>
        <v>0</v>
      </c>
      <c r="BJ409" s="17" t="s">
        <v>141</v>
      </c>
      <c r="BK409" s="196">
        <f>ROUND(I409*H409,2)</f>
        <v>0</v>
      </c>
      <c r="BL409" s="17" t="s">
        <v>227</v>
      </c>
      <c r="BM409" s="195" t="s">
        <v>723</v>
      </c>
    </row>
    <row r="410" spans="1:65" s="2" customFormat="1" ht="24.2" customHeight="1">
      <c r="A410" s="34"/>
      <c r="B410" s="35"/>
      <c r="C410" s="183" t="s">
        <v>724</v>
      </c>
      <c r="D410" s="183" t="s">
        <v>136</v>
      </c>
      <c r="E410" s="184" t="s">
        <v>725</v>
      </c>
      <c r="F410" s="185" t="s">
        <v>726</v>
      </c>
      <c r="G410" s="186" t="s">
        <v>230</v>
      </c>
      <c r="H410" s="187">
        <v>5.8999999999999997E-2</v>
      </c>
      <c r="I410" s="188"/>
      <c r="J410" s="189">
        <f>ROUND(I410*H410,2)</f>
        <v>0</v>
      </c>
      <c r="K410" s="190"/>
      <c r="L410" s="39"/>
      <c r="M410" s="191" t="s">
        <v>1</v>
      </c>
      <c r="N410" s="192" t="s">
        <v>40</v>
      </c>
      <c r="O410" s="71"/>
      <c r="P410" s="193">
        <f>O410*H410</f>
        <v>0</v>
      </c>
      <c r="Q410" s="193">
        <v>0</v>
      </c>
      <c r="R410" s="193">
        <f>Q410*H410</f>
        <v>0</v>
      </c>
      <c r="S410" s="193">
        <v>0</v>
      </c>
      <c r="T410" s="194">
        <f>S410*H410</f>
        <v>0</v>
      </c>
      <c r="U410" s="34"/>
      <c r="V410" s="34"/>
      <c r="W410" s="34"/>
      <c r="X410" s="34"/>
      <c r="Y410" s="34"/>
      <c r="Z410" s="34"/>
      <c r="AA410" s="34"/>
      <c r="AB410" s="34"/>
      <c r="AC410" s="34"/>
      <c r="AD410" s="34"/>
      <c r="AE410" s="34"/>
      <c r="AR410" s="195" t="s">
        <v>227</v>
      </c>
      <c r="AT410" s="195" t="s">
        <v>136</v>
      </c>
      <c r="AU410" s="195" t="s">
        <v>141</v>
      </c>
      <c r="AY410" s="17" t="s">
        <v>133</v>
      </c>
      <c r="BE410" s="196">
        <f>IF(N410="základní",J410,0)</f>
        <v>0</v>
      </c>
      <c r="BF410" s="196">
        <f>IF(N410="snížená",J410,0)</f>
        <v>0</v>
      </c>
      <c r="BG410" s="196">
        <f>IF(N410="zákl. přenesená",J410,0)</f>
        <v>0</v>
      </c>
      <c r="BH410" s="196">
        <f>IF(N410="sníž. přenesená",J410,0)</f>
        <v>0</v>
      </c>
      <c r="BI410" s="196">
        <f>IF(N410="nulová",J410,0)</f>
        <v>0</v>
      </c>
      <c r="BJ410" s="17" t="s">
        <v>141</v>
      </c>
      <c r="BK410" s="196">
        <f>ROUND(I410*H410,2)</f>
        <v>0</v>
      </c>
      <c r="BL410" s="17" t="s">
        <v>227</v>
      </c>
      <c r="BM410" s="195" t="s">
        <v>727</v>
      </c>
    </row>
    <row r="411" spans="1:65" s="2" customFormat="1" ht="24.2" customHeight="1">
      <c r="A411" s="34"/>
      <c r="B411" s="35"/>
      <c r="C411" s="183" t="s">
        <v>728</v>
      </c>
      <c r="D411" s="183" t="s">
        <v>136</v>
      </c>
      <c r="E411" s="184" t="s">
        <v>729</v>
      </c>
      <c r="F411" s="185" t="s">
        <v>730</v>
      </c>
      <c r="G411" s="186" t="s">
        <v>230</v>
      </c>
      <c r="H411" s="187">
        <v>5.8999999999999997E-2</v>
      </c>
      <c r="I411" s="188"/>
      <c r="J411" s="189">
        <f>ROUND(I411*H411,2)</f>
        <v>0</v>
      </c>
      <c r="K411" s="190"/>
      <c r="L411" s="39"/>
      <c r="M411" s="191" t="s">
        <v>1</v>
      </c>
      <c r="N411" s="192" t="s">
        <v>40</v>
      </c>
      <c r="O411" s="71"/>
      <c r="P411" s="193">
        <f>O411*H411</f>
        <v>0</v>
      </c>
      <c r="Q411" s="193">
        <v>0</v>
      </c>
      <c r="R411" s="193">
        <f>Q411*H411</f>
        <v>0</v>
      </c>
      <c r="S411" s="193">
        <v>0</v>
      </c>
      <c r="T411" s="194">
        <f>S411*H411</f>
        <v>0</v>
      </c>
      <c r="U411" s="34"/>
      <c r="V411" s="34"/>
      <c r="W411" s="34"/>
      <c r="X411" s="34"/>
      <c r="Y411" s="34"/>
      <c r="Z411" s="34"/>
      <c r="AA411" s="34"/>
      <c r="AB411" s="34"/>
      <c r="AC411" s="34"/>
      <c r="AD411" s="34"/>
      <c r="AE411" s="34"/>
      <c r="AR411" s="195" t="s">
        <v>227</v>
      </c>
      <c r="AT411" s="195" t="s">
        <v>136</v>
      </c>
      <c r="AU411" s="195" t="s">
        <v>141</v>
      </c>
      <c r="AY411" s="17" t="s">
        <v>133</v>
      </c>
      <c r="BE411" s="196">
        <f>IF(N411="základní",J411,0)</f>
        <v>0</v>
      </c>
      <c r="BF411" s="196">
        <f>IF(N411="snížená",J411,0)</f>
        <v>0</v>
      </c>
      <c r="BG411" s="196">
        <f>IF(N411="zákl. přenesená",J411,0)</f>
        <v>0</v>
      </c>
      <c r="BH411" s="196">
        <f>IF(N411="sníž. přenesená",J411,0)</f>
        <v>0</v>
      </c>
      <c r="BI411" s="196">
        <f>IF(N411="nulová",J411,0)</f>
        <v>0</v>
      </c>
      <c r="BJ411" s="17" t="s">
        <v>141</v>
      </c>
      <c r="BK411" s="196">
        <f>ROUND(I411*H411,2)</f>
        <v>0</v>
      </c>
      <c r="BL411" s="17" t="s">
        <v>227</v>
      </c>
      <c r="BM411" s="195" t="s">
        <v>731</v>
      </c>
    </row>
    <row r="412" spans="1:65" s="12" customFormat="1" ht="22.9" customHeight="1">
      <c r="B412" s="167"/>
      <c r="C412" s="168"/>
      <c r="D412" s="169" t="s">
        <v>73</v>
      </c>
      <c r="E412" s="181" t="s">
        <v>732</v>
      </c>
      <c r="F412" s="181" t="s">
        <v>733</v>
      </c>
      <c r="G412" s="168"/>
      <c r="H412" s="168"/>
      <c r="I412" s="171"/>
      <c r="J412" s="182">
        <f>BK412</f>
        <v>0</v>
      </c>
      <c r="K412" s="168"/>
      <c r="L412" s="173"/>
      <c r="M412" s="174"/>
      <c r="N412" s="175"/>
      <c r="O412" s="175"/>
      <c r="P412" s="176">
        <f>SUM(P413:P435)</f>
        <v>0</v>
      </c>
      <c r="Q412" s="175"/>
      <c r="R412" s="176">
        <f>SUM(R413:R435)</f>
        <v>0.42468059999999996</v>
      </c>
      <c r="S412" s="175"/>
      <c r="T412" s="177">
        <f>SUM(T413:T435)</f>
        <v>0</v>
      </c>
      <c r="AR412" s="178" t="s">
        <v>141</v>
      </c>
      <c r="AT412" s="179" t="s">
        <v>73</v>
      </c>
      <c r="AU412" s="179" t="s">
        <v>82</v>
      </c>
      <c r="AY412" s="178" t="s">
        <v>133</v>
      </c>
      <c r="BK412" s="180">
        <f>SUM(BK413:BK435)</f>
        <v>0</v>
      </c>
    </row>
    <row r="413" spans="1:65" s="2" customFormat="1" ht="16.5" customHeight="1">
      <c r="A413" s="34"/>
      <c r="B413" s="35"/>
      <c r="C413" s="183" t="s">
        <v>734</v>
      </c>
      <c r="D413" s="183" t="s">
        <v>136</v>
      </c>
      <c r="E413" s="184" t="s">
        <v>735</v>
      </c>
      <c r="F413" s="185" t="s">
        <v>736</v>
      </c>
      <c r="G413" s="186" t="s">
        <v>139</v>
      </c>
      <c r="H413" s="187">
        <v>5.91</v>
      </c>
      <c r="I413" s="188"/>
      <c r="J413" s="189">
        <f>ROUND(I413*H413,2)</f>
        <v>0</v>
      </c>
      <c r="K413" s="190"/>
      <c r="L413" s="39"/>
      <c r="M413" s="191" t="s">
        <v>1</v>
      </c>
      <c r="N413" s="192" t="s">
        <v>40</v>
      </c>
      <c r="O413" s="71"/>
      <c r="P413" s="193">
        <f>O413*H413</f>
        <v>0</v>
      </c>
      <c r="Q413" s="193">
        <v>0</v>
      </c>
      <c r="R413" s="193">
        <f>Q413*H413</f>
        <v>0</v>
      </c>
      <c r="S413" s="193">
        <v>0</v>
      </c>
      <c r="T413" s="194">
        <f>S413*H413</f>
        <v>0</v>
      </c>
      <c r="U413" s="34"/>
      <c r="V413" s="34"/>
      <c r="W413" s="34"/>
      <c r="X413" s="34"/>
      <c r="Y413" s="34"/>
      <c r="Z413" s="34"/>
      <c r="AA413" s="34"/>
      <c r="AB413" s="34"/>
      <c r="AC413" s="34"/>
      <c r="AD413" s="34"/>
      <c r="AE413" s="34"/>
      <c r="AR413" s="195" t="s">
        <v>227</v>
      </c>
      <c r="AT413" s="195" t="s">
        <v>136</v>
      </c>
      <c r="AU413" s="195" t="s">
        <v>141</v>
      </c>
      <c r="AY413" s="17" t="s">
        <v>133</v>
      </c>
      <c r="BE413" s="196">
        <f>IF(N413="základní",J413,0)</f>
        <v>0</v>
      </c>
      <c r="BF413" s="196">
        <f>IF(N413="snížená",J413,0)</f>
        <v>0</v>
      </c>
      <c r="BG413" s="196">
        <f>IF(N413="zákl. přenesená",J413,0)</f>
        <v>0</v>
      </c>
      <c r="BH413" s="196">
        <f>IF(N413="sníž. přenesená",J413,0)</f>
        <v>0</v>
      </c>
      <c r="BI413" s="196">
        <f>IF(N413="nulová",J413,0)</f>
        <v>0</v>
      </c>
      <c r="BJ413" s="17" t="s">
        <v>141</v>
      </c>
      <c r="BK413" s="196">
        <f>ROUND(I413*H413,2)</f>
        <v>0</v>
      </c>
      <c r="BL413" s="17" t="s">
        <v>227</v>
      </c>
      <c r="BM413" s="195" t="s">
        <v>737</v>
      </c>
    </row>
    <row r="414" spans="1:65" s="13" customFormat="1" ht="11.25">
      <c r="B414" s="197"/>
      <c r="C414" s="198"/>
      <c r="D414" s="199" t="s">
        <v>143</v>
      </c>
      <c r="E414" s="200" t="s">
        <v>1</v>
      </c>
      <c r="F414" s="201" t="s">
        <v>144</v>
      </c>
      <c r="G414" s="198"/>
      <c r="H414" s="200" t="s">
        <v>1</v>
      </c>
      <c r="I414" s="202"/>
      <c r="J414" s="198"/>
      <c r="K414" s="198"/>
      <c r="L414" s="203"/>
      <c r="M414" s="204"/>
      <c r="N414" s="205"/>
      <c r="O414" s="205"/>
      <c r="P414" s="205"/>
      <c r="Q414" s="205"/>
      <c r="R414" s="205"/>
      <c r="S414" s="205"/>
      <c r="T414" s="206"/>
      <c r="AT414" s="207" t="s">
        <v>143</v>
      </c>
      <c r="AU414" s="207" t="s">
        <v>141</v>
      </c>
      <c r="AV414" s="13" t="s">
        <v>82</v>
      </c>
      <c r="AW414" s="13" t="s">
        <v>32</v>
      </c>
      <c r="AX414" s="13" t="s">
        <v>74</v>
      </c>
      <c r="AY414" s="207" t="s">
        <v>133</v>
      </c>
    </row>
    <row r="415" spans="1:65" s="14" customFormat="1" ht="11.25">
      <c r="B415" s="208"/>
      <c r="C415" s="209"/>
      <c r="D415" s="199" t="s">
        <v>143</v>
      </c>
      <c r="E415" s="210" t="s">
        <v>1</v>
      </c>
      <c r="F415" s="211" t="s">
        <v>145</v>
      </c>
      <c r="G415" s="209"/>
      <c r="H415" s="212">
        <v>2.44</v>
      </c>
      <c r="I415" s="213"/>
      <c r="J415" s="209"/>
      <c r="K415" s="209"/>
      <c r="L415" s="214"/>
      <c r="M415" s="215"/>
      <c r="N415" s="216"/>
      <c r="O415" s="216"/>
      <c r="P415" s="216"/>
      <c r="Q415" s="216"/>
      <c r="R415" s="216"/>
      <c r="S415" s="216"/>
      <c r="T415" s="217"/>
      <c r="AT415" s="218" t="s">
        <v>143</v>
      </c>
      <c r="AU415" s="218" t="s">
        <v>141</v>
      </c>
      <c r="AV415" s="14" t="s">
        <v>141</v>
      </c>
      <c r="AW415" s="14" t="s">
        <v>32</v>
      </c>
      <c r="AX415" s="14" t="s">
        <v>74</v>
      </c>
      <c r="AY415" s="218" t="s">
        <v>133</v>
      </c>
    </row>
    <row r="416" spans="1:65" s="13" customFormat="1" ht="11.25">
      <c r="B416" s="197"/>
      <c r="C416" s="198"/>
      <c r="D416" s="199" t="s">
        <v>143</v>
      </c>
      <c r="E416" s="200" t="s">
        <v>1</v>
      </c>
      <c r="F416" s="201" t="s">
        <v>146</v>
      </c>
      <c r="G416" s="198"/>
      <c r="H416" s="200" t="s">
        <v>1</v>
      </c>
      <c r="I416" s="202"/>
      <c r="J416" s="198"/>
      <c r="K416" s="198"/>
      <c r="L416" s="203"/>
      <c r="M416" s="204"/>
      <c r="N416" s="205"/>
      <c r="O416" s="205"/>
      <c r="P416" s="205"/>
      <c r="Q416" s="205"/>
      <c r="R416" s="205"/>
      <c r="S416" s="205"/>
      <c r="T416" s="206"/>
      <c r="AT416" s="207" t="s">
        <v>143</v>
      </c>
      <c r="AU416" s="207" t="s">
        <v>141</v>
      </c>
      <c r="AV416" s="13" t="s">
        <v>82</v>
      </c>
      <c r="AW416" s="13" t="s">
        <v>32</v>
      </c>
      <c r="AX416" s="13" t="s">
        <v>74</v>
      </c>
      <c r="AY416" s="207" t="s">
        <v>133</v>
      </c>
    </row>
    <row r="417" spans="1:65" s="14" customFormat="1" ht="11.25">
      <c r="B417" s="208"/>
      <c r="C417" s="209"/>
      <c r="D417" s="199" t="s">
        <v>143</v>
      </c>
      <c r="E417" s="210" t="s">
        <v>1</v>
      </c>
      <c r="F417" s="211" t="s">
        <v>147</v>
      </c>
      <c r="G417" s="209"/>
      <c r="H417" s="212">
        <v>3.47</v>
      </c>
      <c r="I417" s="213"/>
      <c r="J417" s="209"/>
      <c r="K417" s="209"/>
      <c r="L417" s="214"/>
      <c r="M417" s="215"/>
      <c r="N417" s="216"/>
      <c r="O417" s="216"/>
      <c r="P417" s="216"/>
      <c r="Q417" s="216"/>
      <c r="R417" s="216"/>
      <c r="S417" s="216"/>
      <c r="T417" s="217"/>
      <c r="AT417" s="218" t="s">
        <v>143</v>
      </c>
      <c r="AU417" s="218" t="s">
        <v>141</v>
      </c>
      <c r="AV417" s="14" t="s">
        <v>141</v>
      </c>
      <c r="AW417" s="14" t="s">
        <v>32</v>
      </c>
      <c r="AX417" s="14" t="s">
        <v>74</v>
      </c>
      <c r="AY417" s="218" t="s">
        <v>133</v>
      </c>
    </row>
    <row r="418" spans="1:65" s="15" customFormat="1" ht="11.25">
      <c r="B418" s="219"/>
      <c r="C418" s="220"/>
      <c r="D418" s="199" t="s">
        <v>143</v>
      </c>
      <c r="E418" s="221" t="s">
        <v>1</v>
      </c>
      <c r="F418" s="222" t="s">
        <v>152</v>
      </c>
      <c r="G418" s="220"/>
      <c r="H418" s="223">
        <v>5.91</v>
      </c>
      <c r="I418" s="224"/>
      <c r="J418" s="220"/>
      <c r="K418" s="220"/>
      <c r="L418" s="225"/>
      <c r="M418" s="226"/>
      <c r="N418" s="227"/>
      <c r="O418" s="227"/>
      <c r="P418" s="227"/>
      <c r="Q418" s="227"/>
      <c r="R418" s="227"/>
      <c r="S418" s="227"/>
      <c r="T418" s="228"/>
      <c r="AT418" s="229" t="s">
        <v>143</v>
      </c>
      <c r="AU418" s="229" t="s">
        <v>141</v>
      </c>
      <c r="AV418" s="15" t="s">
        <v>140</v>
      </c>
      <c r="AW418" s="15" t="s">
        <v>32</v>
      </c>
      <c r="AX418" s="15" t="s">
        <v>82</v>
      </c>
      <c r="AY418" s="229" t="s">
        <v>133</v>
      </c>
    </row>
    <row r="419" spans="1:65" s="2" customFormat="1" ht="16.5" customHeight="1">
      <c r="A419" s="34"/>
      <c r="B419" s="35"/>
      <c r="C419" s="183" t="s">
        <v>738</v>
      </c>
      <c r="D419" s="183" t="s">
        <v>136</v>
      </c>
      <c r="E419" s="184" t="s">
        <v>739</v>
      </c>
      <c r="F419" s="185" t="s">
        <v>740</v>
      </c>
      <c r="G419" s="186" t="s">
        <v>139</v>
      </c>
      <c r="H419" s="187">
        <v>5.91</v>
      </c>
      <c r="I419" s="188"/>
      <c r="J419" s="189">
        <f>ROUND(I419*H419,2)</f>
        <v>0</v>
      </c>
      <c r="K419" s="190"/>
      <c r="L419" s="39"/>
      <c r="M419" s="191" t="s">
        <v>1</v>
      </c>
      <c r="N419" s="192" t="s">
        <v>40</v>
      </c>
      <c r="O419" s="71"/>
      <c r="P419" s="193">
        <f>O419*H419</f>
        <v>0</v>
      </c>
      <c r="Q419" s="193">
        <v>2.9999999999999997E-4</v>
      </c>
      <c r="R419" s="193">
        <f>Q419*H419</f>
        <v>1.7729999999999998E-3</v>
      </c>
      <c r="S419" s="193">
        <v>0</v>
      </c>
      <c r="T419" s="194">
        <f>S419*H419</f>
        <v>0</v>
      </c>
      <c r="U419" s="34"/>
      <c r="V419" s="34"/>
      <c r="W419" s="34"/>
      <c r="X419" s="34"/>
      <c r="Y419" s="34"/>
      <c r="Z419" s="34"/>
      <c r="AA419" s="34"/>
      <c r="AB419" s="34"/>
      <c r="AC419" s="34"/>
      <c r="AD419" s="34"/>
      <c r="AE419" s="34"/>
      <c r="AR419" s="195" t="s">
        <v>227</v>
      </c>
      <c r="AT419" s="195" t="s">
        <v>136</v>
      </c>
      <c r="AU419" s="195" t="s">
        <v>141</v>
      </c>
      <c r="AY419" s="17" t="s">
        <v>133</v>
      </c>
      <c r="BE419" s="196">
        <f>IF(N419="základní",J419,0)</f>
        <v>0</v>
      </c>
      <c r="BF419" s="196">
        <f>IF(N419="snížená",J419,0)</f>
        <v>0</v>
      </c>
      <c r="BG419" s="196">
        <f>IF(N419="zákl. přenesená",J419,0)</f>
        <v>0</v>
      </c>
      <c r="BH419" s="196">
        <f>IF(N419="sníž. přenesená",J419,0)</f>
        <v>0</v>
      </c>
      <c r="BI419" s="196">
        <f>IF(N419="nulová",J419,0)</f>
        <v>0</v>
      </c>
      <c r="BJ419" s="17" t="s">
        <v>141</v>
      </c>
      <c r="BK419" s="196">
        <f>ROUND(I419*H419,2)</f>
        <v>0</v>
      </c>
      <c r="BL419" s="17" t="s">
        <v>227</v>
      </c>
      <c r="BM419" s="195" t="s">
        <v>741</v>
      </c>
    </row>
    <row r="420" spans="1:65" s="2" customFormat="1" ht="24.2" customHeight="1">
      <c r="A420" s="34"/>
      <c r="B420" s="35"/>
      <c r="C420" s="183" t="s">
        <v>742</v>
      </c>
      <c r="D420" s="183" t="s">
        <v>136</v>
      </c>
      <c r="E420" s="184" t="s">
        <v>743</v>
      </c>
      <c r="F420" s="185" t="s">
        <v>744</v>
      </c>
      <c r="G420" s="186" t="s">
        <v>139</v>
      </c>
      <c r="H420" s="187">
        <v>5.91</v>
      </c>
      <c r="I420" s="188"/>
      <c r="J420" s="189">
        <f>ROUND(I420*H420,2)</f>
        <v>0</v>
      </c>
      <c r="K420" s="190"/>
      <c r="L420" s="39"/>
      <c r="M420" s="191" t="s">
        <v>1</v>
      </c>
      <c r="N420" s="192" t="s">
        <v>40</v>
      </c>
      <c r="O420" s="71"/>
      <c r="P420" s="193">
        <f>O420*H420</f>
        <v>0</v>
      </c>
      <c r="Q420" s="193">
        <v>7.5799999999999999E-3</v>
      </c>
      <c r="R420" s="193">
        <f>Q420*H420</f>
        <v>4.4797799999999999E-2</v>
      </c>
      <c r="S420" s="193">
        <v>0</v>
      </c>
      <c r="T420" s="194">
        <f>S420*H420</f>
        <v>0</v>
      </c>
      <c r="U420" s="34"/>
      <c r="V420" s="34"/>
      <c r="W420" s="34"/>
      <c r="X420" s="34"/>
      <c r="Y420" s="34"/>
      <c r="Z420" s="34"/>
      <c r="AA420" s="34"/>
      <c r="AB420" s="34"/>
      <c r="AC420" s="34"/>
      <c r="AD420" s="34"/>
      <c r="AE420" s="34"/>
      <c r="AR420" s="195" t="s">
        <v>227</v>
      </c>
      <c r="AT420" s="195" t="s">
        <v>136</v>
      </c>
      <c r="AU420" s="195" t="s">
        <v>141</v>
      </c>
      <c r="AY420" s="17" t="s">
        <v>133</v>
      </c>
      <c r="BE420" s="196">
        <f>IF(N420="základní",J420,0)</f>
        <v>0</v>
      </c>
      <c r="BF420" s="196">
        <f>IF(N420="snížená",J420,0)</f>
        <v>0</v>
      </c>
      <c r="BG420" s="196">
        <f>IF(N420="zákl. přenesená",J420,0)</f>
        <v>0</v>
      </c>
      <c r="BH420" s="196">
        <f>IF(N420="sníž. přenesená",J420,0)</f>
        <v>0</v>
      </c>
      <c r="BI420" s="196">
        <f>IF(N420="nulová",J420,0)</f>
        <v>0</v>
      </c>
      <c r="BJ420" s="17" t="s">
        <v>141</v>
      </c>
      <c r="BK420" s="196">
        <f>ROUND(I420*H420,2)</f>
        <v>0</v>
      </c>
      <c r="BL420" s="17" t="s">
        <v>227</v>
      </c>
      <c r="BM420" s="195" t="s">
        <v>745</v>
      </c>
    </row>
    <row r="421" spans="1:65" s="2" customFormat="1" ht="24.2" customHeight="1">
      <c r="A421" s="34"/>
      <c r="B421" s="35"/>
      <c r="C421" s="183" t="s">
        <v>746</v>
      </c>
      <c r="D421" s="183" t="s">
        <v>136</v>
      </c>
      <c r="E421" s="184" t="s">
        <v>747</v>
      </c>
      <c r="F421" s="185" t="s">
        <v>748</v>
      </c>
      <c r="G421" s="186" t="s">
        <v>139</v>
      </c>
      <c r="H421" s="187">
        <v>5.91</v>
      </c>
      <c r="I421" s="188"/>
      <c r="J421" s="189">
        <f>ROUND(I421*H421,2)</f>
        <v>0</v>
      </c>
      <c r="K421" s="190"/>
      <c r="L421" s="39"/>
      <c r="M421" s="191" t="s">
        <v>1</v>
      </c>
      <c r="N421" s="192" t="s">
        <v>40</v>
      </c>
      <c r="O421" s="71"/>
      <c r="P421" s="193">
        <f>O421*H421</f>
        <v>0</v>
      </c>
      <c r="Q421" s="193">
        <v>3.7659999999999999E-2</v>
      </c>
      <c r="R421" s="193">
        <f>Q421*H421</f>
        <v>0.22257060000000001</v>
      </c>
      <c r="S421" s="193">
        <v>0</v>
      </c>
      <c r="T421" s="194">
        <f>S421*H421</f>
        <v>0</v>
      </c>
      <c r="U421" s="34"/>
      <c r="V421" s="34"/>
      <c r="W421" s="34"/>
      <c r="X421" s="34"/>
      <c r="Y421" s="34"/>
      <c r="Z421" s="34"/>
      <c r="AA421" s="34"/>
      <c r="AB421" s="34"/>
      <c r="AC421" s="34"/>
      <c r="AD421" s="34"/>
      <c r="AE421" s="34"/>
      <c r="AR421" s="195" t="s">
        <v>227</v>
      </c>
      <c r="AT421" s="195" t="s">
        <v>136</v>
      </c>
      <c r="AU421" s="195" t="s">
        <v>141</v>
      </c>
      <c r="AY421" s="17" t="s">
        <v>133</v>
      </c>
      <c r="BE421" s="196">
        <f>IF(N421="základní",J421,0)</f>
        <v>0</v>
      </c>
      <c r="BF421" s="196">
        <f>IF(N421="snížená",J421,0)</f>
        <v>0</v>
      </c>
      <c r="BG421" s="196">
        <f>IF(N421="zákl. přenesená",J421,0)</f>
        <v>0</v>
      </c>
      <c r="BH421" s="196">
        <f>IF(N421="sníž. přenesená",J421,0)</f>
        <v>0</v>
      </c>
      <c r="BI421" s="196">
        <f>IF(N421="nulová",J421,0)</f>
        <v>0</v>
      </c>
      <c r="BJ421" s="17" t="s">
        <v>141</v>
      </c>
      <c r="BK421" s="196">
        <f>ROUND(I421*H421,2)</f>
        <v>0</v>
      </c>
      <c r="BL421" s="17" t="s">
        <v>227</v>
      </c>
      <c r="BM421" s="195" t="s">
        <v>749</v>
      </c>
    </row>
    <row r="422" spans="1:65" s="2" customFormat="1" ht="24.2" customHeight="1">
      <c r="A422" s="34"/>
      <c r="B422" s="35"/>
      <c r="C422" s="230" t="s">
        <v>750</v>
      </c>
      <c r="D422" s="230" t="s">
        <v>271</v>
      </c>
      <c r="E422" s="231" t="s">
        <v>751</v>
      </c>
      <c r="F422" s="232" t="s">
        <v>752</v>
      </c>
      <c r="G422" s="233" t="s">
        <v>139</v>
      </c>
      <c r="H422" s="234">
        <v>6.5010000000000003</v>
      </c>
      <c r="I422" s="235"/>
      <c r="J422" s="236">
        <f>ROUND(I422*H422,2)</f>
        <v>0</v>
      </c>
      <c r="K422" s="237"/>
      <c r="L422" s="238"/>
      <c r="M422" s="239" t="s">
        <v>1</v>
      </c>
      <c r="N422" s="240" t="s">
        <v>40</v>
      </c>
      <c r="O422" s="71"/>
      <c r="P422" s="193">
        <f>O422*H422</f>
        <v>0</v>
      </c>
      <c r="Q422" s="193">
        <v>2.3699999999999999E-2</v>
      </c>
      <c r="R422" s="193">
        <f>Q422*H422</f>
        <v>0.15407370000000001</v>
      </c>
      <c r="S422" s="193">
        <v>0</v>
      </c>
      <c r="T422" s="194">
        <f>S422*H422</f>
        <v>0</v>
      </c>
      <c r="U422" s="34"/>
      <c r="V422" s="34"/>
      <c r="W422" s="34"/>
      <c r="X422" s="34"/>
      <c r="Y422" s="34"/>
      <c r="Z422" s="34"/>
      <c r="AA422" s="34"/>
      <c r="AB422" s="34"/>
      <c r="AC422" s="34"/>
      <c r="AD422" s="34"/>
      <c r="AE422" s="34"/>
      <c r="AR422" s="195" t="s">
        <v>274</v>
      </c>
      <c r="AT422" s="195" t="s">
        <v>271</v>
      </c>
      <c r="AU422" s="195" t="s">
        <v>141</v>
      </c>
      <c r="AY422" s="17" t="s">
        <v>133</v>
      </c>
      <c r="BE422" s="196">
        <f>IF(N422="základní",J422,0)</f>
        <v>0</v>
      </c>
      <c r="BF422" s="196">
        <f>IF(N422="snížená",J422,0)</f>
        <v>0</v>
      </c>
      <c r="BG422" s="196">
        <f>IF(N422="zákl. přenesená",J422,0)</f>
        <v>0</v>
      </c>
      <c r="BH422" s="196">
        <f>IF(N422="sníž. přenesená",J422,0)</f>
        <v>0</v>
      </c>
      <c r="BI422" s="196">
        <f>IF(N422="nulová",J422,0)</f>
        <v>0</v>
      </c>
      <c r="BJ422" s="17" t="s">
        <v>141</v>
      </c>
      <c r="BK422" s="196">
        <f>ROUND(I422*H422,2)</f>
        <v>0</v>
      </c>
      <c r="BL422" s="17" t="s">
        <v>227</v>
      </c>
      <c r="BM422" s="195" t="s">
        <v>753</v>
      </c>
    </row>
    <row r="423" spans="1:65" s="14" customFormat="1" ht="11.25">
      <c r="B423" s="208"/>
      <c r="C423" s="209"/>
      <c r="D423" s="199" t="s">
        <v>143</v>
      </c>
      <c r="E423" s="210" t="s">
        <v>1</v>
      </c>
      <c r="F423" s="211" t="s">
        <v>754</v>
      </c>
      <c r="G423" s="209"/>
      <c r="H423" s="212">
        <v>5.91</v>
      </c>
      <c r="I423" s="213"/>
      <c r="J423" s="209"/>
      <c r="K423" s="209"/>
      <c r="L423" s="214"/>
      <c r="M423" s="215"/>
      <c r="N423" s="216"/>
      <c r="O423" s="216"/>
      <c r="P423" s="216"/>
      <c r="Q423" s="216"/>
      <c r="R423" s="216"/>
      <c r="S423" s="216"/>
      <c r="T423" s="217"/>
      <c r="AT423" s="218" t="s">
        <v>143</v>
      </c>
      <c r="AU423" s="218" t="s">
        <v>141</v>
      </c>
      <c r="AV423" s="14" t="s">
        <v>141</v>
      </c>
      <c r="AW423" s="14" t="s">
        <v>32</v>
      </c>
      <c r="AX423" s="14" t="s">
        <v>82</v>
      </c>
      <c r="AY423" s="218" t="s">
        <v>133</v>
      </c>
    </row>
    <row r="424" spans="1:65" s="14" customFormat="1" ht="11.25">
      <c r="B424" s="208"/>
      <c r="C424" s="209"/>
      <c r="D424" s="199" t="s">
        <v>143</v>
      </c>
      <c r="E424" s="209"/>
      <c r="F424" s="211" t="s">
        <v>755</v>
      </c>
      <c r="G424" s="209"/>
      <c r="H424" s="212">
        <v>6.5010000000000003</v>
      </c>
      <c r="I424" s="213"/>
      <c r="J424" s="209"/>
      <c r="K424" s="209"/>
      <c r="L424" s="214"/>
      <c r="M424" s="215"/>
      <c r="N424" s="216"/>
      <c r="O424" s="216"/>
      <c r="P424" s="216"/>
      <c r="Q424" s="216"/>
      <c r="R424" s="216"/>
      <c r="S424" s="216"/>
      <c r="T424" s="217"/>
      <c r="AT424" s="218" t="s">
        <v>143</v>
      </c>
      <c r="AU424" s="218" t="s">
        <v>141</v>
      </c>
      <c r="AV424" s="14" t="s">
        <v>141</v>
      </c>
      <c r="AW424" s="14" t="s">
        <v>4</v>
      </c>
      <c r="AX424" s="14" t="s">
        <v>82</v>
      </c>
      <c r="AY424" s="218" t="s">
        <v>133</v>
      </c>
    </row>
    <row r="425" spans="1:65" s="2" customFormat="1" ht="24.2" customHeight="1">
      <c r="A425" s="34"/>
      <c r="B425" s="35"/>
      <c r="C425" s="183" t="s">
        <v>756</v>
      </c>
      <c r="D425" s="183" t="s">
        <v>136</v>
      </c>
      <c r="E425" s="184" t="s">
        <v>757</v>
      </c>
      <c r="F425" s="185" t="s">
        <v>758</v>
      </c>
      <c r="G425" s="186" t="s">
        <v>139</v>
      </c>
      <c r="H425" s="187">
        <v>5.91</v>
      </c>
      <c r="I425" s="188"/>
      <c r="J425" s="189">
        <f>ROUND(I425*H425,2)</f>
        <v>0</v>
      </c>
      <c r="K425" s="190"/>
      <c r="L425" s="39"/>
      <c r="M425" s="191" t="s">
        <v>1</v>
      </c>
      <c r="N425" s="192" t="s">
        <v>40</v>
      </c>
      <c r="O425" s="71"/>
      <c r="P425" s="193">
        <f>O425*H425</f>
        <v>0</v>
      </c>
      <c r="Q425" s="193">
        <v>0</v>
      </c>
      <c r="R425" s="193">
        <f>Q425*H425</f>
        <v>0</v>
      </c>
      <c r="S425" s="193">
        <v>0</v>
      </c>
      <c r="T425" s="194">
        <f>S425*H425</f>
        <v>0</v>
      </c>
      <c r="U425" s="34"/>
      <c r="V425" s="34"/>
      <c r="W425" s="34"/>
      <c r="X425" s="34"/>
      <c r="Y425" s="34"/>
      <c r="Z425" s="34"/>
      <c r="AA425" s="34"/>
      <c r="AB425" s="34"/>
      <c r="AC425" s="34"/>
      <c r="AD425" s="34"/>
      <c r="AE425" s="34"/>
      <c r="AR425" s="195" t="s">
        <v>227</v>
      </c>
      <c r="AT425" s="195" t="s">
        <v>136</v>
      </c>
      <c r="AU425" s="195" t="s">
        <v>141</v>
      </c>
      <c r="AY425" s="17" t="s">
        <v>133</v>
      </c>
      <c r="BE425" s="196">
        <f>IF(N425="základní",J425,0)</f>
        <v>0</v>
      </c>
      <c r="BF425" s="196">
        <f>IF(N425="snížená",J425,0)</f>
        <v>0</v>
      </c>
      <c r="BG425" s="196">
        <f>IF(N425="zákl. přenesená",J425,0)</f>
        <v>0</v>
      </c>
      <c r="BH425" s="196">
        <f>IF(N425="sníž. přenesená",J425,0)</f>
        <v>0</v>
      </c>
      <c r="BI425" s="196">
        <f>IF(N425="nulová",J425,0)</f>
        <v>0</v>
      </c>
      <c r="BJ425" s="17" t="s">
        <v>141</v>
      </c>
      <c r="BK425" s="196">
        <f>ROUND(I425*H425,2)</f>
        <v>0</v>
      </c>
      <c r="BL425" s="17" t="s">
        <v>227</v>
      </c>
      <c r="BM425" s="195" t="s">
        <v>759</v>
      </c>
    </row>
    <row r="426" spans="1:65" s="2" customFormat="1" ht="16.5" customHeight="1">
      <c r="A426" s="34"/>
      <c r="B426" s="35"/>
      <c r="C426" s="183" t="s">
        <v>760</v>
      </c>
      <c r="D426" s="183" t="s">
        <v>136</v>
      </c>
      <c r="E426" s="184" t="s">
        <v>761</v>
      </c>
      <c r="F426" s="185" t="s">
        <v>762</v>
      </c>
      <c r="G426" s="186" t="s">
        <v>218</v>
      </c>
      <c r="H426" s="187">
        <v>9</v>
      </c>
      <c r="I426" s="188"/>
      <c r="J426" s="189">
        <f>ROUND(I426*H426,2)</f>
        <v>0</v>
      </c>
      <c r="K426" s="190"/>
      <c r="L426" s="39"/>
      <c r="M426" s="191" t="s">
        <v>1</v>
      </c>
      <c r="N426" s="192" t="s">
        <v>40</v>
      </c>
      <c r="O426" s="71"/>
      <c r="P426" s="193">
        <f>O426*H426</f>
        <v>0</v>
      </c>
      <c r="Q426" s="193">
        <v>9.0000000000000006E-5</v>
      </c>
      <c r="R426" s="193">
        <f>Q426*H426</f>
        <v>8.1000000000000006E-4</v>
      </c>
      <c r="S426" s="193">
        <v>0</v>
      </c>
      <c r="T426" s="194">
        <f>S426*H426</f>
        <v>0</v>
      </c>
      <c r="U426" s="34"/>
      <c r="V426" s="34"/>
      <c r="W426" s="34"/>
      <c r="X426" s="34"/>
      <c r="Y426" s="34"/>
      <c r="Z426" s="34"/>
      <c r="AA426" s="34"/>
      <c r="AB426" s="34"/>
      <c r="AC426" s="34"/>
      <c r="AD426" s="34"/>
      <c r="AE426" s="34"/>
      <c r="AR426" s="195" t="s">
        <v>227</v>
      </c>
      <c r="AT426" s="195" t="s">
        <v>136</v>
      </c>
      <c r="AU426" s="195" t="s">
        <v>141</v>
      </c>
      <c r="AY426" s="17" t="s">
        <v>133</v>
      </c>
      <c r="BE426" s="196">
        <f>IF(N426="základní",J426,0)</f>
        <v>0</v>
      </c>
      <c r="BF426" s="196">
        <f>IF(N426="snížená",J426,0)</f>
        <v>0</v>
      </c>
      <c r="BG426" s="196">
        <f>IF(N426="zákl. přenesená",J426,0)</f>
        <v>0</v>
      </c>
      <c r="BH426" s="196">
        <f>IF(N426="sníž. přenesená",J426,0)</f>
        <v>0</v>
      </c>
      <c r="BI426" s="196">
        <f>IF(N426="nulová",J426,0)</f>
        <v>0</v>
      </c>
      <c r="BJ426" s="17" t="s">
        <v>141</v>
      </c>
      <c r="BK426" s="196">
        <f>ROUND(I426*H426,2)</f>
        <v>0</v>
      </c>
      <c r="BL426" s="17" t="s">
        <v>227</v>
      </c>
      <c r="BM426" s="195" t="s">
        <v>763</v>
      </c>
    </row>
    <row r="427" spans="1:65" s="2" customFormat="1" ht="24.2" customHeight="1">
      <c r="A427" s="34"/>
      <c r="B427" s="35"/>
      <c r="C427" s="183" t="s">
        <v>764</v>
      </c>
      <c r="D427" s="183" t="s">
        <v>136</v>
      </c>
      <c r="E427" s="184" t="s">
        <v>765</v>
      </c>
      <c r="F427" s="185" t="s">
        <v>766</v>
      </c>
      <c r="G427" s="186" t="s">
        <v>218</v>
      </c>
      <c r="H427" s="187">
        <v>9</v>
      </c>
      <c r="I427" s="188"/>
      <c r="J427" s="189">
        <f>ROUND(I427*H427,2)</f>
        <v>0</v>
      </c>
      <c r="K427" s="190"/>
      <c r="L427" s="39"/>
      <c r="M427" s="191" t="s">
        <v>1</v>
      </c>
      <c r="N427" s="192" t="s">
        <v>40</v>
      </c>
      <c r="O427" s="71"/>
      <c r="P427" s="193">
        <f>O427*H427</f>
        <v>0</v>
      </c>
      <c r="Q427" s="193">
        <v>2.0000000000000002E-5</v>
      </c>
      <c r="R427" s="193">
        <f>Q427*H427</f>
        <v>1.8000000000000001E-4</v>
      </c>
      <c r="S427" s="193">
        <v>0</v>
      </c>
      <c r="T427" s="194">
        <f>S427*H427</f>
        <v>0</v>
      </c>
      <c r="U427" s="34"/>
      <c r="V427" s="34"/>
      <c r="W427" s="34"/>
      <c r="X427" s="34"/>
      <c r="Y427" s="34"/>
      <c r="Z427" s="34"/>
      <c r="AA427" s="34"/>
      <c r="AB427" s="34"/>
      <c r="AC427" s="34"/>
      <c r="AD427" s="34"/>
      <c r="AE427" s="34"/>
      <c r="AR427" s="195" t="s">
        <v>227</v>
      </c>
      <c r="AT427" s="195" t="s">
        <v>136</v>
      </c>
      <c r="AU427" s="195" t="s">
        <v>141</v>
      </c>
      <c r="AY427" s="17" t="s">
        <v>133</v>
      </c>
      <c r="BE427" s="196">
        <f>IF(N427="základní",J427,0)</f>
        <v>0</v>
      </c>
      <c r="BF427" s="196">
        <f>IF(N427="snížená",J427,0)</f>
        <v>0</v>
      </c>
      <c r="BG427" s="196">
        <f>IF(N427="zákl. přenesená",J427,0)</f>
        <v>0</v>
      </c>
      <c r="BH427" s="196">
        <f>IF(N427="sníž. přenesená",J427,0)</f>
        <v>0</v>
      </c>
      <c r="BI427" s="196">
        <f>IF(N427="nulová",J427,0)</f>
        <v>0</v>
      </c>
      <c r="BJ427" s="17" t="s">
        <v>141</v>
      </c>
      <c r="BK427" s="196">
        <f>ROUND(I427*H427,2)</f>
        <v>0</v>
      </c>
      <c r="BL427" s="17" t="s">
        <v>227</v>
      </c>
      <c r="BM427" s="195" t="s">
        <v>767</v>
      </c>
    </row>
    <row r="428" spans="1:65" s="13" customFormat="1" ht="11.25">
      <c r="B428" s="197"/>
      <c r="C428" s="198"/>
      <c r="D428" s="199" t="s">
        <v>143</v>
      </c>
      <c r="E428" s="200" t="s">
        <v>1</v>
      </c>
      <c r="F428" s="201" t="s">
        <v>768</v>
      </c>
      <c r="G428" s="198"/>
      <c r="H428" s="200" t="s">
        <v>1</v>
      </c>
      <c r="I428" s="202"/>
      <c r="J428" s="198"/>
      <c r="K428" s="198"/>
      <c r="L428" s="203"/>
      <c r="M428" s="204"/>
      <c r="N428" s="205"/>
      <c r="O428" s="205"/>
      <c r="P428" s="205"/>
      <c r="Q428" s="205"/>
      <c r="R428" s="205"/>
      <c r="S428" s="205"/>
      <c r="T428" s="206"/>
      <c r="AT428" s="207" t="s">
        <v>143</v>
      </c>
      <c r="AU428" s="207" t="s">
        <v>141</v>
      </c>
      <c r="AV428" s="13" t="s">
        <v>82</v>
      </c>
      <c r="AW428" s="13" t="s">
        <v>32</v>
      </c>
      <c r="AX428" s="13" t="s">
        <v>74</v>
      </c>
      <c r="AY428" s="207" t="s">
        <v>133</v>
      </c>
    </row>
    <row r="429" spans="1:65" s="14" customFormat="1" ht="11.25">
      <c r="B429" s="208"/>
      <c r="C429" s="209"/>
      <c r="D429" s="199" t="s">
        <v>143</v>
      </c>
      <c r="E429" s="210" t="s">
        <v>1</v>
      </c>
      <c r="F429" s="211" t="s">
        <v>769</v>
      </c>
      <c r="G429" s="209"/>
      <c r="H429" s="212">
        <v>9</v>
      </c>
      <c r="I429" s="213"/>
      <c r="J429" s="209"/>
      <c r="K429" s="209"/>
      <c r="L429" s="214"/>
      <c r="M429" s="215"/>
      <c r="N429" s="216"/>
      <c r="O429" s="216"/>
      <c r="P429" s="216"/>
      <c r="Q429" s="216"/>
      <c r="R429" s="216"/>
      <c r="S429" s="216"/>
      <c r="T429" s="217"/>
      <c r="AT429" s="218" t="s">
        <v>143</v>
      </c>
      <c r="AU429" s="218" t="s">
        <v>141</v>
      </c>
      <c r="AV429" s="14" t="s">
        <v>141</v>
      </c>
      <c r="AW429" s="14" t="s">
        <v>32</v>
      </c>
      <c r="AX429" s="14" t="s">
        <v>82</v>
      </c>
      <c r="AY429" s="218" t="s">
        <v>133</v>
      </c>
    </row>
    <row r="430" spans="1:65" s="2" customFormat="1" ht="16.5" customHeight="1">
      <c r="A430" s="34"/>
      <c r="B430" s="35"/>
      <c r="C430" s="183" t="s">
        <v>770</v>
      </c>
      <c r="D430" s="183" t="s">
        <v>136</v>
      </c>
      <c r="E430" s="184" t="s">
        <v>771</v>
      </c>
      <c r="F430" s="185" t="s">
        <v>772</v>
      </c>
      <c r="G430" s="186" t="s">
        <v>179</v>
      </c>
      <c r="H430" s="187">
        <v>1</v>
      </c>
      <c r="I430" s="188"/>
      <c r="J430" s="189">
        <f>ROUND(I430*H430,2)</f>
        <v>0</v>
      </c>
      <c r="K430" s="190"/>
      <c r="L430" s="39"/>
      <c r="M430" s="191" t="s">
        <v>1</v>
      </c>
      <c r="N430" s="192" t="s">
        <v>40</v>
      </c>
      <c r="O430" s="71"/>
      <c r="P430" s="193">
        <f>O430*H430</f>
        <v>0</v>
      </c>
      <c r="Q430" s="193">
        <v>1.8000000000000001E-4</v>
      </c>
      <c r="R430" s="193">
        <f>Q430*H430</f>
        <v>1.8000000000000001E-4</v>
      </c>
      <c r="S430" s="193">
        <v>0</v>
      </c>
      <c r="T430" s="194">
        <f>S430*H430</f>
        <v>0</v>
      </c>
      <c r="U430" s="34"/>
      <c r="V430" s="34"/>
      <c r="W430" s="34"/>
      <c r="X430" s="34"/>
      <c r="Y430" s="34"/>
      <c r="Z430" s="34"/>
      <c r="AA430" s="34"/>
      <c r="AB430" s="34"/>
      <c r="AC430" s="34"/>
      <c r="AD430" s="34"/>
      <c r="AE430" s="34"/>
      <c r="AR430" s="195" t="s">
        <v>227</v>
      </c>
      <c r="AT430" s="195" t="s">
        <v>136</v>
      </c>
      <c r="AU430" s="195" t="s">
        <v>141</v>
      </c>
      <c r="AY430" s="17" t="s">
        <v>133</v>
      </c>
      <c r="BE430" s="196">
        <f>IF(N430="základní",J430,0)</f>
        <v>0</v>
      </c>
      <c r="BF430" s="196">
        <f>IF(N430="snížená",J430,0)</f>
        <v>0</v>
      </c>
      <c r="BG430" s="196">
        <f>IF(N430="zákl. přenesená",J430,0)</f>
        <v>0</v>
      </c>
      <c r="BH430" s="196">
        <f>IF(N430="sníž. přenesená",J430,0)</f>
        <v>0</v>
      </c>
      <c r="BI430" s="196">
        <f>IF(N430="nulová",J430,0)</f>
        <v>0</v>
      </c>
      <c r="BJ430" s="17" t="s">
        <v>141</v>
      </c>
      <c r="BK430" s="196">
        <f>ROUND(I430*H430,2)</f>
        <v>0</v>
      </c>
      <c r="BL430" s="17" t="s">
        <v>227</v>
      </c>
      <c r="BM430" s="195" t="s">
        <v>773</v>
      </c>
    </row>
    <row r="431" spans="1:65" s="13" customFormat="1" ht="11.25">
      <c r="B431" s="197"/>
      <c r="C431" s="198"/>
      <c r="D431" s="199" t="s">
        <v>143</v>
      </c>
      <c r="E431" s="200" t="s">
        <v>1</v>
      </c>
      <c r="F431" s="201" t="s">
        <v>774</v>
      </c>
      <c r="G431" s="198"/>
      <c r="H431" s="200" t="s">
        <v>1</v>
      </c>
      <c r="I431" s="202"/>
      <c r="J431" s="198"/>
      <c r="K431" s="198"/>
      <c r="L431" s="203"/>
      <c r="M431" s="204"/>
      <c r="N431" s="205"/>
      <c r="O431" s="205"/>
      <c r="P431" s="205"/>
      <c r="Q431" s="205"/>
      <c r="R431" s="205"/>
      <c r="S431" s="205"/>
      <c r="T431" s="206"/>
      <c r="AT431" s="207" t="s">
        <v>143</v>
      </c>
      <c r="AU431" s="207" t="s">
        <v>141</v>
      </c>
      <c r="AV431" s="13" t="s">
        <v>82</v>
      </c>
      <c r="AW431" s="13" t="s">
        <v>32</v>
      </c>
      <c r="AX431" s="13" t="s">
        <v>74</v>
      </c>
      <c r="AY431" s="207" t="s">
        <v>133</v>
      </c>
    </row>
    <row r="432" spans="1:65" s="14" customFormat="1" ht="11.25">
      <c r="B432" s="208"/>
      <c r="C432" s="209"/>
      <c r="D432" s="199" t="s">
        <v>143</v>
      </c>
      <c r="E432" s="210" t="s">
        <v>1</v>
      </c>
      <c r="F432" s="211" t="s">
        <v>82</v>
      </c>
      <c r="G432" s="209"/>
      <c r="H432" s="212">
        <v>1</v>
      </c>
      <c r="I432" s="213"/>
      <c r="J432" s="209"/>
      <c r="K432" s="209"/>
      <c r="L432" s="214"/>
      <c r="M432" s="215"/>
      <c r="N432" s="216"/>
      <c r="O432" s="216"/>
      <c r="P432" s="216"/>
      <c r="Q432" s="216"/>
      <c r="R432" s="216"/>
      <c r="S432" s="216"/>
      <c r="T432" s="217"/>
      <c r="AT432" s="218" t="s">
        <v>143</v>
      </c>
      <c r="AU432" s="218" t="s">
        <v>141</v>
      </c>
      <c r="AV432" s="14" t="s">
        <v>141</v>
      </c>
      <c r="AW432" s="14" t="s">
        <v>32</v>
      </c>
      <c r="AX432" s="14" t="s">
        <v>82</v>
      </c>
      <c r="AY432" s="218" t="s">
        <v>133</v>
      </c>
    </row>
    <row r="433" spans="1:65" s="2" customFormat="1" ht="24.2" customHeight="1">
      <c r="A433" s="34"/>
      <c r="B433" s="35"/>
      <c r="C433" s="183" t="s">
        <v>775</v>
      </c>
      <c r="D433" s="183" t="s">
        <v>136</v>
      </c>
      <c r="E433" s="184" t="s">
        <v>776</v>
      </c>
      <c r="F433" s="185" t="s">
        <v>777</v>
      </c>
      <c r="G433" s="186" t="s">
        <v>139</v>
      </c>
      <c r="H433" s="187">
        <v>5.91</v>
      </c>
      <c r="I433" s="188"/>
      <c r="J433" s="189">
        <f>ROUND(I433*H433,2)</f>
        <v>0</v>
      </c>
      <c r="K433" s="190"/>
      <c r="L433" s="39"/>
      <c r="M433" s="191" t="s">
        <v>1</v>
      </c>
      <c r="N433" s="192" t="s">
        <v>40</v>
      </c>
      <c r="O433" s="71"/>
      <c r="P433" s="193">
        <f>O433*H433</f>
        <v>0</v>
      </c>
      <c r="Q433" s="193">
        <v>5.0000000000000002E-5</v>
      </c>
      <c r="R433" s="193">
        <f>Q433*H433</f>
        <v>2.9550000000000003E-4</v>
      </c>
      <c r="S433" s="193">
        <v>0</v>
      </c>
      <c r="T433" s="194">
        <f>S433*H433</f>
        <v>0</v>
      </c>
      <c r="U433" s="34"/>
      <c r="V433" s="34"/>
      <c r="W433" s="34"/>
      <c r="X433" s="34"/>
      <c r="Y433" s="34"/>
      <c r="Z433" s="34"/>
      <c r="AA433" s="34"/>
      <c r="AB433" s="34"/>
      <c r="AC433" s="34"/>
      <c r="AD433" s="34"/>
      <c r="AE433" s="34"/>
      <c r="AR433" s="195" t="s">
        <v>227</v>
      </c>
      <c r="AT433" s="195" t="s">
        <v>136</v>
      </c>
      <c r="AU433" s="195" t="s">
        <v>141</v>
      </c>
      <c r="AY433" s="17" t="s">
        <v>133</v>
      </c>
      <c r="BE433" s="196">
        <f>IF(N433="základní",J433,0)</f>
        <v>0</v>
      </c>
      <c r="BF433" s="196">
        <f>IF(N433="snížená",J433,0)</f>
        <v>0</v>
      </c>
      <c r="BG433" s="196">
        <f>IF(N433="zákl. přenesená",J433,0)</f>
        <v>0</v>
      </c>
      <c r="BH433" s="196">
        <f>IF(N433="sníž. přenesená",J433,0)</f>
        <v>0</v>
      </c>
      <c r="BI433" s="196">
        <f>IF(N433="nulová",J433,0)</f>
        <v>0</v>
      </c>
      <c r="BJ433" s="17" t="s">
        <v>141</v>
      </c>
      <c r="BK433" s="196">
        <f>ROUND(I433*H433,2)</f>
        <v>0</v>
      </c>
      <c r="BL433" s="17" t="s">
        <v>227</v>
      </c>
      <c r="BM433" s="195" t="s">
        <v>778</v>
      </c>
    </row>
    <row r="434" spans="1:65" s="2" customFormat="1" ht="24.2" customHeight="1">
      <c r="A434" s="34"/>
      <c r="B434" s="35"/>
      <c r="C434" s="183" t="s">
        <v>779</v>
      </c>
      <c r="D434" s="183" t="s">
        <v>136</v>
      </c>
      <c r="E434" s="184" t="s">
        <v>780</v>
      </c>
      <c r="F434" s="185" t="s">
        <v>781</v>
      </c>
      <c r="G434" s="186" t="s">
        <v>230</v>
      </c>
      <c r="H434" s="187">
        <v>0.42499999999999999</v>
      </c>
      <c r="I434" s="188"/>
      <c r="J434" s="189">
        <f>ROUND(I434*H434,2)</f>
        <v>0</v>
      </c>
      <c r="K434" s="190"/>
      <c r="L434" s="39"/>
      <c r="M434" s="191" t="s">
        <v>1</v>
      </c>
      <c r="N434" s="192" t="s">
        <v>40</v>
      </c>
      <c r="O434" s="71"/>
      <c r="P434" s="193">
        <f>O434*H434</f>
        <v>0</v>
      </c>
      <c r="Q434" s="193">
        <v>0</v>
      </c>
      <c r="R434" s="193">
        <f>Q434*H434</f>
        <v>0</v>
      </c>
      <c r="S434" s="193">
        <v>0</v>
      </c>
      <c r="T434" s="194">
        <f>S434*H434</f>
        <v>0</v>
      </c>
      <c r="U434" s="34"/>
      <c r="V434" s="34"/>
      <c r="W434" s="34"/>
      <c r="X434" s="34"/>
      <c r="Y434" s="34"/>
      <c r="Z434" s="34"/>
      <c r="AA434" s="34"/>
      <c r="AB434" s="34"/>
      <c r="AC434" s="34"/>
      <c r="AD434" s="34"/>
      <c r="AE434" s="34"/>
      <c r="AR434" s="195" t="s">
        <v>227</v>
      </c>
      <c r="AT434" s="195" t="s">
        <v>136</v>
      </c>
      <c r="AU434" s="195" t="s">
        <v>141</v>
      </c>
      <c r="AY434" s="17" t="s">
        <v>133</v>
      </c>
      <c r="BE434" s="196">
        <f>IF(N434="základní",J434,0)</f>
        <v>0</v>
      </c>
      <c r="BF434" s="196">
        <f>IF(N434="snížená",J434,0)</f>
        <v>0</v>
      </c>
      <c r="BG434" s="196">
        <f>IF(N434="zákl. přenesená",J434,0)</f>
        <v>0</v>
      </c>
      <c r="BH434" s="196">
        <f>IF(N434="sníž. přenesená",J434,0)</f>
        <v>0</v>
      </c>
      <c r="BI434" s="196">
        <f>IF(N434="nulová",J434,0)</f>
        <v>0</v>
      </c>
      <c r="BJ434" s="17" t="s">
        <v>141</v>
      </c>
      <c r="BK434" s="196">
        <f>ROUND(I434*H434,2)</f>
        <v>0</v>
      </c>
      <c r="BL434" s="17" t="s">
        <v>227</v>
      </c>
      <c r="BM434" s="195" t="s">
        <v>782</v>
      </c>
    </row>
    <row r="435" spans="1:65" s="2" customFormat="1" ht="24.2" customHeight="1">
      <c r="A435" s="34"/>
      <c r="B435" s="35"/>
      <c r="C435" s="183" t="s">
        <v>783</v>
      </c>
      <c r="D435" s="183" t="s">
        <v>136</v>
      </c>
      <c r="E435" s="184" t="s">
        <v>784</v>
      </c>
      <c r="F435" s="185" t="s">
        <v>785</v>
      </c>
      <c r="G435" s="186" t="s">
        <v>230</v>
      </c>
      <c r="H435" s="187">
        <v>0.42499999999999999</v>
      </c>
      <c r="I435" s="188"/>
      <c r="J435" s="189">
        <f>ROUND(I435*H435,2)</f>
        <v>0</v>
      </c>
      <c r="K435" s="190"/>
      <c r="L435" s="39"/>
      <c r="M435" s="191" t="s">
        <v>1</v>
      </c>
      <c r="N435" s="192" t="s">
        <v>40</v>
      </c>
      <c r="O435" s="71"/>
      <c r="P435" s="193">
        <f>O435*H435</f>
        <v>0</v>
      </c>
      <c r="Q435" s="193">
        <v>0</v>
      </c>
      <c r="R435" s="193">
        <f>Q435*H435</f>
        <v>0</v>
      </c>
      <c r="S435" s="193">
        <v>0</v>
      </c>
      <c r="T435" s="194">
        <f>S435*H435</f>
        <v>0</v>
      </c>
      <c r="U435" s="34"/>
      <c r="V435" s="34"/>
      <c r="W435" s="34"/>
      <c r="X435" s="34"/>
      <c r="Y435" s="34"/>
      <c r="Z435" s="34"/>
      <c r="AA435" s="34"/>
      <c r="AB435" s="34"/>
      <c r="AC435" s="34"/>
      <c r="AD435" s="34"/>
      <c r="AE435" s="34"/>
      <c r="AR435" s="195" t="s">
        <v>227</v>
      </c>
      <c r="AT435" s="195" t="s">
        <v>136</v>
      </c>
      <c r="AU435" s="195" t="s">
        <v>141</v>
      </c>
      <c r="AY435" s="17" t="s">
        <v>133</v>
      </c>
      <c r="BE435" s="196">
        <f>IF(N435="základní",J435,0)</f>
        <v>0</v>
      </c>
      <c r="BF435" s="196">
        <f>IF(N435="snížená",J435,0)</f>
        <v>0</v>
      </c>
      <c r="BG435" s="196">
        <f>IF(N435="zákl. přenesená",J435,0)</f>
        <v>0</v>
      </c>
      <c r="BH435" s="196">
        <f>IF(N435="sníž. přenesená",J435,0)</f>
        <v>0</v>
      </c>
      <c r="BI435" s="196">
        <f>IF(N435="nulová",J435,0)</f>
        <v>0</v>
      </c>
      <c r="BJ435" s="17" t="s">
        <v>141</v>
      </c>
      <c r="BK435" s="196">
        <f>ROUND(I435*H435,2)</f>
        <v>0</v>
      </c>
      <c r="BL435" s="17" t="s">
        <v>227</v>
      </c>
      <c r="BM435" s="195" t="s">
        <v>786</v>
      </c>
    </row>
    <row r="436" spans="1:65" s="12" customFormat="1" ht="22.9" customHeight="1">
      <c r="B436" s="167"/>
      <c r="C436" s="168"/>
      <c r="D436" s="169" t="s">
        <v>73</v>
      </c>
      <c r="E436" s="181" t="s">
        <v>787</v>
      </c>
      <c r="F436" s="181" t="s">
        <v>788</v>
      </c>
      <c r="G436" s="168"/>
      <c r="H436" s="168"/>
      <c r="I436" s="171"/>
      <c r="J436" s="182">
        <f>BK436</f>
        <v>0</v>
      </c>
      <c r="K436" s="168"/>
      <c r="L436" s="173"/>
      <c r="M436" s="174"/>
      <c r="N436" s="175"/>
      <c r="O436" s="175"/>
      <c r="P436" s="176">
        <f>SUM(P437:P448)</f>
        <v>0</v>
      </c>
      <c r="Q436" s="175"/>
      <c r="R436" s="176">
        <f>SUM(R437:R448)</f>
        <v>0</v>
      </c>
      <c r="S436" s="175"/>
      <c r="T436" s="177">
        <f>SUM(T437:T448)</f>
        <v>0.25861400000000001</v>
      </c>
      <c r="AR436" s="178" t="s">
        <v>141</v>
      </c>
      <c r="AT436" s="179" t="s">
        <v>73</v>
      </c>
      <c r="AU436" s="179" t="s">
        <v>82</v>
      </c>
      <c r="AY436" s="178" t="s">
        <v>133</v>
      </c>
      <c r="BK436" s="180">
        <f>SUM(BK437:BK448)</f>
        <v>0</v>
      </c>
    </row>
    <row r="437" spans="1:65" s="2" customFormat="1" ht="24.2" customHeight="1">
      <c r="A437" s="34"/>
      <c r="B437" s="35"/>
      <c r="C437" s="183" t="s">
        <v>789</v>
      </c>
      <c r="D437" s="183" t="s">
        <v>136</v>
      </c>
      <c r="E437" s="184" t="s">
        <v>790</v>
      </c>
      <c r="F437" s="185" t="s">
        <v>791</v>
      </c>
      <c r="G437" s="186" t="s">
        <v>218</v>
      </c>
      <c r="H437" s="187">
        <v>30.42</v>
      </c>
      <c r="I437" s="188"/>
      <c r="J437" s="189">
        <f>ROUND(I437*H437,2)</f>
        <v>0</v>
      </c>
      <c r="K437" s="190"/>
      <c r="L437" s="39"/>
      <c r="M437" s="191" t="s">
        <v>1</v>
      </c>
      <c r="N437" s="192" t="s">
        <v>40</v>
      </c>
      <c r="O437" s="71"/>
      <c r="P437" s="193">
        <f>O437*H437</f>
        <v>0</v>
      </c>
      <c r="Q437" s="193">
        <v>0</v>
      </c>
      <c r="R437" s="193">
        <f>Q437*H437</f>
        <v>0</v>
      </c>
      <c r="S437" s="193">
        <v>1E-3</v>
      </c>
      <c r="T437" s="194">
        <f>S437*H437</f>
        <v>3.0420000000000003E-2</v>
      </c>
      <c r="U437" s="34"/>
      <c r="V437" s="34"/>
      <c r="W437" s="34"/>
      <c r="X437" s="34"/>
      <c r="Y437" s="34"/>
      <c r="Z437" s="34"/>
      <c r="AA437" s="34"/>
      <c r="AB437" s="34"/>
      <c r="AC437" s="34"/>
      <c r="AD437" s="34"/>
      <c r="AE437" s="34"/>
      <c r="AR437" s="195" t="s">
        <v>227</v>
      </c>
      <c r="AT437" s="195" t="s">
        <v>136</v>
      </c>
      <c r="AU437" s="195" t="s">
        <v>141</v>
      </c>
      <c r="AY437" s="17" t="s">
        <v>133</v>
      </c>
      <c r="BE437" s="196">
        <f>IF(N437="základní",J437,0)</f>
        <v>0</v>
      </c>
      <c r="BF437" s="196">
        <f>IF(N437="snížená",J437,0)</f>
        <v>0</v>
      </c>
      <c r="BG437" s="196">
        <f>IF(N437="zákl. přenesená",J437,0)</f>
        <v>0</v>
      </c>
      <c r="BH437" s="196">
        <f>IF(N437="sníž. přenesená",J437,0)</f>
        <v>0</v>
      </c>
      <c r="BI437" s="196">
        <f>IF(N437="nulová",J437,0)</f>
        <v>0</v>
      </c>
      <c r="BJ437" s="17" t="s">
        <v>141</v>
      </c>
      <c r="BK437" s="196">
        <f>ROUND(I437*H437,2)</f>
        <v>0</v>
      </c>
      <c r="BL437" s="17" t="s">
        <v>227</v>
      </c>
      <c r="BM437" s="195" t="s">
        <v>792</v>
      </c>
    </row>
    <row r="438" spans="1:65" s="13" customFormat="1" ht="11.25">
      <c r="B438" s="197"/>
      <c r="C438" s="198"/>
      <c r="D438" s="199" t="s">
        <v>143</v>
      </c>
      <c r="E438" s="200" t="s">
        <v>1</v>
      </c>
      <c r="F438" s="201" t="s">
        <v>150</v>
      </c>
      <c r="G438" s="198"/>
      <c r="H438" s="200" t="s">
        <v>1</v>
      </c>
      <c r="I438" s="202"/>
      <c r="J438" s="198"/>
      <c r="K438" s="198"/>
      <c r="L438" s="203"/>
      <c r="M438" s="204"/>
      <c r="N438" s="205"/>
      <c r="O438" s="205"/>
      <c r="P438" s="205"/>
      <c r="Q438" s="205"/>
      <c r="R438" s="205"/>
      <c r="S438" s="205"/>
      <c r="T438" s="206"/>
      <c r="AT438" s="207" t="s">
        <v>143</v>
      </c>
      <c r="AU438" s="207" t="s">
        <v>141</v>
      </c>
      <c r="AV438" s="13" t="s">
        <v>82</v>
      </c>
      <c r="AW438" s="13" t="s">
        <v>32</v>
      </c>
      <c r="AX438" s="13" t="s">
        <v>74</v>
      </c>
      <c r="AY438" s="207" t="s">
        <v>133</v>
      </c>
    </row>
    <row r="439" spans="1:65" s="14" customFormat="1" ht="11.25">
      <c r="B439" s="208"/>
      <c r="C439" s="209"/>
      <c r="D439" s="199" t="s">
        <v>143</v>
      </c>
      <c r="E439" s="210" t="s">
        <v>1</v>
      </c>
      <c r="F439" s="211" t="s">
        <v>793</v>
      </c>
      <c r="G439" s="209"/>
      <c r="H439" s="212">
        <v>14.2</v>
      </c>
      <c r="I439" s="213"/>
      <c r="J439" s="209"/>
      <c r="K439" s="209"/>
      <c r="L439" s="214"/>
      <c r="M439" s="215"/>
      <c r="N439" s="216"/>
      <c r="O439" s="216"/>
      <c r="P439" s="216"/>
      <c r="Q439" s="216"/>
      <c r="R439" s="216"/>
      <c r="S439" s="216"/>
      <c r="T439" s="217"/>
      <c r="AT439" s="218" t="s">
        <v>143</v>
      </c>
      <c r="AU439" s="218" t="s">
        <v>141</v>
      </c>
      <c r="AV439" s="14" t="s">
        <v>141</v>
      </c>
      <c r="AW439" s="14" t="s">
        <v>32</v>
      </c>
      <c r="AX439" s="14" t="s">
        <v>74</v>
      </c>
      <c r="AY439" s="218" t="s">
        <v>133</v>
      </c>
    </row>
    <row r="440" spans="1:65" s="13" customFormat="1" ht="11.25">
      <c r="B440" s="197"/>
      <c r="C440" s="198"/>
      <c r="D440" s="199" t="s">
        <v>143</v>
      </c>
      <c r="E440" s="200" t="s">
        <v>1</v>
      </c>
      <c r="F440" s="201" t="s">
        <v>148</v>
      </c>
      <c r="G440" s="198"/>
      <c r="H440" s="200" t="s">
        <v>1</v>
      </c>
      <c r="I440" s="202"/>
      <c r="J440" s="198"/>
      <c r="K440" s="198"/>
      <c r="L440" s="203"/>
      <c r="M440" s="204"/>
      <c r="N440" s="205"/>
      <c r="O440" s="205"/>
      <c r="P440" s="205"/>
      <c r="Q440" s="205"/>
      <c r="R440" s="205"/>
      <c r="S440" s="205"/>
      <c r="T440" s="206"/>
      <c r="AT440" s="207" t="s">
        <v>143</v>
      </c>
      <c r="AU440" s="207" t="s">
        <v>141</v>
      </c>
      <c r="AV440" s="13" t="s">
        <v>82</v>
      </c>
      <c r="AW440" s="13" t="s">
        <v>32</v>
      </c>
      <c r="AX440" s="13" t="s">
        <v>74</v>
      </c>
      <c r="AY440" s="207" t="s">
        <v>133</v>
      </c>
    </row>
    <row r="441" spans="1:65" s="14" customFormat="1" ht="11.25">
      <c r="B441" s="208"/>
      <c r="C441" s="209"/>
      <c r="D441" s="199" t="s">
        <v>143</v>
      </c>
      <c r="E441" s="210" t="s">
        <v>1</v>
      </c>
      <c r="F441" s="211" t="s">
        <v>794</v>
      </c>
      <c r="G441" s="209"/>
      <c r="H441" s="212">
        <v>16.22</v>
      </c>
      <c r="I441" s="213"/>
      <c r="J441" s="209"/>
      <c r="K441" s="209"/>
      <c r="L441" s="214"/>
      <c r="M441" s="215"/>
      <c r="N441" s="216"/>
      <c r="O441" s="216"/>
      <c r="P441" s="216"/>
      <c r="Q441" s="216"/>
      <c r="R441" s="216"/>
      <c r="S441" s="216"/>
      <c r="T441" s="217"/>
      <c r="AT441" s="218" t="s">
        <v>143</v>
      </c>
      <c r="AU441" s="218" t="s">
        <v>141</v>
      </c>
      <c r="AV441" s="14" t="s">
        <v>141</v>
      </c>
      <c r="AW441" s="14" t="s">
        <v>32</v>
      </c>
      <c r="AX441" s="14" t="s">
        <v>74</v>
      </c>
      <c r="AY441" s="218" t="s">
        <v>133</v>
      </c>
    </row>
    <row r="442" spans="1:65" s="15" customFormat="1" ht="11.25">
      <c r="B442" s="219"/>
      <c r="C442" s="220"/>
      <c r="D442" s="199" t="s">
        <v>143</v>
      </c>
      <c r="E442" s="221" t="s">
        <v>1</v>
      </c>
      <c r="F442" s="222" t="s">
        <v>152</v>
      </c>
      <c r="G442" s="220"/>
      <c r="H442" s="223">
        <v>30.419999999999998</v>
      </c>
      <c r="I442" s="224"/>
      <c r="J442" s="220"/>
      <c r="K442" s="220"/>
      <c r="L442" s="225"/>
      <c r="M442" s="226"/>
      <c r="N442" s="227"/>
      <c r="O442" s="227"/>
      <c r="P442" s="227"/>
      <c r="Q442" s="227"/>
      <c r="R442" s="227"/>
      <c r="S442" s="227"/>
      <c r="T442" s="228"/>
      <c r="AT442" s="229" t="s">
        <v>143</v>
      </c>
      <c r="AU442" s="229" t="s">
        <v>141</v>
      </c>
      <c r="AV442" s="15" t="s">
        <v>140</v>
      </c>
      <c r="AW442" s="15" t="s">
        <v>32</v>
      </c>
      <c r="AX442" s="15" t="s">
        <v>82</v>
      </c>
      <c r="AY442" s="229" t="s">
        <v>133</v>
      </c>
    </row>
    <row r="443" spans="1:65" s="2" customFormat="1" ht="16.5" customHeight="1">
      <c r="A443" s="34"/>
      <c r="B443" s="35"/>
      <c r="C443" s="183" t="s">
        <v>795</v>
      </c>
      <c r="D443" s="183" t="s">
        <v>136</v>
      </c>
      <c r="E443" s="184" t="s">
        <v>796</v>
      </c>
      <c r="F443" s="185" t="s">
        <v>797</v>
      </c>
      <c r="G443" s="186" t="s">
        <v>139</v>
      </c>
      <c r="H443" s="187">
        <v>32.14</v>
      </c>
      <c r="I443" s="188"/>
      <c r="J443" s="189">
        <f>ROUND(I443*H443,2)</f>
        <v>0</v>
      </c>
      <c r="K443" s="190"/>
      <c r="L443" s="39"/>
      <c r="M443" s="191" t="s">
        <v>1</v>
      </c>
      <c r="N443" s="192" t="s">
        <v>40</v>
      </c>
      <c r="O443" s="71"/>
      <c r="P443" s="193">
        <f>O443*H443</f>
        <v>0</v>
      </c>
      <c r="Q443" s="193">
        <v>0</v>
      </c>
      <c r="R443" s="193">
        <f>Q443*H443</f>
        <v>0</v>
      </c>
      <c r="S443" s="193">
        <v>7.1000000000000004E-3</v>
      </c>
      <c r="T443" s="194">
        <f>S443*H443</f>
        <v>0.22819400000000001</v>
      </c>
      <c r="U443" s="34"/>
      <c r="V443" s="34"/>
      <c r="W443" s="34"/>
      <c r="X443" s="34"/>
      <c r="Y443" s="34"/>
      <c r="Z443" s="34"/>
      <c r="AA443" s="34"/>
      <c r="AB443" s="34"/>
      <c r="AC443" s="34"/>
      <c r="AD443" s="34"/>
      <c r="AE443" s="34"/>
      <c r="AR443" s="195" t="s">
        <v>227</v>
      </c>
      <c r="AT443" s="195" t="s">
        <v>136</v>
      </c>
      <c r="AU443" s="195" t="s">
        <v>141</v>
      </c>
      <c r="AY443" s="17" t="s">
        <v>133</v>
      </c>
      <c r="BE443" s="196">
        <f>IF(N443="základní",J443,0)</f>
        <v>0</v>
      </c>
      <c r="BF443" s="196">
        <f>IF(N443="snížená",J443,0)</f>
        <v>0</v>
      </c>
      <c r="BG443" s="196">
        <f>IF(N443="zákl. přenesená",J443,0)</f>
        <v>0</v>
      </c>
      <c r="BH443" s="196">
        <f>IF(N443="sníž. přenesená",J443,0)</f>
        <v>0</v>
      </c>
      <c r="BI443" s="196">
        <f>IF(N443="nulová",J443,0)</f>
        <v>0</v>
      </c>
      <c r="BJ443" s="17" t="s">
        <v>141</v>
      </c>
      <c r="BK443" s="196">
        <f>ROUND(I443*H443,2)</f>
        <v>0</v>
      </c>
      <c r="BL443" s="17" t="s">
        <v>227</v>
      </c>
      <c r="BM443" s="195" t="s">
        <v>798</v>
      </c>
    </row>
    <row r="444" spans="1:65" s="13" customFormat="1" ht="11.25">
      <c r="B444" s="197"/>
      <c r="C444" s="198"/>
      <c r="D444" s="199" t="s">
        <v>143</v>
      </c>
      <c r="E444" s="200" t="s">
        <v>1</v>
      </c>
      <c r="F444" s="201" t="s">
        <v>148</v>
      </c>
      <c r="G444" s="198"/>
      <c r="H444" s="200" t="s">
        <v>1</v>
      </c>
      <c r="I444" s="202"/>
      <c r="J444" s="198"/>
      <c r="K444" s="198"/>
      <c r="L444" s="203"/>
      <c r="M444" s="204"/>
      <c r="N444" s="205"/>
      <c r="O444" s="205"/>
      <c r="P444" s="205"/>
      <c r="Q444" s="205"/>
      <c r="R444" s="205"/>
      <c r="S444" s="205"/>
      <c r="T444" s="206"/>
      <c r="AT444" s="207" t="s">
        <v>143</v>
      </c>
      <c r="AU444" s="207" t="s">
        <v>141</v>
      </c>
      <c r="AV444" s="13" t="s">
        <v>82</v>
      </c>
      <c r="AW444" s="13" t="s">
        <v>32</v>
      </c>
      <c r="AX444" s="13" t="s">
        <v>74</v>
      </c>
      <c r="AY444" s="207" t="s">
        <v>133</v>
      </c>
    </row>
    <row r="445" spans="1:65" s="14" customFormat="1" ht="11.25">
      <c r="B445" s="208"/>
      <c r="C445" s="209"/>
      <c r="D445" s="199" t="s">
        <v>143</v>
      </c>
      <c r="E445" s="210" t="s">
        <v>1</v>
      </c>
      <c r="F445" s="211" t="s">
        <v>149</v>
      </c>
      <c r="G445" s="209"/>
      <c r="H445" s="212">
        <v>15.67</v>
      </c>
      <c r="I445" s="213"/>
      <c r="J445" s="209"/>
      <c r="K445" s="209"/>
      <c r="L445" s="214"/>
      <c r="M445" s="215"/>
      <c r="N445" s="216"/>
      <c r="O445" s="216"/>
      <c r="P445" s="216"/>
      <c r="Q445" s="216"/>
      <c r="R445" s="216"/>
      <c r="S445" s="216"/>
      <c r="T445" s="217"/>
      <c r="AT445" s="218" t="s">
        <v>143</v>
      </c>
      <c r="AU445" s="218" t="s">
        <v>141</v>
      </c>
      <c r="AV445" s="14" t="s">
        <v>141</v>
      </c>
      <c r="AW445" s="14" t="s">
        <v>32</v>
      </c>
      <c r="AX445" s="14" t="s">
        <v>74</v>
      </c>
      <c r="AY445" s="218" t="s">
        <v>133</v>
      </c>
    </row>
    <row r="446" spans="1:65" s="13" customFormat="1" ht="11.25">
      <c r="B446" s="197"/>
      <c r="C446" s="198"/>
      <c r="D446" s="199" t="s">
        <v>143</v>
      </c>
      <c r="E446" s="200" t="s">
        <v>1</v>
      </c>
      <c r="F446" s="201" t="s">
        <v>150</v>
      </c>
      <c r="G446" s="198"/>
      <c r="H446" s="200" t="s">
        <v>1</v>
      </c>
      <c r="I446" s="202"/>
      <c r="J446" s="198"/>
      <c r="K446" s="198"/>
      <c r="L446" s="203"/>
      <c r="M446" s="204"/>
      <c r="N446" s="205"/>
      <c r="O446" s="205"/>
      <c r="P446" s="205"/>
      <c r="Q446" s="205"/>
      <c r="R446" s="205"/>
      <c r="S446" s="205"/>
      <c r="T446" s="206"/>
      <c r="AT446" s="207" t="s">
        <v>143</v>
      </c>
      <c r="AU446" s="207" t="s">
        <v>141</v>
      </c>
      <c r="AV446" s="13" t="s">
        <v>82</v>
      </c>
      <c r="AW446" s="13" t="s">
        <v>32</v>
      </c>
      <c r="AX446" s="13" t="s">
        <v>74</v>
      </c>
      <c r="AY446" s="207" t="s">
        <v>133</v>
      </c>
    </row>
    <row r="447" spans="1:65" s="14" customFormat="1" ht="11.25">
      <c r="B447" s="208"/>
      <c r="C447" s="209"/>
      <c r="D447" s="199" t="s">
        <v>143</v>
      </c>
      <c r="E447" s="210" t="s">
        <v>1</v>
      </c>
      <c r="F447" s="211" t="s">
        <v>151</v>
      </c>
      <c r="G447" s="209"/>
      <c r="H447" s="212">
        <v>16.47</v>
      </c>
      <c r="I447" s="213"/>
      <c r="J447" s="209"/>
      <c r="K447" s="209"/>
      <c r="L447" s="214"/>
      <c r="M447" s="215"/>
      <c r="N447" s="216"/>
      <c r="O447" s="216"/>
      <c r="P447" s="216"/>
      <c r="Q447" s="216"/>
      <c r="R447" s="216"/>
      <c r="S447" s="216"/>
      <c r="T447" s="217"/>
      <c r="AT447" s="218" t="s">
        <v>143</v>
      </c>
      <c r="AU447" s="218" t="s">
        <v>141</v>
      </c>
      <c r="AV447" s="14" t="s">
        <v>141</v>
      </c>
      <c r="AW447" s="14" t="s">
        <v>32</v>
      </c>
      <c r="AX447" s="14" t="s">
        <v>74</v>
      </c>
      <c r="AY447" s="218" t="s">
        <v>133</v>
      </c>
    </row>
    <row r="448" spans="1:65" s="15" customFormat="1" ht="11.25">
      <c r="B448" s="219"/>
      <c r="C448" s="220"/>
      <c r="D448" s="199" t="s">
        <v>143</v>
      </c>
      <c r="E448" s="221" t="s">
        <v>1</v>
      </c>
      <c r="F448" s="222" t="s">
        <v>152</v>
      </c>
      <c r="G448" s="220"/>
      <c r="H448" s="223">
        <v>32.14</v>
      </c>
      <c r="I448" s="224"/>
      <c r="J448" s="220"/>
      <c r="K448" s="220"/>
      <c r="L448" s="225"/>
      <c r="M448" s="226"/>
      <c r="N448" s="227"/>
      <c r="O448" s="227"/>
      <c r="P448" s="227"/>
      <c r="Q448" s="227"/>
      <c r="R448" s="227"/>
      <c r="S448" s="227"/>
      <c r="T448" s="228"/>
      <c r="AT448" s="229" t="s">
        <v>143</v>
      </c>
      <c r="AU448" s="229" t="s">
        <v>141</v>
      </c>
      <c r="AV448" s="15" t="s">
        <v>140</v>
      </c>
      <c r="AW448" s="15" t="s">
        <v>32</v>
      </c>
      <c r="AX448" s="15" t="s">
        <v>82</v>
      </c>
      <c r="AY448" s="229" t="s">
        <v>133</v>
      </c>
    </row>
    <row r="449" spans="1:65" s="12" customFormat="1" ht="22.9" customHeight="1">
      <c r="B449" s="167"/>
      <c r="C449" s="168"/>
      <c r="D449" s="169" t="s">
        <v>73</v>
      </c>
      <c r="E449" s="181" t="s">
        <v>799</v>
      </c>
      <c r="F449" s="181" t="s">
        <v>800</v>
      </c>
      <c r="G449" s="168"/>
      <c r="H449" s="168"/>
      <c r="I449" s="171"/>
      <c r="J449" s="182">
        <f>BK449</f>
        <v>0</v>
      </c>
      <c r="K449" s="168"/>
      <c r="L449" s="173"/>
      <c r="M449" s="174"/>
      <c r="N449" s="175"/>
      <c r="O449" s="175"/>
      <c r="P449" s="176">
        <f>SUM(P450:P481)</f>
        <v>0</v>
      </c>
      <c r="Q449" s="175"/>
      <c r="R449" s="176">
        <f>SUM(R450:R481)</f>
        <v>0.25214816000000007</v>
      </c>
      <c r="S449" s="175"/>
      <c r="T449" s="177">
        <f>SUM(T450:T481)</f>
        <v>0</v>
      </c>
      <c r="AR449" s="178" t="s">
        <v>141</v>
      </c>
      <c r="AT449" s="179" t="s">
        <v>73</v>
      </c>
      <c r="AU449" s="179" t="s">
        <v>82</v>
      </c>
      <c r="AY449" s="178" t="s">
        <v>133</v>
      </c>
      <c r="BK449" s="180">
        <f>SUM(BK450:BK481)</f>
        <v>0</v>
      </c>
    </row>
    <row r="450" spans="1:65" s="2" customFormat="1" ht="24.2" customHeight="1">
      <c r="A450" s="34"/>
      <c r="B450" s="35"/>
      <c r="C450" s="183" t="s">
        <v>801</v>
      </c>
      <c r="D450" s="183" t="s">
        <v>136</v>
      </c>
      <c r="E450" s="184" t="s">
        <v>802</v>
      </c>
      <c r="F450" s="185" t="s">
        <v>803</v>
      </c>
      <c r="G450" s="186" t="s">
        <v>139</v>
      </c>
      <c r="H450" s="187">
        <v>32.14</v>
      </c>
      <c r="I450" s="188"/>
      <c r="J450" s="189">
        <f>ROUND(I450*H450,2)</f>
        <v>0</v>
      </c>
      <c r="K450" s="190"/>
      <c r="L450" s="39"/>
      <c r="M450" s="191" t="s">
        <v>1</v>
      </c>
      <c r="N450" s="192" t="s">
        <v>40</v>
      </c>
      <c r="O450" s="71"/>
      <c r="P450" s="193">
        <f>O450*H450</f>
        <v>0</v>
      </c>
      <c r="Q450" s="193">
        <v>0</v>
      </c>
      <c r="R450" s="193">
        <f>Q450*H450</f>
        <v>0</v>
      </c>
      <c r="S450" s="193">
        <v>0</v>
      </c>
      <c r="T450" s="194">
        <f>S450*H450</f>
        <v>0</v>
      </c>
      <c r="U450" s="34"/>
      <c r="V450" s="34"/>
      <c r="W450" s="34"/>
      <c r="X450" s="34"/>
      <c r="Y450" s="34"/>
      <c r="Z450" s="34"/>
      <c r="AA450" s="34"/>
      <c r="AB450" s="34"/>
      <c r="AC450" s="34"/>
      <c r="AD450" s="34"/>
      <c r="AE450" s="34"/>
      <c r="AR450" s="195" t="s">
        <v>140</v>
      </c>
      <c r="AT450" s="195" t="s">
        <v>136</v>
      </c>
      <c r="AU450" s="195" t="s">
        <v>141</v>
      </c>
      <c r="AY450" s="17" t="s">
        <v>133</v>
      </c>
      <c r="BE450" s="196">
        <f>IF(N450="základní",J450,0)</f>
        <v>0</v>
      </c>
      <c r="BF450" s="196">
        <f>IF(N450="snížená",J450,0)</f>
        <v>0</v>
      </c>
      <c r="BG450" s="196">
        <f>IF(N450="zákl. přenesená",J450,0)</f>
        <v>0</v>
      </c>
      <c r="BH450" s="196">
        <f>IF(N450="sníž. přenesená",J450,0)</f>
        <v>0</v>
      </c>
      <c r="BI450" s="196">
        <f>IF(N450="nulová",J450,0)</f>
        <v>0</v>
      </c>
      <c r="BJ450" s="17" t="s">
        <v>141</v>
      </c>
      <c r="BK450" s="196">
        <f>ROUND(I450*H450,2)</f>
        <v>0</v>
      </c>
      <c r="BL450" s="17" t="s">
        <v>140</v>
      </c>
      <c r="BM450" s="195" t="s">
        <v>804</v>
      </c>
    </row>
    <row r="451" spans="1:65" s="13" customFormat="1" ht="11.25">
      <c r="B451" s="197"/>
      <c r="C451" s="198"/>
      <c r="D451" s="199" t="s">
        <v>143</v>
      </c>
      <c r="E451" s="200" t="s">
        <v>1</v>
      </c>
      <c r="F451" s="201" t="s">
        <v>150</v>
      </c>
      <c r="G451" s="198"/>
      <c r="H451" s="200" t="s">
        <v>1</v>
      </c>
      <c r="I451" s="202"/>
      <c r="J451" s="198"/>
      <c r="K451" s="198"/>
      <c r="L451" s="203"/>
      <c r="M451" s="204"/>
      <c r="N451" s="205"/>
      <c r="O451" s="205"/>
      <c r="P451" s="205"/>
      <c r="Q451" s="205"/>
      <c r="R451" s="205"/>
      <c r="S451" s="205"/>
      <c r="T451" s="206"/>
      <c r="AT451" s="207" t="s">
        <v>143</v>
      </c>
      <c r="AU451" s="207" t="s">
        <v>141</v>
      </c>
      <c r="AV451" s="13" t="s">
        <v>82</v>
      </c>
      <c r="AW451" s="13" t="s">
        <v>32</v>
      </c>
      <c r="AX451" s="13" t="s">
        <v>74</v>
      </c>
      <c r="AY451" s="207" t="s">
        <v>133</v>
      </c>
    </row>
    <row r="452" spans="1:65" s="14" customFormat="1" ht="11.25">
      <c r="B452" s="208"/>
      <c r="C452" s="209"/>
      <c r="D452" s="199" t="s">
        <v>143</v>
      </c>
      <c r="E452" s="210" t="s">
        <v>1</v>
      </c>
      <c r="F452" s="211" t="s">
        <v>151</v>
      </c>
      <c r="G452" s="209"/>
      <c r="H452" s="212">
        <v>16.47</v>
      </c>
      <c r="I452" s="213"/>
      <c r="J452" s="209"/>
      <c r="K452" s="209"/>
      <c r="L452" s="214"/>
      <c r="M452" s="215"/>
      <c r="N452" s="216"/>
      <c r="O452" s="216"/>
      <c r="P452" s="216"/>
      <c r="Q452" s="216"/>
      <c r="R452" s="216"/>
      <c r="S452" s="216"/>
      <c r="T452" s="217"/>
      <c r="AT452" s="218" t="s">
        <v>143</v>
      </c>
      <c r="AU452" s="218" t="s">
        <v>141</v>
      </c>
      <c r="AV452" s="14" t="s">
        <v>141</v>
      </c>
      <c r="AW452" s="14" t="s">
        <v>32</v>
      </c>
      <c r="AX452" s="14" t="s">
        <v>74</v>
      </c>
      <c r="AY452" s="218" t="s">
        <v>133</v>
      </c>
    </row>
    <row r="453" spans="1:65" s="13" customFormat="1" ht="11.25">
      <c r="B453" s="197"/>
      <c r="C453" s="198"/>
      <c r="D453" s="199" t="s">
        <v>143</v>
      </c>
      <c r="E453" s="200" t="s">
        <v>1</v>
      </c>
      <c r="F453" s="201" t="s">
        <v>148</v>
      </c>
      <c r="G453" s="198"/>
      <c r="H453" s="200" t="s">
        <v>1</v>
      </c>
      <c r="I453" s="202"/>
      <c r="J453" s="198"/>
      <c r="K453" s="198"/>
      <c r="L453" s="203"/>
      <c r="M453" s="204"/>
      <c r="N453" s="205"/>
      <c r="O453" s="205"/>
      <c r="P453" s="205"/>
      <c r="Q453" s="205"/>
      <c r="R453" s="205"/>
      <c r="S453" s="205"/>
      <c r="T453" s="206"/>
      <c r="AT453" s="207" t="s">
        <v>143</v>
      </c>
      <c r="AU453" s="207" t="s">
        <v>141</v>
      </c>
      <c r="AV453" s="13" t="s">
        <v>82</v>
      </c>
      <c r="AW453" s="13" t="s">
        <v>32</v>
      </c>
      <c r="AX453" s="13" t="s">
        <v>74</v>
      </c>
      <c r="AY453" s="207" t="s">
        <v>133</v>
      </c>
    </row>
    <row r="454" spans="1:65" s="14" customFormat="1" ht="11.25">
      <c r="B454" s="208"/>
      <c r="C454" s="209"/>
      <c r="D454" s="199" t="s">
        <v>143</v>
      </c>
      <c r="E454" s="210" t="s">
        <v>1</v>
      </c>
      <c r="F454" s="211" t="s">
        <v>149</v>
      </c>
      <c r="G454" s="209"/>
      <c r="H454" s="212">
        <v>15.67</v>
      </c>
      <c r="I454" s="213"/>
      <c r="J454" s="209"/>
      <c r="K454" s="209"/>
      <c r="L454" s="214"/>
      <c r="M454" s="215"/>
      <c r="N454" s="216"/>
      <c r="O454" s="216"/>
      <c r="P454" s="216"/>
      <c r="Q454" s="216"/>
      <c r="R454" s="216"/>
      <c r="S454" s="216"/>
      <c r="T454" s="217"/>
      <c r="AT454" s="218" t="s">
        <v>143</v>
      </c>
      <c r="AU454" s="218" t="s">
        <v>141</v>
      </c>
      <c r="AV454" s="14" t="s">
        <v>141</v>
      </c>
      <c r="AW454" s="14" t="s">
        <v>32</v>
      </c>
      <c r="AX454" s="14" t="s">
        <v>74</v>
      </c>
      <c r="AY454" s="218" t="s">
        <v>133</v>
      </c>
    </row>
    <row r="455" spans="1:65" s="15" customFormat="1" ht="11.25">
      <c r="B455" s="219"/>
      <c r="C455" s="220"/>
      <c r="D455" s="199" t="s">
        <v>143</v>
      </c>
      <c r="E455" s="221" t="s">
        <v>1</v>
      </c>
      <c r="F455" s="222" t="s">
        <v>152</v>
      </c>
      <c r="G455" s="220"/>
      <c r="H455" s="223">
        <v>32.14</v>
      </c>
      <c r="I455" s="224"/>
      <c r="J455" s="220"/>
      <c r="K455" s="220"/>
      <c r="L455" s="225"/>
      <c r="M455" s="226"/>
      <c r="N455" s="227"/>
      <c r="O455" s="227"/>
      <c r="P455" s="227"/>
      <c r="Q455" s="227"/>
      <c r="R455" s="227"/>
      <c r="S455" s="227"/>
      <c r="T455" s="228"/>
      <c r="AT455" s="229" t="s">
        <v>143</v>
      </c>
      <c r="AU455" s="229" t="s">
        <v>141</v>
      </c>
      <c r="AV455" s="15" t="s">
        <v>140</v>
      </c>
      <c r="AW455" s="15" t="s">
        <v>32</v>
      </c>
      <c r="AX455" s="15" t="s">
        <v>82</v>
      </c>
      <c r="AY455" s="229" t="s">
        <v>133</v>
      </c>
    </row>
    <row r="456" spans="1:65" s="2" customFormat="1" ht="24.2" customHeight="1">
      <c r="A456" s="34"/>
      <c r="B456" s="35"/>
      <c r="C456" s="183" t="s">
        <v>805</v>
      </c>
      <c r="D456" s="183" t="s">
        <v>136</v>
      </c>
      <c r="E456" s="184" t="s">
        <v>806</v>
      </c>
      <c r="F456" s="185" t="s">
        <v>807</v>
      </c>
      <c r="G456" s="186" t="s">
        <v>139</v>
      </c>
      <c r="H456" s="187">
        <v>32.14</v>
      </c>
      <c r="I456" s="188"/>
      <c r="J456" s="189">
        <f>ROUND(I456*H456,2)</f>
        <v>0</v>
      </c>
      <c r="K456" s="190"/>
      <c r="L456" s="39"/>
      <c r="M456" s="191" t="s">
        <v>1</v>
      </c>
      <c r="N456" s="192" t="s">
        <v>40</v>
      </c>
      <c r="O456" s="71"/>
      <c r="P456" s="193">
        <f>O456*H456</f>
        <v>0</v>
      </c>
      <c r="Q456" s="193">
        <v>0</v>
      </c>
      <c r="R456" s="193">
        <f>Q456*H456</f>
        <v>0</v>
      </c>
      <c r="S456" s="193">
        <v>0</v>
      </c>
      <c r="T456" s="194">
        <f>S456*H456</f>
        <v>0</v>
      </c>
      <c r="U456" s="34"/>
      <c r="V456" s="34"/>
      <c r="W456" s="34"/>
      <c r="X456" s="34"/>
      <c r="Y456" s="34"/>
      <c r="Z456" s="34"/>
      <c r="AA456" s="34"/>
      <c r="AB456" s="34"/>
      <c r="AC456" s="34"/>
      <c r="AD456" s="34"/>
      <c r="AE456" s="34"/>
      <c r="AR456" s="195" t="s">
        <v>227</v>
      </c>
      <c r="AT456" s="195" t="s">
        <v>136</v>
      </c>
      <c r="AU456" s="195" t="s">
        <v>141</v>
      </c>
      <c r="AY456" s="17" t="s">
        <v>133</v>
      </c>
      <c r="BE456" s="196">
        <f>IF(N456="základní",J456,0)</f>
        <v>0</v>
      </c>
      <c r="BF456" s="196">
        <f>IF(N456="snížená",J456,0)</f>
        <v>0</v>
      </c>
      <c r="BG456" s="196">
        <f>IF(N456="zákl. přenesená",J456,0)</f>
        <v>0</v>
      </c>
      <c r="BH456" s="196">
        <f>IF(N456="sníž. přenesená",J456,0)</f>
        <v>0</v>
      </c>
      <c r="BI456" s="196">
        <f>IF(N456="nulová",J456,0)</f>
        <v>0</v>
      </c>
      <c r="BJ456" s="17" t="s">
        <v>141</v>
      </c>
      <c r="BK456" s="196">
        <f>ROUND(I456*H456,2)</f>
        <v>0</v>
      </c>
      <c r="BL456" s="17" t="s">
        <v>227</v>
      </c>
      <c r="BM456" s="195" t="s">
        <v>808</v>
      </c>
    </row>
    <row r="457" spans="1:65" s="2" customFormat="1" ht="16.5" customHeight="1">
      <c r="A457" s="34"/>
      <c r="B457" s="35"/>
      <c r="C457" s="183" t="s">
        <v>809</v>
      </c>
      <c r="D457" s="183" t="s">
        <v>136</v>
      </c>
      <c r="E457" s="184" t="s">
        <v>810</v>
      </c>
      <c r="F457" s="185" t="s">
        <v>811</v>
      </c>
      <c r="G457" s="186" t="s">
        <v>139</v>
      </c>
      <c r="H457" s="187">
        <v>32.14</v>
      </c>
      <c r="I457" s="188"/>
      <c r="J457" s="189">
        <f>ROUND(I457*H457,2)</f>
        <v>0</v>
      </c>
      <c r="K457" s="190"/>
      <c r="L457" s="39"/>
      <c r="M457" s="191" t="s">
        <v>1</v>
      </c>
      <c r="N457" s="192" t="s">
        <v>40</v>
      </c>
      <c r="O457" s="71"/>
      <c r="P457" s="193">
        <f>O457*H457</f>
        <v>0</v>
      </c>
      <c r="Q457" s="193">
        <v>0</v>
      </c>
      <c r="R457" s="193">
        <f>Q457*H457</f>
        <v>0</v>
      </c>
      <c r="S457" s="193">
        <v>0</v>
      </c>
      <c r="T457" s="194">
        <f>S457*H457</f>
        <v>0</v>
      </c>
      <c r="U457" s="34"/>
      <c r="V457" s="34"/>
      <c r="W457" s="34"/>
      <c r="X457" s="34"/>
      <c r="Y457" s="34"/>
      <c r="Z457" s="34"/>
      <c r="AA457" s="34"/>
      <c r="AB457" s="34"/>
      <c r="AC457" s="34"/>
      <c r="AD457" s="34"/>
      <c r="AE457" s="34"/>
      <c r="AR457" s="195" t="s">
        <v>227</v>
      </c>
      <c r="AT457" s="195" t="s">
        <v>136</v>
      </c>
      <c r="AU457" s="195" t="s">
        <v>141</v>
      </c>
      <c r="AY457" s="17" t="s">
        <v>133</v>
      </c>
      <c r="BE457" s="196">
        <f>IF(N457="základní",J457,0)</f>
        <v>0</v>
      </c>
      <c r="BF457" s="196">
        <f>IF(N457="snížená",J457,0)</f>
        <v>0</v>
      </c>
      <c r="BG457" s="196">
        <f>IF(N457="zákl. přenesená",J457,0)</f>
        <v>0</v>
      </c>
      <c r="BH457" s="196">
        <f>IF(N457="sníž. přenesená",J457,0)</f>
        <v>0</v>
      </c>
      <c r="BI457" s="196">
        <f>IF(N457="nulová",J457,0)</f>
        <v>0</v>
      </c>
      <c r="BJ457" s="17" t="s">
        <v>141</v>
      </c>
      <c r="BK457" s="196">
        <f>ROUND(I457*H457,2)</f>
        <v>0</v>
      </c>
      <c r="BL457" s="17" t="s">
        <v>227</v>
      </c>
      <c r="BM457" s="195" t="s">
        <v>812</v>
      </c>
    </row>
    <row r="458" spans="1:65" s="2" customFormat="1" ht="24.2" customHeight="1">
      <c r="A458" s="34"/>
      <c r="B458" s="35"/>
      <c r="C458" s="183" t="s">
        <v>813</v>
      </c>
      <c r="D458" s="183" t="s">
        <v>136</v>
      </c>
      <c r="E458" s="184" t="s">
        <v>814</v>
      </c>
      <c r="F458" s="185" t="s">
        <v>815</v>
      </c>
      <c r="G458" s="186" t="s">
        <v>139</v>
      </c>
      <c r="H458" s="187">
        <v>32.14</v>
      </c>
      <c r="I458" s="188"/>
      <c r="J458" s="189">
        <f>ROUND(I458*H458,2)</f>
        <v>0</v>
      </c>
      <c r="K458" s="190"/>
      <c r="L458" s="39"/>
      <c r="M458" s="191" t="s">
        <v>1</v>
      </c>
      <c r="N458" s="192" t="s">
        <v>40</v>
      </c>
      <c r="O458" s="71"/>
      <c r="P458" s="193">
        <f>O458*H458</f>
        <v>0</v>
      </c>
      <c r="Q458" s="193">
        <v>2.0000000000000001E-4</v>
      </c>
      <c r="R458" s="193">
        <f>Q458*H458</f>
        <v>6.4280000000000006E-3</v>
      </c>
      <c r="S458" s="193">
        <v>0</v>
      </c>
      <c r="T458" s="194">
        <f>S458*H458</f>
        <v>0</v>
      </c>
      <c r="U458" s="34"/>
      <c r="V458" s="34"/>
      <c r="W458" s="34"/>
      <c r="X458" s="34"/>
      <c r="Y458" s="34"/>
      <c r="Z458" s="34"/>
      <c r="AA458" s="34"/>
      <c r="AB458" s="34"/>
      <c r="AC458" s="34"/>
      <c r="AD458" s="34"/>
      <c r="AE458" s="34"/>
      <c r="AR458" s="195" t="s">
        <v>227</v>
      </c>
      <c r="AT458" s="195" t="s">
        <v>136</v>
      </c>
      <c r="AU458" s="195" t="s">
        <v>141</v>
      </c>
      <c r="AY458" s="17" t="s">
        <v>133</v>
      </c>
      <c r="BE458" s="196">
        <f>IF(N458="základní",J458,0)</f>
        <v>0</v>
      </c>
      <c r="BF458" s="196">
        <f>IF(N458="snížená",J458,0)</f>
        <v>0</v>
      </c>
      <c r="BG458" s="196">
        <f>IF(N458="zákl. přenesená",J458,0)</f>
        <v>0</v>
      </c>
      <c r="BH458" s="196">
        <f>IF(N458="sníž. přenesená",J458,0)</f>
        <v>0</v>
      </c>
      <c r="BI458" s="196">
        <f>IF(N458="nulová",J458,0)</f>
        <v>0</v>
      </c>
      <c r="BJ458" s="17" t="s">
        <v>141</v>
      </c>
      <c r="BK458" s="196">
        <f>ROUND(I458*H458,2)</f>
        <v>0</v>
      </c>
      <c r="BL458" s="17" t="s">
        <v>227</v>
      </c>
      <c r="BM458" s="195" t="s">
        <v>816</v>
      </c>
    </row>
    <row r="459" spans="1:65" s="2" customFormat="1" ht="33" customHeight="1">
      <c r="A459" s="34"/>
      <c r="B459" s="35"/>
      <c r="C459" s="183" t="s">
        <v>817</v>
      </c>
      <c r="D459" s="183" t="s">
        <v>136</v>
      </c>
      <c r="E459" s="184" t="s">
        <v>818</v>
      </c>
      <c r="F459" s="185" t="s">
        <v>819</v>
      </c>
      <c r="G459" s="186" t="s">
        <v>139</v>
      </c>
      <c r="H459" s="187">
        <v>32.14</v>
      </c>
      <c r="I459" s="188"/>
      <c r="J459" s="189">
        <f>ROUND(I459*H459,2)</f>
        <v>0</v>
      </c>
      <c r="K459" s="190"/>
      <c r="L459" s="39"/>
      <c r="M459" s="191" t="s">
        <v>1</v>
      </c>
      <c r="N459" s="192" t="s">
        <v>40</v>
      </c>
      <c r="O459" s="71"/>
      <c r="P459" s="193">
        <f>O459*H459</f>
        <v>0</v>
      </c>
      <c r="Q459" s="193">
        <v>4.5500000000000002E-3</v>
      </c>
      <c r="R459" s="193">
        <f>Q459*H459</f>
        <v>0.14623700000000001</v>
      </c>
      <c r="S459" s="193">
        <v>0</v>
      </c>
      <c r="T459" s="194">
        <f>S459*H459</f>
        <v>0</v>
      </c>
      <c r="U459" s="34"/>
      <c r="V459" s="34"/>
      <c r="W459" s="34"/>
      <c r="X459" s="34"/>
      <c r="Y459" s="34"/>
      <c r="Z459" s="34"/>
      <c r="AA459" s="34"/>
      <c r="AB459" s="34"/>
      <c r="AC459" s="34"/>
      <c r="AD459" s="34"/>
      <c r="AE459" s="34"/>
      <c r="AR459" s="195" t="s">
        <v>227</v>
      </c>
      <c r="AT459" s="195" t="s">
        <v>136</v>
      </c>
      <c r="AU459" s="195" t="s">
        <v>141</v>
      </c>
      <c r="AY459" s="17" t="s">
        <v>133</v>
      </c>
      <c r="BE459" s="196">
        <f>IF(N459="základní",J459,0)</f>
        <v>0</v>
      </c>
      <c r="BF459" s="196">
        <f>IF(N459="snížená",J459,0)</f>
        <v>0</v>
      </c>
      <c r="BG459" s="196">
        <f>IF(N459="zákl. přenesená",J459,0)</f>
        <v>0</v>
      </c>
      <c r="BH459" s="196">
        <f>IF(N459="sníž. přenesená",J459,0)</f>
        <v>0</v>
      </c>
      <c r="BI459" s="196">
        <f>IF(N459="nulová",J459,0)</f>
        <v>0</v>
      </c>
      <c r="BJ459" s="17" t="s">
        <v>141</v>
      </c>
      <c r="BK459" s="196">
        <f>ROUND(I459*H459,2)</f>
        <v>0</v>
      </c>
      <c r="BL459" s="17" t="s">
        <v>227</v>
      </c>
      <c r="BM459" s="195" t="s">
        <v>820</v>
      </c>
    </row>
    <row r="460" spans="1:65" s="2" customFormat="1" ht="16.5" customHeight="1">
      <c r="A460" s="34"/>
      <c r="B460" s="35"/>
      <c r="C460" s="183" t="s">
        <v>821</v>
      </c>
      <c r="D460" s="183" t="s">
        <v>136</v>
      </c>
      <c r="E460" s="184" t="s">
        <v>822</v>
      </c>
      <c r="F460" s="185" t="s">
        <v>823</v>
      </c>
      <c r="G460" s="186" t="s">
        <v>139</v>
      </c>
      <c r="H460" s="187">
        <v>32.14</v>
      </c>
      <c r="I460" s="188"/>
      <c r="J460" s="189">
        <f>ROUND(I460*H460,2)</f>
        <v>0</v>
      </c>
      <c r="K460" s="190"/>
      <c r="L460" s="39"/>
      <c r="M460" s="191" t="s">
        <v>1</v>
      </c>
      <c r="N460" s="192" t="s">
        <v>40</v>
      </c>
      <c r="O460" s="71"/>
      <c r="P460" s="193">
        <f>O460*H460</f>
        <v>0</v>
      </c>
      <c r="Q460" s="193">
        <v>2.9999999999999997E-4</v>
      </c>
      <c r="R460" s="193">
        <f>Q460*H460</f>
        <v>9.6419999999999995E-3</v>
      </c>
      <c r="S460" s="193">
        <v>0</v>
      </c>
      <c r="T460" s="194">
        <f>S460*H460</f>
        <v>0</v>
      </c>
      <c r="U460" s="34"/>
      <c r="V460" s="34"/>
      <c r="W460" s="34"/>
      <c r="X460" s="34"/>
      <c r="Y460" s="34"/>
      <c r="Z460" s="34"/>
      <c r="AA460" s="34"/>
      <c r="AB460" s="34"/>
      <c r="AC460" s="34"/>
      <c r="AD460" s="34"/>
      <c r="AE460" s="34"/>
      <c r="AR460" s="195" t="s">
        <v>227</v>
      </c>
      <c r="AT460" s="195" t="s">
        <v>136</v>
      </c>
      <c r="AU460" s="195" t="s">
        <v>141</v>
      </c>
      <c r="AY460" s="17" t="s">
        <v>133</v>
      </c>
      <c r="BE460" s="196">
        <f>IF(N460="základní",J460,0)</f>
        <v>0</v>
      </c>
      <c r="BF460" s="196">
        <f>IF(N460="snížená",J460,0)</f>
        <v>0</v>
      </c>
      <c r="BG460" s="196">
        <f>IF(N460="zákl. přenesená",J460,0)</f>
        <v>0</v>
      </c>
      <c r="BH460" s="196">
        <f>IF(N460="sníž. přenesená",J460,0)</f>
        <v>0</v>
      </c>
      <c r="BI460" s="196">
        <f>IF(N460="nulová",J460,0)</f>
        <v>0</v>
      </c>
      <c r="BJ460" s="17" t="s">
        <v>141</v>
      </c>
      <c r="BK460" s="196">
        <f>ROUND(I460*H460,2)</f>
        <v>0</v>
      </c>
      <c r="BL460" s="17" t="s">
        <v>227</v>
      </c>
      <c r="BM460" s="195" t="s">
        <v>824</v>
      </c>
    </row>
    <row r="461" spans="1:65" s="14" customFormat="1" ht="11.25">
      <c r="B461" s="208"/>
      <c r="C461" s="209"/>
      <c r="D461" s="199" t="s">
        <v>143</v>
      </c>
      <c r="E461" s="210" t="s">
        <v>1</v>
      </c>
      <c r="F461" s="211" t="s">
        <v>825</v>
      </c>
      <c r="G461" s="209"/>
      <c r="H461" s="212">
        <v>32.14</v>
      </c>
      <c r="I461" s="213"/>
      <c r="J461" s="209"/>
      <c r="K461" s="209"/>
      <c r="L461" s="214"/>
      <c r="M461" s="215"/>
      <c r="N461" s="216"/>
      <c r="O461" s="216"/>
      <c r="P461" s="216"/>
      <c r="Q461" s="216"/>
      <c r="R461" s="216"/>
      <c r="S461" s="216"/>
      <c r="T461" s="217"/>
      <c r="AT461" s="218" t="s">
        <v>143</v>
      </c>
      <c r="AU461" s="218" t="s">
        <v>141</v>
      </c>
      <c r="AV461" s="14" t="s">
        <v>141</v>
      </c>
      <c r="AW461" s="14" t="s">
        <v>32</v>
      </c>
      <c r="AX461" s="14" t="s">
        <v>82</v>
      </c>
      <c r="AY461" s="218" t="s">
        <v>133</v>
      </c>
    </row>
    <row r="462" spans="1:65" s="2" customFormat="1" ht="37.9" customHeight="1">
      <c r="A462" s="34"/>
      <c r="B462" s="35"/>
      <c r="C462" s="230" t="s">
        <v>826</v>
      </c>
      <c r="D462" s="230" t="s">
        <v>271</v>
      </c>
      <c r="E462" s="231" t="s">
        <v>827</v>
      </c>
      <c r="F462" s="232" t="s">
        <v>828</v>
      </c>
      <c r="G462" s="233" t="s">
        <v>139</v>
      </c>
      <c r="H462" s="234">
        <v>35.353999999999999</v>
      </c>
      <c r="I462" s="235"/>
      <c r="J462" s="236">
        <f>ROUND(I462*H462,2)</f>
        <v>0</v>
      </c>
      <c r="K462" s="237"/>
      <c r="L462" s="238"/>
      <c r="M462" s="239" t="s">
        <v>1</v>
      </c>
      <c r="N462" s="240" t="s">
        <v>40</v>
      </c>
      <c r="O462" s="71"/>
      <c r="P462" s="193">
        <f>O462*H462</f>
        <v>0</v>
      </c>
      <c r="Q462" s="193">
        <v>2.3E-3</v>
      </c>
      <c r="R462" s="193">
        <f>Q462*H462</f>
        <v>8.1314200000000003E-2</v>
      </c>
      <c r="S462" s="193">
        <v>0</v>
      </c>
      <c r="T462" s="194">
        <f>S462*H462</f>
        <v>0</v>
      </c>
      <c r="U462" s="34"/>
      <c r="V462" s="34"/>
      <c r="W462" s="34"/>
      <c r="X462" s="34"/>
      <c r="Y462" s="34"/>
      <c r="Z462" s="34"/>
      <c r="AA462" s="34"/>
      <c r="AB462" s="34"/>
      <c r="AC462" s="34"/>
      <c r="AD462" s="34"/>
      <c r="AE462" s="34"/>
      <c r="AR462" s="195" t="s">
        <v>274</v>
      </c>
      <c r="AT462" s="195" t="s">
        <v>271</v>
      </c>
      <c r="AU462" s="195" t="s">
        <v>141</v>
      </c>
      <c r="AY462" s="17" t="s">
        <v>133</v>
      </c>
      <c r="BE462" s="196">
        <f>IF(N462="základní",J462,0)</f>
        <v>0</v>
      </c>
      <c r="BF462" s="196">
        <f>IF(N462="snížená",J462,0)</f>
        <v>0</v>
      </c>
      <c r="BG462" s="196">
        <f>IF(N462="zákl. přenesená",J462,0)</f>
        <v>0</v>
      </c>
      <c r="BH462" s="196">
        <f>IF(N462="sníž. přenesená",J462,0)</f>
        <v>0</v>
      </c>
      <c r="BI462" s="196">
        <f>IF(N462="nulová",J462,0)</f>
        <v>0</v>
      </c>
      <c r="BJ462" s="17" t="s">
        <v>141</v>
      </c>
      <c r="BK462" s="196">
        <f>ROUND(I462*H462,2)</f>
        <v>0</v>
      </c>
      <c r="BL462" s="17" t="s">
        <v>227</v>
      </c>
      <c r="BM462" s="195" t="s">
        <v>829</v>
      </c>
    </row>
    <row r="463" spans="1:65" s="14" customFormat="1" ht="11.25">
      <c r="B463" s="208"/>
      <c r="C463" s="209"/>
      <c r="D463" s="199" t="s">
        <v>143</v>
      </c>
      <c r="E463" s="209"/>
      <c r="F463" s="211" t="s">
        <v>830</v>
      </c>
      <c r="G463" s="209"/>
      <c r="H463" s="212">
        <v>35.353999999999999</v>
      </c>
      <c r="I463" s="213"/>
      <c r="J463" s="209"/>
      <c r="K463" s="209"/>
      <c r="L463" s="214"/>
      <c r="M463" s="215"/>
      <c r="N463" s="216"/>
      <c r="O463" s="216"/>
      <c r="P463" s="216"/>
      <c r="Q463" s="216"/>
      <c r="R463" s="216"/>
      <c r="S463" s="216"/>
      <c r="T463" s="217"/>
      <c r="AT463" s="218" t="s">
        <v>143</v>
      </c>
      <c r="AU463" s="218" t="s">
        <v>141</v>
      </c>
      <c r="AV463" s="14" t="s">
        <v>141</v>
      </c>
      <c r="AW463" s="14" t="s">
        <v>4</v>
      </c>
      <c r="AX463" s="14" t="s">
        <v>82</v>
      </c>
      <c r="AY463" s="218" t="s">
        <v>133</v>
      </c>
    </row>
    <row r="464" spans="1:65" s="2" customFormat="1" ht="24.2" customHeight="1">
      <c r="A464" s="34"/>
      <c r="B464" s="35"/>
      <c r="C464" s="183" t="s">
        <v>831</v>
      </c>
      <c r="D464" s="183" t="s">
        <v>136</v>
      </c>
      <c r="E464" s="184" t="s">
        <v>832</v>
      </c>
      <c r="F464" s="185" t="s">
        <v>833</v>
      </c>
      <c r="G464" s="186" t="s">
        <v>218</v>
      </c>
      <c r="H464" s="187">
        <v>20</v>
      </c>
      <c r="I464" s="188"/>
      <c r="J464" s="189">
        <f>ROUND(I464*H464,2)</f>
        <v>0</v>
      </c>
      <c r="K464" s="190"/>
      <c r="L464" s="39"/>
      <c r="M464" s="191" t="s">
        <v>1</v>
      </c>
      <c r="N464" s="192" t="s">
        <v>40</v>
      </c>
      <c r="O464" s="71"/>
      <c r="P464" s="193">
        <f>O464*H464</f>
        <v>0</v>
      </c>
      <c r="Q464" s="193">
        <v>2.0000000000000002E-5</v>
      </c>
      <c r="R464" s="193">
        <f>Q464*H464</f>
        <v>4.0000000000000002E-4</v>
      </c>
      <c r="S464" s="193">
        <v>0</v>
      </c>
      <c r="T464" s="194">
        <f>S464*H464</f>
        <v>0</v>
      </c>
      <c r="U464" s="34"/>
      <c r="V464" s="34"/>
      <c r="W464" s="34"/>
      <c r="X464" s="34"/>
      <c r="Y464" s="34"/>
      <c r="Z464" s="34"/>
      <c r="AA464" s="34"/>
      <c r="AB464" s="34"/>
      <c r="AC464" s="34"/>
      <c r="AD464" s="34"/>
      <c r="AE464" s="34"/>
      <c r="AR464" s="195" t="s">
        <v>227</v>
      </c>
      <c r="AT464" s="195" t="s">
        <v>136</v>
      </c>
      <c r="AU464" s="195" t="s">
        <v>141</v>
      </c>
      <c r="AY464" s="17" t="s">
        <v>133</v>
      </c>
      <c r="BE464" s="196">
        <f>IF(N464="základní",J464,0)</f>
        <v>0</v>
      </c>
      <c r="BF464" s="196">
        <f>IF(N464="snížená",J464,0)</f>
        <v>0</v>
      </c>
      <c r="BG464" s="196">
        <f>IF(N464="zákl. přenesená",J464,0)</f>
        <v>0</v>
      </c>
      <c r="BH464" s="196">
        <f>IF(N464="sníž. přenesená",J464,0)</f>
        <v>0</v>
      </c>
      <c r="BI464" s="196">
        <f>IF(N464="nulová",J464,0)</f>
        <v>0</v>
      </c>
      <c r="BJ464" s="17" t="s">
        <v>141</v>
      </c>
      <c r="BK464" s="196">
        <f>ROUND(I464*H464,2)</f>
        <v>0</v>
      </c>
      <c r="BL464" s="17" t="s">
        <v>227</v>
      </c>
      <c r="BM464" s="195" t="s">
        <v>834</v>
      </c>
    </row>
    <row r="465" spans="1:65" s="2" customFormat="1" ht="16.5" customHeight="1">
      <c r="A465" s="34"/>
      <c r="B465" s="35"/>
      <c r="C465" s="183" t="s">
        <v>835</v>
      </c>
      <c r="D465" s="183" t="s">
        <v>136</v>
      </c>
      <c r="E465" s="184" t="s">
        <v>836</v>
      </c>
      <c r="F465" s="185" t="s">
        <v>837</v>
      </c>
      <c r="G465" s="186" t="s">
        <v>218</v>
      </c>
      <c r="H465" s="187">
        <v>30.42</v>
      </c>
      <c r="I465" s="188"/>
      <c r="J465" s="189">
        <f>ROUND(I465*H465,2)</f>
        <v>0</v>
      </c>
      <c r="K465" s="190"/>
      <c r="L465" s="39"/>
      <c r="M465" s="191" t="s">
        <v>1</v>
      </c>
      <c r="N465" s="192" t="s">
        <v>40</v>
      </c>
      <c r="O465" s="71"/>
      <c r="P465" s="193">
        <f>O465*H465</f>
        <v>0</v>
      </c>
      <c r="Q465" s="193">
        <v>1.0000000000000001E-5</v>
      </c>
      <c r="R465" s="193">
        <f>Q465*H465</f>
        <v>3.0420000000000002E-4</v>
      </c>
      <c r="S465" s="193">
        <v>0</v>
      </c>
      <c r="T465" s="194">
        <f>S465*H465</f>
        <v>0</v>
      </c>
      <c r="U465" s="34"/>
      <c r="V465" s="34"/>
      <c r="W465" s="34"/>
      <c r="X465" s="34"/>
      <c r="Y465" s="34"/>
      <c r="Z465" s="34"/>
      <c r="AA465" s="34"/>
      <c r="AB465" s="34"/>
      <c r="AC465" s="34"/>
      <c r="AD465" s="34"/>
      <c r="AE465" s="34"/>
      <c r="AR465" s="195" t="s">
        <v>227</v>
      </c>
      <c r="AT465" s="195" t="s">
        <v>136</v>
      </c>
      <c r="AU465" s="195" t="s">
        <v>141</v>
      </c>
      <c r="AY465" s="17" t="s">
        <v>133</v>
      </c>
      <c r="BE465" s="196">
        <f>IF(N465="základní",J465,0)</f>
        <v>0</v>
      </c>
      <c r="BF465" s="196">
        <f>IF(N465="snížená",J465,0)</f>
        <v>0</v>
      </c>
      <c r="BG465" s="196">
        <f>IF(N465="zákl. přenesená",J465,0)</f>
        <v>0</v>
      </c>
      <c r="BH465" s="196">
        <f>IF(N465="sníž. přenesená",J465,0)</f>
        <v>0</v>
      </c>
      <c r="BI465" s="196">
        <f>IF(N465="nulová",J465,0)</f>
        <v>0</v>
      </c>
      <c r="BJ465" s="17" t="s">
        <v>141</v>
      </c>
      <c r="BK465" s="196">
        <f>ROUND(I465*H465,2)</f>
        <v>0</v>
      </c>
      <c r="BL465" s="17" t="s">
        <v>227</v>
      </c>
      <c r="BM465" s="195" t="s">
        <v>838</v>
      </c>
    </row>
    <row r="466" spans="1:65" s="13" customFormat="1" ht="11.25">
      <c r="B466" s="197"/>
      <c r="C466" s="198"/>
      <c r="D466" s="199" t="s">
        <v>143</v>
      </c>
      <c r="E466" s="200" t="s">
        <v>1</v>
      </c>
      <c r="F466" s="201" t="s">
        <v>150</v>
      </c>
      <c r="G466" s="198"/>
      <c r="H466" s="200" t="s">
        <v>1</v>
      </c>
      <c r="I466" s="202"/>
      <c r="J466" s="198"/>
      <c r="K466" s="198"/>
      <c r="L466" s="203"/>
      <c r="M466" s="204"/>
      <c r="N466" s="205"/>
      <c r="O466" s="205"/>
      <c r="P466" s="205"/>
      <c r="Q466" s="205"/>
      <c r="R466" s="205"/>
      <c r="S466" s="205"/>
      <c r="T466" s="206"/>
      <c r="AT466" s="207" t="s">
        <v>143</v>
      </c>
      <c r="AU466" s="207" t="s">
        <v>141</v>
      </c>
      <c r="AV466" s="13" t="s">
        <v>82</v>
      </c>
      <c r="AW466" s="13" t="s">
        <v>32</v>
      </c>
      <c r="AX466" s="13" t="s">
        <v>74</v>
      </c>
      <c r="AY466" s="207" t="s">
        <v>133</v>
      </c>
    </row>
    <row r="467" spans="1:65" s="14" customFormat="1" ht="11.25">
      <c r="B467" s="208"/>
      <c r="C467" s="209"/>
      <c r="D467" s="199" t="s">
        <v>143</v>
      </c>
      <c r="E467" s="210" t="s">
        <v>1</v>
      </c>
      <c r="F467" s="211" t="s">
        <v>793</v>
      </c>
      <c r="G467" s="209"/>
      <c r="H467" s="212">
        <v>14.2</v>
      </c>
      <c r="I467" s="213"/>
      <c r="J467" s="209"/>
      <c r="K467" s="209"/>
      <c r="L467" s="214"/>
      <c r="M467" s="215"/>
      <c r="N467" s="216"/>
      <c r="O467" s="216"/>
      <c r="P467" s="216"/>
      <c r="Q467" s="216"/>
      <c r="R467" s="216"/>
      <c r="S467" s="216"/>
      <c r="T467" s="217"/>
      <c r="AT467" s="218" t="s">
        <v>143</v>
      </c>
      <c r="AU467" s="218" t="s">
        <v>141</v>
      </c>
      <c r="AV467" s="14" t="s">
        <v>141</v>
      </c>
      <c r="AW467" s="14" t="s">
        <v>32</v>
      </c>
      <c r="AX467" s="14" t="s">
        <v>74</v>
      </c>
      <c r="AY467" s="218" t="s">
        <v>133</v>
      </c>
    </row>
    <row r="468" spans="1:65" s="13" customFormat="1" ht="11.25">
      <c r="B468" s="197"/>
      <c r="C468" s="198"/>
      <c r="D468" s="199" t="s">
        <v>143</v>
      </c>
      <c r="E468" s="200" t="s">
        <v>1</v>
      </c>
      <c r="F468" s="201" t="s">
        <v>148</v>
      </c>
      <c r="G468" s="198"/>
      <c r="H468" s="200" t="s">
        <v>1</v>
      </c>
      <c r="I468" s="202"/>
      <c r="J468" s="198"/>
      <c r="K468" s="198"/>
      <c r="L468" s="203"/>
      <c r="M468" s="204"/>
      <c r="N468" s="205"/>
      <c r="O468" s="205"/>
      <c r="P468" s="205"/>
      <c r="Q468" s="205"/>
      <c r="R468" s="205"/>
      <c r="S468" s="205"/>
      <c r="T468" s="206"/>
      <c r="AT468" s="207" t="s">
        <v>143</v>
      </c>
      <c r="AU468" s="207" t="s">
        <v>141</v>
      </c>
      <c r="AV468" s="13" t="s">
        <v>82</v>
      </c>
      <c r="AW468" s="13" t="s">
        <v>32</v>
      </c>
      <c r="AX468" s="13" t="s">
        <v>74</v>
      </c>
      <c r="AY468" s="207" t="s">
        <v>133</v>
      </c>
    </row>
    <row r="469" spans="1:65" s="14" customFormat="1" ht="11.25">
      <c r="B469" s="208"/>
      <c r="C469" s="209"/>
      <c r="D469" s="199" t="s">
        <v>143</v>
      </c>
      <c r="E469" s="210" t="s">
        <v>1</v>
      </c>
      <c r="F469" s="211" t="s">
        <v>794</v>
      </c>
      <c r="G469" s="209"/>
      <c r="H469" s="212">
        <v>16.22</v>
      </c>
      <c r="I469" s="213"/>
      <c r="J469" s="209"/>
      <c r="K469" s="209"/>
      <c r="L469" s="214"/>
      <c r="M469" s="215"/>
      <c r="N469" s="216"/>
      <c r="O469" s="216"/>
      <c r="P469" s="216"/>
      <c r="Q469" s="216"/>
      <c r="R469" s="216"/>
      <c r="S469" s="216"/>
      <c r="T469" s="217"/>
      <c r="AT469" s="218" t="s">
        <v>143</v>
      </c>
      <c r="AU469" s="218" t="s">
        <v>141</v>
      </c>
      <c r="AV469" s="14" t="s">
        <v>141</v>
      </c>
      <c r="AW469" s="14" t="s">
        <v>32</v>
      </c>
      <c r="AX469" s="14" t="s">
        <v>74</v>
      </c>
      <c r="AY469" s="218" t="s">
        <v>133</v>
      </c>
    </row>
    <row r="470" spans="1:65" s="15" customFormat="1" ht="11.25">
      <c r="B470" s="219"/>
      <c r="C470" s="220"/>
      <c r="D470" s="199" t="s">
        <v>143</v>
      </c>
      <c r="E470" s="221" t="s">
        <v>1</v>
      </c>
      <c r="F470" s="222" t="s">
        <v>152</v>
      </c>
      <c r="G470" s="220"/>
      <c r="H470" s="223">
        <v>30.419999999999998</v>
      </c>
      <c r="I470" s="224"/>
      <c r="J470" s="220"/>
      <c r="K470" s="220"/>
      <c r="L470" s="225"/>
      <c r="M470" s="226"/>
      <c r="N470" s="227"/>
      <c r="O470" s="227"/>
      <c r="P470" s="227"/>
      <c r="Q470" s="227"/>
      <c r="R470" s="227"/>
      <c r="S470" s="227"/>
      <c r="T470" s="228"/>
      <c r="AT470" s="229" t="s">
        <v>143</v>
      </c>
      <c r="AU470" s="229" t="s">
        <v>141</v>
      </c>
      <c r="AV470" s="15" t="s">
        <v>140</v>
      </c>
      <c r="AW470" s="15" t="s">
        <v>32</v>
      </c>
      <c r="AX470" s="15" t="s">
        <v>82</v>
      </c>
      <c r="AY470" s="229" t="s">
        <v>133</v>
      </c>
    </row>
    <row r="471" spans="1:65" s="2" customFormat="1" ht="24.2" customHeight="1">
      <c r="A471" s="34"/>
      <c r="B471" s="35"/>
      <c r="C471" s="230" t="s">
        <v>839</v>
      </c>
      <c r="D471" s="230" t="s">
        <v>271</v>
      </c>
      <c r="E471" s="231" t="s">
        <v>840</v>
      </c>
      <c r="F471" s="232" t="s">
        <v>841</v>
      </c>
      <c r="G471" s="233" t="s">
        <v>218</v>
      </c>
      <c r="H471" s="234">
        <v>31.027999999999999</v>
      </c>
      <c r="I471" s="235"/>
      <c r="J471" s="236">
        <f>ROUND(I471*H471,2)</f>
        <v>0</v>
      </c>
      <c r="K471" s="237"/>
      <c r="L471" s="238"/>
      <c r="M471" s="239" t="s">
        <v>1</v>
      </c>
      <c r="N471" s="240" t="s">
        <v>40</v>
      </c>
      <c r="O471" s="71"/>
      <c r="P471" s="193">
        <f>O471*H471</f>
        <v>0</v>
      </c>
      <c r="Q471" s="193">
        <v>2.2000000000000001E-4</v>
      </c>
      <c r="R471" s="193">
        <f>Q471*H471</f>
        <v>6.8261600000000004E-3</v>
      </c>
      <c r="S471" s="193">
        <v>0</v>
      </c>
      <c r="T471" s="194">
        <f>S471*H471</f>
        <v>0</v>
      </c>
      <c r="U471" s="34"/>
      <c r="V471" s="34"/>
      <c r="W471" s="34"/>
      <c r="X471" s="34"/>
      <c r="Y471" s="34"/>
      <c r="Z471" s="34"/>
      <c r="AA471" s="34"/>
      <c r="AB471" s="34"/>
      <c r="AC471" s="34"/>
      <c r="AD471" s="34"/>
      <c r="AE471" s="34"/>
      <c r="AR471" s="195" t="s">
        <v>274</v>
      </c>
      <c r="AT471" s="195" t="s">
        <v>271</v>
      </c>
      <c r="AU471" s="195" t="s">
        <v>141</v>
      </c>
      <c r="AY471" s="17" t="s">
        <v>133</v>
      </c>
      <c r="BE471" s="196">
        <f>IF(N471="základní",J471,0)</f>
        <v>0</v>
      </c>
      <c r="BF471" s="196">
        <f>IF(N471="snížená",J471,0)</f>
        <v>0</v>
      </c>
      <c r="BG471" s="196">
        <f>IF(N471="zákl. přenesená",J471,0)</f>
        <v>0</v>
      </c>
      <c r="BH471" s="196">
        <f>IF(N471="sníž. přenesená",J471,0)</f>
        <v>0</v>
      </c>
      <c r="BI471" s="196">
        <f>IF(N471="nulová",J471,0)</f>
        <v>0</v>
      </c>
      <c r="BJ471" s="17" t="s">
        <v>141</v>
      </c>
      <c r="BK471" s="196">
        <f>ROUND(I471*H471,2)</f>
        <v>0</v>
      </c>
      <c r="BL471" s="17" t="s">
        <v>227</v>
      </c>
      <c r="BM471" s="195" t="s">
        <v>842</v>
      </c>
    </row>
    <row r="472" spans="1:65" s="14" customFormat="1" ht="11.25">
      <c r="B472" s="208"/>
      <c r="C472" s="209"/>
      <c r="D472" s="199" t="s">
        <v>143</v>
      </c>
      <c r="E472" s="209"/>
      <c r="F472" s="211" t="s">
        <v>843</v>
      </c>
      <c r="G472" s="209"/>
      <c r="H472" s="212">
        <v>31.027999999999999</v>
      </c>
      <c r="I472" s="213"/>
      <c r="J472" s="209"/>
      <c r="K472" s="209"/>
      <c r="L472" s="214"/>
      <c r="M472" s="215"/>
      <c r="N472" s="216"/>
      <c r="O472" s="216"/>
      <c r="P472" s="216"/>
      <c r="Q472" s="216"/>
      <c r="R472" s="216"/>
      <c r="S472" s="216"/>
      <c r="T472" s="217"/>
      <c r="AT472" s="218" t="s">
        <v>143</v>
      </c>
      <c r="AU472" s="218" t="s">
        <v>141</v>
      </c>
      <c r="AV472" s="14" t="s">
        <v>141</v>
      </c>
      <c r="AW472" s="14" t="s">
        <v>4</v>
      </c>
      <c r="AX472" s="14" t="s">
        <v>82</v>
      </c>
      <c r="AY472" s="218" t="s">
        <v>133</v>
      </c>
    </row>
    <row r="473" spans="1:65" s="2" customFormat="1" ht="16.5" customHeight="1">
      <c r="A473" s="34"/>
      <c r="B473" s="35"/>
      <c r="C473" s="183" t="s">
        <v>844</v>
      </c>
      <c r="D473" s="183" t="s">
        <v>136</v>
      </c>
      <c r="E473" s="184" t="s">
        <v>845</v>
      </c>
      <c r="F473" s="185" t="s">
        <v>846</v>
      </c>
      <c r="G473" s="186" t="s">
        <v>218</v>
      </c>
      <c r="H473" s="187">
        <v>33.22</v>
      </c>
      <c r="I473" s="188"/>
      <c r="J473" s="189">
        <f>ROUND(I473*H473,2)</f>
        <v>0</v>
      </c>
      <c r="K473" s="190"/>
      <c r="L473" s="39"/>
      <c r="M473" s="191" t="s">
        <v>1</v>
      </c>
      <c r="N473" s="192" t="s">
        <v>40</v>
      </c>
      <c r="O473" s="71"/>
      <c r="P473" s="193">
        <f>O473*H473</f>
        <v>0</v>
      </c>
      <c r="Q473" s="193">
        <v>3.0000000000000001E-5</v>
      </c>
      <c r="R473" s="193">
        <f>Q473*H473</f>
        <v>9.9660000000000005E-4</v>
      </c>
      <c r="S473" s="193">
        <v>0</v>
      </c>
      <c r="T473" s="194">
        <f>S473*H473</f>
        <v>0</v>
      </c>
      <c r="U473" s="34"/>
      <c r="V473" s="34"/>
      <c r="W473" s="34"/>
      <c r="X473" s="34"/>
      <c r="Y473" s="34"/>
      <c r="Z473" s="34"/>
      <c r="AA473" s="34"/>
      <c r="AB473" s="34"/>
      <c r="AC473" s="34"/>
      <c r="AD473" s="34"/>
      <c r="AE473" s="34"/>
      <c r="AR473" s="195" t="s">
        <v>227</v>
      </c>
      <c r="AT473" s="195" t="s">
        <v>136</v>
      </c>
      <c r="AU473" s="195" t="s">
        <v>141</v>
      </c>
      <c r="AY473" s="17" t="s">
        <v>133</v>
      </c>
      <c r="BE473" s="196">
        <f>IF(N473="základní",J473,0)</f>
        <v>0</v>
      </c>
      <c r="BF473" s="196">
        <f>IF(N473="snížená",J473,0)</f>
        <v>0</v>
      </c>
      <c r="BG473" s="196">
        <f>IF(N473="zákl. přenesená",J473,0)</f>
        <v>0</v>
      </c>
      <c r="BH473" s="196">
        <f>IF(N473="sníž. přenesená",J473,0)</f>
        <v>0</v>
      </c>
      <c r="BI473" s="196">
        <f>IF(N473="nulová",J473,0)</f>
        <v>0</v>
      </c>
      <c r="BJ473" s="17" t="s">
        <v>141</v>
      </c>
      <c r="BK473" s="196">
        <f>ROUND(I473*H473,2)</f>
        <v>0</v>
      </c>
      <c r="BL473" s="17" t="s">
        <v>227</v>
      </c>
      <c r="BM473" s="195" t="s">
        <v>847</v>
      </c>
    </row>
    <row r="474" spans="1:65" s="13" customFormat="1" ht="11.25">
      <c r="B474" s="197"/>
      <c r="C474" s="198"/>
      <c r="D474" s="199" t="s">
        <v>143</v>
      </c>
      <c r="E474" s="200" t="s">
        <v>1</v>
      </c>
      <c r="F474" s="201" t="s">
        <v>848</v>
      </c>
      <c r="G474" s="198"/>
      <c r="H474" s="200" t="s">
        <v>1</v>
      </c>
      <c r="I474" s="202"/>
      <c r="J474" s="198"/>
      <c r="K474" s="198"/>
      <c r="L474" s="203"/>
      <c r="M474" s="204"/>
      <c r="N474" s="205"/>
      <c r="O474" s="205"/>
      <c r="P474" s="205"/>
      <c r="Q474" s="205"/>
      <c r="R474" s="205"/>
      <c r="S474" s="205"/>
      <c r="T474" s="206"/>
      <c r="AT474" s="207" t="s">
        <v>143</v>
      </c>
      <c r="AU474" s="207" t="s">
        <v>141</v>
      </c>
      <c r="AV474" s="13" t="s">
        <v>82</v>
      </c>
      <c r="AW474" s="13" t="s">
        <v>32</v>
      </c>
      <c r="AX474" s="13" t="s">
        <v>74</v>
      </c>
      <c r="AY474" s="207" t="s">
        <v>133</v>
      </c>
    </row>
    <row r="475" spans="1:65" s="13" customFormat="1" ht="11.25">
      <c r="B475" s="197"/>
      <c r="C475" s="198"/>
      <c r="D475" s="199" t="s">
        <v>143</v>
      </c>
      <c r="E475" s="200" t="s">
        <v>1</v>
      </c>
      <c r="F475" s="201" t="s">
        <v>148</v>
      </c>
      <c r="G475" s="198"/>
      <c r="H475" s="200" t="s">
        <v>1</v>
      </c>
      <c r="I475" s="202"/>
      <c r="J475" s="198"/>
      <c r="K475" s="198"/>
      <c r="L475" s="203"/>
      <c r="M475" s="204"/>
      <c r="N475" s="205"/>
      <c r="O475" s="205"/>
      <c r="P475" s="205"/>
      <c r="Q475" s="205"/>
      <c r="R475" s="205"/>
      <c r="S475" s="205"/>
      <c r="T475" s="206"/>
      <c r="AT475" s="207" t="s">
        <v>143</v>
      </c>
      <c r="AU475" s="207" t="s">
        <v>141</v>
      </c>
      <c r="AV475" s="13" t="s">
        <v>82</v>
      </c>
      <c r="AW475" s="13" t="s">
        <v>32</v>
      </c>
      <c r="AX475" s="13" t="s">
        <v>74</v>
      </c>
      <c r="AY475" s="207" t="s">
        <v>133</v>
      </c>
    </row>
    <row r="476" spans="1:65" s="14" customFormat="1" ht="11.25">
      <c r="B476" s="208"/>
      <c r="C476" s="209"/>
      <c r="D476" s="199" t="s">
        <v>143</v>
      </c>
      <c r="E476" s="210" t="s">
        <v>1</v>
      </c>
      <c r="F476" s="211" t="s">
        <v>849</v>
      </c>
      <c r="G476" s="209"/>
      <c r="H476" s="212">
        <v>19.02</v>
      </c>
      <c r="I476" s="213"/>
      <c r="J476" s="209"/>
      <c r="K476" s="209"/>
      <c r="L476" s="214"/>
      <c r="M476" s="215"/>
      <c r="N476" s="216"/>
      <c r="O476" s="216"/>
      <c r="P476" s="216"/>
      <c r="Q476" s="216"/>
      <c r="R476" s="216"/>
      <c r="S476" s="216"/>
      <c r="T476" s="217"/>
      <c r="AT476" s="218" t="s">
        <v>143</v>
      </c>
      <c r="AU476" s="218" t="s">
        <v>141</v>
      </c>
      <c r="AV476" s="14" t="s">
        <v>141</v>
      </c>
      <c r="AW476" s="14" t="s">
        <v>32</v>
      </c>
      <c r="AX476" s="14" t="s">
        <v>74</v>
      </c>
      <c r="AY476" s="218" t="s">
        <v>133</v>
      </c>
    </row>
    <row r="477" spans="1:65" s="13" customFormat="1" ht="11.25">
      <c r="B477" s="197"/>
      <c r="C477" s="198"/>
      <c r="D477" s="199" t="s">
        <v>143</v>
      </c>
      <c r="E477" s="200" t="s">
        <v>1</v>
      </c>
      <c r="F477" s="201" t="s">
        <v>150</v>
      </c>
      <c r="G477" s="198"/>
      <c r="H477" s="200" t="s">
        <v>1</v>
      </c>
      <c r="I477" s="202"/>
      <c r="J477" s="198"/>
      <c r="K477" s="198"/>
      <c r="L477" s="203"/>
      <c r="M477" s="204"/>
      <c r="N477" s="205"/>
      <c r="O477" s="205"/>
      <c r="P477" s="205"/>
      <c r="Q477" s="205"/>
      <c r="R477" s="205"/>
      <c r="S477" s="205"/>
      <c r="T477" s="206"/>
      <c r="AT477" s="207" t="s">
        <v>143</v>
      </c>
      <c r="AU477" s="207" t="s">
        <v>141</v>
      </c>
      <c r="AV477" s="13" t="s">
        <v>82</v>
      </c>
      <c r="AW477" s="13" t="s">
        <v>32</v>
      </c>
      <c r="AX477" s="13" t="s">
        <v>74</v>
      </c>
      <c r="AY477" s="207" t="s">
        <v>133</v>
      </c>
    </row>
    <row r="478" spans="1:65" s="14" customFormat="1" ht="11.25">
      <c r="B478" s="208"/>
      <c r="C478" s="209"/>
      <c r="D478" s="199" t="s">
        <v>143</v>
      </c>
      <c r="E478" s="210" t="s">
        <v>1</v>
      </c>
      <c r="F478" s="211" t="s">
        <v>850</v>
      </c>
      <c r="G478" s="209"/>
      <c r="H478" s="212">
        <v>14.2</v>
      </c>
      <c r="I478" s="213"/>
      <c r="J478" s="209"/>
      <c r="K478" s="209"/>
      <c r="L478" s="214"/>
      <c r="M478" s="215"/>
      <c r="N478" s="216"/>
      <c r="O478" s="216"/>
      <c r="P478" s="216"/>
      <c r="Q478" s="216"/>
      <c r="R478" s="216"/>
      <c r="S478" s="216"/>
      <c r="T478" s="217"/>
      <c r="AT478" s="218" t="s">
        <v>143</v>
      </c>
      <c r="AU478" s="218" t="s">
        <v>141</v>
      </c>
      <c r="AV478" s="14" t="s">
        <v>141</v>
      </c>
      <c r="AW478" s="14" t="s">
        <v>32</v>
      </c>
      <c r="AX478" s="14" t="s">
        <v>74</v>
      </c>
      <c r="AY478" s="218" t="s">
        <v>133</v>
      </c>
    </row>
    <row r="479" spans="1:65" s="15" customFormat="1" ht="11.25">
      <c r="B479" s="219"/>
      <c r="C479" s="220"/>
      <c r="D479" s="199" t="s">
        <v>143</v>
      </c>
      <c r="E479" s="221" t="s">
        <v>1</v>
      </c>
      <c r="F479" s="222" t="s">
        <v>152</v>
      </c>
      <c r="G479" s="220"/>
      <c r="H479" s="223">
        <v>33.22</v>
      </c>
      <c r="I479" s="224"/>
      <c r="J479" s="220"/>
      <c r="K479" s="220"/>
      <c r="L479" s="225"/>
      <c r="M479" s="226"/>
      <c r="N479" s="227"/>
      <c r="O479" s="227"/>
      <c r="P479" s="227"/>
      <c r="Q479" s="227"/>
      <c r="R479" s="227"/>
      <c r="S479" s="227"/>
      <c r="T479" s="228"/>
      <c r="AT479" s="229" t="s">
        <v>143</v>
      </c>
      <c r="AU479" s="229" t="s">
        <v>141</v>
      </c>
      <c r="AV479" s="15" t="s">
        <v>140</v>
      </c>
      <c r="AW479" s="15" t="s">
        <v>32</v>
      </c>
      <c r="AX479" s="15" t="s">
        <v>82</v>
      </c>
      <c r="AY479" s="229" t="s">
        <v>133</v>
      </c>
    </row>
    <row r="480" spans="1:65" s="2" customFormat="1" ht="24.2" customHeight="1">
      <c r="A480" s="34"/>
      <c r="B480" s="35"/>
      <c r="C480" s="183" t="s">
        <v>851</v>
      </c>
      <c r="D480" s="183" t="s">
        <v>136</v>
      </c>
      <c r="E480" s="184" t="s">
        <v>852</v>
      </c>
      <c r="F480" s="185" t="s">
        <v>853</v>
      </c>
      <c r="G480" s="186" t="s">
        <v>230</v>
      </c>
      <c r="H480" s="187">
        <v>0.252</v>
      </c>
      <c r="I480" s="188"/>
      <c r="J480" s="189">
        <f>ROUND(I480*H480,2)</f>
        <v>0</v>
      </c>
      <c r="K480" s="190"/>
      <c r="L480" s="39"/>
      <c r="M480" s="191" t="s">
        <v>1</v>
      </c>
      <c r="N480" s="192" t="s">
        <v>40</v>
      </c>
      <c r="O480" s="71"/>
      <c r="P480" s="193">
        <f>O480*H480</f>
        <v>0</v>
      </c>
      <c r="Q480" s="193">
        <v>0</v>
      </c>
      <c r="R480" s="193">
        <f>Q480*H480</f>
        <v>0</v>
      </c>
      <c r="S480" s="193">
        <v>0</v>
      </c>
      <c r="T480" s="194">
        <f>S480*H480</f>
        <v>0</v>
      </c>
      <c r="U480" s="34"/>
      <c r="V480" s="34"/>
      <c r="W480" s="34"/>
      <c r="X480" s="34"/>
      <c r="Y480" s="34"/>
      <c r="Z480" s="34"/>
      <c r="AA480" s="34"/>
      <c r="AB480" s="34"/>
      <c r="AC480" s="34"/>
      <c r="AD480" s="34"/>
      <c r="AE480" s="34"/>
      <c r="AR480" s="195" t="s">
        <v>227</v>
      </c>
      <c r="AT480" s="195" t="s">
        <v>136</v>
      </c>
      <c r="AU480" s="195" t="s">
        <v>141</v>
      </c>
      <c r="AY480" s="17" t="s">
        <v>133</v>
      </c>
      <c r="BE480" s="196">
        <f>IF(N480="základní",J480,0)</f>
        <v>0</v>
      </c>
      <c r="BF480" s="196">
        <f>IF(N480="snížená",J480,0)</f>
        <v>0</v>
      </c>
      <c r="BG480" s="196">
        <f>IF(N480="zákl. přenesená",J480,0)</f>
        <v>0</v>
      </c>
      <c r="BH480" s="196">
        <f>IF(N480="sníž. přenesená",J480,0)</f>
        <v>0</v>
      </c>
      <c r="BI480" s="196">
        <f>IF(N480="nulová",J480,0)</f>
        <v>0</v>
      </c>
      <c r="BJ480" s="17" t="s">
        <v>141</v>
      </c>
      <c r="BK480" s="196">
        <f>ROUND(I480*H480,2)</f>
        <v>0</v>
      </c>
      <c r="BL480" s="17" t="s">
        <v>227</v>
      </c>
      <c r="BM480" s="195" t="s">
        <v>854</v>
      </c>
    </row>
    <row r="481" spans="1:65" s="2" customFormat="1" ht="24.2" customHeight="1">
      <c r="A481" s="34"/>
      <c r="B481" s="35"/>
      <c r="C481" s="183" t="s">
        <v>855</v>
      </c>
      <c r="D481" s="183" t="s">
        <v>136</v>
      </c>
      <c r="E481" s="184" t="s">
        <v>856</v>
      </c>
      <c r="F481" s="185" t="s">
        <v>857</v>
      </c>
      <c r="G481" s="186" t="s">
        <v>230</v>
      </c>
      <c r="H481" s="187">
        <v>0.252</v>
      </c>
      <c r="I481" s="188"/>
      <c r="J481" s="189">
        <f>ROUND(I481*H481,2)</f>
        <v>0</v>
      </c>
      <c r="K481" s="190"/>
      <c r="L481" s="39"/>
      <c r="M481" s="191" t="s">
        <v>1</v>
      </c>
      <c r="N481" s="192" t="s">
        <v>40</v>
      </c>
      <c r="O481" s="71"/>
      <c r="P481" s="193">
        <f>O481*H481</f>
        <v>0</v>
      </c>
      <c r="Q481" s="193">
        <v>0</v>
      </c>
      <c r="R481" s="193">
        <f>Q481*H481</f>
        <v>0</v>
      </c>
      <c r="S481" s="193">
        <v>0</v>
      </c>
      <c r="T481" s="194">
        <f>S481*H481</f>
        <v>0</v>
      </c>
      <c r="U481" s="34"/>
      <c r="V481" s="34"/>
      <c r="W481" s="34"/>
      <c r="X481" s="34"/>
      <c r="Y481" s="34"/>
      <c r="Z481" s="34"/>
      <c r="AA481" s="34"/>
      <c r="AB481" s="34"/>
      <c r="AC481" s="34"/>
      <c r="AD481" s="34"/>
      <c r="AE481" s="34"/>
      <c r="AR481" s="195" t="s">
        <v>227</v>
      </c>
      <c r="AT481" s="195" t="s">
        <v>136</v>
      </c>
      <c r="AU481" s="195" t="s">
        <v>141</v>
      </c>
      <c r="AY481" s="17" t="s">
        <v>133</v>
      </c>
      <c r="BE481" s="196">
        <f>IF(N481="základní",J481,0)</f>
        <v>0</v>
      </c>
      <c r="BF481" s="196">
        <f>IF(N481="snížená",J481,0)</f>
        <v>0</v>
      </c>
      <c r="BG481" s="196">
        <f>IF(N481="zákl. přenesená",J481,0)</f>
        <v>0</v>
      </c>
      <c r="BH481" s="196">
        <f>IF(N481="sníž. přenesená",J481,0)</f>
        <v>0</v>
      </c>
      <c r="BI481" s="196">
        <f>IF(N481="nulová",J481,0)</f>
        <v>0</v>
      </c>
      <c r="BJ481" s="17" t="s">
        <v>141</v>
      </c>
      <c r="BK481" s="196">
        <f>ROUND(I481*H481,2)</f>
        <v>0</v>
      </c>
      <c r="BL481" s="17" t="s">
        <v>227</v>
      </c>
      <c r="BM481" s="195" t="s">
        <v>858</v>
      </c>
    </row>
    <row r="482" spans="1:65" s="12" customFormat="1" ht="22.9" customHeight="1">
      <c r="B482" s="167"/>
      <c r="C482" s="168"/>
      <c r="D482" s="169" t="s">
        <v>73</v>
      </c>
      <c r="E482" s="181" t="s">
        <v>859</v>
      </c>
      <c r="F482" s="181" t="s">
        <v>860</v>
      </c>
      <c r="G482" s="168"/>
      <c r="H482" s="168"/>
      <c r="I482" s="171"/>
      <c r="J482" s="182">
        <f>BK482</f>
        <v>0</v>
      </c>
      <c r="K482" s="168"/>
      <c r="L482" s="173"/>
      <c r="M482" s="174"/>
      <c r="N482" s="175"/>
      <c r="O482" s="175"/>
      <c r="P482" s="176">
        <f>SUM(P483:P516)</f>
        <v>0</v>
      </c>
      <c r="Q482" s="175"/>
      <c r="R482" s="176">
        <f>SUM(R483:R516)</f>
        <v>0.56902150000000007</v>
      </c>
      <c r="S482" s="175"/>
      <c r="T482" s="177">
        <f>SUM(T483:T516)</f>
        <v>3.6000000000000002E-4</v>
      </c>
      <c r="AR482" s="178" t="s">
        <v>141</v>
      </c>
      <c r="AT482" s="179" t="s">
        <v>73</v>
      </c>
      <c r="AU482" s="179" t="s">
        <v>82</v>
      </c>
      <c r="AY482" s="178" t="s">
        <v>133</v>
      </c>
      <c r="BK482" s="180">
        <f>SUM(BK483:BK516)</f>
        <v>0</v>
      </c>
    </row>
    <row r="483" spans="1:65" s="2" customFormat="1" ht="16.5" customHeight="1">
      <c r="A483" s="34"/>
      <c r="B483" s="35"/>
      <c r="C483" s="183" t="s">
        <v>861</v>
      </c>
      <c r="D483" s="183" t="s">
        <v>136</v>
      </c>
      <c r="E483" s="184" t="s">
        <v>862</v>
      </c>
      <c r="F483" s="185" t="s">
        <v>863</v>
      </c>
      <c r="G483" s="186" t="s">
        <v>139</v>
      </c>
      <c r="H483" s="187">
        <v>16.600000000000001</v>
      </c>
      <c r="I483" s="188"/>
      <c r="J483" s="189">
        <f>ROUND(I483*H483,2)</f>
        <v>0</v>
      </c>
      <c r="K483" s="190"/>
      <c r="L483" s="39"/>
      <c r="M483" s="191" t="s">
        <v>1</v>
      </c>
      <c r="N483" s="192" t="s">
        <v>40</v>
      </c>
      <c r="O483" s="71"/>
      <c r="P483" s="193">
        <f>O483*H483</f>
        <v>0</v>
      </c>
      <c r="Q483" s="193">
        <v>0</v>
      </c>
      <c r="R483" s="193">
        <f>Q483*H483</f>
        <v>0</v>
      </c>
      <c r="S483" s="193">
        <v>0</v>
      </c>
      <c r="T483" s="194">
        <f>S483*H483</f>
        <v>0</v>
      </c>
      <c r="U483" s="34"/>
      <c r="V483" s="34"/>
      <c r="W483" s="34"/>
      <c r="X483" s="34"/>
      <c r="Y483" s="34"/>
      <c r="Z483" s="34"/>
      <c r="AA483" s="34"/>
      <c r="AB483" s="34"/>
      <c r="AC483" s="34"/>
      <c r="AD483" s="34"/>
      <c r="AE483" s="34"/>
      <c r="AR483" s="195" t="s">
        <v>227</v>
      </c>
      <c r="AT483" s="195" t="s">
        <v>136</v>
      </c>
      <c r="AU483" s="195" t="s">
        <v>141</v>
      </c>
      <c r="AY483" s="17" t="s">
        <v>133</v>
      </c>
      <c r="BE483" s="196">
        <f>IF(N483="základní",J483,0)</f>
        <v>0</v>
      </c>
      <c r="BF483" s="196">
        <f>IF(N483="snížená",J483,0)</f>
        <v>0</v>
      </c>
      <c r="BG483" s="196">
        <f>IF(N483="zákl. přenesená",J483,0)</f>
        <v>0</v>
      </c>
      <c r="BH483" s="196">
        <f>IF(N483="sníž. přenesená",J483,0)</f>
        <v>0</v>
      </c>
      <c r="BI483" s="196">
        <f>IF(N483="nulová",J483,0)</f>
        <v>0</v>
      </c>
      <c r="BJ483" s="17" t="s">
        <v>141</v>
      </c>
      <c r="BK483" s="196">
        <f>ROUND(I483*H483,2)</f>
        <v>0</v>
      </c>
      <c r="BL483" s="17" t="s">
        <v>227</v>
      </c>
      <c r="BM483" s="195" t="s">
        <v>864</v>
      </c>
    </row>
    <row r="484" spans="1:65" s="2" customFormat="1" ht="16.5" customHeight="1">
      <c r="A484" s="34"/>
      <c r="B484" s="35"/>
      <c r="C484" s="183" t="s">
        <v>865</v>
      </c>
      <c r="D484" s="183" t="s">
        <v>136</v>
      </c>
      <c r="E484" s="184" t="s">
        <v>866</v>
      </c>
      <c r="F484" s="185" t="s">
        <v>867</v>
      </c>
      <c r="G484" s="186" t="s">
        <v>139</v>
      </c>
      <c r="H484" s="187">
        <v>16.600000000000001</v>
      </c>
      <c r="I484" s="188"/>
      <c r="J484" s="189">
        <f>ROUND(I484*H484,2)</f>
        <v>0</v>
      </c>
      <c r="K484" s="190"/>
      <c r="L484" s="39"/>
      <c r="M484" s="191" t="s">
        <v>1</v>
      </c>
      <c r="N484" s="192" t="s">
        <v>40</v>
      </c>
      <c r="O484" s="71"/>
      <c r="P484" s="193">
        <f>O484*H484</f>
        <v>0</v>
      </c>
      <c r="Q484" s="193">
        <v>2.9999999999999997E-4</v>
      </c>
      <c r="R484" s="193">
        <f>Q484*H484</f>
        <v>4.9800000000000001E-3</v>
      </c>
      <c r="S484" s="193">
        <v>0</v>
      </c>
      <c r="T484" s="194">
        <f>S484*H484</f>
        <v>0</v>
      </c>
      <c r="U484" s="34"/>
      <c r="V484" s="34"/>
      <c r="W484" s="34"/>
      <c r="X484" s="34"/>
      <c r="Y484" s="34"/>
      <c r="Z484" s="34"/>
      <c r="AA484" s="34"/>
      <c r="AB484" s="34"/>
      <c r="AC484" s="34"/>
      <c r="AD484" s="34"/>
      <c r="AE484" s="34"/>
      <c r="AR484" s="195" t="s">
        <v>227</v>
      </c>
      <c r="AT484" s="195" t="s">
        <v>136</v>
      </c>
      <c r="AU484" s="195" t="s">
        <v>141</v>
      </c>
      <c r="AY484" s="17" t="s">
        <v>133</v>
      </c>
      <c r="BE484" s="196">
        <f>IF(N484="základní",J484,0)</f>
        <v>0</v>
      </c>
      <c r="BF484" s="196">
        <f>IF(N484="snížená",J484,0)</f>
        <v>0</v>
      </c>
      <c r="BG484" s="196">
        <f>IF(N484="zákl. přenesená",J484,0)</f>
        <v>0</v>
      </c>
      <c r="BH484" s="196">
        <f>IF(N484="sníž. přenesená",J484,0)</f>
        <v>0</v>
      </c>
      <c r="BI484" s="196">
        <f>IF(N484="nulová",J484,0)</f>
        <v>0</v>
      </c>
      <c r="BJ484" s="17" t="s">
        <v>141</v>
      </c>
      <c r="BK484" s="196">
        <f>ROUND(I484*H484,2)</f>
        <v>0</v>
      </c>
      <c r="BL484" s="17" t="s">
        <v>227</v>
      </c>
      <c r="BM484" s="195" t="s">
        <v>868</v>
      </c>
    </row>
    <row r="485" spans="1:65" s="2" customFormat="1" ht="24.2" customHeight="1">
      <c r="A485" s="34"/>
      <c r="B485" s="35"/>
      <c r="C485" s="183" t="s">
        <v>869</v>
      </c>
      <c r="D485" s="183" t="s">
        <v>136</v>
      </c>
      <c r="E485" s="184" t="s">
        <v>870</v>
      </c>
      <c r="F485" s="185" t="s">
        <v>871</v>
      </c>
      <c r="G485" s="186" t="s">
        <v>179</v>
      </c>
      <c r="H485" s="187">
        <v>2</v>
      </c>
      <c r="I485" s="188"/>
      <c r="J485" s="189">
        <f>ROUND(I485*H485,2)</f>
        <v>0</v>
      </c>
      <c r="K485" s="190"/>
      <c r="L485" s="39"/>
      <c r="M485" s="191" t="s">
        <v>1</v>
      </c>
      <c r="N485" s="192" t="s">
        <v>40</v>
      </c>
      <c r="O485" s="71"/>
      <c r="P485" s="193">
        <f>O485*H485</f>
        <v>0</v>
      </c>
      <c r="Q485" s="193">
        <v>2.1000000000000001E-4</v>
      </c>
      <c r="R485" s="193">
        <f>Q485*H485</f>
        <v>4.2000000000000002E-4</v>
      </c>
      <c r="S485" s="193">
        <v>0</v>
      </c>
      <c r="T485" s="194">
        <f>S485*H485</f>
        <v>0</v>
      </c>
      <c r="U485" s="34"/>
      <c r="V485" s="34"/>
      <c r="W485" s="34"/>
      <c r="X485" s="34"/>
      <c r="Y485" s="34"/>
      <c r="Z485" s="34"/>
      <c r="AA485" s="34"/>
      <c r="AB485" s="34"/>
      <c r="AC485" s="34"/>
      <c r="AD485" s="34"/>
      <c r="AE485" s="34"/>
      <c r="AR485" s="195" t="s">
        <v>227</v>
      </c>
      <c r="AT485" s="195" t="s">
        <v>136</v>
      </c>
      <c r="AU485" s="195" t="s">
        <v>141</v>
      </c>
      <c r="AY485" s="17" t="s">
        <v>133</v>
      </c>
      <c r="BE485" s="196">
        <f>IF(N485="základní",J485,0)</f>
        <v>0</v>
      </c>
      <c r="BF485" s="196">
        <f>IF(N485="snížená",J485,0)</f>
        <v>0</v>
      </c>
      <c r="BG485" s="196">
        <f>IF(N485="zákl. přenesená",J485,0)</f>
        <v>0</v>
      </c>
      <c r="BH485" s="196">
        <f>IF(N485="sníž. přenesená",J485,0)</f>
        <v>0</v>
      </c>
      <c r="BI485" s="196">
        <f>IF(N485="nulová",J485,0)</f>
        <v>0</v>
      </c>
      <c r="BJ485" s="17" t="s">
        <v>141</v>
      </c>
      <c r="BK485" s="196">
        <f>ROUND(I485*H485,2)</f>
        <v>0</v>
      </c>
      <c r="BL485" s="17" t="s">
        <v>227</v>
      </c>
      <c r="BM485" s="195" t="s">
        <v>872</v>
      </c>
    </row>
    <row r="486" spans="1:65" s="13" customFormat="1" ht="11.25">
      <c r="B486" s="197"/>
      <c r="C486" s="198"/>
      <c r="D486" s="199" t="s">
        <v>143</v>
      </c>
      <c r="E486" s="200" t="s">
        <v>1</v>
      </c>
      <c r="F486" s="201" t="s">
        <v>873</v>
      </c>
      <c r="G486" s="198"/>
      <c r="H486" s="200" t="s">
        <v>1</v>
      </c>
      <c r="I486" s="202"/>
      <c r="J486" s="198"/>
      <c r="K486" s="198"/>
      <c r="L486" s="203"/>
      <c r="M486" s="204"/>
      <c r="N486" s="205"/>
      <c r="O486" s="205"/>
      <c r="P486" s="205"/>
      <c r="Q486" s="205"/>
      <c r="R486" s="205"/>
      <c r="S486" s="205"/>
      <c r="T486" s="206"/>
      <c r="AT486" s="207" t="s">
        <v>143</v>
      </c>
      <c r="AU486" s="207" t="s">
        <v>141</v>
      </c>
      <c r="AV486" s="13" t="s">
        <v>82</v>
      </c>
      <c r="AW486" s="13" t="s">
        <v>32</v>
      </c>
      <c r="AX486" s="13" t="s">
        <v>74</v>
      </c>
      <c r="AY486" s="207" t="s">
        <v>133</v>
      </c>
    </row>
    <row r="487" spans="1:65" s="14" customFormat="1" ht="11.25">
      <c r="B487" s="208"/>
      <c r="C487" s="209"/>
      <c r="D487" s="199" t="s">
        <v>143</v>
      </c>
      <c r="E487" s="210" t="s">
        <v>1</v>
      </c>
      <c r="F487" s="211" t="s">
        <v>141</v>
      </c>
      <c r="G487" s="209"/>
      <c r="H487" s="212">
        <v>2</v>
      </c>
      <c r="I487" s="213"/>
      <c r="J487" s="209"/>
      <c r="K487" s="209"/>
      <c r="L487" s="214"/>
      <c r="M487" s="215"/>
      <c r="N487" s="216"/>
      <c r="O487" s="216"/>
      <c r="P487" s="216"/>
      <c r="Q487" s="216"/>
      <c r="R487" s="216"/>
      <c r="S487" s="216"/>
      <c r="T487" s="217"/>
      <c r="AT487" s="218" t="s">
        <v>143</v>
      </c>
      <c r="AU487" s="218" t="s">
        <v>141</v>
      </c>
      <c r="AV487" s="14" t="s">
        <v>141</v>
      </c>
      <c r="AW487" s="14" t="s">
        <v>32</v>
      </c>
      <c r="AX487" s="14" t="s">
        <v>82</v>
      </c>
      <c r="AY487" s="218" t="s">
        <v>133</v>
      </c>
    </row>
    <row r="488" spans="1:65" s="2" customFormat="1" ht="33" customHeight="1">
      <c r="A488" s="34"/>
      <c r="B488" s="35"/>
      <c r="C488" s="183" t="s">
        <v>874</v>
      </c>
      <c r="D488" s="183" t="s">
        <v>136</v>
      </c>
      <c r="E488" s="184" t="s">
        <v>875</v>
      </c>
      <c r="F488" s="185" t="s">
        <v>876</v>
      </c>
      <c r="G488" s="186" t="s">
        <v>139</v>
      </c>
      <c r="H488" s="187">
        <v>16.600000000000001</v>
      </c>
      <c r="I488" s="188"/>
      <c r="J488" s="189">
        <f>ROUND(I488*H488,2)</f>
        <v>0</v>
      </c>
      <c r="K488" s="190"/>
      <c r="L488" s="39"/>
      <c r="M488" s="191" t="s">
        <v>1</v>
      </c>
      <c r="N488" s="192" t="s">
        <v>40</v>
      </c>
      <c r="O488" s="71"/>
      <c r="P488" s="193">
        <f>O488*H488</f>
        <v>0</v>
      </c>
      <c r="Q488" s="193">
        <v>9.0900000000000009E-3</v>
      </c>
      <c r="R488" s="193">
        <f>Q488*H488</f>
        <v>0.15089400000000003</v>
      </c>
      <c r="S488" s="193">
        <v>0</v>
      </c>
      <c r="T488" s="194">
        <f>S488*H488</f>
        <v>0</v>
      </c>
      <c r="U488" s="34"/>
      <c r="V488" s="34"/>
      <c r="W488" s="34"/>
      <c r="X488" s="34"/>
      <c r="Y488" s="34"/>
      <c r="Z488" s="34"/>
      <c r="AA488" s="34"/>
      <c r="AB488" s="34"/>
      <c r="AC488" s="34"/>
      <c r="AD488" s="34"/>
      <c r="AE488" s="34"/>
      <c r="AR488" s="195" t="s">
        <v>227</v>
      </c>
      <c r="AT488" s="195" t="s">
        <v>136</v>
      </c>
      <c r="AU488" s="195" t="s">
        <v>141</v>
      </c>
      <c r="AY488" s="17" t="s">
        <v>133</v>
      </c>
      <c r="BE488" s="196">
        <f>IF(N488="základní",J488,0)</f>
        <v>0</v>
      </c>
      <c r="BF488" s="196">
        <f>IF(N488="snížená",J488,0)</f>
        <v>0</v>
      </c>
      <c r="BG488" s="196">
        <f>IF(N488="zákl. přenesená",J488,0)</f>
        <v>0</v>
      </c>
      <c r="BH488" s="196">
        <f>IF(N488="sníž. přenesená",J488,0)</f>
        <v>0</v>
      </c>
      <c r="BI488" s="196">
        <f>IF(N488="nulová",J488,0)</f>
        <v>0</v>
      </c>
      <c r="BJ488" s="17" t="s">
        <v>141</v>
      </c>
      <c r="BK488" s="196">
        <f>ROUND(I488*H488,2)</f>
        <v>0</v>
      </c>
      <c r="BL488" s="17" t="s">
        <v>227</v>
      </c>
      <c r="BM488" s="195" t="s">
        <v>877</v>
      </c>
    </row>
    <row r="489" spans="1:65" s="13" customFormat="1" ht="11.25">
      <c r="B489" s="197"/>
      <c r="C489" s="198"/>
      <c r="D489" s="199" t="s">
        <v>143</v>
      </c>
      <c r="E489" s="200" t="s">
        <v>1</v>
      </c>
      <c r="F489" s="201" t="s">
        <v>878</v>
      </c>
      <c r="G489" s="198"/>
      <c r="H489" s="200" t="s">
        <v>1</v>
      </c>
      <c r="I489" s="202"/>
      <c r="J489" s="198"/>
      <c r="K489" s="198"/>
      <c r="L489" s="203"/>
      <c r="M489" s="204"/>
      <c r="N489" s="205"/>
      <c r="O489" s="205"/>
      <c r="P489" s="205"/>
      <c r="Q489" s="205"/>
      <c r="R489" s="205"/>
      <c r="S489" s="205"/>
      <c r="T489" s="206"/>
      <c r="AT489" s="207" t="s">
        <v>143</v>
      </c>
      <c r="AU489" s="207" t="s">
        <v>141</v>
      </c>
      <c r="AV489" s="13" t="s">
        <v>82</v>
      </c>
      <c r="AW489" s="13" t="s">
        <v>32</v>
      </c>
      <c r="AX489" s="13" t="s">
        <v>74</v>
      </c>
      <c r="AY489" s="207" t="s">
        <v>133</v>
      </c>
    </row>
    <row r="490" spans="1:65" s="14" customFormat="1" ht="11.25">
      <c r="B490" s="208"/>
      <c r="C490" s="209"/>
      <c r="D490" s="199" t="s">
        <v>143</v>
      </c>
      <c r="E490" s="210" t="s">
        <v>1</v>
      </c>
      <c r="F490" s="211" t="s">
        <v>161</v>
      </c>
      <c r="G490" s="209"/>
      <c r="H490" s="212">
        <v>16.600000000000001</v>
      </c>
      <c r="I490" s="213"/>
      <c r="J490" s="209"/>
      <c r="K490" s="209"/>
      <c r="L490" s="214"/>
      <c r="M490" s="215"/>
      <c r="N490" s="216"/>
      <c r="O490" s="216"/>
      <c r="P490" s="216"/>
      <c r="Q490" s="216"/>
      <c r="R490" s="216"/>
      <c r="S490" s="216"/>
      <c r="T490" s="217"/>
      <c r="AT490" s="218" t="s">
        <v>143</v>
      </c>
      <c r="AU490" s="218" t="s">
        <v>141</v>
      </c>
      <c r="AV490" s="14" t="s">
        <v>141</v>
      </c>
      <c r="AW490" s="14" t="s">
        <v>32</v>
      </c>
      <c r="AX490" s="14" t="s">
        <v>82</v>
      </c>
      <c r="AY490" s="218" t="s">
        <v>133</v>
      </c>
    </row>
    <row r="491" spans="1:65" s="2" customFormat="1" ht="24.2" customHeight="1">
      <c r="A491" s="34"/>
      <c r="B491" s="35"/>
      <c r="C491" s="230" t="s">
        <v>879</v>
      </c>
      <c r="D491" s="230" t="s">
        <v>271</v>
      </c>
      <c r="E491" s="231" t="s">
        <v>751</v>
      </c>
      <c r="F491" s="232" t="s">
        <v>752</v>
      </c>
      <c r="G491" s="233" t="s">
        <v>139</v>
      </c>
      <c r="H491" s="234">
        <v>16.600000000000001</v>
      </c>
      <c r="I491" s="235"/>
      <c r="J491" s="236">
        <f>ROUND(I491*H491,2)</f>
        <v>0</v>
      </c>
      <c r="K491" s="237"/>
      <c r="L491" s="238"/>
      <c r="M491" s="239" t="s">
        <v>1</v>
      </c>
      <c r="N491" s="240" t="s">
        <v>40</v>
      </c>
      <c r="O491" s="71"/>
      <c r="P491" s="193">
        <f>O491*H491</f>
        <v>0</v>
      </c>
      <c r="Q491" s="193">
        <v>2.3699999999999999E-2</v>
      </c>
      <c r="R491" s="193">
        <f>Q491*H491</f>
        <v>0.39341999999999999</v>
      </c>
      <c r="S491" s="193">
        <v>0</v>
      </c>
      <c r="T491" s="194">
        <f>S491*H491</f>
        <v>0</v>
      </c>
      <c r="U491" s="34"/>
      <c r="V491" s="34"/>
      <c r="W491" s="34"/>
      <c r="X491" s="34"/>
      <c r="Y491" s="34"/>
      <c r="Z491" s="34"/>
      <c r="AA491" s="34"/>
      <c r="AB491" s="34"/>
      <c r="AC491" s="34"/>
      <c r="AD491" s="34"/>
      <c r="AE491" s="34"/>
      <c r="AR491" s="195" t="s">
        <v>274</v>
      </c>
      <c r="AT491" s="195" t="s">
        <v>271</v>
      </c>
      <c r="AU491" s="195" t="s">
        <v>141</v>
      </c>
      <c r="AY491" s="17" t="s">
        <v>133</v>
      </c>
      <c r="BE491" s="196">
        <f>IF(N491="základní",J491,0)</f>
        <v>0</v>
      </c>
      <c r="BF491" s="196">
        <f>IF(N491="snížená",J491,0)</f>
        <v>0</v>
      </c>
      <c r="BG491" s="196">
        <f>IF(N491="zákl. přenesená",J491,0)</f>
        <v>0</v>
      </c>
      <c r="BH491" s="196">
        <f>IF(N491="sníž. přenesená",J491,0)</f>
        <v>0</v>
      </c>
      <c r="BI491" s="196">
        <f>IF(N491="nulová",J491,0)</f>
        <v>0</v>
      </c>
      <c r="BJ491" s="17" t="s">
        <v>141</v>
      </c>
      <c r="BK491" s="196">
        <f>ROUND(I491*H491,2)</f>
        <v>0</v>
      </c>
      <c r="BL491" s="17" t="s">
        <v>227</v>
      </c>
      <c r="BM491" s="195" t="s">
        <v>880</v>
      </c>
    </row>
    <row r="492" spans="1:65" s="2" customFormat="1" ht="24.2" customHeight="1">
      <c r="A492" s="34"/>
      <c r="B492" s="35"/>
      <c r="C492" s="183" t="s">
        <v>881</v>
      </c>
      <c r="D492" s="183" t="s">
        <v>136</v>
      </c>
      <c r="E492" s="184" t="s">
        <v>882</v>
      </c>
      <c r="F492" s="185" t="s">
        <v>883</v>
      </c>
      <c r="G492" s="186" t="s">
        <v>139</v>
      </c>
      <c r="H492" s="187">
        <v>0.75</v>
      </c>
      <c r="I492" s="188"/>
      <c r="J492" s="189">
        <f>ROUND(I492*H492,2)</f>
        <v>0</v>
      </c>
      <c r="K492" s="190"/>
      <c r="L492" s="39"/>
      <c r="M492" s="191" t="s">
        <v>1</v>
      </c>
      <c r="N492" s="192" t="s">
        <v>40</v>
      </c>
      <c r="O492" s="71"/>
      <c r="P492" s="193">
        <f>O492*H492</f>
        <v>0</v>
      </c>
      <c r="Q492" s="193">
        <v>1.49E-3</v>
      </c>
      <c r="R492" s="193">
        <f>Q492*H492</f>
        <v>1.1175E-3</v>
      </c>
      <c r="S492" s="193">
        <v>0</v>
      </c>
      <c r="T492" s="194">
        <f>S492*H492</f>
        <v>0</v>
      </c>
      <c r="U492" s="34"/>
      <c r="V492" s="34"/>
      <c r="W492" s="34"/>
      <c r="X492" s="34"/>
      <c r="Y492" s="34"/>
      <c r="Z492" s="34"/>
      <c r="AA492" s="34"/>
      <c r="AB492" s="34"/>
      <c r="AC492" s="34"/>
      <c r="AD492" s="34"/>
      <c r="AE492" s="34"/>
      <c r="AR492" s="195" t="s">
        <v>227</v>
      </c>
      <c r="AT492" s="195" t="s">
        <v>136</v>
      </c>
      <c r="AU492" s="195" t="s">
        <v>141</v>
      </c>
      <c r="AY492" s="17" t="s">
        <v>133</v>
      </c>
      <c r="BE492" s="196">
        <f>IF(N492="základní",J492,0)</f>
        <v>0</v>
      </c>
      <c r="BF492" s="196">
        <f>IF(N492="snížená",J492,0)</f>
        <v>0</v>
      </c>
      <c r="BG492" s="196">
        <f>IF(N492="zákl. přenesená",J492,0)</f>
        <v>0</v>
      </c>
      <c r="BH492" s="196">
        <f>IF(N492="sníž. přenesená",J492,0)</f>
        <v>0</v>
      </c>
      <c r="BI492" s="196">
        <f>IF(N492="nulová",J492,0)</f>
        <v>0</v>
      </c>
      <c r="BJ492" s="17" t="s">
        <v>141</v>
      </c>
      <c r="BK492" s="196">
        <f>ROUND(I492*H492,2)</f>
        <v>0</v>
      </c>
      <c r="BL492" s="17" t="s">
        <v>227</v>
      </c>
      <c r="BM492" s="195" t="s">
        <v>884</v>
      </c>
    </row>
    <row r="493" spans="1:65" s="2" customFormat="1" ht="24.2" customHeight="1">
      <c r="A493" s="34"/>
      <c r="B493" s="35"/>
      <c r="C493" s="230" t="s">
        <v>885</v>
      </c>
      <c r="D493" s="230" t="s">
        <v>271</v>
      </c>
      <c r="E493" s="231" t="s">
        <v>886</v>
      </c>
      <c r="F493" s="232" t="s">
        <v>887</v>
      </c>
      <c r="G493" s="233" t="s">
        <v>139</v>
      </c>
      <c r="H493" s="234">
        <v>0.82499999999999996</v>
      </c>
      <c r="I493" s="235"/>
      <c r="J493" s="236">
        <f>ROUND(I493*H493,2)</f>
        <v>0</v>
      </c>
      <c r="K493" s="237"/>
      <c r="L493" s="238"/>
      <c r="M493" s="239" t="s">
        <v>1</v>
      </c>
      <c r="N493" s="240" t="s">
        <v>40</v>
      </c>
      <c r="O493" s="71"/>
      <c r="P493" s="193">
        <f>O493*H493</f>
        <v>0</v>
      </c>
      <c r="Q493" s="193">
        <v>1.2E-2</v>
      </c>
      <c r="R493" s="193">
        <f>Q493*H493</f>
        <v>9.8999999999999991E-3</v>
      </c>
      <c r="S493" s="193">
        <v>0</v>
      </c>
      <c r="T493" s="194">
        <f>S493*H493</f>
        <v>0</v>
      </c>
      <c r="U493" s="34"/>
      <c r="V493" s="34"/>
      <c r="W493" s="34"/>
      <c r="X493" s="34"/>
      <c r="Y493" s="34"/>
      <c r="Z493" s="34"/>
      <c r="AA493" s="34"/>
      <c r="AB493" s="34"/>
      <c r="AC493" s="34"/>
      <c r="AD493" s="34"/>
      <c r="AE493" s="34"/>
      <c r="AR493" s="195" t="s">
        <v>274</v>
      </c>
      <c r="AT493" s="195" t="s">
        <v>271</v>
      </c>
      <c r="AU493" s="195" t="s">
        <v>141</v>
      </c>
      <c r="AY493" s="17" t="s">
        <v>133</v>
      </c>
      <c r="BE493" s="196">
        <f>IF(N493="základní",J493,0)</f>
        <v>0</v>
      </c>
      <c r="BF493" s="196">
        <f>IF(N493="snížená",J493,0)</f>
        <v>0</v>
      </c>
      <c r="BG493" s="196">
        <f>IF(N493="zákl. přenesená",J493,0)</f>
        <v>0</v>
      </c>
      <c r="BH493" s="196">
        <f>IF(N493="sníž. přenesená",J493,0)</f>
        <v>0</v>
      </c>
      <c r="BI493" s="196">
        <f>IF(N493="nulová",J493,0)</f>
        <v>0</v>
      </c>
      <c r="BJ493" s="17" t="s">
        <v>141</v>
      </c>
      <c r="BK493" s="196">
        <f>ROUND(I493*H493,2)</f>
        <v>0</v>
      </c>
      <c r="BL493" s="17" t="s">
        <v>227</v>
      </c>
      <c r="BM493" s="195" t="s">
        <v>888</v>
      </c>
    </row>
    <row r="494" spans="1:65" s="14" customFormat="1" ht="11.25">
      <c r="B494" s="208"/>
      <c r="C494" s="209"/>
      <c r="D494" s="199" t="s">
        <v>143</v>
      </c>
      <c r="E494" s="209"/>
      <c r="F494" s="211" t="s">
        <v>889</v>
      </c>
      <c r="G494" s="209"/>
      <c r="H494" s="212">
        <v>0.82499999999999996</v>
      </c>
      <c r="I494" s="213"/>
      <c r="J494" s="209"/>
      <c r="K494" s="209"/>
      <c r="L494" s="214"/>
      <c r="M494" s="215"/>
      <c r="N494" s="216"/>
      <c r="O494" s="216"/>
      <c r="P494" s="216"/>
      <c r="Q494" s="216"/>
      <c r="R494" s="216"/>
      <c r="S494" s="216"/>
      <c r="T494" s="217"/>
      <c r="AT494" s="218" t="s">
        <v>143</v>
      </c>
      <c r="AU494" s="218" t="s">
        <v>141</v>
      </c>
      <c r="AV494" s="14" t="s">
        <v>141</v>
      </c>
      <c r="AW494" s="14" t="s">
        <v>4</v>
      </c>
      <c r="AX494" s="14" t="s">
        <v>82</v>
      </c>
      <c r="AY494" s="218" t="s">
        <v>133</v>
      </c>
    </row>
    <row r="495" spans="1:65" s="2" customFormat="1" ht="24.2" customHeight="1">
      <c r="A495" s="34"/>
      <c r="B495" s="35"/>
      <c r="C495" s="183" t="s">
        <v>890</v>
      </c>
      <c r="D495" s="183" t="s">
        <v>136</v>
      </c>
      <c r="E495" s="184" t="s">
        <v>891</v>
      </c>
      <c r="F495" s="185" t="s">
        <v>892</v>
      </c>
      <c r="G495" s="186" t="s">
        <v>179</v>
      </c>
      <c r="H495" s="187">
        <v>1</v>
      </c>
      <c r="I495" s="188"/>
      <c r="J495" s="189">
        <f>ROUND(I495*H495,2)</f>
        <v>0</v>
      </c>
      <c r="K495" s="190"/>
      <c r="L495" s="39"/>
      <c r="M495" s="191" t="s">
        <v>1</v>
      </c>
      <c r="N495" s="192" t="s">
        <v>40</v>
      </c>
      <c r="O495" s="71"/>
      <c r="P495" s="193">
        <f>O495*H495</f>
        <v>0</v>
      </c>
      <c r="Q495" s="193">
        <v>0</v>
      </c>
      <c r="R495" s="193">
        <f>Q495*H495</f>
        <v>0</v>
      </c>
      <c r="S495" s="193">
        <v>3.6000000000000002E-4</v>
      </c>
      <c r="T495" s="194">
        <f>S495*H495</f>
        <v>3.6000000000000002E-4</v>
      </c>
      <c r="U495" s="34"/>
      <c r="V495" s="34"/>
      <c r="W495" s="34"/>
      <c r="X495" s="34"/>
      <c r="Y495" s="34"/>
      <c r="Z495" s="34"/>
      <c r="AA495" s="34"/>
      <c r="AB495" s="34"/>
      <c r="AC495" s="34"/>
      <c r="AD495" s="34"/>
      <c r="AE495" s="34"/>
      <c r="AR495" s="195" t="s">
        <v>227</v>
      </c>
      <c r="AT495" s="195" t="s">
        <v>136</v>
      </c>
      <c r="AU495" s="195" t="s">
        <v>141</v>
      </c>
      <c r="AY495" s="17" t="s">
        <v>133</v>
      </c>
      <c r="BE495" s="196">
        <f>IF(N495="základní",J495,0)</f>
        <v>0</v>
      </c>
      <c r="BF495" s="196">
        <f>IF(N495="snížená",J495,0)</f>
        <v>0</v>
      </c>
      <c r="BG495" s="196">
        <f>IF(N495="zákl. přenesená",J495,0)</f>
        <v>0</v>
      </c>
      <c r="BH495" s="196">
        <f>IF(N495="sníž. přenesená",J495,0)</f>
        <v>0</v>
      </c>
      <c r="BI495" s="196">
        <f>IF(N495="nulová",J495,0)</f>
        <v>0</v>
      </c>
      <c r="BJ495" s="17" t="s">
        <v>141</v>
      </c>
      <c r="BK495" s="196">
        <f>ROUND(I495*H495,2)</f>
        <v>0</v>
      </c>
      <c r="BL495" s="17" t="s">
        <v>227</v>
      </c>
      <c r="BM495" s="195" t="s">
        <v>893</v>
      </c>
    </row>
    <row r="496" spans="1:65" s="2" customFormat="1" ht="24.2" customHeight="1">
      <c r="A496" s="34"/>
      <c r="B496" s="35"/>
      <c r="C496" s="183" t="s">
        <v>894</v>
      </c>
      <c r="D496" s="183" t="s">
        <v>136</v>
      </c>
      <c r="E496" s="184" t="s">
        <v>895</v>
      </c>
      <c r="F496" s="185" t="s">
        <v>896</v>
      </c>
      <c r="G496" s="186" t="s">
        <v>218</v>
      </c>
      <c r="H496" s="187">
        <v>20</v>
      </c>
      <c r="I496" s="188"/>
      <c r="J496" s="189">
        <f>ROUND(I496*H496,2)</f>
        <v>0</v>
      </c>
      <c r="K496" s="190"/>
      <c r="L496" s="39"/>
      <c r="M496" s="191" t="s">
        <v>1</v>
      </c>
      <c r="N496" s="192" t="s">
        <v>40</v>
      </c>
      <c r="O496" s="71"/>
      <c r="P496" s="193">
        <f>O496*H496</f>
        <v>0</v>
      </c>
      <c r="Q496" s="193">
        <v>2.0000000000000001E-4</v>
      </c>
      <c r="R496" s="193">
        <f>Q496*H496</f>
        <v>4.0000000000000001E-3</v>
      </c>
      <c r="S496" s="193">
        <v>0</v>
      </c>
      <c r="T496" s="194">
        <f>S496*H496</f>
        <v>0</v>
      </c>
      <c r="U496" s="34"/>
      <c r="V496" s="34"/>
      <c r="W496" s="34"/>
      <c r="X496" s="34"/>
      <c r="Y496" s="34"/>
      <c r="Z496" s="34"/>
      <c r="AA496" s="34"/>
      <c r="AB496" s="34"/>
      <c r="AC496" s="34"/>
      <c r="AD496" s="34"/>
      <c r="AE496" s="34"/>
      <c r="AR496" s="195" t="s">
        <v>227</v>
      </c>
      <c r="AT496" s="195" t="s">
        <v>136</v>
      </c>
      <c r="AU496" s="195" t="s">
        <v>141</v>
      </c>
      <c r="AY496" s="17" t="s">
        <v>133</v>
      </c>
      <c r="BE496" s="196">
        <f>IF(N496="základní",J496,0)</f>
        <v>0</v>
      </c>
      <c r="BF496" s="196">
        <f>IF(N496="snížená",J496,0)</f>
        <v>0</v>
      </c>
      <c r="BG496" s="196">
        <f>IF(N496="zákl. přenesená",J496,0)</f>
        <v>0</v>
      </c>
      <c r="BH496" s="196">
        <f>IF(N496="sníž. přenesená",J496,0)</f>
        <v>0</v>
      </c>
      <c r="BI496" s="196">
        <f>IF(N496="nulová",J496,0)</f>
        <v>0</v>
      </c>
      <c r="BJ496" s="17" t="s">
        <v>141</v>
      </c>
      <c r="BK496" s="196">
        <f>ROUND(I496*H496,2)</f>
        <v>0</v>
      </c>
      <c r="BL496" s="17" t="s">
        <v>227</v>
      </c>
      <c r="BM496" s="195" t="s">
        <v>897</v>
      </c>
    </row>
    <row r="497" spans="1:65" s="2" customFormat="1" ht="16.5" customHeight="1">
      <c r="A497" s="34"/>
      <c r="B497" s="35"/>
      <c r="C497" s="230" t="s">
        <v>898</v>
      </c>
      <c r="D497" s="230" t="s">
        <v>271</v>
      </c>
      <c r="E497" s="231" t="s">
        <v>899</v>
      </c>
      <c r="F497" s="232" t="s">
        <v>900</v>
      </c>
      <c r="G497" s="233" t="s">
        <v>218</v>
      </c>
      <c r="H497" s="234">
        <v>21</v>
      </c>
      <c r="I497" s="235"/>
      <c r="J497" s="236">
        <f>ROUND(I497*H497,2)</f>
        <v>0</v>
      </c>
      <c r="K497" s="237"/>
      <c r="L497" s="238"/>
      <c r="M497" s="239" t="s">
        <v>1</v>
      </c>
      <c r="N497" s="240" t="s">
        <v>40</v>
      </c>
      <c r="O497" s="71"/>
      <c r="P497" s="193">
        <f>O497*H497</f>
        <v>0</v>
      </c>
      <c r="Q497" s="193">
        <v>1.2E-4</v>
      </c>
      <c r="R497" s="193">
        <f>Q497*H497</f>
        <v>2.5200000000000001E-3</v>
      </c>
      <c r="S497" s="193">
        <v>0</v>
      </c>
      <c r="T497" s="194">
        <f>S497*H497</f>
        <v>0</v>
      </c>
      <c r="U497" s="34"/>
      <c r="V497" s="34"/>
      <c r="W497" s="34"/>
      <c r="X497" s="34"/>
      <c r="Y497" s="34"/>
      <c r="Z497" s="34"/>
      <c r="AA497" s="34"/>
      <c r="AB497" s="34"/>
      <c r="AC497" s="34"/>
      <c r="AD497" s="34"/>
      <c r="AE497" s="34"/>
      <c r="AR497" s="195" t="s">
        <v>274</v>
      </c>
      <c r="AT497" s="195" t="s">
        <v>271</v>
      </c>
      <c r="AU497" s="195" t="s">
        <v>141</v>
      </c>
      <c r="AY497" s="17" t="s">
        <v>133</v>
      </c>
      <c r="BE497" s="196">
        <f>IF(N497="základní",J497,0)</f>
        <v>0</v>
      </c>
      <c r="BF497" s="196">
        <f>IF(N497="snížená",J497,0)</f>
        <v>0</v>
      </c>
      <c r="BG497" s="196">
        <f>IF(N497="zákl. přenesená",J497,0)</f>
        <v>0</v>
      </c>
      <c r="BH497" s="196">
        <f>IF(N497="sníž. přenesená",J497,0)</f>
        <v>0</v>
      </c>
      <c r="BI497" s="196">
        <f>IF(N497="nulová",J497,0)</f>
        <v>0</v>
      </c>
      <c r="BJ497" s="17" t="s">
        <v>141</v>
      </c>
      <c r="BK497" s="196">
        <f>ROUND(I497*H497,2)</f>
        <v>0</v>
      </c>
      <c r="BL497" s="17" t="s">
        <v>227</v>
      </c>
      <c r="BM497" s="195" t="s">
        <v>901</v>
      </c>
    </row>
    <row r="498" spans="1:65" s="14" customFormat="1" ht="11.25">
      <c r="B498" s="208"/>
      <c r="C498" s="209"/>
      <c r="D498" s="199" t="s">
        <v>143</v>
      </c>
      <c r="E498" s="209"/>
      <c r="F498" s="211" t="s">
        <v>902</v>
      </c>
      <c r="G498" s="209"/>
      <c r="H498" s="212">
        <v>21</v>
      </c>
      <c r="I498" s="213"/>
      <c r="J498" s="209"/>
      <c r="K498" s="209"/>
      <c r="L498" s="214"/>
      <c r="M498" s="215"/>
      <c r="N498" s="216"/>
      <c r="O498" s="216"/>
      <c r="P498" s="216"/>
      <c r="Q498" s="216"/>
      <c r="R498" s="216"/>
      <c r="S498" s="216"/>
      <c r="T498" s="217"/>
      <c r="AT498" s="218" t="s">
        <v>143</v>
      </c>
      <c r="AU498" s="218" t="s">
        <v>141</v>
      </c>
      <c r="AV498" s="14" t="s">
        <v>141</v>
      </c>
      <c r="AW498" s="14" t="s">
        <v>4</v>
      </c>
      <c r="AX498" s="14" t="s">
        <v>82</v>
      </c>
      <c r="AY498" s="218" t="s">
        <v>133</v>
      </c>
    </row>
    <row r="499" spans="1:65" s="2" customFormat="1" ht="24.2" customHeight="1">
      <c r="A499" s="34"/>
      <c r="B499" s="35"/>
      <c r="C499" s="183" t="s">
        <v>903</v>
      </c>
      <c r="D499" s="183" t="s">
        <v>136</v>
      </c>
      <c r="E499" s="184" t="s">
        <v>904</v>
      </c>
      <c r="F499" s="185" t="s">
        <v>905</v>
      </c>
      <c r="G499" s="186" t="s">
        <v>179</v>
      </c>
      <c r="H499" s="187">
        <v>1</v>
      </c>
      <c r="I499" s="188"/>
      <c r="J499" s="189">
        <f>ROUND(I499*H499,2)</f>
        <v>0</v>
      </c>
      <c r="K499" s="190"/>
      <c r="L499" s="39"/>
      <c r="M499" s="191" t="s">
        <v>1</v>
      </c>
      <c r="N499" s="192" t="s">
        <v>40</v>
      </c>
      <c r="O499" s="71"/>
      <c r="P499" s="193">
        <f>O499*H499</f>
        <v>0</v>
      </c>
      <c r="Q499" s="193">
        <v>2.0000000000000001E-4</v>
      </c>
      <c r="R499" s="193">
        <f>Q499*H499</f>
        <v>2.0000000000000001E-4</v>
      </c>
      <c r="S499" s="193">
        <v>0</v>
      </c>
      <c r="T499" s="194">
        <f>S499*H499</f>
        <v>0</v>
      </c>
      <c r="U499" s="34"/>
      <c r="V499" s="34"/>
      <c r="W499" s="34"/>
      <c r="X499" s="34"/>
      <c r="Y499" s="34"/>
      <c r="Z499" s="34"/>
      <c r="AA499" s="34"/>
      <c r="AB499" s="34"/>
      <c r="AC499" s="34"/>
      <c r="AD499" s="34"/>
      <c r="AE499" s="34"/>
      <c r="AR499" s="195" t="s">
        <v>227</v>
      </c>
      <c r="AT499" s="195" t="s">
        <v>136</v>
      </c>
      <c r="AU499" s="195" t="s">
        <v>141</v>
      </c>
      <c r="AY499" s="17" t="s">
        <v>133</v>
      </c>
      <c r="BE499" s="196">
        <f>IF(N499="základní",J499,0)</f>
        <v>0</v>
      </c>
      <c r="BF499" s="196">
        <f>IF(N499="snížená",J499,0)</f>
        <v>0</v>
      </c>
      <c r="BG499" s="196">
        <f>IF(N499="zákl. přenesená",J499,0)</f>
        <v>0</v>
      </c>
      <c r="BH499" s="196">
        <f>IF(N499="sníž. přenesená",J499,0)</f>
        <v>0</v>
      </c>
      <c r="BI499" s="196">
        <f>IF(N499="nulová",J499,0)</f>
        <v>0</v>
      </c>
      <c r="BJ499" s="17" t="s">
        <v>141</v>
      </c>
      <c r="BK499" s="196">
        <f>ROUND(I499*H499,2)</f>
        <v>0</v>
      </c>
      <c r="BL499" s="17" t="s">
        <v>227</v>
      </c>
      <c r="BM499" s="195" t="s">
        <v>906</v>
      </c>
    </row>
    <row r="500" spans="1:65" s="2" customFormat="1" ht="24.2" customHeight="1">
      <c r="A500" s="34"/>
      <c r="B500" s="35"/>
      <c r="C500" s="230" t="s">
        <v>907</v>
      </c>
      <c r="D500" s="230" t="s">
        <v>271</v>
      </c>
      <c r="E500" s="231" t="s">
        <v>908</v>
      </c>
      <c r="F500" s="232" t="s">
        <v>909</v>
      </c>
      <c r="G500" s="233" t="s">
        <v>179</v>
      </c>
      <c r="H500" s="234">
        <v>1</v>
      </c>
      <c r="I500" s="235"/>
      <c r="J500" s="236">
        <f>ROUND(I500*H500,2)</f>
        <v>0</v>
      </c>
      <c r="K500" s="237"/>
      <c r="L500" s="238"/>
      <c r="M500" s="239" t="s">
        <v>1</v>
      </c>
      <c r="N500" s="240" t="s">
        <v>40</v>
      </c>
      <c r="O500" s="71"/>
      <c r="P500" s="193">
        <f>O500*H500</f>
        <v>0</v>
      </c>
      <c r="Q500" s="193">
        <v>1.3999999999999999E-4</v>
      </c>
      <c r="R500" s="193">
        <f>Q500*H500</f>
        <v>1.3999999999999999E-4</v>
      </c>
      <c r="S500" s="193">
        <v>0</v>
      </c>
      <c r="T500" s="194">
        <f>S500*H500</f>
        <v>0</v>
      </c>
      <c r="U500" s="34"/>
      <c r="V500" s="34"/>
      <c r="W500" s="34"/>
      <c r="X500" s="34"/>
      <c r="Y500" s="34"/>
      <c r="Z500" s="34"/>
      <c r="AA500" s="34"/>
      <c r="AB500" s="34"/>
      <c r="AC500" s="34"/>
      <c r="AD500" s="34"/>
      <c r="AE500" s="34"/>
      <c r="AR500" s="195" t="s">
        <v>274</v>
      </c>
      <c r="AT500" s="195" t="s">
        <v>271</v>
      </c>
      <c r="AU500" s="195" t="s">
        <v>141</v>
      </c>
      <c r="AY500" s="17" t="s">
        <v>133</v>
      </c>
      <c r="BE500" s="196">
        <f>IF(N500="základní",J500,0)</f>
        <v>0</v>
      </c>
      <c r="BF500" s="196">
        <f>IF(N500="snížená",J500,0)</f>
        <v>0</v>
      </c>
      <c r="BG500" s="196">
        <f>IF(N500="zákl. přenesená",J500,0)</f>
        <v>0</v>
      </c>
      <c r="BH500" s="196">
        <f>IF(N500="sníž. přenesená",J500,0)</f>
        <v>0</v>
      </c>
      <c r="BI500" s="196">
        <f>IF(N500="nulová",J500,0)</f>
        <v>0</v>
      </c>
      <c r="BJ500" s="17" t="s">
        <v>141</v>
      </c>
      <c r="BK500" s="196">
        <f>ROUND(I500*H500,2)</f>
        <v>0</v>
      </c>
      <c r="BL500" s="17" t="s">
        <v>227</v>
      </c>
      <c r="BM500" s="195" t="s">
        <v>910</v>
      </c>
    </row>
    <row r="501" spans="1:65" s="2" customFormat="1" ht="24.2" customHeight="1">
      <c r="A501" s="34"/>
      <c r="B501" s="35"/>
      <c r="C501" s="183" t="s">
        <v>911</v>
      </c>
      <c r="D501" s="183" t="s">
        <v>136</v>
      </c>
      <c r="E501" s="184" t="s">
        <v>912</v>
      </c>
      <c r="F501" s="185" t="s">
        <v>913</v>
      </c>
      <c r="G501" s="186" t="s">
        <v>218</v>
      </c>
      <c r="H501" s="187">
        <v>20</v>
      </c>
      <c r="I501" s="188"/>
      <c r="J501" s="189">
        <f>ROUND(I501*H501,2)</f>
        <v>0</v>
      </c>
      <c r="K501" s="190"/>
      <c r="L501" s="39"/>
      <c r="M501" s="191" t="s">
        <v>1</v>
      </c>
      <c r="N501" s="192" t="s">
        <v>40</v>
      </c>
      <c r="O501" s="71"/>
      <c r="P501" s="193">
        <f>O501*H501</f>
        <v>0</v>
      </c>
      <c r="Q501" s="193">
        <v>3.0000000000000001E-5</v>
      </c>
      <c r="R501" s="193">
        <f>Q501*H501</f>
        <v>6.0000000000000006E-4</v>
      </c>
      <c r="S501" s="193">
        <v>0</v>
      </c>
      <c r="T501" s="194">
        <f>S501*H501</f>
        <v>0</v>
      </c>
      <c r="U501" s="34"/>
      <c r="V501" s="34"/>
      <c r="W501" s="34"/>
      <c r="X501" s="34"/>
      <c r="Y501" s="34"/>
      <c r="Z501" s="34"/>
      <c r="AA501" s="34"/>
      <c r="AB501" s="34"/>
      <c r="AC501" s="34"/>
      <c r="AD501" s="34"/>
      <c r="AE501" s="34"/>
      <c r="AR501" s="195" t="s">
        <v>227</v>
      </c>
      <c r="AT501" s="195" t="s">
        <v>136</v>
      </c>
      <c r="AU501" s="195" t="s">
        <v>141</v>
      </c>
      <c r="AY501" s="17" t="s">
        <v>133</v>
      </c>
      <c r="BE501" s="196">
        <f>IF(N501="základní",J501,0)</f>
        <v>0</v>
      </c>
      <c r="BF501" s="196">
        <f>IF(N501="snížená",J501,0)</f>
        <v>0</v>
      </c>
      <c r="BG501" s="196">
        <f>IF(N501="zákl. přenesená",J501,0)</f>
        <v>0</v>
      </c>
      <c r="BH501" s="196">
        <f>IF(N501="sníž. přenesená",J501,0)</f>
        <v>0</v>
      </c>
      <c r="BI501" s="196">
        <f>IF(N501="nulová",J501,0)</f>
        <v>0</v>
      </c>
      <c r="BJ501" s="17" t="s">
        <v>141</v>
      </c>
      <c r="BK501" s="196">
        <f>ROUND(I501*H501,2)</f>
        <v>0</v>
      </c>
      <c r="BL501" s="17" t="s">
        <v>227</v>
      </c>
      <c r="BM501" s="195" t="s">
        <v>914</v>
      </c>
    </row>
    <row r="502" spans="1:65" s="2" customFormat="1" ht="16.5" customHeight="1">
      <c r="A502" s="34"/>
      <c r="B502" s="35"/>
      <c r="C502" s="183" t="s">
        <v>915</v>
      </c>
      <c r="D502" s="183" t="s">
        <v>136</v>
      </c>
      <c r="E502" s="184" t="s">
        <v>916</v>
      </c>
      <c r="F502" s="185" t="s">
        <v>917</v>
      </c>
      <c r="G502" s="186" t="s">
        <v>179</v>
      </c>
      <c r="H502" s="187">
        <v>4</v>
      </c>
      <c r="I502" s="188"/>
      <c r="J502" s="189">
        <f>ROUND(I502*H502,2)</f>
        <v>0</v>
      </c>
      <c r="K502" s="190"/>
      <c r="L502" s="39"/>
      <c r="M502" s="191" t="s">
        <v>1</v>
      </c>
      <c r="N502" s="192" t="s">
        <v>40</v>
      </c>
      <c r="O502" s="71"/>
      <c r="P502" s="193">
        <f>O502*H502</f>
        <v>0</v>
      </c>
      <c r="Q502" s="193">
        <v>0</v>
      </c>
      <c r="R502" s="193">
        <f>Q502*H502</f>
        <v>0</v>
      </c>
      <c r="S502" s="193">
        <v>0</v>
      </c>
      <c r="T502" s="194">
        <f>S502*H502</f>
        <v>0</v>
      </c>
      <c r="U502" s="34"/>
      <c r="V502" s="34"/>
      <c r="W502" s="34"/>
      <c r="X502" s="34"/>
      <c r="Y502" s="34"/>
      <c r="Z502" s="34"/>
      <c r="AA502" s="34"/>
      <c r="AB502" s="34"/>
      <c r="AC502" s="34"/>
      <c r="AD502" s="34"/>
      <c r="AE502" s="34"/>
      <c r="AR502" s="195" t="s">
        <v>227</v>
      </c>
      <c r="AT502" s="195" t="s">
        <v>136</v>
      </c>
      <c r="AU502" s="195" t="s">
        <v>141</v>
      </c>
      <c r="AY502" s="17" t="s">
        <v>133</v>
      </c>
      <c r="BE502" s="196">
        <f>IF(N502="základní",J502,0)</f>
        <v>0</v>
      </c>
      <c r="BF502" s="196">
        <f>IF(N502="snížená",J502,0)</f>
        <v>0</v>
      </c>
      <c r="BG502" s="196">
        <f>IF(N502="zákl. přenesená",J502,0)</f>
        <v>0</v>
      </c>
      <c r="BH502" s="196">
        <f>IF(N502="sníž. přenesená",J502,0)</f>
        <v>0</v>
      </c>
      <c r="BI502" s="196">
        <f>IF(N502="nulová",J502,0)</f>
        <v>0</v>
      </c>
      <c r="BJ502" s="17" t="s">
        <v>141</v>
      </c>
      <c r="BK502" s="196">
        <f>ROUND(I502*H502,2)</f>
        <v>0</v>
      </c>
      <c r="BL502" s="17" t="s">
        <v>227</v>
      </c>
      <c r="BM502" s="195" t="s">
        <v>918</v>
      </c>
    </row>
    <row r="503" spans="1:65" s="13" customFormat="1" ht="11.25">
      <c r="B503" s="197"/>
      <c r="C503" s="198"/>
      <c r="D503" s="199" t="s">
        <v>143</v>
      </c>
      <c r="E503" s="200" t="s">
        <v>1</v>
      </c>
      <c r="F503" s="201" t="s">
        <v>919</v>
      </c>
      <c r="G503" s="198"/>
      <c r="H503" s="200" t="s">
        <v>1</v>
      </c>
      <c r="I503" s="202"/>
      <c r="J503" s="198"/>
      <c r="K503" s="198"/>
      <c r="L503" s="203"/>
      <c r="M503" s="204"/>
      <c r="N503" s="205"/>
      <c r="O503" s="205"/>
      <c r="P503" s="205"/>
      <c r="Q503" s="205"/>
      <c r="R503" s="205"/>
      <c r="S503" s="205"/>
      <c r="T503" s="206"/>
      <c r="AT503" s="207" t="s">
        <v>143</v>
      </c>
      <c r="AU503" s="207" t="s">
        <v>141</v>
      </c>
      <c r="AV503" s="13" t="s">
        <v>82</v>
      </c>
      <c r="AW503" s="13" t="s">
        <v>32</v>
      </c>
      <c r="AX503" s="13" t="s">
        <v>74</v>
      </c>
      <c r="AY503" s="207" t="s">
        <v>133</v>
      </c>
    </row>
    <row r="504" spans="1:65" s="14" customFormat="1" ht="11.25">
      <c r="B504" s="208"/>
      <c r="C504" s="209"/>
      <c r="D504" s="199" t="s">
        <v>143</v>
      </c>
      <c r="E504" s="210" t="s">
        <v>1</v>
      </c>
      <c r="F504" s="211" t="s">
        <v>920</v>
      </c>
      <c r="G504" s="209"/>
      <c r="H504" s="212">
        <v>4</v>
      </c>
      <c r="I504" s="213"/>
      <c r="J504" s="209"/>
      <c r="K504" s="209"/>
      <c r="L504" s="214"/>
      <c r="M504" s="215"/>
      <c r="N504" s="216"/>
      <c r="O504" s="216"/>
      <c r="P504" s="216"/>
      <c r="Q504" s="216"/>
      <c r="R504" s="216"/>
      <c r="S504" s="216"/>
      <c r="T504" s="217"/>
      <c r="AT504" s="218" t="s">
        <v>143</v>
      </c>
      <c r="AU504" s="218" t="s">
        <v>141</v>
      </c>
      <c r="AV504" s="14" t="s">
        <v>141</v>
      </c>
      <c r="AW504" s="14" t="s">
        <v>32</v>
      </c>
      <c r="AX504" s="14" t="s">
        <v>82</v>
      </c>
      <c r="AY504" s="218" t="s">
        <v>133</v>
      </c>
    </row>
    <row r="505" spans="1:65" s="2" customFormat="1" ht="21.75" customHeight="1">
      <c r="A505" s="34"/>
      <c r="B505" s="35"/>
      <c r="C505" s="183" t="s">
        <v>921</v>
      </c>
      <c r="D505" s="183" t="s">
        <v>136</v>
      </c>
      <c r="E505" s="184" t="s">
        <v>922</v>
      </c>
      <c r="F505" s="185" t="s">
        <v>923</v>
      </c>
      <c r="G505" s="186" t="s">
        <v>179</v>
      </c>
      <c r="H505" s="187">
        <v>4</v>
      </c>
      <c r="I505" s="188"/>
      <c r="J505" s="189">
        <f>ROUND(I505*H505,2)</f>
        <v>0</v>
      </c>
      <c r="K505" s="190"/>
      <c r="L505" s="39"/>
      <c r="M505" s="191" t="s">
        <v>1</v>
      </c>
      <c r="N505" s="192" t="s">
        <v>40</v>
      </c>
      <c r="O505" s="71"/>
      <c r="P505" s="193">
        <f>O505*H505</f>
        <v>0</v>
      </c>
      <c r="Q505" s="193">
        <v>0</v>
      </c>
      <c r="R505" s="193">
        <f>Q505*H505</f>
        <v>0</v>
      </c>
      <c r="S505" s="193">
        <v>0</v>
      </c>
      <c r="T505" s="194">
        <f>S505*H505</f>
        <v>0</v>
      </c>
      <c r="U505" s="34"/>
      <c r="V505" s="34"/>
      <c r="W505" s="34"/>
      <c r="X505" s="34"/>
      <c r="Y505" s="34"/>
      <c r="Z505" s="34"/>
      <c r="AA505" s="34"/>
      <c r="AB505" s="34"/>
      <c r="AC505" s="34"/>
      <c r="AD505" s="34"/>
      <c r="AE505" s="34"/>
      <c r="AR505" s="195" t="s">
        <v>227</v>
      </c>
      <c r="AT505" s="195" t="s">
        <v>136</v>
      </c>
      <c r="AU505" s="195" t="s">
        <v>141</v>
      </c>
      <c r="AY505" s="17" t="s">
        <v>133</v>
      </c>
      <c r="BE505" s="196">
        <f>IF(N505="základní",J505,0)</f>
        <v>0</v>
      </c>
      <c r="BF505" s="196">
        <f>IF(N505="snížená",J505,0)</f>
        <v>0</v>
      </c>
      <c r="BG505" s="196">
        <f>IF(N505="zákl. přenesená",J505,0)</f>
        <v>0</v>
      </c>
      <c r="BH505" s="196">
        <f>IF(N505="sníž. přenesená",J505,0)</f>
        <v>0</v>
      </c>
      <c r="BI505" s="196">
        <f>IF(N505="nulová",J505,0)</f>
        <v>0</v>
      </c>
      <c r="BJ505" s="17" t="s">
        <v>141</v>
      </c>
      <c r="BK505" s="196">
        <f>ROUND(I505*H505,2)</f>
        <v>0</v>
      </c>
      <c r="BL505" s="17" t="s">
        <v>227</v>
      </c>
      <c r="BM505" s="195" t="s">
        <v>924</v>
      </c>
    </row>
    <row r="506" spans="1:65" s="13" customFormat="1" ht="11.25">
      <c r="B506" s="197"/>
      <c r="C506" s="198"/>
      <c r="D506" s="199" t="s">
        <v>143</v>
      </c>
      <c r="E506" s="200" t="s">
        <v>1</v>
      </c>
      <c r="F506" s="201" t="s">
        <v>925</v>
      </c>
      <c r="G506" s="198"/>
      <c r="H506" s="200" t="s">
        <v>1</v>
      </c>
      <c r="I506" s="202"/>
      <c r="J506" s="198"/>
      <c r="K506" s="198"/>
      <c r="L506" s="203"/>
      <c r="M506" s="204"/>
      <c r="N506" s="205"/>
      <c r="O506" s="205"/>
      <c r="P506" s="205"/>
      <c r="Q506" s="205"/>
      <c r="R506" s="205"/>
      <c r="S506" s="205"/>
      <c r="T506" s="206"/>
      <c r="AT506" s="207" t="s">
        <v>143</v>
      </c>
      <c r="AU506" s="207" t="s">
        <v>141</v>
      </c>
      <c r="AV506" s="13" t="s">
        <v>82</v>
      </c>
      <c r="AW506" s="13" t="s">
        <v>32</v>
      </c>
      <c r="AX506" s="13" t="s">
        <v>74</v>
      </c>
      <c r="AY506" s="207" t="s">
        <v>133</v>
      </c>
    </row>
    <row r="507" spans="1:65" s="14" customFormat="1" ht="11.25">
      <c r="B507" s="208"/>
      <c r="C507" s="209"/>
      <c r="D507" s="199" t="s">
        <v>143</v>
      </c>
      <c r="E507" s="210" t="s">
        <v>1</v>
      </c>
      <c r="F507" s="211" t="s">
        <v>156</v>
      </c>
      <c r="G507" s="209"/>
      <c r="H507" s="212">
        <v>3</v>
      </c>
      <c r="I507" s="213"/>
      <c r="J507" s="209"/>
      <c r="K507" s="209"/>
      <c r="L507" s="214"/>
      <c r="M507" s="215"/>
      <c r="N507" s="216"/>
      <c r="O507" s="216"/>
      <c r="P507" s="216"/>
      <c r="Q507" s="216"/>
      <c r="R507" s="216"/>
      <c r="S507" s="216"/>
      <c r="T507" s="217"/>
      <c r="AT507" s="218" t="s">
        <v>143</v>
      </c>
      <c r="AU507" s="218" t="s">
        <v>141</v>
      </c>
      <c r="AV507" s="14" t="s">
        <v>141</v>
      </c>
      <c r="AW507" s="14" t="s">
        <v>32</v>
      </c>
      <c r="AX507" s="14" t="s">
        <v>74</v>
      </c>
      <c r="AY507" s="218" t="s">
        <v>133</v>
      </c>
    </row>
    <row r="508" spans="1:65" s="13" customFormat="1" ht="11.25">
      <c r="B508" s="197"/>
      <c r="C508" s="198"/>
      <c r="D508" s="199" t="s">
        <v>143</v>
      </c>
      <c r="E508" s="200" t="s">
        <v>1</v>
      </c>
      <c r="F508" s="201" t="s">
        <v>926</v>
      </c>
      <c r="G508" s="198"/>
      <c r="H508" s="200" t="s">
        <v>1</v>
      </c>
      <c r="I508" s="202"/>
      <c r="J508" s="198"/>
      <c r="K508" s="198"/>
      <c r="L508" s="203"/>
      <c r="M508" s="204"/>
      <c r="N508" s="205"/>
      <c r="O508" s="205"/>
      <c r="P508" s="205"/>
      <c r="Q508" s="205"/>
      <c r="R508" s="205"/>
      <c r="S508" s="205"/>
      <c r="T508" s="206"/>
      <c r="AT508" s="207" t="s">
        <v>143</v>
      </c>
      <c r="AU508" s="207" t="s">
        <v>141</v>
      </c>
      <c r="AV508" s="13" t="s">
        <v>82</v>
      </c>
      <c r="AW508" s="13" t="s">
        <v>32</v>
      </c>
      <c r="AX508" s="13" t="s">
        <v>74</v>
      </c>
      <c r="AY508" s="207" t="s">
        <v>133</v>
      </c>
    </row>
    <row r="509" spans="1:65" s="14" customFormat="1" ht="11.25">
      <c r="B509" s="208"/>
      <c r="C509" s="209"/>
      <c r="D509" s="199" t="s">
        <v>143</v>
      </c>
      <c r="E509" s="210" t="s">
        <v>1</v>
      </c>
      <c r="F509" s="211" t="s">
        <v>82</v>
      </c>
      <c r="G509" s="209"/>
      <c r="H509" s="212">
        <v>1</v>
      </c>
      <c r="I509" s="213"/>
      <c r="J509" s="209"/>
      <c r="K509" s="209"/>
      <c r="L509" s="214"/>
      <c r="M509" s="215"/>
      <c r="N509" s="216"/>
      <c r="O509" s="216"/>
      <c r="P509" s="216"/>
      <c r="Q509" s="216"/>
      <c r="R509" s="216"/>
      <c r="S509" s="216"/>
      <c r="T509" s="217"/>
      <c r="AT509" s="218" t="s">
        <v>143</v>
      </c>
      <c r="AU509" s="218" t="s">
        <v>141</v>
      </c>
      <c r="AV509" s="14" t="s">
        <v>141</v>
      </c>
      <c r="AW509" s="14" t="s">
        <v>32</v>
      </c>
      <c r="AX509" s="14" t="s">
        <v>74</v>
      </c>
      <c r="AY509" s="218" t="s">
        <v>133</v>
      </c>
    </row>
    <row r="510" spans="1:65" s="15" customFormat="1" ht="11.25">
      <c r="B510" s="219"/>
      <c r="C510" s="220"/>
      <c r="D510" s="199" t="s">
        <v>143</v>
      </c>
      <c r="E510" s="221" t="s">
        <v>1</v>
      </c>
      <c r="F510" s="222" t="s">
        <v>152</v>
      </c>
      <c r="G510" s="220"/>
      <c r="H510" s="223">
        <v>4</v>
      </c>
      <c r="I510" s="224"/>
      <c r="J510" s="220"/>
      <c r="K510" s="220"/>
      <c r="L510" s="225"/>
      <c r="M510" s="226"/>
      <c r="N510" s="227"/>
      <c r="O510" s="227"/>
      <c r="P510" s="227"/>
      <c r="Q510" s="227"/>
      <c r="R510" s="227"/>
      <c r="S510" s="227"/>
      <c r="T510" s="228"/>
      <c r="AT510" s="229" t="s">
        <v>143</v>
      </c>
      <c r="AU510" s="229" t="s">
        <v>141</v>
      </c>
      <c r="AV510" s="15" t="s">
        <v>140</v>
      </c>
      <c r="AW510" s="15" t="s">
        <v>32</v>
      </c>
      <c r="AX510" s="15" t="s">
        <v>82</v>
      </c>
      <c r="AY510" s="229" t="s">
        <v>133</v>
      </c>
    </row>
    <row r="511" spans="1:65" s="2" customFormat="1" ht="16.5" customHeight="1">
      <c r="A511" s="34"/>
      <c r="B511" s="35"/>
      <c r="C511" s="183" t="s">
        <v>927</v>
      </c>
      <c r="D511" s="183" t="s">
        <v>136</v>
      </c>
      <c r="E511" s="184" t="s">
        <v>928</v>
      </c>
      <c r="F511" s="185" t="s">
        <v>929</v>
      </c>
      <c r="G511" s="186" t="s">
        <v>179</v>
      </c>
      <c r="H511" s="187">
        <v>1</v>
      </c>
      <c r="I511" s="188"/>
      <c r="J511" s="189">
        <f>ROUND(I511*H511,2)</f>
        <v>0</v>
      </c>
      <c r="K511" s="190"/>
      <c r="L511" s="39"/>
      <c r="M511" s="191" t="s">
        <v>1</v>
      </c>
      <c r="N511" s="192" t="s">
        <v>40</v>
      </c>
      <c r="O511" s="71"/>
      <c r="P511" s="193">
        <f>O511*H511</f>
        <v>0</v>
      </c>
      <c r="Q511" s="193">
        <v>0</v>
      </c>
      <c r="R511" s="193">
        <f>Q511*H511</f>
        <v>0</v>
      </c>
      <c r="S511" s="193">
        <v>0</v>
      </c>
      <c r="T511" s="194">
        <f>S511*H511</f>
        <v>0</v>
      </c>
      <c r="U511" s="34"/>
      <c r="V511" s="34"/>
      <c r="W511" s="34"/>
      <c r="X511" s="34"/>
      <c r="Y511" s="34"/>
      <c r="Z511" s="34"/>
      <c r="AA511" s="34"/>
      <c r="AB511" s="34"/>
      <c r="AC511" s="34"/>
      <c r="AD511" s="34"/>
      <c r="AE511" s="34"/>
      <c r="AR511" s="195" t="s">
        <v>227</v>
      </c>
      <c r="AT511" s="195" t="s">
        <v>136</v>
      </c>
      <c r="AU511" s="195" t="s">
        <v>141</v>
      </c>
      <c r="AY511" s="17" t="s">
        <v>133</v>
      </c>
      <c r="BE511" s="196">
        <f>IF(N511="základní",J511,0)</f>
        <v>0</v>
      </c>
      <c r="BF511" s="196">
        <f>IF(N511="snížená",J511,0)</f>
        <v>0</v>
      </c>
      <c r="BG511" s="196">
        <f>IF(N511="zákl. přenesená",J511,0)</f>
        <v>0</v>
      </c>
      <c r="BH511" s="196">
        <f>IF(N511="sníž. přenesená",J511,0)</f>
        <v>0</v>
      </c>
      <c r="BI511" s="196">
        <f>IF(N511="nulová",J511,0)</f>
        <v>0</v>
      </c>
      <c r="BJ511" s="17" t="s">
        <v>141</v>
      </c>
      <c r="BK511" s="196">
        <f>ROUND(I511*H511,2)</f>
        <v>0</v>
      </c>
      <c r="BL511" s="17" t="s">
        <v>227</v>
      </c>
      <c r="BM511" s="195" t="s">
        <v>930</v>
      </c>
    </row>
    <row r="512" spans="1:65" s="13" customFormat="1" ht="11.25">
      <c r="B512" s="197"/>
      <c r="C512" s="198"/>
      <c r="D512" s="199" t="s">
        <v>143</v>
      </c>
      <c r="E512" s="200" t="s">
        <v>1</v>
      </c>
      <c r="F512" s="201" t="s">
        <v>931</v>
      </c>
      <c r="G512" s="198"/>
      <c r="H512" s="200" t="s">
        <v>1</v>
      </c>
      <c r="I512" s="202"/>
      <c r="J512" s="198"/>
      <c r="K512" s="198"/>
      <c r="L512" s="203"/>
      <c r="M512" s="204"/>
      <c r="N512" s="205"/>
      <c r="O512" s="205"/>
      <c r="P512" s="205"/>
      <c r="Q512" s="205"/>
      <c r="R512" s="205"/>
      <c r="S512" s="205"/>
      <c r="T512" s="206"/>
      <c r="AT512" s="207" t="s">
        <v>143</v>
      </c>
      <c r="AU512" s="207" t="s">
        <v>141</v>
      </c>
      <c r="AV512" s="13" t="s">
        <v>82</v>
      </c>
      <c r="AW512" s="13" t="s">
        <v>32</v>
      </c>
      <c r="AX512" s="13" t="s">
        <v>74</v>
      </c>
      <c r="AY512" s="207" t="s">
        <v>133</v>
      </c>
    </row>
    <row r="513" spans="1:65" s="14" customFormat="1" ht="11.25">
      <c r="B513" s="208"/>
      <c r="C513" s="209"/>
      <c r="D513" s="199" t="s">
        <v>143</v>
      </c>
      <c r="E513" s="210" t="s">
        <v>1</v>
      </c>
      <c r="F513" s="211" t="s">
        <v>82</v>
      </c>
      <c r="G513" s="209"/>
      <c r="H513" s="212">
        <v>1</v>
      </c>
      <c r="I513" s="213"/>
      <c r="J513" s="209"/>
      <c r="K513" s="209"/>
      <c r="L513" s="214"/>
      <c r="M513" s="215"/>
      <c r="N513" s="216"/>
      <c r="O513" s="216"/>
      <c r="P513" s="216"/>
      <c r="Q513" s="216"/>
      <c r="R513" s="216"/>
      <c r="S513" s="216"/>
      <c r="T513" s="217"/>
      <c r="AT513" s="218" t="s">
        <v>143</v>
      </c>
      <c r="AU513" s="218" t="s">
        <v>141</v>
      </c>
      <c r="AV513" s="14" t="s">
        <v>141</v>
      </c>
      <c r="AW513" s="14" t="s">
        <v>32</v>
      </c>
      <c r="AX513" s="14" t="s">
        <v>82</v>
      </c>
      <c r="AY513" s="218" t="s">
        <v>133</v>
      </c>
    </row>
    <row r="514" spans="1:65" s="2" customFormat="1" ht="24.2" customHeight="1">
      <c r="A514" s="34"/>
      <c r="B514" s="35"/>
      <c r="C514" s="183" t="s">
        <v>932</v>
      </c>
      <c r="D514" s="183" t="s">
        <v>136</v>
      </c>
      <c r="E514" s="184" t="s">
        <v>933</v>
      </c>
      <c r="F514" s="185" t="s">
        <v>934</v>
      </c>
      <c r="G514" s="186" t="s">
        <v>139</v>
      </c>
      <c r="H514" s="187">
        <v>16.600000000000001</v>
      </c>
      <c r="I514" s="188"/>
      <c r="J514" s="189">
        <f>ROUND(I514*H514,2)</f>
        <v>0</v>
      </c>
      <c r="K514" s="190"/>
      <c r="L514" s="39"/>
      <c r="M514" s="191" t="s">
        <v>1</v>
      </c>
      <c r="N514" s="192" t="s">
        <v>40</v>
      </c>
      <c r="O514" s="71"/>
      <c r="P514" s="193">
        <f>O514*H514</f>
        <v>0</v>
      </c>
      <c r="Q514" s="193">
        <v>5.0000000000000002E-5</v>
      </c>
      <c r="R514" s="193">
        <f>Q514*H514</f>
        <v>8.3000000000000012E-4</v>
      </c>
      <c r="S514" s="193">
        <v>0</v>
      </c>
      <c r="T514" s="194">
        <f>S514*H514</f>
        <v>0</v>
      </c>
      <c r="U514" s="34"/>
      <c r="V514" s="34"/>
      <c r="W514" s="34"/>
      <c r="X514" s="34"/>
      <c r="Y514" s="34"/>
      <c r="Z514" s="34"/>
      <c r="AA514" s="34"/>
      <c r="AB514" s="34"/>
      <c r="AC514" s="34"/>
      <c r="AD514" s="34"/>
      <c r="AE514" s="34"/>
      <c r="AR514" s="195" t="s">
        <v>227</v>
      </c>
      <c r="AT514" s="195" t="s">
        <v>136</v>
      </c>
      <c r="AU514" s="195" t="s">
        <v>141</v>
      </c>
      <c r="AY514" s="17" t="s">
        <v>133</v>
      </c>
      <c r="BE514" s="196">
        <f>IF(N514="základní",J514,0)</f>
        <v>0</v>
      </c>
      <c r="BF514" s="196">
        <f>IF(N514="snížená",J514,0)</f>
        <v>0</v>
      </c>
      <c r="BG514" s="196">
        <f>IF(N514="zákl. přenesená",J514,0)</f>
        <v>0</v>
      </c>
      <c r="BH514" s="196">
        <f>IF(N514="sníž. přenesená",J514,0)</f>
        <v>0</v>
      </c>
      <c r="BI514" s="196">
        <f>IF(N514="nulová",J514,0)</f>
        <v>0</v>
      </c>
      <c r="BJ514" s="17" t="s">
        <v>141</v>
      </c>
      <c r="BK514" s="196">
        <f>ROUND(I514*H514,2)</f>
        <v>0</v>
      </c>
      <c r="BL514" s="17" t="s">
        <v>227</v>
      </c>
      <c r="BM514" s="195" t="s">
        <v>935</v>
      </c>
    </row>
    <row r="515" spans="1:65" s="2" customFormat="1" ht="24.2" customHeight="1">
      <c r="A515" s="34"/>
      <c r="B515" s="35"/>
      <c r="C515" s="183" t="s">
        <v>936</v>
      </c>
      <c r="D515" s="183" t="s">
        <v>136</v>
      </c>
      <c r="E515" s="184" t="s">
        <v>937</v>
      </c>
      <c r="F515" s="185" t="s">
        <v>938</v>
      </c>
      <c r="G515" s="186" t="s">
        <v>230</v>
      </c>
      <c r="H515" s="187">
        <v>0.56899999999999995</v>
      </c>
      <c r="I515" s="188"/>
      <c r="J515" s="189">
        <f>ROUND(I515*H515,2)</f>
        <v>0</v>
      </c>
      <c r="K515" s="190"/>
      <c r="L515" s="39"/>
      <c r="M515" s="191" t="s">
        <v>1</v>
      </c>
      <c r="N515" s="192" t="s">
        <v>40</v>
      </c>
      <c r="O515" s="71"/>
      <c r="P515" s="193">
        <f>O515*H515</f>
        <v>0</v>
      </c>
      <c r="Q515" s="193">
        <v>0</v>
      </c>
      <c r="R515" s="193">
        <f>Q515*H515</f>
        <v>0</v>
      </c>
      <c r="S515" s="193">
        <v>0</v>
      </c>
      <c r="T515" s="194">
        <f>S515*H515</f>
        <v>0</v>
      </c>
      <c r="U515" s="34"/>
      <c r="V515" s="34"/>
      <c r="W515" s="34"/>
      <c r="X515" s="34"/>
      <c r="Y515" s="34"/>
      <c r="Z515" s="34"/>
      <c r="AA515" s="34"/>
      <c r="AB515" s="34"/>
      <c r="AC515" s="34"/>
      <c r="AD515" s="34"/>
      <c r="AE515" s="34"/>
      <c r="AR515" s="195" t="s">
        <v>227</v>
      </c>
      <c r="AT515" s="195" t="s">
        <v>136</v>
      </c>
      <c r="AU515" s="195" t="s">
        <v>141</v>
      </c>
      <c r="AY515" s="17" t="s">
        <v>133</v>
      </c>
      <c r="BE515" s="196">
        <f>IF(N515="základní",J515,0)</f>
        <v>0</v>
      </c>
      <c r="BF515" s="196">
        <f>IF(N515="snížená",J515,0)</f>
        <v>0</v>
      </c>
      <c r="BG515" s="196">
        <f>IF(N515="zákl. přenesená",J515,0)</f>
        <v>0</v>
      </c>
      <c r="BH515" s="196">
        <f>IF(N515="sníž. přenesená",J515,0)</f>
        <v>0</v>
      </c>
      <c r="BI515" s="196">
        <f>IF(N515="nulová",J515,0)</f>
        <v>0</v>
      </c>
      <c r="BJ515" s="17" t="s">
        <v>141</v>
      </c>
      <c r="BK515" s="196">
        <f>ROUND(I515*H515,2)</f>
        <v>0</v>
      </c>
      <c r="BL515" s="17" t="s">
        <v>227</v>
      </c>
      <c r="BM515" s="195" t="s">
        <v>939</v>
      </c>
    </row>
    <row r="516" spans="1:65" s="2" customFormat="1" ht="24.2" customHeight="1">
      <c r="A516" s="34"/>
      <c r="B516" s="35"/>
      <c r="C516" s="183" t="s">
        <v>940</v>
      </c>
      <c r="D516" s="183" t="s">
        <v>136</v>
      </c>
      <c r="E516" s="184" t="s">
        <v>941</v>
      </c>
      <c r="F516" s="185" t="s">
        <v>942</v>
      </c>
      <c r="G516" s="186" t="s">
        <v>230</v>
      </c>
      <c r="H516" s="187">
        <v>0.56899999999999995</v>
      </c>
      <c r="I516" s="188"/>
      <c r="J516" s="189">
        <f>ROUND(I516*H516,2)</f>
        <v>0</v>
      </c>
      <c r="K516" s="190"/>
      <c r="L516" s="39"/>
      <c r="M516" s="191" t="s">
        <v>1</v>
      </c>
      <c r="N516" s="192" t="s">
        <v>40</v>
      </c>
      <c r="O516" s="71"/>
      <c r="P516" s="193">
        <f>O516*H516</f>
        <v>0</v>
      </c>
      <c r="Q516" s="193">
        <v>0</v>
      </c>
      <c r="R516" s="193">
        <f>Q516*H516</f>
        <v>0</v>
      </c>
      <c r="S516" s="193">
        <v>0</v>
      </c>
      <c r="T516" s="194">
        <f>S516*H516</f>
        <v>0</v>
      </c>
      <c r="U516" s="34"/>
      <c r="V516" s="34"/>
      <c r="W516" s="34"/>
      <c r="X516" s="34"/>
      <c r="Y516" s="34"/>
      <c r="Z516" s="34"/>
      <c r="AA516" s="34"/>
      <c r="AB516" s="34"/>
      <c r="AC516" s="34"/>
      <c r="AD516" s="34"/>
      <c r="AE516" s="34"/>
      <c r="AR516" s="195" t="s">
        <v>227</v>
      </c>
      <c r="AT516" s="195" t="s">
        <v>136</v>
      </c>
      <c r="AU516" s="195" t="s">
        <v>141</v>
      </c>
      <c r="AY516" s="17" t="s">
        <v>133</v>
      </c>
      <c r="BE516" s="196">
        <f>IF(N516="základní",J516,0)</f>
        <v>0</v>
      </c>
      <c r="BF516" s="196">
        <f>IF(N516="snížená",J516,0)</f>
        <v>0</v>
      </c>
      <c r="BG516" s="196">
        <f>IF(N516="zákl. přenesená",J516,0)</f>
        <v>0</v>
      </c>
      <c r="BH516" s="196">
        <f>IF(N516="sníž. přenesená",J516,0)</f>
        <v>0</v>
      </c>
      <c r="BI516" s="196">
        <f>IF(N516="nulová",J516,0)</f>
        <v>0</v>
      </c>
      <c r="BJ516" s="17" t="s">
        <v>141</v>
      </c>
      <c r="BK516" s="196">
        <f>ROUND(I516*H516,2)</f>
        <v>0</v>
      </c>
      <c r="BL516" s="17" t="s">
        <v>227</v>
      </c>
      <c r="BM516" s="195" t="s">
        <v>943</v>
      </c>
    </row>
    <row r="517" spans="1:65" s="12" customFormat="1" ht="22.9" customHeight="1">
      <c r="B517" s="167"/>
      <c r="C517" s="168"/>
      <c r="D517" s="169" t="s">
        <v>73</v>
      </c>
      <c r="E517" s="181" t="s">
        <v>944</v>
      </c>
      <c r="F517" s="181" t="s">
        <v>945</v>
      </c>
      <c r="G517" s="168"/>
      <c r="H517" s="168"/>
      <c r="I517" s="171"/>
      <c r="J517" s="182">
        <f>BK517</f>
        <v>0</v>
      </c>
      <c r="K517" s="168"/>
      <c r="L517" s="173"/>
      <c r="M517" s="174"/>
      <c r="N517" s="175"/>
      <c r="O517" s="175"/>
      <c r="P517" s="176">
        <f>SUM(P518:P533)</f>
        <v>0</v>
      </c>
      <c r="Q517" s="175"/>
      <c r="R517" s="176">
        <f>SUM(R518:R533)</f>
        <v>2.6574000000000003E-3</v>
      </c>
      <c r="S517" s="175"/>
      <c r="T517" s="177">
        <f>SUM(T518:T533)</f>
        <v>0</v>
      </c>
      <c r="AR517" s="178" t="s">
        <v>141</v>
      </c>
      <c r="AT517" s="179" t="s">
        <v>73</v>
      </c>
      <c r="AU517" s="179" t="s">
        <v>82</v>
      </c>
      <c r="AY517" s="178" t="s">
        <v>133</v>
      </c>
      <c r="BK517" s="180">
        <f>SUM(BK518:BK533)</f>
        <v>0</v>
      </c>
    </row>
    <row r="518" spans="1:65" s="2" customFormat="1" ht="16.5" customHeight="1">
      <c r="A518" s="34"/>
      <c r="B518" s="35"/>
      <c r="C518" s="183" t="s">
        <v>946</v>
      </c>
      <c r="D518" s="183" t="s">
        <v>136</v>
      </c>
      <c r="E518" s="184" t="s">
        <v>947</v>
      </c>
      <c r="F518" s="185" t="s">
        <v>948</v>
      </c>
      <c r="G518" s="186" t="s">
        <v>139</v>
      </c>
      <c r="H518" s="187">
        <v>6.18</v>
      </c>
      <c r="I518" s="188"/>
      <c r="J518" s="189">
        <f>ROUND(I518*H518,2)</f>
        <v>0</v>
      </c>
      <c r="K518" s="190"/>
      <c r="L518" s="39"/>
      <c r="M518" s="191" t="s">
        <v>1</v>
      </c>
      <c r="N518" s="192" t="s">
        <v>40</v>
      </c>
      <c r="O518" s="71"/>
      <c r="P518" s="193">
        <f>O518*H518</f>
        <v>0</v>
      </c>
      <c r="Q518" s="193">
        <v>0</v>
      </c>
      <c r="R518" s="193">
        <f>Q518*H518</f>
        <v>0</v>
      </c>
      <c r="S518" s="193">
        <v>0</v>
      </c>
      <c r="T518" s="194">
        <f>S518*H518</f>
        <v>0</v>
      </c>
      <c r="U518" s="34"/>
      <c r="V518" s="34"/>
      <c r="W518" s="34"/>
      <c r="X518" s="34"/>
      <c r="Y518" s="34"/>
      <c r="Z518" s="34"/>
      <c r="AA518" s="34"/>
      <c r="AB518" s="34"/>
      <c r="AC518" s="34"/>
      <c r="AD518" s="34"/>
      <c r="AE518" s="34"/>
      <c r="AR518" s="195" t="s">
        <v>227</v>
      </c>
      <c r="AT518" s="195" t="s">
        <v>136</v>
      </c>
      <c r="AU518" s="195" t="s">
        <v>141</v>
      </c>
      <c r="AY518" s="17" t="s">
        <v>133</v>
      </c>
      <c r="BE518" s="196">
        <f>IF(N518="základní",J518,0)</f>
        <v>0</v>
      </c>
      <c r="BF518" s="196">
        <f>IF(N518="snížená",J518,0)</f>
        <v>0</v>
      </c>
      <c r="BG518" s="196">
        <f>IF(N518="zákl. přenesená",J518,0)</f>
        <v>0</v>
      </c>
      <c r="BH518" s="196">
        <f>IF(N518="sníž. přenesená",J518,0)</f>
        <v>0</v>
      </c>
      <c r="BI518" s="196">
        <f>IF(N518="nulová",J518,0)</f>
        <v>0</v>
      </c>
      <c r="BJ518" s="17" t="s">
        <v>141</v>
      </c>
      <c r="BK518" s="196">
        <f>ROUND(I518*H518,2)</f>
        <v>0</v>
      </c>
      <c r="BL518" s="17" t="s">
        <v>227</v>
      </c>
      <c r="BM518" s="195" t="s">
        <v>949</v>
      </c>
    </row>
    <row r="519" spans="1:65" s="13" customFormat="1" ht="11.25">
      <c r="B519" s="197"/>
      <c r="C519" s="198"/>
      <c r="D519" s="199" t="s">
        <v>143</v>
      </c>
      <c r="E519" s="200" t="s">
        <v>1</v>
      </c>
      <c r="F519" s="201" t="s">
        <v>950</v>
      </c>
      <c r="G519" s="198"/>
      <c r="H519" s="200" t="s">
        <v>1</v>
      </c>
      <c r="I519" s="202"/>
      <c r="J519" s="198"/>
      <c r="K519" s="198"/>
      <c r="L519" s="203"/>
      <c r="M519" s="204"/>
      <c r="N519" s="205"/>
      <c r="O519" s="205"/>
      <c r="P519" s="205"/>
      <c r="Q519" s="205"/>
      <c r="R519" s="205"/>
      <c r="S519" s="205"/>
      <c r="T519" s="206"/>
      <c r="AT519" s="207" t="s">
        <v>143</v>
      </c>
      <c r="AU519" s="207" t="s">
        <v>141</v>
      </c>
      <c r="AV519" s="13" t="s">
        <v>82</v>
      </c>
      <c r="AW519" s="13" t="s">
        <v>32</v>
      </c>
      <c r="AX519" s="13" t="s">
        <v>74</v>
      </c>
      <c r="AY519" s="207" t="s">
        <v>133</v>
      </c>
    </row>
    <row r="520" spans="1:65" s="13" customFormat="1" ht="11.25">
      <c r="B520" s="197"/>
      <c r="C520" s="198"/>
      <c r="D520" s="199" t="s">
        <v>143</v>
      </c>
      <c r="E520" s="200" t="s">
        <v>1</v>
      </c>
      <c r="F520" s="201" t="s">
        <v>146</v>
      </c>
      <c r="G520" s="198"/>
      <c r="H520" s="200" t="s">
        <v>1</v>
      </c>
      <c r="I520" s="202"/>
      <c r="J520" s="198"/>
      <c r="K520" s="198"/>
      <c r="L520" s="203"/>
      <c r="M520" s="204"/>
      <c r="N520" s="205"/>
      <c r="O520" s="205"/>
      <c r="P520" s="205"/>
      <c r="Q520" s="205"/>
      <c r="R520" s="205"/>
      <c r="S520" s="205"/>
      <c r="T520" s="206"/>
      <c r="AT520" s="207" t="s">
        <v>143</v>
      </c>
      <c r="AU520" s="207" t="s">
        <v>141</v>
      </c>
      <c r="AV520" s="13" t="s">
        <v>82</v>
      </c>
      <c r="AW520" s="13" t="s">
        <v>32</v>
      </c>
      <c r="AX520" s="13" t="s">
        <v>74</v>
      </c>
      <c r="AY520" s="207" t="s">
        <v>133</v>
      </c>
    </row>
    <row r="521" spans="1:65" s="14" customFormat="1" ht="11.25">
      <c r="B521" s="208"/>
      <c r="C521" s="209"/>
      <c r="D521" s="199" t="s">
        <v>143</v>
      </c>
      <c r="E521" s="210" t="s">
        <v>1</v>
      </c>
      <c r="F521" s="211" t="s">
        <v>951</v>
      </c>
      <c r="G521" s="209"/>
      <c r="H521" s="212">
        <v>1.5</v>
      </c>
      <c r="I521" s="213"/>
      <c r="J521" s="209"/>
      <c r="K521" s="209"/>
      <c r="L521" s="214"/>
      <c r="M521" s="215"/>
      <c r="N521" s="216"/>
      <c r="O521" s="216"/>
      <c r="P521" s="216"/>
      <c r="Q521" s="216"/>
      <c r="R521" s="216"/>
      <c r="S521" s="216"/>
      <c r="T521" s="217"/>
      <c r="AT521" s="218" t="s">
        <v>143</v>
      </c>
      <c r="AU521" s="218" t="s">
        <v>141</v>
      </c>
      <c r="AV521" s="14" t="s">
        <v>141</v>
      </c>
      <c r="AW521" s="14" t="s">
        <v>32</v>
      </c>
      <c r="AX521" s="14" t="s">
        <v>74</v>
      </c>
      <c r="AY521" s="218" t="s">
        <v>133</v>
      </c>
    </row>
    <row r="522" spans="1:65" s="13" customFormat="1" ht="11.25">
      <c r="B522" s="197"/>
      <c r="C522" s="198"/>
      <c r="D522" s="199" t="s">
        <v>143</v>
      </c>
      <c r="E522" s="200" t="s">
        <v>1</v>
      </c>
      <c r="F522" s="201" t="s">
        <v>148</v>
      </c>
      <c r="G522" s="198"/>
      <c r="H522" s="200" t="s">
        <v>1</v>
      </c>
      <c r="I522" s="202"/>
      <c r="J522" s="198"/>
      <c r="K522" s="198"/>
      <c r="L522" s="203"/>
      <c r="M522" s="204"/>
      <c r="N522" s="205"/>
      <c r="O522" s="205"/>
      <c r="P522" s="205"/>
      <c r="Q522" s="205"/>
      <c r="R522" s="205"/>
      <c r="S522" s="205"/>
      <c r="T522" s="206"/>
      <c r="AT522" s="207" t="s">
        <v>143</v>
      </c>
      <c r="AU522" s="207" t="s">
        <v>141</v>
      </c>
      <c r="AV522" s="13" t="s">
        <v>82</v>
      </c>
      <c r="AW522" s="13" t="s">
        <v>32</v>
      </c>
      <c r="AX522" s="13" t="s">
        <v>74</v>
      </c>
      <c r="AY522" s="207" t="s">
        <v>133</v>
      </c>
    </row>
    <row r="523" spans="1:65" s="14" customFormat="1" ht="11.25">
      <c r="B523" s="208"/>
      <c r="C523" s="209"/>
      <c r="D523" s="199" t="s">
        <v>143</v>
      </c>
      <c r="E523" s="210" t="s">
        <v>1</v>
      </c>
      <c r="F523" s="211" t="s">
        <v>952</v>
      </c>
      <c r="G523" s="209"/>
      <c r="H523" s="212">
        <v>1.56</v>
      </c>
      <c r="I523" s="213"/>
      <c r="J523" s="209"/>
      <c r="K523" s="209"/>
      <c r="L523" s="214"/>
      <c r="M523" s="215"/>
      <c r="N523" s="216"/>
      <c r="O523" s="216"/>
      <c r="P523" s="216"/>
      <c r="Q523" s="216"/>
      <c r="R523" s="216"/>
      <c r="S523" s="216"/>
      <c r="T523" s="217"/>
      <c r="AT523" s="218" t="s">
        <v>143</v>
      </c>
      <c r="AU523" s="218" t="s">
        <v>141</v>
      </c>
      <c r="AV523" s="14" t="s">
        <v>141</v>
      </c>
      <c r="AW523" s="14" t="s">
        <v>32</v>
      </c>
      <c r="AX523" s="14" t="s">
        <v>74</v>
      </c>
      <c r="AY523" s="218" t="s">
        <v>133</v>
      </c>
    </row>
    <row r="524" spans="1:65" s="13" customFormat="1" ht="11.25">
      <c r="B524" s="197"/>
      <c r="C524" s="198"/>
      <c r="D524" s="199" t="s">
        <v>143</v>
      </c>
      <c r="E524" s="200" t="s">
        <v>1</v>
      </c>
      <c r="F524" s="201" t="s">
        <v>150</v>
      </c>
      <c r="G524" s="198"/>
      <c r="H524" s="200" t="s">
        <v>1</v>
      </c>
      <c r="I524" s="202"/>
      <c r="J524" s="198"/>
      <c r="K524" s="198"/>
      <c r="L524" s="203"/>
      <c r="M524" s="204"/>
      <c r="N524" s="205"/>
      <c r="O524" s="205"/>
      <c r="P524" s="205"/>
      <c r="Q524" s="205"/>
      <c r="R524" s="205"/>
      <c r="S524" s="205"/>
      <c r="T524" s="206"/>
      <c r="AT524" s="207" t="s">
        <v>143</v>
      </c>
      <c r="AU524" s="207" t="s">
        <v>141</v>
      </c>
      <c r="AV524" s="13" t="s">
        <v>82</v>
      </c>
      <c r="AW524" s="13" t="s">
        <v>32</v>
      </c>
      <c r="AX524" s="13" t="s">
        <v>74</v>
      </c>
      <c r="AY524" s="207" t="s">
        <v>133</v>
      </c>
    </row>
    <row r="525" spans="1:65" s="14" customFormat="1" ht="11.25">
      <c r="B525" s="208"/>
      <c r="C525" s="209"/>
      <c r="D525" s="199" t="s">
        <v>143</v>
      </c>
      <c r="E525" s="210" t="s">
        <v>1</v>
      </c>
      <c r="F525" s="211" t="s">
        <v>952</v>
      </c>
      <c r="G525" s="209"/>
      <c r="H525" s="212">
        <v>1.56</v>
      </c>
      <c r="I525" s="213"/>
      <c r="J525" s="209"/>
      <c r="K525" s="209"/>
      <c r="L525" s="214"/>
      <c r="M525" s="215"/>
      <c r="N525" s="216"/>
      <c r="O525" s="216"/>
      <c r="P525" s="216"/>
      <c r="Q525" s="216"/>
      <c r="R525" s="216"/>
      <c r="S525" s="216"/>
      <c r="T525" s="217"/>
      <c r="AT525" s="218" t="s">
        <v>143</v>
      </c>
      <c r="AU525" s="218" t="s">
        <v>141</v>
      </c>
      <c r="AV525" s="14" t="s">
        <v>141</v>
      </c>
      <c r="AW525" s="14" t="s">
        <v>32</v>
      </c>
      <c r="AX525" s="14" t="s">
        <v>74</v>
      </c>
      <c r="AY525" s="218" t="s">
        <v>133</v>
      </c>
    </row>
    <row r="526" spans="1:65" s="13" customFormat="1" ht="11.25">
      <c r="B526" s="197"/>
      <c r="C526" s="198"/>
      <c r="D526" s="199" t="s">
        <v>143</v>
      </c>
      <c r="E526" s="200" t="s">
        <v>1</v>
      </c>
      <c r="F526" s="201" t="s">
        <v>953</v>
      </c>
      <c r="G526" s="198"/>
      <c r="H526" s="200" t="s">
        <v>1</v>
      </c>
      <c r="I526" s="202"/>
      <c r="J526" s="198"/>
      <c r="K526" s="198"/>
      <c r="L526" s="203"/>
      <c r="M526" s="204"/>
      <c r="N526" s="205"/>
      <c r="O526" s="205"/>
      <c r="P526" s="205"/>
      <c r="Q526" s="205"/>
      <c r="R526" s="205"/>
      <c r="S526" s="205"/>
      <c r="T526" s="206"/>
      <c r="AT526" s="207" t="s">
        <v>143</v>
      </c>
      <c r="AU526" s="207" t="s">
        <v>141</v>
      </c>
      <c r="AV526" s="13" t="s">
        <v>82</v>
      </c>
      <c r="AW526" s="13" t="s">
        <v>32</v>
      </c>
      <c r="AX526" s="13" t="s">
        <v>74</v>
      </c>
      <c r="AY526" s="207" t="s">
        <v>133</v>
      </c>
    </row>
    <row r="527" spans="1:65" s="14" customFormat="1" ht="11.25">
      <c r="B527" s="208"/>
      <c r="C527" s="209"/>
      <c r="D527" s="199" t="s">
        <v>143</v>
      </c>
      <c r="E527" s="210" t="s">
        <v>1</v>
      </c>
      <c r="F527" s="211" t="s">
        <v>952</v>
      </c>
      <c r="G527" s="209"/>
      <c r="H527" s="212">
        <v>1.56</v>
      </c>
      <c r="I527" s="213"/>
      <c r="J527" s="209"/>
      <c r="K527" s="209"/>
      <c r="L527" s="214"/>
      <c r="M527" s="215"/>
      <c r="N527" s="216"/>
      <c r="O527" s="216"/>
      <c r="P527" s="216"/>
      <c r="Q527" s="216"/>
      <c r="R527" s="216"/>
      <c r="S527" s="216"/>
      <c r="T527" s="217"/>
      <c r="AT527" s="218" t="s">
        <v>143</v>
      </c>
      <c r="AU527" s="218" t="s">
        <v>141</v>
      </c>
      <c r="AV527" s="14" t="s">
        <v>141</v>
      </c>
      <c r="AW527" s="14" t="s">
        <v>32</v>
      </c>
      <c r="AX527" s="14" t="s">
        <v>74</v>
      </c>
      <c r="AY527" s="218" t="s">
        <v>133</v>
      </c>
    </row>
    <row r="528" spans="1:65" s="15" customFormat="1" ht="11.25">
      <c r="B528" s="219"/>
      <c r="C528" s="220"/>
      <c r="D528" s="199" t="s">
        <v>143</v>
      </c>
      <c r="E528" s="221" t="s">
        <v>1</v>
      </c>
      <c r="F528" s="222" t="s">
        <v>152</v>
      </c>
      <c r="G528" s="220"/>
      <c r="H528" s="223">
        <v>6.18</v>
      </c>
      <c r="I528" s="224"/>
      <c r="J528" s="220"/>
      <c r="K528" s="220"/>
      <c r="L528" s="225"/>
      <c r="M528" s="226"/>
      <c r="N528" s="227"/>
      <c r="O528" s="227"/>
      <c r="P528" s="227"/>
      <c r="Q528" s="227"/>
      <c r="R528" s="227"/>
      <c r="S528" s="227"/>
      <c r="T528" s="228"/>
      <c r="AT528" s="229" t="s">
        <v>143</v>
      </c>
      <c r="AU528" s="229" t="s">
        <v>141</v>
      </c>
      <c r="AV528" s="15" t="s">
        <v>140</v>
      </c>
      <c r="AW528" s="15" t="s">
        <v>32</v>
      </c>
      <c r="AX528" s="15" t="s">
        <v>82</v>
      </c>
      <c r="AY528" s="229" t="s">
        <v>133</v>
      </c>
    </row>
    <row r="529" spans="1:65" s="2" customFormat="1" ht="24.2" customHeight="1">
      <c r="A529" s="34"/>
      <c r="B529" s="35"/>
      <c r="C529" s="183" t="s">
        <v>954</v>
      </c>
      <c r="D529" s="183" t="s">
        <v>136</v>
      </c>
      <c r="E529" s="184" t="s">
        <v>955</v>
      </c>
      <c r="F529" s="185" t="s">
        <v>956</v>
      </c>
      <c r="G529" s="186" t="s">
        <v>139</v>
      </c>
      <c r="H529" s="187">
        <v>6.18</v>
      </c>
      <c r="I529" s="188"/>
      <c r="J529" s="189">
        <f>ROUND(I529*H529,2)</f>
        <v>0</v>
      </c>
      <c r="K529" s="190"/>
      <c r="L529" s="39"/>
      <c r="M529" s="191" t="s">
        <v>1</v>
      </c>
      <c r="N529" s="192" t="s">
        <v>40</v>
      </c>
      <c r="O529" s="71"/>
      <c r="P529" s="193">
        <f>O529*H529</f>
        <v>0</v>
      </c>
      <c r="Q529" s="193">
        <v>2.0000000000000002E-5</v>
      </c>
      <c r="R529" s="193">
        <f>Q529*H529</f>
        <v>1.236E-4</v>
      </c>
      <c r="S529" s="193">
        <v>0</v>
      </c>
      <c r="T529" s="194">
        <f>S529*H529</f>
        <v>0</v>
      </c>
      <c r="U529" s="34"/>
      <c r="V529" s="34"/>
      <c r="W529" s="34"/>
      <c r="X529" s="34"/>
      <c r="Y529" s="34"/>
      <c r="Z529" s="34"/>
      <c r="AA529" s="34"/>
      <c r="AB529" s="34"/>
      <c r="AC529" s="34"/>
      <c r="AD529" s="34"/>
      <c r="AE529" s="34"/>
      <c r="AR529" s="195" t="s">
        <v>227</v>
      </c>
      <c r="AT529" s="195" t="s">
        <v>136</v>
      </c>
      <c r="AU529" s="195" t="s">
        <v>141</v>
      </c>
      <c r="AY529" s="17" t="s">
        <v>133</v>
      </c>
      <c r="BE529" s="196">
        <f>IF(N529="základní",J529,0)</f>
        <v>0</v>
      </c>
      <c r="BF529" s="196">
        <f>IF(N529="snížená",J529,0)</f>
        <v>0</v>
      </c>
      <c r="BG529" s="196">
        <f>IF(N529="zákl. přenesená",J529,0)</f>
        <v>0</v>
      </c>
      <c r="BH529" s="196">
        <f>IF(N529="sníž. přenesená",J529,0)</f>
        <v>0</v>
      </c>
      <c r="BI529" s="196">
        <f>IF(N529="nulová",J529,0)</f>
        <v>0</v>
      </c>
      <c r="BJ529" s="17" t="s">
        <v>141</v>
      </c>
      <c r="BK529" s="196">
        <f>ROUND(I529*H529,2)</f>
        <v>0</v>
      </c>
      <c r="BL529" s="17" t="s">
        <v>227</v>
      </c>
      <c r="BM529" s="195" t="s">
        <v>957</v>
      </c>
    </row>
    <row r="530" spans="1:65" s="2" customFormat="1" ht="24.2" customHeight="1">
      <c r="A530" s="34"/>
      <c r="B530" s="35"/>
      <c r="C530" s="183" t="s">
        <v>958</v>
      </c>
      <c r="D530" s="183" t="s">
        <v>136</v>
      </c>
      <c r="E530" s="184" t="s">
        <v>959</v>
      </c>
      <c r="F530" s="185" t="s">
        <v>960</v>
      </c>
      <c r="G530" s="186" t="s">
        <v>139</v>
      </c>
      <c r="H530" s="187">
        <v>6.18</v>
      </c>
      <c r="I530" s="188"/>
      <c r="J530" s="189">
        <f>ROUND(I530*H530,2)</f>
        <v>0</v>
      </c>
      <c r="K530" s="190"/>
      <c r="L530" s="39"/>
      <c r="M530" s="191" t="s">
        <v>1</v>
      </c>
      <c r="N530" s="192" t="s">
        <v>40</v>
      </c>
      <c r="O530" s="71"/>
      <c r="P530" s="193">
        <f>O530*H530</f>
        <v>0</v>
      </c>
      <c r="Q530" s="193">
        <v>1.3999999999999999E-4</v>
      </c>
      <c r="R530" s="193">
        <f>Q530*H530</f>
        <v>8.6519999999999989E-4</v>
      </c>
      <c r="S530" s="193">
        <v>0</v>
      </c>
      <c r="T530" s="194">
        <f>S530*H530</f>
        <v>0</v>
      </c>
      <c r="U530" s="34"/>
      <c r="V530" s="34"/>
      <c r="W530" s="34"/>
      <c r="X530" s="34"/>
      <c r="Y530" s="34"/>
      <c r="Z530" s="34"/>
      <c r="AA530" s="34"/>
      <c r="AB530" s="34"/>
      <c r="AC530" s="34"/>
      <c r="AD530" s="34"/>
      <c r="AE530" s="34"/>
      <c r="AR530" s="195" t="s">
        <v>227</v>
      </c>
      <c r="AT530" s="195" t="s">
        <v>136</v>
      </c>
      <c r="AU530" s="195" t="s">
        <v>141</v>
      </c>
      <c r="AY530" s="17" t="s">
        <v>133</v>
      </c>
      <c r="BE530" s="196">
        <f>IF(N530="základní",J530,0)</f>
        <v>0</v>
      </c>
      <c r="BF530" s="196">
        <f>IF(N530="snížená",J530,0)</f>
        <v>0</v>
      </c>
      <c r="BG530" s="196">
        <f>IF(N530="zákl. přenesená",J530,0)</f>
        <v>0</v>
      </c>
      <c r="BH530" s="196">
        <f>IF(N530="sníž. přenesená",J530,0)</f>
        <v>0</v>
      </c>
      <c r="BI530" s="196">
        <f>IF(N530="nulová",J530,0)</f>
        <v>0</v>
      </c>
      <c r="BJ530" s="17" t="s">
        <v>141</v>
      </c>
      <c r="BK530" s="196">
        <f>ROUND(I530*H530,2)</f>
        <v>0</v>
      </c>
      <c r="BL530" s="17" t="s">
        <v>227</v>
      </c>
      <c r="BM530" s="195" t="s">
        <v>961</v>
      </c>
    </row>
    <row r="531" spans="1:65" s="2" customFormat="1" ht="24.2" customHeight="1">
      <c r="A531" s="34"/>
      <c r="B531" s="35"/>
      <c r="C531" s="183" t="s">
        <v>962</v>
      </c>
      <c r="D531" s="183" t="s">
        <v>136</v>
      </c>
      <c r="E531" s="184" t="s">
        <v>963</v>
      </c>
      <c r="F531" s="185" t="s">
        <v>964</v>
      </c>
      <c r="G531" s="186" t="s">
        <v>139</v>
      </c>
      <c r="H531" s="187">
        <v>6.18</v>
      </c>
      <c r="I531" s="188"/>
      <c r="J531" s="189">
        <f>ROUND(I531*H531,2)</f>
        <v>0</v>
      </c>
      <c r="K531" s="190"/>
      <c r="L531" s="39"/>
      <c r="M531" s="191" t="s">
        <v>1</v>
      </c>
      <c r="N531" s="192" t="s">
        <v>40</v>
      </c>
      <c r="O531" s="71"/>
      <c r="P531" s="193">
        <f>O531*H531</f>
        <v>0</v>
      </c>
      <c r="Q531" s="193">
        <v>1.2E-4</v>
      </c>
      <c r="R531" s="193">
        <f>Q531*H531</f>
        <v>7.4160000000000003E-4</v>
      </c>
      <c r="S531" s="193">
        <v>0</v>
      </c>
      <c r="T531" s="194">
        <f>S531*H531</f>
        <v>0</v>
      </c>
      <c r="U531" s="34"/>
      <c r="V531" s="34"/>
      <c r="W531" s="34"/>
      <c r="X531" s="34"/>
      <c r="Y531" s="34"/>
      <c r="Z531" s="34"/>
      <c r="AA531" s="34"/>
      <c r="AB531" s="34"/>
      <c r="AC531" s="34"/>
      <c r="AD531" s="34"/>
      <c r="AE531" s="34"/>
      <c r="AR531" s="195" t="s">
        <v>227</v>
      </c>
      <c r="AT531" s="195" t="s">
        <v>136</v>
      </c>
      <c r="AU531" s="195" t="s">
        <v>141</v>
      </c>
      <c r="AY531" s="17" t="s">
        <v>133</v>
      </c>
      <c r="BE531" s="196">
        <f>IF(N531="základní",J531,0)</f>
        <v>0</v>
      </c>
      <c r="BF531" s="196">
        <f>IF(N531="snížená",J531,0)</f>
        <v>0</v>
      </c>
      <c r="BG531" s="196">
        <f>IF(N531="zákl. přenesená",J531,0)</f>
        <v>0</v>
      </c>
      <c r="BH531" s="196">
        <f>IF(N531="sníž. přenesená",J531,0)</f>
        <v>0</v>
      </c>
      <c r="BI531" s="196">
        <f>IF(N531="nulová",J531,0)</f>
        <v>0</v>
      </c>
      <c r="BJ531" s="17" t="s">
        <v>141</v>
      </c>
      <c r="BK531" s="196">
        <f>ROUND(I531*H531,2)</f>
        <v>0</v>
      </c>
      <c r="BL531" s="17" t="s">
        <v>227</v>
      </c>
      <c r="BM531" s="195" t="s">
        <v>965</v>
      </c>
    </row>
    <row r="532" spans="1:65" s="2" customFormat="1" ht="24.2" customHeight="1">
      <c r="A532" s="34"/>
      <c r="B532" s="35"/>
      <c r="C532" s="183" t="s">
        <v>966</v>
      </c>
      <c r="D532" s="183" t="s">
        <v>136</v>
      </c>
      <c r="E532" s="184" t="s">
        <v>967</v>
      </c>
      <c r="F532" s="185" t="s">
        <v>968</v>
      </c>
      <c r="G532" s="186" t="s">
        <v>139</v>
      </c>
      <c r="H532" s="187">
        <v>6.18</v>
      </c>
      <c r="I532" s="188"/>
      <c r="J532" s="189">
        <f>ROUND(I532*H532,2)</f>
        <v>0</v>
      </c>
      <c r="K532" s="190"/>
      <c r="L532" s="39"/>
      <c r="M532" s="191" t="s">
        <v>1</v>
      </c>
      <c r="N532" s="192" t="s">
        <v>40</v>
      </c>
      <c r="O532" s="71"/>
      <c r="P532" s="193">
        <f>O532*H532</f>
        <v>0</v>
      </c>
      <c r="Q532" s="193">
        <v>1.2E-4</v>
      </c>
      <c r="R532" s="193">
        <f>Q532*H532</f>
        <v>7.4160000000000003E-4</v>
      </c>
      <c r="S532" s="193">
        <v>0</v>
      </c>
      <c r="T532" s="194">
        <f>S532*H532</f>
        <v>0</v>
      </c>
      <c r="U532" s="34"/>
      <c r="V532" s="34"/>
      <c r="W532" s="34"/>
      <c r="X532" s="34"/>
      <c r="Y532" s="34"/>
      <c r="Z532" s="34"/>
      <c r="AA532" s="34"/>
      <c r="AB532" s="34"/>
      <c r="AC532" s="34"/>
      <c r="AD532" s="34"/>
      <c r="AE532" s="34"/>
      <c r="AR532" s="195" t="s">
        <v>227</v>
      </c>
      <c r="AT532" s="195" t="s">
        <v>136</v>
      </c>
      <c r="AU532" s="195" t="s">
        <v>141</v>
      </c>
      <c r="AY532" s="17" t="s">
        <v>133</v>
      </c>
      <c r="BE532" s="196">
        <f>IF(N532="základní",J532,0)</f>
        <v>0</v>
      </c>
      <c r="BF532" s="196">
        <f>IF(N532="snížená",J532,0)</f>
        <v>0</v>
      </c>
      <c r="BG532" s="196">
        <f>IF(N532="zákl. přenesená",J532,0)</f>
        <v>0</v>
      </c>
      <c r="BH532" s="196">
        <f>IF(N532="sníž. přenesená",J532,0)</f>
        <v>0</v>
      </c>
      <c r="BI532" s="196">
        <f>IF(N532="nulová",J532,0)</f>
        <v>0</v>
      </c>
      <c r="BJ532" s="17" t="s">
        <v>141</v>
      </c>
      <c r="BK532" s="196">
        <f>ROUND(I532*H532,2)</f>
        <v>0</v>
      </c>
      <c r="BL532" s="17" t="s">
        <v>227</v>
      </c>
      <c r="BM532" s="195" t="s">
        <v>969</v>
      </c>
    </row>
    <row r="533" spans="1:65" s="2" customFormat="1" ht="24.2" customHeight="1">
      <c r="A533" s="34"/>
      <c r="B533" s="35"/>
      <c r="C533" s="183" t="s">
        <v>970</v>
      </c>
      <c r="D533" s="183" t="s">
        <v>136</v>
      </c>
      <c r="E533" s="184" t="s">
        <v>971</v>
      </c>
      <c r="F533" s="185" t="s">
        <v>972</v>
      </c>
      <c r="G533" s="186" t="s">
        <v>139</v>
      </c>
      <c r="H533" s="187">
        <v>6.18</v>
      </c>
      <c r="I533" s="188"/>
      <c r="J533" s="189">
        <f>ROUND(I533*H533,2)</f>
        <v>0</v>
      </c>
      <c r="K533" s="190"/>
      <c r="L533" s="39"/>
      <c r="M533" s="191" t="s">
        <v>1</v>
      </c>
      <c r="N533" s="192" t="s">
        <v>40</v>
      </c>
      <c r="O533" s="71"/>
      <c r="P533" s="193">
        <f>O533*H533</f>
        <v>0</v>
      </c>
      <c r="Q533" s="193">
        <v>3.0000000000000001E-5</v>
      </c>
      <c r="R533" s="193">
        <f>Q533*H533</f>
        <v>1.8540000000000001E-4</v>
      </c>
      <c r="S533" s="193">
        <v>0</v>
      </c>
      <c r="T533" s="194">
        <f>S533*H533</f>
        <v>0</v>
      </c>
      <c r="U533" s="34"/>
      <c r="V533" s="34"/>
      <c r="W533" s="34"/>
      <c r="X533" s="34"/>
      <c r="Y533" s="34"/>
      <c r="Z533" s="34"/>
      <c r="AA533" s="34"/>
      <c r="AB533" s="34"/>
      <c r="AC533" s="34"/>
      <c r="AD533" s="34"/>
      <c r="AE533" s="34"/>
      <c r="AR533" s="195" t="s">
        <v>227</v>
      </c>
      <c r="AT533" s="195" t="s">
        <v>136</v>
      </c>
      <c r="AU533" s="195" t="s">
        <v>141</v>
      </c>
      <c r="AY533" s="17" t="s">
        <v>133</v>
      </c>
      <c r="BE533" s="196">
        <f>IF(N533="základní",J533,0)</f>
        <v>0</v>
      </c>
      <c r="BF533" s="196">
        <f>IF(N533="snížená",J533,0)</f>
        <v>0</v>
      </c>
      <c r="BG533" s="196">
        <f>IF(N533="zákl. přenesená",J533,0)</f>
        <v>0</v>
      </c>
      <c r="BH533" s="196">
        <f>IF(N533="sníž. přenesená",J533,0)</f>
        <v>0</v>
      </c>
      <c r="BI533" s="196">
        <f>IF(N533="nulová",J533,0)</f>
        <v>0</v>
      </c>
      <c r="BJ533" s="17" t="s">
        <v>141</v>
      </c>
      <c r="BK533" s="196">
        <f>ROUND(I533*H533,2)</f>
        <v>0</v>
      </c>
      <c r="BL533" s="17" t="s">
        <v>227</v>
      </c>
      <c r="BM533" s="195" t="s">
        <v>973</v>
      </c>
    </row>
    <row r="534" spans="1:65" s="12" customFormat="1" ht="22.9" customHeight="1">
      <c r="B534" s="167"/>
      <c r="C534" s="168"/>
      <c r="D534" s="169" t="s">
        <v>73</v>
      </c>
      <c r="E534" s="181" t="s">
        <v>974</v>
      </c>
      <c r="F534" s="181" t="s">
        <v>975</v>
      </c>
      <c r="G534" s="168"/>
      <c r="H534" s="168"/>
      <c r="I534" s="171"/>
      <c r="J534" s="182">
        <f>BK534</f>
        <v>0</v>
      </c>
      <c r="K534" s="168"/>
      <c r="L534" s="173"/>
      <c r="M534" s="174"/>
      <c r="N534" s="175"/>
      <c r="O534" s="175"/>
      <c r="P534" s="176">
        <f>SUM(P535:P567)</f>
        <v>0</v>
      </c>
      <c r="Q534" s="175"/>
      <c r="R534" s="176">
        <f>SUM(R535:R567)</f>
        <v>0.24599116000000001</v>
      </c>
      <c r="S534" s="175"/>
      <c r="T534" s="177">
        <f>SUM(T535:T567)</f>
        <v>6.6146159999999996E-2</v>
      </c>
      <c r="AR534" s="178" t="s">
        <v>141</v>
      </c>
      <c r="AT534" s="179" t="s">
        <v>73</v>
      </c>
      <c r="AU534" s="179" t="s">
        <v>82</v>
      </c>
      <c r="AY534" s="178" t="s">
        <v>133</v>
      </c>
      <c r="BK534" s="180">
        <f>SUM(BK535:BK567)</f>
        <v>0</v>
      </c>
    </row>
    <row r="535" spans="1:65" s="2" customFormat="1" ht="24.2" customHeight="1">
      <c r="A535" s="34"/>
      <c r="B535" s="35"/>
      <c r="C535" s="183" t="s">
        <v>976</v>
      </c>
      <c r="D535" s="183" t="s">
        <v>136</v>
      </c>
      <c r="E535" s="184" t="s">
        <v>977</v>
      </c>
      <c r="F535" s="185" t="s">
        <v>978</v>
      </c>
      <c r="G535" s="186" t="s">
        <v>139</v>
      </c>
      <c r="H535" s="187">
        <v>143.79599999999999</v>
      </c>
      <c r="I535" s="188"/>
      <c r="J535" s="189">
        <f t="shared" ref="J535:J542" si="30">ROUND(I535*H535,2)</f>
        <v>0</v>
      </c>
      <c r="K535" s="190"/>
      <c r="L535" s="39"/>
      <c r="M535" s="191" t="s">
        <v>1</v>
      </c>
      <c r="N535" s="192" t="s">
        <v>40</v>
      </c>
      <c r="O535" s="71"/>
      <c r="P535" s="193">
        <f t="shared" ref="P535:P542" si="31">O535*H535</f>
        <v>0</v>
      </c>
      <c r="Q535" s="193">
        <v>0</v>
      </c>
      <c r="R535" s="193">
        <f t="shared" ref="R535:R542" si="32">Q535*H535</f>
        <v>0</v>
      </c>
      <c r="S535" s="193">
        <v>0</v>
      </c>
      <c r="T535" s="194">
        <f t="shared" ref="T535:T542" si="33">S535*H535</f>
        <v>0</v>
      </c>
      <c r="U535" s="34"/>
      <c r="V535" s="34"/>
      <c r="W535" s="34"/>
      <c r="X535" s="34"/>
      <c r="Y535" s="34"/>
      <c r="Z535" s="34"/>
      <c r="AA535" s="34"/>
      <c r="AB535" s="34"/>
      <c r="AC535" s="34"/>
      <c r="AD535" s="34"/>
      <c r="AE535" s="34"/>
      <c r="AR535" s="195" t="s">
        <v>227</v>
      </c>
      <c r="AT535" s="195" t="s">
        <v>136</v>
      </c>
      <c r="AU535" s="195" t="s">
        <v>141</v>
      </c>
      <c r="AY535" s="17" t="s">
        <v>133</v>
      </c>
      <c r="BE535" s="196">
        <f t="shared" ref="BE535:BE542" si="34">IF(N535="základní",J535,0)</f>
        <v>0</v>
      </c>
      <c r="BF535" s="196">
        <f t="shared" ref="BF535:BF542" si="35">IF(N535="snížená",J535,0)</f>
        <v>0</v>
      </c>
      <c r="BG535" s="196">
        <f t="shared" ref="BG535:BG542" si="36">IF(N535="zákl. přenesená",J535,0)</f>
        <v>0</v>
      </c>
      <c r="BH535" s="196">
        <f t="shared" ref="BH535:BH542" si="37">IF(N535="sníž. přenesená",J535,0)</f>
        <v>0</v>
      </c>
      <c r="BI535" s="196">
        <f t="shared" ref="BI535:BI542" si="38">IF(N535="nulová",J535,0)</f>
        <v>0</v>
      </c>
      <c r="BJ535" s="17" t="s">
        <v>141</v>
      </c>
      <c r="BK535" s="196">
        <f t="shared" ref="BK535:BK542" si="39">ROUND(I535*H535,2)</f>
        <v>0</v>
      </c>
      <c r="BL535" s="17" t="s">
        <v>227</v>
      </c>
      <c r="BM535" s="195" t="s">
        <v>979</v>
      </c>
    </row>
    <row r="536" spans="1:65" s="2" customFormat="1" ht="24.2" customHeight="1">
      <c r="A536" s="34"/>
      <c r="B536" s="35"/>
      <c r="C536" s="183" t="s">
        <v>980</v>
      </c>
      <c r="D536" s="183" t="s">
        <v>136</v>
      </c>
      <c r="E536" s="184" t="s">
        <v>981</v>
      </c>
      <c r="F536" s="185" t="s">
        <v>982</v>
      </c>
      <c r="G536" s="186" t="s">
        <v>139</v>
      </c>
      <c r="H536" s="187">
        <v>143.79599999999999</v>
      </c>
      <c r="I536" s="188"/>
      <c r="J536" s="189">
        <f t="shared" si="30"/>
        <v>0</v>
      </c>
      <c r="K536" s="190"/>
      <c r="L536" s="39"/>
      <c r="M536" s="191" t="s">
        <v>1</v>
      </c>
      <c r="N536" s="192" t="s">
        <v>40</v>
      </c>
      <c r="O536" s="71"/>
      <c r="P536" s="193">
        <f t="shared" si="31"/>
        <v>0</v>
      </c>
      <c r="Q536" s="193">
        <v>0</v>
      </c>
      <c r="R536" s="193">
        <f t="shared" si="32"/>
        <v>0</v>
      </c>
      <c r="S536" s="193">
        <v>1.4999999999999999E-4</v>
      </c>
      <c r="T536" s="194">
        <f t="shared" si="33"/>
        <v>2.1569399999999996E-2</v>
      </c>
      <c r="U536" s="34"/>
      <c r="V536" s="34"/>
      <c r="W536" s="34"/>
      <c r="X536" s="34"/>
      <c r="Y536" s="34"/>
      <c r="Z536" s="34"/>
      <c r="AA536" s="34"/>
      <c r="AB536" s="34"/>
      <c r="AC536" s="34"/>
      <c r="AD536" s="34"/>
      <c r="AE536" s="34"/>
      <c r="AR536" s="195" t="s">
        <v>227</v>
      </c>
      <c r="AT536" s="195" t="s">
        <v>136</v>
      </c>
      <c r="AU536" s="195" t="s">
        <v>141</v>
      </c>
      <c r="AY536" s="17" t="s">
        <v>133</v>
      </c>
      <c r="BE536" s="196">
        <f t="shared" si="34"/>
        <v>0</v>
      </c>
      <c r="BF536" s="196">
        <f t="shared" si="35"/>
        <v>0</v>
      </c>
      <c r="BG536" s="196">
        <f t="shared" si="36"/>
        <v>0</v>
      </c>
      <c r="BH536" s="196">
        <f t="shared" si="37"/>
        <v>0</v>
      </c>
      <c r="BI536" s="196">
        <f t="shared" si="38"/>
        <v>0</v>
      </c>
      <c r="BJ536" s="17" t="s">
        <v>141</v>
      </c>
      <c r="BK536" s="196">
        <f t="shared" si="39"/>
        <v>0</v>
      </c>
      <c r="BL536" s="17" t="s">
        <v>227</v>
      </c>
      <c r="BM536" s="195" t="s">
        <v>983</v>
      </c>
    </row>
    <row r="537" spans="1:65" s="2" customFormat="1" ht="16.5" customHeight="1">
      <c r="A537" s="34"/>
      <c r="B537" s="35"/>
      <c r="C537" s="183" t="s">
        <v>984</v>
      </c>
      <c r="D537" s="183" t="s">
        <v>136</v>
      </c>
      <c r="E537" s="184" t="s">
        <v>985</v>
      </c>
      <c r="F537" s="185" t="s">
        <v>986</v>
      </c>
      <c r="G537" s="186" t="s">
        <v>139</v>
      </c>
      <c r="H537" s="187">
        <v>143.79599999999999</v>
      </c>
      <c r="I537" s="188"/>
      <c r="J537" s="189">
        <f t="shared" si="30"/>
        <v>0</v>
      </c>
      <c r="K537" s="190"/>
      <c r="L537" s="39"/>
      <c r="M537" s="191" t="s">
        <v>1</v>
      </c>
      <c r="N537" s="192" t="s">
        <v>40</v>
      </c>
      <c r="O537" s="71"/>
      <c r="P537" s="193">
        <f t="shared" si="31"/>
        <v>0</v>
      </c>
      <c r="Q537" s="193">
        <v>1E-3</v>
      </c>
      <c r="R537" s="193">
        <f t="shared" si="32"/>
        <v>0.14379600000000001</v>
      </c>
      <c r="S537" s="193">
        <v>3.1E-4</v>
      </c>
      <c r="T537" s="194">
        <f t="shared" si="33"/>
        <v>4.457676E-2</v>
      </c>
      <c r="U537" s="34"/>
      <c r="V537" s="34"/>
      <c r="W537" s="34"/>
      <c r="X537" s="34"/>
      <c r="Y537" s="34"/>
      <c r="Z537" s="34"/>
      <c r="AA537" s="34"/>
      <c r="AB537" s="34"/>
      <c r="AC537" s="34"/>
      <c r="AD537" s="34"/>
      <c r="AE537" s="34"/>
      <c r="AR537" s="195" t="s">
        <v>227</v>
      </c>
      <c r="AT537" s="195" t="s">
        <v>136</v>
      </c>
      <c r="AU537" s="195" t="s">
        <v>141</v>
      </c>
      <c r="AY537" s="17" t="s">
        <v>133</v>
      </c>
      <c r="BE537" s="196">
        <f t="shared" si="34"/>
        <v>0</v>
      </c>
      <c r="BF537" s="196">
        <f t="shared" si="35"/>
        <v>0</v>
      </c>
      <c r="BG537" s="196">
        <f t="shared" si="36"/>
        <v>0</v>
      </c>
      <c r="BH537" s="196">
        <f t="shared" si="37"/>
        <v>0</v>
      </c>
      <c r="BI537" s="196">
        <f t="shared" si="38"/>
        <v>0</v>
      </c>
      <c r="BJ537" s="17" t="s">
        <v>141</v>
      </c>
      <c r="BK537" s="196">
        <f t="shared" si="39"/>
        <v>0</v>
      </c>
      <c r="BL537" s="17" t="s">
        <v>227</v>
      </c>
      <c r="BM537" s="195" t="s">
        <v>987</v>
      </c>
    </row>
    <row r="538" spans="1:65" s="2" customFormat="1" ht="24.2" customHeight="1">
      <c r="A538" s="34"/>
      <c r="B538" s="35"/>
      <c r="C538" s="183" t="s">
        <v>988</v>
      </c>
      <c r="D538" s="183" t="s">
        <v>136</v>
      </c>
      <c r="E538" s="184" t="s">
        <v>989</v>
      </c>
      <c r="F538" s="185" t="s">
        <v>990</v>
      </c>
      <c r="G538" s="186" t="s">
        <v>139</v>
      </c>
      <c r="H538" s="187">
        <v>143.79599999999999</v>
      </c>
      <c r="I538" s="188"/>
      <c r="J538" s="189">
        <f t="shared" si="30"/>
        <v>0</v>
      </c>
      <c r="K538" s="190"/>
      <c r="L538" s="39"/>
      <c r="M538" s="191" t="s">
        <v>1</v>
      </c>
      <c r="N538" s="192" t="s">
        <v>40</v>
      </c>
      <c r="O538" s="71"/>
      <c r="P538" s="193">
        <f t="shared" si="31"/>
        <v>0</v>
      </c>
      <c r="Q538" s="193">
        <v>0</v>
      </c>
      <c r="R538" s="193">
        <f t="shared" si="32"/>
        <v>0</v>
      </c>
      <c r="S538" s="193">
        <v>0</v>
      </c>
      <c r="T538" s="194">
        <f t="shared" si="33"/>
        <v>0</v>
      </c>
      <c r="U538" s="34"/>
      <c r="V538" s="34"/>
      <c r="W538" s="34"/>
      <c r="X538" s="34"/>
      <c r="Y538" s="34"/>
      <c r="Z538" s="34"/>
      <c r="AA538" s="34"/>
      <c r="AB538" s="34"/>
      <c r="AC538" s="34"/>
      <c r="AD538" s="34"/>
      <c r="AE538" s="34"/>
      <c r="AR538" s="195" t="s">
        <v>227</v>
      </c>
      <c r="AT538" s="195" t="s">
        <v>136</v>
      </c>
      <c r="AU538" s="195" t="s">
        <v>141</v>
      </c>
      <c r="AY538" s="17" t="s">
        <v>133</v>
      </c>
      <c r="BE538" s="196">
        <f t="shared" si="34"/>
        <v>0</v>
      </c>
      <c r="BF538" s="196">
        <f t="shared" si="35"/>
        <v>0</v>
      </c>
      <c r="BG538" s="196">
        <f t="shared" si="36"/>
        <v>0</v>
      </c>
      <c r="BH538" s="196">
        <f t="shared" si="37"/>
        <v>0</v>
      </c>
      <c r="BI538" s="196">
        <f t="shared" si="38"/>
        <v>0</v>
      </c>
      <c r="BJ538" s="17" t="s">
        <v>141</v>
      </c>
      <c r="BK538" s="196">
        <f t="shared" si="39"/>
        <v>0</v>
      </c>
      <c r="BL538" s="17" t="s">
        <v>227</v>
      </c>
      <c r="BM538" s="195" t="s">
        <v>991</v>
      </c>
    </row>
    <row r="539" spans="1:65" s="2" customFormat="1" ht="24.2" customHeight="1">
      <c r="A539" s="34"/>
      <c r="B539" s="35"/>
      <c r="C539" s="183" t="s">
        <v>992</v>
      </c>
      <c r="D539" s="183" t="s">
        <v>136</v>
      </c>
      <c r="E539" s="184" t="s">
        <v>993</v>
      </c>
      <c r="F539" s="185" t="s">
        <v>994</v>
      </c>
      <c r="G539" s="186" t="s">
        <v>139</v>
      </c>
      <c r="H539" s="187">
        <v>143.79599999999999</v>
      </c>
      <c r="I539" s="188"/>
      <c r="J539" s="189">
        <f t="shared" si="30"/>
        <v>0</v>
      </c>
      <c r="K539" s="190"/>
      <c r="L539" s="39"/>
      <c r="M539" s="191" t="s">
        <v>1</v>
      </c>
      <c r="N539" s="192" t="s">
        <v>40</v>
      </c>
      <c r="O539" s="71"/>
      <c r="P539" s="193">
        <f t="shared" si="31"/>
        <v>0</v>
      </c>
      <c r="Q539" s="193">
        <v>2.5000000000000001E-4</v>
      </c>
      <c r="R539" s="193">
        <f t="shared" si="32"/>
        <v>3.5949000000000002E-2</v>
      </c>
      <c r="S539" s="193">
        <v>0</v>
      </c>
      <c r="T539" s="194">
        <f t="shared" si="33"/>
        <v>0</v>
      </c>
      <c r="U539" s="34"/>
      <c r="V539" s="34"/>
      <c r="W539" s="34"/>
      <c r="X539" s="34"/>
      <c r="Y539" s="34"/>
      <c r="Z539" s="34"/>
      <c r="AA539" s="34"/>
      <c r="AB539" s="34"/>
      <c r="AC539" s="34"/>
      <c r="AD539" s="34"/>
      <c r="AE539" s="34"/>
      <c r="AR539" s="195" t="s">
        <v>140</v>
      </c>
      <c r="AT539" s="195" t="s">
        <v>136</v>
      </c>
      <c r="AU539" s="195" t="s">
        <v>141</v>
      </c>
      <c r="AY539" s="17" t="s">
        <v>133</v>
      </c>
      <c r="BE539" s="196">
        <f t="shared" si="34"/>
        <v>0</v>
      </c>
      <c r="BF539" s="196">
        <f t="shared" si="35"/>
        <v>0</v>
      </c>
      <c r="BG539" s="196">
        <f t="shared" si="36"/>
        <v>0</v>
      </c>
      <c r="BH539" s="196">
        <f t="shared" si="37"/>
        <v>0</v>
      </c>
      <c r="BI539" s="196">
        <f t="shared" si="38"/>
        <v>0</v>
      </c>
      <c r="BJ539" s="17" t="s">
        <v>141</v>
      </c>
      <c r="BK539" s="196">
        <f t="shared" si="39"/>
        <v>0</v>
      </c>
      <c r="BL539" s="17" t="s">
        <v>140</v>
      </c>
      <c r="BM539" s="195" t="s">
        <v>995</v>
      </c>
    </row>
    <row r="540" spans="1:65" s="2" customFormat="1" ht="24.2" customHeight="1">
      <c r="A540" s="34"/>
      <c r="B540" s="35"/>
      <c r="C540" s="183" t="s">
        <v>996</v>
      </c>
      <c r="D540" s="183" t="s">
        <v>136</v>
      </c>
      <c r="E540" s="184" t="s">
        <v>997</v>
      </c>
      <c r="F540" s="185" t="s">
        <v>998</v>
      </c>
      <c r="G540" s="186" t="s">
        <v>218</v>
      </c>
      <c r="H540" s="187">
        <v>10</v>
      </c>
      <c r="I540" s="188"/>
      <c r="J540" s="189">
        <f t="shared" si="30"/>
        <v>0</v>
      </c>
      <c r="K540" s="190"/>
      <c r="L540" s="39"/>
      <c r="M540" s="191" t="s">
        <v>1</v>
      </c>
      <c r="N540" s="192" t="s">
        <v>40</v>
      </c>
      <c r="O540" s="71"/>
      <c r="P540" s="193">
        <f t="shared" si="31"/>
        <v>0</v>
      </c>
      <c r="Q540" s="193">
        <v>1.0000000000000001E-5</v>
      </c>
      <c r="R540" s="193">
        <f t="shared" si="32"/>
        <v>1E-4</v>
      </c>
      <c r="S540" s="193">
        <v>0</v>
      </c>
      <c r="T540" s="194">
        <f t="shared" si="33"/>
        <v>0</v>
      </c>
      <c r="U540" s="34"/>
      <c r="V540" s="34"/>
      <c r="W540" s="34"/>
      <c r="X540" s="34"/>
      <c r="Y540" s="34"/>
      <c r="Z540" s="34"/>
      <c r="AA540" s="34"/>
      <c r="AB540" s="34"/>
      <c r="AC540" s="34"/>
      <c r="AD540" s="34"/>
      <c r="AE540" s="34"/>
      <c r="AR540" s="195" t="s">
        <v>227</v>
      </c>
      <c r="AT540" s="195" t="s">
        <v>136</v>
      </c>
      <c r="AU540" s="195" t="s">
        <v>141</v>
      </c>
      <c r="AY540" s="17" t="s">
        <v>133</v>
      </c>
      <c r="BE540" s="196">
        <f t="shared" si="34"/>
        <v>0</v>
      </c>
      <c r="BF540" s="196">
        <f t="shared" si="35"/>
        <v>0</v>
      </c>
      <c r="BG540" s="196">
        <f t="shared" si="36"/>
        <v>0</v>
      </c>
      <c r="BH540" s="196">
        <f t="shared" si="37"/>
        <v>0</v>
      </c>
      <c r="BI540" s="196">
        <f t="shared" si="38"/>
        <v>0</v>
      </c>
      <c r="BJ540" s="17" t="s">
        <v>141</v>
      </c>
      <c r="BK540" s="196">
        <f t="shared" si="39"/>
        <v>0</v>
      </c>
      <c r="BL540" s="17" t="s">
        <v>227</v>
      </c>
      <c r="BM540" s="195" t="s">
        <v>999</v>
      </c>
    </row>
    <row r="541" spans="1:65" s="2" customFormat="1" ht="16.5" customHeight="1">
      <c r="A541" s="34"/>
      <c r="B541" s="35"/>
      <c r="C541" s="183" t="s">
        <v>1000</v>
      </c>
      <c r="D541" s="183" t="s">
        <v>136</v>
      </c>
      <c r="E541" s="184" t="s">
        <v>1001</v>
      </c>
      <c r="F541" s="185" t="s">
        <v>1002</v>
      </c>
      <c r="G541" s="186" t="s">
        <v>139</v>
      </c>
      <c r="H541" s="187">
        <v>38.049999999999997</v>
      </c>
      <c r="I541" s="188"/>
      <c r="J541" s="189">
        <f t="shared" si="30"/>
        <v>0</v>
      </c>
      <c r="K541" s="190"/>
      <c r="L541" s="39"/>
      <c r="M541" s="191" t="s">
        <v>1</v>
      </c>
      <c r="N541" s="192" t="s">
        <v>40</v>
      </c>
      <c r="O541" s="71"/>
      <c r="P541" s="193">
        <f t="shared" si="31"/>
        <v>0</v>
      </c>
      <c r="Q541" s="193">
        <v>0</v>
      </c>
      <c r="R541" s="193">
        <f t="shared" si="32"/>
        <v>0</v>
      </c>
      <c r="S541" s="193">
        <v>0</v>
      </c>
      <c r="T541" s="194">
        <f t="shared" si="33"/>
        <v>0</v>
      </c>
      <c r="U541" s="34"/>
      <c r="V541" s="34"/>
      <c r="W541" s="34"/>
      <c r="X541" s="34"/>
      <c r="Y541" s="34"/>
      <c r="Z541" s="34"/>
      <c r="AA541" s="34"/>
      <c r="AB541" s="34"/>
      <c r="AC541" s="34"/>
      <c r="AD541" s="34"/>
      <c r="AE541" s="34"/>
      <c r="AR541" s="195" t="s">
        <v>227</v>
      </c>
      <c r="AT541" s="195" t="s">
        <v>136</v>
      </c>
      <c r="AU541" s="195" t="s">
        <v>141</v>
      </c>
      <c r="AY541" s="17" t="s">
        <v>133</v>
      </c>
      <c r="BE541" s="196">
        <f t="shared" si="34"/>
        <v>0</v>
      </c>
      <c r="BF541" s="196">
        <f t="shared" si="35"/>
        <v>0</v>
      </c>
      <c r="BG541" s="196">
        <f t="shared" si="36"/>
        <v>0</v>
      </c>
      <c r="BH541" s="196">
        <f t="shared" si="37"/>
        <v>0</v>
      </c>
      <c r="BI541" s="196">
        <f t="shared" si="38"/>
        <v>0</v>
      </c>
      <c r="BJ541" s="17" t="s">
        <v>141</v>
      </c>
      <c r="BK541" s="196">
        <f t="shared" si="39"/>
        <v>0</v>
      </c>
      <c r="BL541" s="17" t="s">
        <v>227</v>
      </c>
      <c r="BM541" s="195" t="s">
        <v>1003</v>
      </c>
    </row>
    <row r="542" spans="1:65" s="2" customFormat="1" ht="16.5" customHeight="1">
      <c r="A542" s="34"/>
      <c r="B542" s="35"/>
      <c r="C542" s="230" t="s">
        <v>1004</v>
      </c>
      <c r="D542" s="230" t="s">
        <v>271</v>
      </c>
      <c r="E542" s="231" t="s">
        <v>1005</v>
      </c>
      <c r="F542" s="232" t="s">
        <v>1006</v>
      </c>
      <c r="G542" s="233" t="s">
        <v>139</v>
      </c>
      <c r="H542" s="234">
        <v>45.66</v>
      </c>
      <c r="I542" s="235"/>
      <c r="J542" s="236">
        <f t="shared" si="30"/>
        <v>0</v>
      </c>
      <c r="K542" s="237"/>
      <c r="L542" s="238"/>
      <c r="M542" s="239" t="s">
        <v>1</v>
      </c>
      <c r="N542" s="240" t="s">
        <v>40</v>
      </c>
      <c r="O542" s="71"/>
      <c r="P542" s="193">
        <f t="shared" si="31"/>
        <v>0</v>
      </c>
      <c r="Q542" s="193">
        <v>0</v>
      </c>
      <c r="R542" s="193">
        <f t="shared" si="32"/>
        <v>0</v>
      </c>
      <c r="S542" s="193">
        <v>0</v>
      </c>
      <c r="T542" s="194">
        <f t="shared" si="33"/>
        <v>0</v>
      </c>
      <c r="U542" s="34"/>
      <c r="V542" s="34"/>
      <c r="W542" s="34"/>
      <c r="X542" s="34"/>
      <c r="Y542" s="34"/>
      <c r="Z542" s="34"/>
      <c r="AA542" s="34"/>
      <c r="AB542" s="34"/>
      <c r="AC542" s="34"/>
      <c r="AD542" s="34"/>
      <c r="AE542" s="34"/>
      <c r="AR542" s="195" t="s">
        <v>274</v>
      </c>
      <c r="AT542" s="195" t="s">
        <v>271</v>
      </c>
      <c r="AU542" s="195" t="s">
        <v>141</v>
      </c>
      <c r="AY542" s="17" t="s">
        <v>133</v>
      </c>
      <c r="BE542" s="196">
        <f t="shared" si="34"/>
        <v>0</v>
      </c>
      <c r="BF542" s="196">
        <f t="shared" si="35"/>
        <v>0</v>
      </c>
      <c r="BG542" s="196">
        <f t="shared" si="36"/>
        <v>0</v>
      </c>
      <c r="BH542" s="196">
        <f t="shared" si="37"/>
        <v>0</v>
      </c>
      <c r="BI542" s="196">
        <f t="shared" si="38"/>
        <v>0</v>
      </c>
      <c r="BJ542" s="17" t="s">
        <v>141</v>
      </c>
      <c r="BK542" s="196">
        <f t="shared" si="39"/>
        <v>0</v>
      </c>
      <c r="BL542" s="17" t="s">
        <v>227</v>
      </c>
      <c r="BM542" s="195" t="s">
        <v>1007</v>
      </c>
    </row>
    <row r="543" spans="1:65" s="14" customFormat="1" ht="11.25">
      <c r="B543" s="208"/>
      <c r="C543" s="209"/>
      <c r="D543" s="199" t="s">
        <v>143</v>
      </c>
      <c r="E543" s="209"/>
      <c r="F543" s="211" t="s">
        <v>1008</v>
      </c>
      <c r="G543" s="209"/>
      <c r="H543" s="212">
        <v>45.66</v>
      </c>
      <c r="I543" s="213"/>
      <c r="J543" s="209"/>
      <c r="K543" s="209"/>
      <c r="L543" s="214"/>
      <c r="M543" s="215"/>
      <c r="N543" s="216"/>
      <c r="O543" s="216"/>
      <c r="P543" s="216"/>
      <c r="Q543" s="216"/>
      <c r="R543" s="216"/>
      <c r="S543" s="216"/>
      <c r="T543" s="217"/>
      <c r="AT543" s="218" t="s">
        <v>143</v>
      </c>
      <c r="AU543" s="218" t="s">
        <v>141</v>
      </c>
      <c r="AV543" s="14" t="s">
        <v>141</v>
      </c>
      <c r="AW543" s="14" t="s">
        <v>4</v>
      </c>
      <c r="AX543" s="14" t="s">
        <v>82</v>
      </c>
      <c r="AY543" s="218" t="s">
        <v>133</v>
      </c>
    </row>
    <row r="544" spans="1:65" s="2" customFormat="1" ht="24.2" customHeight="1">
      <c r="A544" s="34"/>
      <c r="B544" s="35"/>
      <c r="C544" s="183" t="s">
        <v>1009</v>
      </c>
      <c r="D544" s="183" t="s">
        <v>136</v>
      </c>
      <c r="E544" s="184" t="s">
        <v>1010</v>
      </c>
      <c r="F544" s="185" t="s">
        <v>1011</v>
      </c>
      <c r="G544" s="186" t="s">
        <v>139</v>
      </c>
      <c r="H544" s="187">
        <v>10</v>
      </c>
      <c r="I544" s="188"/>
      <c r="J544" s="189">
        <f>ROUND(I544*H544,2)</f>
        <v>0</v>
      </c>
      <c r="K544" s="190"/>
      <c r="L544" s="39"/>
      <c r="M544" s="191" t="s">
        <v>1</v>
      </c>
      <c r="N544" s="192" t="s">
        <v>40</v>
      </c>
      <c r="O544" s="71"/>
      <c r="P544" s="193">
        <f>O544*H544</f>
        <v>0</v>
      </c>
      <c r="Q544" s="193">
        <v>0</v>
      </c>
      <c r="R544" s="193">
        <f>Q544*H544</f>
        <v>0</v>
      </c>
      <c r="S544" s="193">
        <v>0</v>
      </c>
      <c r="T544" s="194">
        <f>S544*H544</f>
        <v>0</v>
      </c>
      <c r="U544" s="34"/>
      <c r="V544" s="34"/>
      <c r="W544" s="34"/>
      <c r="X544" s="34"/>
      <c r="Y544" s="34"/>
      <c r="Z544" s="34"/>
      <c r="AA544" s="34"/>
      <c r="AB544" s="34"/>
      <c r="AC544" s="34"/>
      <c r="AD544" s="34"/>
      <c r="AE544" s="34"/>
      <c r="AR544" s="195" t="s">
        <v>227</v>
      </c>
      <c r="AT544" s="195" t="s">
        <v>136</v>
      </c>
      <c r="AU544" s="195" t="s">
        <v>141</v>
      </c>
      <c r="AY544" s="17" t="s">
        <v>133</v>
      </c>
      <c r="BE544" s="196">
        <f>IF(N544="základní",J544,0)</f>
        <v>0</v>
      </c>
      <c r="BF544" s="196">
        <f>IF(N544="snížená",J544,0)</f>
        <v>0</v>
      </c>
      <c r="BG544" s="196">
        <f>IF(N544="zákl. přenesená",J544,0)</f>
        <v>0</v>
      </c>
      <c r="BH544" s="196">
        <f>IF(N544="sníž. přenesená",J544,0)</f>
        <v>0</v>
      </c>
      <c r="BI544" s="196">
        <f>IF(N544="nulová",J544,0)</f>
        <v>0</v>
      </c>
      <c r="BJ544" s="17" t="s">
        <v>141</v>
      </c>
      <c r="BK544" s="196">
        <f>ROUND(I544*H544,2)</f>
        <v>0</v>
      </c>
      <c r="BL544" s="17" t="s">
        <v>227</v>
      </c>
      <c r="BM544" s="195" t="s">
        <v>1012</v>
      </c>
    </row>
    <row r="545" spans="1:65" s="2" customFormat="1" ht="16.5" customHeight="1">
      <c r="A545" s="34"/>
      <c r="B545" s="35"/>
      <c r="C545" s="230" t="s">
        <v>1013</v>
      </c>
      <c r="D545" s="230" t="s">
        <v>271</v>
      </c>
      <c r="E545" s="231" t="s">
        <v>1014</v>
      </c>
      <c r="F545" s="232" t="s">
        <v>1015</v>
      </c>
      <c r="G545" s="233" t="s">
        <v>139</v>
      </c>
      <c r="H545" s="234">
        <v>12</v>
      </c>
      <c r="I545" s="235"/>
      <c r="J545" s="236">
        <f>ROUND(I545*H545,2)</f>
        <v>0</v>
      </c>
      <c r="K545" s="237"/>
      <c r="L545" s="238"/>
      <c r="M545" s="239" t="s">
        <v>1</v>
      </c>
      <c r="N545" s="240" t="s">
        <v>40</v>
      </c>
      <c r="O545" s="71"/>
      <c r="P545" s="193">
        <f>O545*H545</f>
        <v>0</v>
      </c>
      <c r="Q545" s="193">
        <v>0</v>
      </c>
      <c r="R545" s="193">
        <f>Q545*H545</f>
        <v>0</v>
      </c>
      <c r="S545" s="193">
        <v>0</v>
      </c>
      <c r="T545" s="194">
        <f>S545*H545</f>
        <v>0</v>
      </c>
      <c r="U545" s="34"/>
      <c r="V545" s="34"/>
      <c r="W545" s="34"/>
      <c r="X545" s="34"/>
      <c r="Y545" s="34"/>
      <c r="Z545" s="34"/>
      <c r="AA545" s="34"/>
      <c r="AB545" s="34"/>
      <c r="AC545" s="34"/>
      <c r="AD545" s="34"/>
      <c r="AE545" s="34"/>
      <c r="AR545" s="195" t="s">
        <v>274</v>
      </c>
      <c r="AT545" s="195" t="s">
        <v>271</v>
      </c>
      <c r="AU545" s="195" t="s">
        <v>141</v>
      </c>
      <c r="AY545" s="17" t="s">
        <v>133</v>
      </c>
      <c r="BE545" s="196">
        <f>IF(N545="základní",J545,0)</f>
        <v>0</v>
      </c>
      <c r="BF545" s="196">
        <f>IF(N545="snížená",J545,0)</f>
        <v>0</v>
      </c>
      <c r="BG545" s="196">
        <f>IF(N545="zákl. přenesená",J545,0)</f>
        <v>0</v>
      </c>
      <c r="BH545" s="196">
        <f>IF(N545="sníž. přenesená",J545,0)</f>
        <v>0</v>
      </c>
      <c r="BI545" s="196">
        <f>IF(N545="nulová",J545,0)</f>
        <v>0</v>
      </c>
      <c r="BJ545" s="17" t="s">
        <v>141</v>
      </c>
      <c r="BK545" s="196">
        <f>ROUND(I545*H545,2)</f>
        <v>0</v>
      </c>
      <c r="BL545" s="17" t="s">
        <v>227</v>
      </c>
      <c r="BM545" s="195" t="s">
        <v>1016</v>
      </c>
    </row>
    <row r="546" spans="1:65" s="14" customFormat="1" ht="11.25">
      <c r="B546" s="208"/>
      <c r="C546" s="209"/>
      <c r="D546" s="199" t="s">
        <v>143</v>
      </c>
      <c r="E546" s="209"/>
      <c r="F546" s="211" t="s">
        <v>1017</v>
      </c>
      <c r="G546" s="209"/>
      <c r="H546" s="212">
        <v>12</v>
      </c>
      <c r="I546" s="213"/>
      <c r="J546" s="209"/>
      <c r="K546" s="209"/>
      <c r="L546" s="214"/>
      <c r="M546" s="215"/>
      <c r="N546" s="216"/>
      <c r="O546" s="216"/>
      <c r="P546" s="216"/>
      <c r="Q546" s="216"/>
      <c r="R546" s="216"/>
      <c r="S546" s="216"/>
      <c r="T546" s="217"/>
      <c r="AT546" s="218" t="s">
        <v>143</v>
      </c>
      <c r="AU546" s="218" t="s">
        <v>141</v>
      </c>
      <c r="AV546" s="14" t="s">
        <v>141</v>
      </c>
      <c r="AW546" s="14" t="s">
        <v>4</v>
      </c>
      <c r="AX546" s="14" t="s">
        <v>82</v>
      </c>
      <c r="AY546" s="218" t="s">
        <v>133</v>
      </c>
    </row>
    <row r="547" spans="1:65" s="2" customFormat="1" ht="24.2" customHeight="1">
      <c r="A547" s="34"/>
      <c r="B547" s="35"/>
      <c r="C547" s="183" t="s">
        <v>1018</v>
      </c>
      <c r="D547" s="183" t="s">
        <v>136</v>
      </c>
      <c r="E547" s="184" t="s">
        <v>1019</v>
      </c>
      <c r="F547" s="185" t="s">
        <v>1020</v>
      </c>
      <c r="G547" s="186" t="s">
        <v>139</v>
      </c>
      <c r="H547" s="187">
        <v>143.79599999999999</v>
      </c>
      <c r="I547" s="188"/>
      <c r="J547" s="189">
        <f>ROUND(I547*H547,2)</f>
        <v>0</v>
      </c>
      <c r="K547" s="190"/>
      <c r="L547" s="39"/>
      <c r="M547" s="191" t="s">
        <v>1</v>
      </c>
      <c r="N547" s="192" t="s">
        <v>40</v>
      </c>
      <c r="O547" s="71"/>
      <c r="P547" s="193">
        <f>O547*H547</f>
        <v>0</v>
      </c>
      <c r="Q547" s="193">
        <v>2.0000000000000001E-4</v>
      </c>
      <c r="R547" s="193">
        <f>Q547*H547</f>
        <v>2.8759199999999999E-2</v>
      </c>
      <c r="S547" s="193">
        <v>0</v>
      </c>
      <c r="T547" s="194">
        <f>S547*H547</f>
        <v>0</v>
      </c>
      <c r="U547" s="34"/>
      <c r="V547" s="34"/>
      <c r="W547" s="34"/>
      <c r="X547" s="34"/>
      <c r="Y547" s="34"/>
      <c r="Z547" s="34"/>
      <c r="AA547" s="34"/>
      <c r="AB547" s="34"/>
      <c r="AC547" s="34"/>
      <c r="AD547" s="34"/>
      <c r="AE547" s="34"/>
      <c r="AR547" s="195" t="s">
        <v>227</v>
      </c>
      <c r="AT547" s="195" t="s">
        <v>136</v>
      </c>
      <c r="AU547" s="195" t="s">
        <v>141</v>
      </c>
      <c r="AY547" s="17" t="s">
        <v>133</v>
      </c>
      <c r="BE547" s="196">
        <f>IF(N547="základní",J547,0)</f>
        <v>0</v>
      </c>
      <c r="BF547" s="196">
        <f>IF(N547="snížená",J547,0)</f>
        <v>0</v>
      </c>
      <c r="BG547" s="196">
        <f>IF(N547="zákl. přenesená",J547,0)</f>
        <v>0</v>
      </c>
      <c r="BH547" s="196">
        <f>IF(N547="sníž. přenesená",J547,0)</f>
        <v>0</v>
      </c>
      <c r="BI547" s="196">
        <f>IF(N547="nulová",J547,0)</f>
        <v>0</v>
      </c>
      <c r="BJ547" s="17" t="s">
        <v>141</v>
      </c>
      <c r="BK547" s="196">
        <f>ROUND(I547*H547,2)</f>
        <v>0</v>
      </c>
      <c r="BL547" s="17" t="s">
        <v>227</v>
      </c>
      <c r="BM547" s="195" t="s">
        <v>1021</v>
      </c>
    </row>
    <row r="548" spans="1:65" s="2" customFormat="1" ht="33" customHeight="1">
      <c r="A548" s="34"/>
      <c r="B548" s="35"/>
      <c r="C548" s="183" t="s">
        <v>1022</v>
      </c>
      <c r="D548" s="183" t="s">
        <v>136</v>
      </c>
      <c r="E548" s="184" t="s">
        <v>1023</v>
      </c>
      <c r="F548" s="185" t="s">
        <v>1024</v>
      </c>
      <c r="G548" s="186" t="s">
        <v>139</v>
      </c>
      <c r="H548" s="187">
        <v>143.79599999999999</v>
      </c>
      <c r="I548" s="188"/>
      <c r="J548" s="189">
        <f>ROUND(I548*H548,2)</f>
        <v>0</v>
      </c>
      <c r="K548" s="190"/>
      <c r="L548" s="39"/>
      <c r="M548" s="191" t="s">
        <v>1</v>
      </c>
      <c r="N548" s="192" t="s">
        <v>40</v>
      </c>
      <c r="O548" s="71"/>
      <c r="P548" s="193">
        <f>O548*H548</f>
        <v>0</v>
      </c>
      <c r="Q548" s="193">
        <v>2.5999999999999998E-4</v>
      </c>
      <c r="R548" s="193">
        <f>Q548*H548</f>
        <v>3.7386959999999997E-2</v>
      </c>
      <c r="S548" s="193">
        <v>0</v>
      </c>
      <c r="T548" s="194">
        <f>S548*H548</f>
        <v>0</v>
      </c>
      <c r="U548" s="34"/>
      <c r="V548" s="34"/>
      <c r="W548" s="34"/>
      <c r="X548" s="34"/>
      <c r="Y548" s="34"/>
      <c r="Z548" s="34"/>
      <c r="AA548" s="34"/>
      <c r="AB548" s="34"/>
      <c r="AC548" s="34"/>
      <c r="AD548" s="34"/>
      <c r="AE548" s="34"/>
      <c r="AR548" s="195" t="s">
        <v>227</v>
      </c>
      <c r="AT548" s="195" t="s">
        <v>136</v>
      </c>
      <c r="AU548" s="195" t="s">
        <v>141</v>
      </c>
      <c r="AY548" s="17" t="s">
        <v>133</v>
      </c>
      <c r="BE548" s="196">
        <f>IF(N548="základní",J548,0)</f>
        <v>0</v>
      </c>
      <c r="BF548" s="196">
        <f>IF(N548="snížená",J548,0)</f>
        <v>0</v>
      </c>
      <c r="BG548" s="196">
        <f>IF(N548="zákl. přenesená",J548,0)</f>
        <v>0</v>
      </c>
      <c r="BH548" s="196">
        <f>IF(N548="sníž. přenesená",J548,0)</f>
        <v>0</v>
      </c>
      <c r="BI548" s="196">
        <f>IF(N548="nulová",J548,0)</f>
        <v>0</v>
      </c>
      <c r="BJ548" s="17" t="s">
        <v>141</v>
      </c>
      <c r="BK548" s="196">
        <f>ROUND(I548*H548,2)</f>
        <v>0</v>
      </c>
      <c r="BL548" s="17" t="s">
        <v>227</v>
      </c>
      <c r="BM548" s="195" t="s">
        <v>1025</v>
      </c>
    </row>
    <row r="549" spans="1:65" s="13" customFormat="1" ht="11.25">
      <c r="B549" s="197"/>
      <c r="C549" s="198"/>
      <c r="D549" s="199" t="s">
        <v>143</v>
      </c>
      <c r="E549" s="200" t="s">
        <v>1</v>
      </c>
      <c r="F549" s="201" t="s">
        <v>1026</v>
      </c>
      <c r="G549" s="198"/>
      <c r="H549" s="200" t="s">
        <v>1</v>
      </c>
      <c r="I549" s="202"/>
      <c r="J549" s="198"/>
      <c r="K549" s="198"/>
      <c r="L549" s="203"/>
      <c r="M549" s="204"/>
      <c r="N549" s="205"/>
      <c r="O549" s="205"/>
      <c r="P549" s="205"/>
      <c r="Q549" s="205"/>
      <c r="R549" s="205"/>
      <c r="S549" s="205"/>
      <c r="T549" s="206"/>
      <c r="AT549" s="207" t="s">
        <v>143</v>
      </c>
      <c r="AU549" s="207" t="s">
        <v>141</v>
      </c>
      <c r="AV549" s="13" t="s">
        <v>82</v>
      </c>
      <c r="AW549" s="13" t="s">
        <v>32</v>
      </c>
      <c r="AX549" s="13" t="s">
        <v>74</v>
      </c>
      <c r="AY549" s="207" t="s">
        <v>133</v>
      </c>
    </row>
    <row r="550" spans="1:65" s="14" customFormat="1" ht="11.25">
      <c r="B550" s="208"/>
      <c r="C550" s="209"/>
      <c r="D550" s="199" t="s">
        <v>143</v>
      </c>
      <c r="E550" s="210" t="s">
        <v>1</v>
      </c>
      <c r="F550" s="211" t="s">
        <v>1027</v>
      </c>
      <c r="G550" s="209"/>
      <c r="H550" s="212">
        <v>38.049999999999997</v>
      </c>
      <c r="I550" s="213"/>
      <c r="J550" s="209"/>
      <c r="K550" s="209"/>
      <c r="L550" s="214"/>
      <c r="M550" s="215"/>
      <c r="N550" s="216"/>
      <c r="O550" s="216"/>
      <c r="P550" s="216"/>
      <c r="Q550" s="216"/>
      <c r="R550" s="216"/>
      <c r="S550" s="216"/>
      <c r="T550" s="217"/>
      <c r="AT550" s="218" t="s">
        <v>143</v>
      </c>
      <c r="AU550" s="218" t="s">
        <v>141</v>
      </c>
      <c r="AV550" s="14" t="s">
        <v>141</v>
      </c>
      <c r="AW550" s="14" t="s">
        <v>32</v>
      </c>
      <c r="AX550" s="14" t="s">
        <v>74</v>
      </c>
      <c r="AY550" s="218" t="s">
        <v>133</v>
      </c>
    </row>
    <row r="551" spans="1:65" s="13" customFormat="1" ht="11.25">
      <c r="B551" s="197"/>
      <c r="C551" s="198"/>
      <c r="D551" s="199" t="s">
        <v>143</v>
      </c>
      <c r="E551" s="200" t="s">
        <v>1</v>
      </c>
      <c r="F551" s="201" t="s">
        <v>1028</v>
      </c>
      <c r="G551" s="198"/>
      <c r="H551" s="200" t="s">
        <v>1</v>
      </c>
      <c r="I551" s="202"/>
      <c r="J551" s="198"/>
      <c r="K551" s="198"/>
      <c r="L551" s="203"/>
      <c r="M551" s="204"/>
      <c r="N551" s="205"/>
      <c r="O551" s="205"/>
      <c r="P551" s="205"/>
      <c r="Q551" s="205"/>
      <c r="R551" s="205"/>
      <c r="S551" s="205"/>
      <c r="T551" s="206"/>
      <c r="AT551" s="207" t="s">
        <v>143</v>
      </c>
      <c r="AU551" s="207" t="s">
        <v>141</v>
      </c>
      <c r="AV551" s="13" t="s">
        <v>82</v>
      </c>
      <c r="AW551" s="13" t="s">
        <v>32</v>
      </c>
      <c r="AX551" s="13" t="s">
        <v>74</v>
      </c>
      <c r="AY551" s="207" t="s">
        <v>133</v>
      </c>
    </row>
    <row r="552" spans="1:65" s="13" customFormat="1" ht="11.25">
      <c r="B552" s="197"/>
      <c r="C552" s="198"/>
      <c r="D552" s="199" t="s">
        <v>143</v>
      </c>
      <c r="E552" s="200" t="s">
        <v>1</v>
      </c>
      <c r="F552" s="201" t="s">
        <v>199</v>
      </c>
      <c r="G552" s="198"/>
      <c r="H552" s="200" t="s">
        <v>1</v>
      </c>
      <c r="I552" s="202"/>
      <c r="J552" s="198"/>
      <c r="K552" s="198"/>
      <c r="L552" s="203"/>
      <c r="M552" s="204"/>
      <c r="N552" s="205"/>
      <c r="O552" s="205"/>
      <c r="P552" s="205"/>
      <c r="Q552" s="205"/>
      <c r="R552" s="205"/>
      <c r="S552" s="205"/>
      <c r="T552" s="206"/>
      <c r="AT552" s="207" t="s">
        <v>143</v>
      </c>
      <c r="AU552" s="207" t="s">
        <v>141</v>
      </c>
      <c r="AV552" s="13" t="s">
        <v>82</v>
      </c>
      <c r="AW552" s="13" t="s">
        <v>32</v>
      </c>
      <c r="AX552" s="13" t="s">
        <v>74</v>
      </c>
      <c r="AY552" s="207" t="s">
        <v>133</v>
      </c>
    </row>
    <row r="553" spans="1:65" s="14" customFormat="1" ht="11.25">
      <c r="B553" s="208"/>
      <c r="C553" s="209"/>
      <c r="D553" s="199" t="s">
        <v>143</v>
      </c>
      <c r="E553" s="210" t="s">
        <v>1</v>
      </c>
      <c r="F553" s="211" t="s">
        <v>1029</v>
      </c>
      <c r="G553" s="209"/>
      <c r="H553" s="212">
        <v>15.559999999999997</v>
      </c>
      <c r="I553" s="213"/>
      <c r="J553" s="209"/>
      <c r="K553" s="209"/>
      <c r="L553" s="214"/>
      <c r="M553" s="215"/>
      <c r="N553" s="216"/>
      <c r="O553" s="216"/>
      <c r="P553" s="216"/>
      <c r="Q553" s="216"/>
      <c r="R553" s="216"/>
      <c r="S553" s="216"/>
      <c r="T553" s="217"/>
      <c r="AT553" s="218" t="s">
        <v>143</v>
      </c>
      <c r="AU553" s="218" t="s">
        <v>141</v>
      </c>
      <c r="AV553" s="14" t="s">
        <v>141</v>
      </c>
      <c r="AW553" s="14" t="s">
        <v>32</v>
      </c>
      <c r="AX553" s="14" t="s">
        <v>74</v>
      </c>
      <c r="AY553" s="218" t="s">
        <v>133</v>
      </c>
    </row>
    <row r="554" spans="1:65" s="13" customFormat="1" ht="11.25">
      <c r="B554" s="197"/>
      <c r="C554" s="198"/>
      <c r="D554" s="199" t="s">
        <v>143</v>
      </c>
      <c r="E554" s="200" t="s">
        <v>1</v>
      </c>
      <c r="F554" s="201" t="s">
        <v>146</v>
      </c>
      <c r="G554" s="198"/>
      <c r="H554" s="200" t="s">
        <v>1</v>
      </c>
      <c r="I554" s="202"/>
      <c r="J554" s="198"/>
      <c r="K554" s="198"/>
      <c r="L554" s="203"/>
      <c r="M554" s="204"/>
      <c r="N554" s="205"/>
      <c r="O554" s="205"/>
      <c r="P554" s="205"/>
      <c r="Q554" s="205"/>
      <c r="R554" s="205"/>
      <c r="S554" s="205"/>
      <c r="T554" s="206"/>
      <c r="AT554" s="207" t="s">
        <v>143</v>
      </c>
      <c r="AU554" s="207" t="s">
        <v>141</v>
      </c>
      <c r="AV554" s="13" t="s">
        <v>82</v>
      </c>
      <c r="AW554" s="13" t="s">
        <v>32</v>
      </c>
      <c r="AX554" s="13" t="s">
        <v>74</v>
      </c>
      <c r="AY554" s="207" t="s">
        <v>133</v>
      </c>
    </row>
    <row r="555" spans="1:65" s="14" customFormat="1" ht="11.25">
      <c r="B555" s="208"/>
      <c r="C555" s="209"/>
      <c r="D555" s="199" t="s">
        <v>143</v>
      </c>
      <c r="E555" s="210" t="s">
        <v>1</v>
      </c>
      <c r="F555" s="211" t="s">
        <v>1030</v>
      </c>
      <c r="G555" s="209"/>
      <c r="H555" s="212">
        <v>7.28</v>
      </c>
      <c r="I555" s="213"/>
      <c r="J555" s="209"/>
      <c r="K555" s="209"/>
      <c r="L555" s="214"/>
      <c r="M555" s="215"/>
      <c r="N555" s="216"/>
      <c r="O555" s="216"/>
      <c r="P555" s="216"/>
      <c r="Q555" s="216"/>
      <c r="R555" s="216"/>
      <c r="S555" s="216"/>
      <c r="T555" s="217"/>
      <c r="AT555" s="218" t="s">
        <v>143</v>
      </c>
      <c r="AU555" s="218" t="s">
        <v>141</v>
      </c>
      <c r="AV555" s="14" t="s">
        <v>141</v>
      </c>
      <c r="AW555" s="14" t="s">
        <v>32</v>
      </c>
      <c r="AX555" s="14" t="s">
        <v>74</v>
      </c>
      <c r="AY555" s="218" t="s">
        <v>133</v>
      </c>
    </row>
    <row r="556" spans="1:65" s="13" customFormat="1" ht="11.25">
      <c r="B556" s="197"/>
      <c r="C556" s="198"/>
      <c r="D556" s="199" t="s">
        <v>143</v>
      </c>
      <c r="E556" s="200" t="s">
        <v>1</v>
      </c>
      <c r="F556" s="201" t="s">
        <v>148</v>
      </c>
      <c r="G556" s="198"/>
      <c r="H556" s="200" t="s">
        <v>1</v>
      </c>
      <c r="I556" s="202"/>
      <c r="J556" s="198"/>
      <c r="K556" s="198"/>
      <c r="L556" s="203"/>
      <c r="M556" s="204"/>
      <c r="N556" s="205"/>
      <c r="O556" s="205"/>
      <c r="P556" s="205"/>
      <c r="Q556" s="205"/>
      <c r="R556" s="205"/>
      <c r="S556" s="205"/>
      <c r="T556" s="206"/>
      <c r="AT556" s="207" t="s">
        <v>143</v>
      </c>
      <c r="AU556" s="207" t="s">
        <v>141</v>
      </c>
      <c r="AV556" s="13" t="s">
        <v>82</v>
      </c>
      <c r="AW556" s="13" t="s">
        <v>32</v>
      </c>
      <c r="AX556" s="13" t="s">
        <v>74</v>
      </c>
      <c r="AY556" s="207" t="s">
        <v>133</v>
      </c>
    </row>
    <row r="557" spans="1:65" s="14" customFormat="1" ht="11.25">
      <c r="B557" s="208"/>
      <c r="C557" s="209"/>
      <c r="D557" s="199" t="s">
        <v>143</v>
      </c>
      <c r="E557" s="210" t="s">
        <v>1</v>
      </c>
      <c r="F557" s="211" t="s">
        <v>1031</v>
      </c>
      <c r="G557" s="209"/>
      <c r="H557" s="212">
        <v>43.065999999999995</v>
      </c>
      <c r="I557" s="213"/>
      <c r="J557" s="209"/>
      <c r="K557" s="209"/>
      <c r="L557" s="214"/>
      <c r="M557" s="215"/>
      <c r="N557" s="216"/>
      <c r="O557" s="216"/>
      <c r="P557" s="216"/>
      <c r="Q557" s="216"/>
      <c r="R557" s="216"/>
      <c r="S557" s="216"/>
      <c r="T557" s="217"/>
      <c r="AT557" s="218" t="s">
        <v>143</v>
      </c>
      <c r="AU557" s="218" t="s">
        <v>141</v>
      </c>
      <c r="AV557" s="14" t="s">
        <v>141</v>
      </c>
      <c r="AW557" s="14" t="s">
        <v>32</v>
      </c>
      <c r="AX557" s="14" t="s">
        <v>74</v>
      </c>
      <c r="AY557" s="218" t="s">
        <v>133</v>
      </c>
    </row>
    <row r="558" spans="1:65" s="13" customFormat="1" ht="11.25">
      <c r="B558" s="197"/>
      <c r="C558" s="198"/>
      <c r="D558" s="199" t="s">
        <v>143</v>
      </c>
      <c r="E558" s="200" t="s">
        <v>1</v>
      </c>
      <c r="F558" s="201" t="s">
        <v>150</v>
      </c>
      <c r="G558" s="198"/>
      <c r="H558" s="200" t="s">
        <v>1</v>
      </c>
      <c r="I558" s="202"/>
      <c r="J558" s="198"/>
      <c r="K558" s="198"/>
      <c r="L558" s="203"/>
      <c r="M558" s="204"/>
      <c r="N558" s="205"/>
      <c r="O558" s="205"/>
      <c r="P558" s="205"/>
      <c r="Q558" s="205"/>
      <c r="R558" s="205"/>
      <c r="S558" s="205"/>
      <c r="T558" s="206"/>
      <c r="AT558" s="207" t="s">
        <v>143</v>
      </c>
      <c r="AU558" s="207" t="s">
        <v>141</v>
      </c>
      <c r="AV558" s="13" t="s">
        <v>82</v>
      </c>
      <c r="AW558" s="13" t="s">
        <v>32</v>
      </c>
      <c r="AX558" s="13" t="s">
        <v>74</v>
      </c>
      <c r="AY558" s="207" t="s">
        <v>133</v>
      </c>
    </row>
    <row r="559" spans="1:65" s="14" customFormat="1" ht="11.25">
      <c r="B559" s="208"/>
      <c r="C559" s="209"/>
      <c r="D559" s="199" t="s">
        <v>143</v>
      </c>
      <c r="E559" s="210" t="s">
        <v>1</v>
      </c>
      <c r="F559" s="211" t="s">
        <v>1032</v>
      </c>
      <c r="G559" s="209"/>
      <c r="H559" s="212">
        <v>39.840000000000003</v>
      </c>
      <c r="I559" s="213"/>
      <c r="J559" s="209"/>
      <c r="K559" s="209"/>
      <c r="L559" s="214"/>
      <c r="M559" s="215"/>
      <c r="N559" s="216"/>
      <c r="O559" s="216"/>
      <c r="P559" s="216"/>
      <c r="Q559" s="216"/>
      <c r="R559" s="216"/>
      <c r="S559" s="216"/>
      <c r="T559" s="217"/>
      <c r="AT559" s="218" t="s">
        <v>143</v>
      </c>
      <c r="AU559" s="218" t="s">
        <v>141</v>
      </c>
      <c r="AV559" s="14" t="s">
        <v>141</v>
      </c>
      <c r="AW559" s="14" t="s">
        <v>32</v>
      </c>
      <c r="AX559" s="14" t="s">
        <v>74</v>
      </c>
      <c r="AY559" s="218" t="s">
        <v>133</v>
      </c>
    </row>
    <row r="560" spans="1:65" s="15" customFormat="1" ht="11.25">
      <c r="B560" s="219"/>
      <c r="C560" s="220"/>
      <c r="D560" s="199" t="s">
        <v>143</v>
      </c>
      <c r="E560" s="221" t="s">
        <v>1</v>
      </c>
      <c r="F560" s="222" t="s">
        <v>152</v>
      </c>
      <c r="G560" s="220"/>
      <c r="H560" s="223">
        <v>143.79599999999999</v>
      </c>
      <c r="I560" s="224"/>
      <c r="J560" s="220"/>
      <c r="K560" s="220"/>
      <c r="L560" s="225"/>
      <c r="M560" s="226"/>
      <c r="N560" s="227"/>
      <c r="O560" s="227"/>
      <c r="P560" s="227"/>
      <c r="Q560" s="227"/>
      <c r="R560" s="227"/>
      <c r="S560" s="227"/>
      <c r="T560" s="228"/>
      <c r="AT560" s="229" t="s">
        <v>143</v>
      </c>
      <c r="AU560" s="229" t="s">
        <v>141</v>
      </c>
      <c r="AV560" s="15" t="s">
        <v>140</v>
      </c>
      <c r="AW560" s="15" t="s">
        <v>32</v>
      </c>
      <c r="AX560" s="15" t="s">
        <v>82</v>
      </c>
      <c r="AY560" s="229" t="s">
        <v>133</v>
      </c>
    </row>
    <row r="561" spans="1:65" s="2" customFormat="1" ht="24.2" customHeight="1">
      <c r="A561" s="34"/>
      <c r="B561" s="35"/>
      <c r="C561" s="183" t="s">
        <v>1033</v>
      </c>
      <c r="D561" s="183" t="s">
        <v>136</v>
      </c>
      <c r="E561" s="184" t="s">
        <v>1034</v>
      </c>
      <c r="F561" s="185" t="s">
        <v>1035</v>
      </c>
      <c r="G561" s="186" t="s">
        <v>139</v>
      </c>
      <c r="H561" s="187">
        <v>10.75</v>
      </c>
      <c r="I561" s="188"/>
      <c r="J561" s="189">
        <f>ROUND(I561*H561,2)</f>
        <v>0</v>
      </c>
      <c r="K561" s="190"/>
      <c r="L561" s="39"/>
      <c r="M561" s="191" t="s">
        <v>1</v>
      </c>
      <c r="N561" s="192" t="s">
        <v>40</v>
      </c>
      <c r="O561" s="71"/>
      <c r="P561" s="193">
        <f>O561*H561</f>
        <v>0</v>
      </c>
      <c r="Q561" s="193">
        <v>0</v>
      </c>
      <c r="R561" s="193">
        <f>Q561*H561</f>
        <v>0</v>
      </c>
      <c r="S561" s="193">
        <v>0</v>
      </c>
      <c r="T561" s="194">
        <f>S561*H561</f>
        <v>0</v>
      </c>
      <c r="U561" s="34"/>
      <c r="V561" s="34"/>
      <c r="W561" s="34"/>
      <c r="X561" s="34"/>
      <c r="Y561" s="34"/>
      <c r="Z561" s="34"/>
      <c r="AA561" s="34"/>
      <c r="AB561" s="34"/>
      <c r="AC561" s="34"/>
      <c r="AD561" s="34"/>
      <c r="AE561" s="34"/>
      <c r="AR561" s="195" t="s">
        <v>227</v>
      </c>
      <c r="AT561" s="195" t="s">
        <v>136</v>
      </c>
      <c r="AU561" s="195" t="s">
        <v>141</v>
      </c>
      <c r="AY561" s="17" t="s">
        <v>133</v>
      </c>
      <c r="BE561" s="196">
        <f>IF(N561="základní",J561,0)</f>
        <v>0</v>
      </c>
      <c r="BF561" s="196">
        <f>IF(N561="snížená",J561,0)</f>
        <v>0</v>
      </c>
      <c r="BG561" s="196">
        <f>IF(N561="zákl. přenesená",J561,0)</f>
        <v>0</v>
      </c>
      <c r="BH561" s="196">
        <f>IF(N561="sníž. přenesená",J561,0)</f>
        <v>0</v>
      </c>
      <c r="BI561" s="196">
        <f>IF(N561="nulová",J561,0)</f>
        <v>0</v>
      </c>
      <c r="BJ561" s="17" t="s">
        <v>141</v>
      </c>
      <c r="BK561" s="196">
        <f>ROUND(I561*H561,2)</f>
        <v>0</v>
      </c>
      <c r="BL561" s="17" t="s">
        <v>227</v>
      </c>
      <c r="BM561" s="195" t="s">
        <v>1036</v>
      </c>
    </row>
    <row r="562" spans="1:65" s="13" customFormat="1" ht="11.25">
      <c r="B562" s="197"/>
      <c r="C562" s="198"/>
      <c r="D562" s="199" t="s">
        <v>143</v>
      </c>
      <c r="E562" s="200" t="s">
        <v>1</v>
      </c>
      <c r="F562" s="201" t="s">
        <v>1028</v>
      </c>
      <c r="G562" s="198"/>
      <c r="H562" s="200" t="s">
        <v>1</v>
      </c>
      <c r="I562" s="202"/>
      <c r="J562" s="198"/>
      <c r="K562" s="198"/>
      <c r="L562" s="203"/>
      <c r="M562" s="204"/>
      <c r="N562" s="205"/>
      <c r="O562" s="205"/>
      <c r="P562" s="205"/>
      <c r="Q562" s="205"/>
      <c r="R562" s="205"/>
      <c r="S562" s="205"/>
      <c r="T562" s="206"/>
      <c r="AT562" s="207" t="s">
        <v>143</v>
      </c>
      <c r="AU562" s="207" t="s">
        <v>141</v>
      </c>
      <c r="AV562" s="13" t="s">
        <v>82</v>
      </c>
      <c r="AW562" s="13" t="s">
        <v>32</v>
      </c>
      <c r="AX562" s="13" t="s">
        <v>74</v>
      </c>
      <c r="AY562" s="207" t="s">
        <v>133</v>
      </c>
    </row>
    <row r="563" spans="1:65" s="13" customFormat="1" ht="11.25">
      <c r="B563" s="197"/>
      <c r="C563" s="198"/>
      <c r="D563" s="199" t="s">
        <v>143</v>
      </c>
      <c r="E563" s="200" t="s">
        <v>1</v>
      </c>
      <c r="F563" s="201" t="s">
        <v>146</v>
      </c>
      <c r="G563" s="198"/>
      <c r="H563" s="200" t="s">
        <v>1</v>
      </c>
      <c r="I563" s="202"/>
      <c r="J563" s="198"/>
      <c r="K563" s="198"/>
      <c r="L563" s="203"/>
      <c r="M563" s="204"/>
      <c r="N563" s="205"/>
      <c r="O563" s="205"/>
      <c r="P563" s="205"/>
      <c r="Q563" s="205"/>
      <c r="R563" s="205"/>
      <c r="S563" s="205"/>
      <c r="T563" s="206"/>
      <c r="AT563" s="207" t="s">
        <v>143</v>
      </c>
      <c r="AU563" s="207" t="s">
        <v>141</v>
      </c>
      <c r="AV563" s="13" t="s">
        <v>82</v>
      </c>
      <c r="AW563" s="13" t="s">
        <v>32</v>
      </c>
      <c r="AX563" s="13" t="s">
        <v>74</v>
      </c>
      <c r="AY563" s="207" t="s">
        <v>133</v>
      </c>
    </row>
    <row r="564" spans="1:65" s="14" customFormat="1" ht="11.25">
      <c r="B564" s="208"/>
      <c r="C564" s="209"/>
      <c r="D564" s="199" t="s">
        <v>143</v>
      </c>
      <c r="E564" s="210" t="s">
        <v>1</v>
      </c>
      <c r="F564" s="211" t="s">
        <v>1030</v>
      </c>
      <c r="G564" s="209"/>
      <c r="H564" s="212">
        <v>7.28</v>
      </c>
      <c r="I564" s="213"/>
      <c r="J564" s="209"/>
      <c r="K564" s="209"/>
      <c r="L564" s="214"/>
      <c r="M564" s="215"/>
      <c r="N564" s="216"/>
      <c r="O564" s="216"/>
      <c r="P564" s="216"/>
      <c r="Q564" s="216"/>
      <c r="R564" s="216"/>
      <c r="S564" s="216"/>
      <c r="T564" s="217"/>
      <c r="AT564" s="218" t="s">
        <v>143</v>
      </c>
      <c r="AU564" s="218" t="s">
        <v>141</v>
      </c>
      <c r="AV564" s="14" t="s">
        <v>141</v>
      </c>
      <c r="AW564" s="14" t="s">
        <v>32</v>
      </c>
      <c r="AX564" s="14" t="s">
        <v>74</v>
      </c>
      <c r="AY564" s="218" t="s">
        <v>133</v>
      </c>
    </row>
    <row r="565" spans="1:65" s="13" customFormat="1" ht="11.25">
      <c r="B565" s="197"/>
      <c r="C565" s="198"/>
      <c r="D565" s="199" t="s">
        <v>143</v>
      </c>
      <c r="E565" s="200" t="s">
        <v>1</v>
      </c>
      <c r="F565" s="201" t="s">
        <v>1026</v>
      </c>
      <c r="G565" s="198"/>
      <c r="H565" s="200" t="s">
        <v>1</v>
      </c>
      <c r="I565" s="202"/>
      <c r="J565" s="198"/>
      <c r="K565" s="198"/>
      <c r="L565" s="203"/>
      <c r="M565" s="204"/>
      <c r="N565" s="205"/>
      <c r="O565" s="205"/>
      <c r="P565" s="205"/>
      <c r="Q565" s="205"/>
      <c r="R565" s="205"/>
      <c r="S565" s="205"/>
      <c r="T565" s="206"/>
      <c r="AT565" s="207" t="s">
        <v>143</v>
      </c>
      <c r="AU565" s="207" t="s">
        <v>141</v>
      </c>
      <c r="AV565" s="13" t="s">
        <v>82</v>
      </c>
      <c r="AW565" s="13" t="s">
        <v>32</v>
      </c>
      <c r="AX565" s="13" t="s">
        <v>74</v>
      </c>
      <c r="AY565" s="207" t="s">
        <v>133</v>
      </c>
    </row>
    <row r="566" spans="1:65" s="14" customFormat="1" ht="11.25">
      <c r="B566" s="208"/>
      <c r="C566" s="209"/>
      <c r="D566" s="199" t="s">
        <v>143</v>
      </c>
      <c r="E566" s="210" t="s">
        <v>1</v>
      </c>
      <c r="F566" s="211" t="s">
        <v>147</v>
      </c>
      <c r="G566" s="209"/>
      <c r="H566" s="212">
        <v>3.47</v>
      </c>
      <c r="I566" s="213"/>
      <c r="J566" s="209"/>
      <c r="K566" s="209"/>
      <c r="L566" s="214"/>
      <c r="M566" s="215"/>
      <c r="N566" s="216"/>
      <c r="O566" s="216"/>
      <c r="P566" s="216"/>
      <c r="Q566" s="216"/>
      <c r="R566" s="216"/>
      <c r="S566" s="216"/>
      <c r="T566" s="217"/>
      <c r="AT566" s="218" t="s">
        <v>143</v>
      </c>
      <c r="AU566" s="218" t="s">
        <v>141</v>
      </c>
      <c r="AV566" s="14" t="s">
        <v>141</v>
      </c>
      <c r="AW566" s="14" t="s">
        <v>32</v>
      </c>
      <c r="AX566" s="14" t="s">
        <v>74</v>
      </c>
      <c r="AY566" s="218" t="s">
        <v>133</v>
      </c>
    </row>
    <row r="567" spans="1:65" s="15" customFormat="1" ht="11.25">
      <c r="B567" s="219"/>
      <c r="C567" s="220"/>
      <c r="D567" s="199" t="s">
        <v>143</v>
      </c>
      <c r="E567" s="221" t="s">
        <v>1</v>
      </c>
      <c r="F567" s="222" t="s">
        <v>152</v>
      </c>
      <c r="G567" s="220"/>
      <c r="H567" s="223">
        <v>10.75</v>
      </c>
      <c r="I567" s="224"/>
      <c r="J567" s="220"/>
      <c r="K567" s="220"/>
      <c r="L567" s="225"/>
      <c r="M567" s="226"/>
      <c r="N567" s="227"/>
      <c r="O567" s="227"/>
      <c r="P567" s="227"/>
      <c r="Q567" s="227"/>
      <c r="R567" s="227"/>
      <c r="S567" s="227"/>
      <c r="T567" s="228"/>
      <c r="AT567" s="229" t="s">
        <v>143</v>
      </c>
      <c r="AU567" s="229" t="s">
        <v>141</v>
      </c>
      <c r="AV567" s="15" t="s">
        <v>140</v>
      </c>
      <c r="AW567" s="15" t="s">
        <v>32</v>
      </c>
      <c r="AX567" s="15" t="s">
        <v>82</v>
      </c>
      <c r="AY567" s="229" t="s">
        <v>133</v>
      </c>
    </row>
    <row r="568" spans="1:65" s="12" customFormat="1" ht="22.9" customHeight="1">
      <c r="B568" s="167"/>
      <c r="C568" s="168"/>
      <c r="D568" s="169" t="s">
        <v>73</v>
      </c>
      <c r="E568" s="181" t="s">
        <v>1037</v>
      </c>
      <c r="F568" s="181" t="s">
        <v>1038</v>
      </c>
      <c r="G568" s="168"/>
      <c r="H568" s="168"/>
      <c r="I568" s="171"/>
      <c r="J568" s="182">
        <f>BK568</f>
        <v>0</v>
      </c>
      <c r="K568" s="168"/>
      <c r="L568" s="173"/>
      <c r="M568" s="174"/>
      <c r="N568" s="175"/>
      <c r="O568" s="175"/>
      <c r="P568" s="176">
        <f>SUM(P569:P571)</f>
        <v>0</v>
      </c>
      <c r="Q568" s="175"/>
      <c r="R568" s="176">
        <f>SUM(R569:R571)</f>
        <v>9.1000000000000004E-3</v>
      </c>
      <c r="S568" s="175"/>
      <c r="T568" s="177">
        <f>SUM(T569:T571)</f>
        <v>0</v>
      </c>
      <c r="AR568" s="178" t="s">
        <v>141</v>
      </c>
      <c r="AT568" s="179" t="s">
        <v>73</v>
      </c>
      <c r="AU568" s="179" t="s">
        <v>82</v>
      </c>
      <c r="AY568" s="178" t="s">
        <v>133</v>
      </c>
      <c r="BK568" s="180">
        <f>SUM(BK569:BK571)</f>
        <v>0</v>
      </c>
    </row>
    <row r="569" spans="1:65" s="2" customFormat="1" ht="24.2" customHeight="1">
      <c r="A569" s="34"/>
      <c r="B569" s="35"/>
      <c r="C569" s="183" t="s">
        <v>1039</v>
      </c>
      <c r="D569" s="183" t="s">
        <v>136</v>
      </c>
      <c r="E569" s="184" t="s">
        <v>1040</v>
      </c>
      <c r="F569" s="185" t="s">
        <v>1041</v>
      </c>
      <c r="G569" s="186" t="s">
        <v>179</v>
      </c>
      <c r="H569" s="187">
        <v>7</v>
      </c>
      <c r="I569" s="188"/>
      <c r="J569" s="189">
        <f>ROUND(I569*H569,2)</f>
        <v>0</v>
      </c>
      <c r="K569" s="190"/>
      <c r="L569" s="39"/>
      <c r="M569" s="191" t="s">
        <v>1</v>
      </c>
      <c r="N569" s="192" t="s">
        <v>40</v>
      </c>
      <c r="O569" s="71"/>
      <c r="P569" s="193">
        <f>O569*H569</f>
        <v>0</v>
      </c>
      <c r="Q569" s="193">
        <v>0</v>
      </c>
      <c r="R569" s="193">
        <f>Q569*H569</f>
        <v>0</v>
      </c>
      <c r="S569" s="193">
        <v>0</v>
      </c>
      <c r="T569" s="194">
        <f>S569*H569</f>
        <v>0</v>
      </c>
      <c r="U569" s="34"/>
      <c r="V569" s="34"/>
      <c r="W569" s="34"/>
      <c r="X569" s="34"/>
      <c r="Y569" s="34"/>
      <c r="Z569" s="34"/>
      <c r="AA569" s="34"/>
      <c r="AB569" s="34"/>
      <c r="AC569" s="34"/>
      <c r="AD569" s="34"/>
      <c r="AE569" s="34"/>
      <c r="AR569" s="195" t="s">
        <v>227</v>
      </c>
      <c r="AT569" s="195" t="s">
        <v>136</v>
      </c>
      <c r="AU569" s="195" t="s">
        <v>141</v>
      </c>
      <c r="AY569" s="17" t="s">
        <v>133</v>
      </c>
      <c r="BE569" s="196">
        <f>IF(N569="základní",J569,0)</f>
        <v>0</v>
      </c>
      <c r="BF569" s="196">
        <f>IF(N569="snížená",J569,0)</f>
        <v>0</v>
      </c>
      <c r="BG569" s="196">
        <f>IF(N569="zákl. přenesená",J569,0)</f>
        <v>0</v>
      </c>
      <c r="BH569" s="196">
        <f>IF(N569="sníž. přenesená",J569,0)</f>
        <v>0</v>
      </c>
      <c r="BI569" s="196">
        <f>IF(N569="nulová",J569,0)</f>
        <v>0</v>
      </c>
      <c r="BJ569" s="17" t="s">
        <v>141</v>
      </c>
      <c r="BK569" s="196">
        <f>ROUND(I569*H569,2)</f>
        <v>0</v>
      </c>
      <c r="BL569" s="17" t="s">
        <v>227</v>
      </c>
      <c r="BM569" s="195" t="s">
        <v>1042</v>
      </c>
    </row>
    <row r="570" spans="1:65" s="2" customFormat="1" ht="16.5" customHeight="1">
      <c r="A570" s="34"/>
      <c r="B570" s="35"/>
      <c r="C570" s="230" t="s">
        <v>1043</v>
      </c>
      <c r="D570" s="230" t="s">
        <v>271</v>
      </c>
      <c r="E570" s="231" t="s">
        <v>1044</v>
      </c>
      <c r="F570" s="232" t="s">
        <v>1045</v>
      </c>
      <c r="G570" s="233" t="s">
        <v>179</v>
      </c>
      <c r="H570" s="234">
        <v>7</v>
      </c>
      <c r="I570" s="235"/>
      <c r="J570" s="236">
        <f>ROUND(I570*H570,2)</f>
        <v>0</v>
      </c>
      <c r="K570" s="237"/>
      <c r="L570" s="238"/>
      <c r="M570" s="239" t="s">
        <v>1</v>
      </c>
      <c r="N570" s="240" t="s">
        <v>40</v>
      </c>
      <c r="O570" s="71"/>
      <c r="P570" s="193">
        <f>O570*H570</f>
        <v>0</v>
      </c>
      <c r="Q570" s="193">
        <v>1.2999999999999999E-3</v>
      </c>
      <c r="R570" s="193">
        <f>Q570*H570</f>
        <v>9.1000000000000004E-3</v>
      </c>
      <c r="S570" s="193">
        <v>0</v>
      </c>
      <c r="T570" s="194">
        <f>S570*H570</f>
        <v>0</v>
      </c>
      <c r="U570" s="34"/>
      <c r="V570" s="34"/>
      <c r="W570" s="34"/>
      <c r="X570" s="34"/>
      <c r="Y570" s="34"/>
      <c r="Z570" s="34"/>
      <c r="AA570" s="34"/>
      <c r="AB570" s="34"/>
      <c r="AC570" s="34"/>
      <c r="AD570" s="34"/>
      <c r="AE570" s="34"/>
      <c r="AR570" s="195" t="s">
        <v>274</v>
      </c>
      <c r="AT570" s="195" t="s">
        <v>271</v>
      </c>
      <c r="AU570" s="195" t="s">
        <v>141</v>
      </c>
      <c r="AY570" s="17" t="s">
        <v>133</v>
      </c>
      <c r="BE570" s="196">
        <f>IF(N570="základní",J570,0)</f>
        <v>0</v>
      </c>
      <c r="BF570" s="196">
        <f>IF(N570="snížená",J570,0)</f>
        <v>0</v>
      </c>
      <c r="BG570" s="196">
        <f>IF(N570="zákl. přenesená",J570,0)</f>
        <v>0</v>
      </c>
      <c r="BH570" s="196">
        <f>IF(N570="sníž. přenesená",J570,0)</f>
        <v>0</v>
      </c>
      <c r="BI570" s="196">
        <f>IF(N570="nulová",J570,0)</f>
        <v>0</v>
      </c>
      <c r="BJ570" s="17" t="s">
        <v>141</v>
      </c>
      <c r="BK570" s="196">
        <f>ROUND(I570*H570,2)</f>
        <v>0</v>
      </c>
      <c r="BL570" s="17" t="s">
        <v>227</v>
      </c>
      <c r="BM570" s="195" t="s">
        <v>1046</v>
      </c>
    </row>
    <row r="571" spans="1:65" s="2" customFormat="1" ht="16.5" customHeight="1">
      <c r="A571" s="34"/>
      <c r="B571" s="35"/>
      <c r="C571" s="183" t="s">
        <v>1047</v>
      </c>
      <c r="D571" s="183" t="s">
        <v>136</v>
      </c>
      <c r="E571" s="184" t="s">
        <v>1048</v>
      </c>
      <c r="F571" s="185" t="s">
        <v>1049</v>
      </c>
      <c r="G571" s="186" t="s">
        <v>179</v>
      </c>
      <c r="H571" s="187">
        <v>7</v>
      </c>
      <c r="I571" s="188"/>
      <c r="J571" s="189">
        <f>ROUND(I571*H571,2)</f>
        <v>0</v>
      </c>
      <c r="K571" s="190"/>
      <c r="L571" s="39"/>
      <c r="M571" s="191" t="s">
        <v>1</v>
      </c>
      <c r="N571" s="192" t="s">
        <v>40</v>
      </c>
      <c r="O571" s="71"/>
      <c r="P571" s="193">
        <f>O571*H571</f>
        <v>0</v>
      </c>
      <c r="Q571" s="193">
        <v>0</v>
      </c>
      <c r="R571" s="193">
        <f>Q571*H571</f>
        <v>0</v>
      </c>
      <c r="S571" s="193">
        <v>0</v>
      </c>
      <c r="T571" s="194">
        <f>S571*H571</f>
        <v>0</v>
      </c>
      <c r="U571" s="34"/>
      <c r="V571" s="34"/>
      <c r="W571" s="34"/>
      <c r="X571" s="34"/>
      <c r="Y571" s="34"/>
      <c r="Z571" s="34"/>
      <c r="AA571" s="34"/>
      <c r="AB571" s="34"/>
      <c r="AC571" s="34"/>
      <c r="AD571" s="34"/>
      <c r="AE571" s="34"/>
      <c r="AR571" s="195" t="s">
        <v>227</v>
      </c>
      <c r="AT571" s="195" t="s">
        <v>136</v>
      </c>
      <c r="AU571" s="195" t="s">
        <v>141</v>
      </c>
      <c r="AY571" s="17" t="s">
        <v>133</v>
      </c>
      <c r="BE571" s="196">
        <f>IF(N571="základní",J571,0)</f>
        <v>0</v>
      </c>
      <c r="BF571" s="196">
        <f>IF(N571="snížená",J571,0)</f>
        <v>0</v>
      </c>
      <c r="BG571" s="196">
        <f>IF(N571="zákl. přenesená",J571,0)</f>
        <v>0</v>
      </c>
      <c r="BH571" s="196">
        <f>IF(N571="sníž. přenesená",J571,0)</f>
        <v>0</v>
      </c>
      <c r="BI571" s="196">
        <f>IF(N571="nulová",J571,0)</f>
        <v>0</v>
      </c>
      <c r="BJ571" s="17" t="s">
        <v>141</v>
      </c>
      <c r="BK571" s="196">
        <f>ROUND(I571*H571,2)</f>
        <v>0</v>
      </c>
      <c r="BL571" s="17" t="s">
        <v>227</v>
      </c>
      <c r="BM571" s="195" t="s">
        <v>1050</v>
      </c>
    </row>
    <row r="572" spans="1:65" s="12" customFormat="1" ht="25.9" customHeight="1">
      <c r="B572" s="167"/>
      <c r="C572" s="168"/>
      <c r="D572" s="169" t="s">
        <v>73</v>
      </c>
      <c r="E572" s="170" t="s">
        <v>1051</v>
      </c>
      <c r="F572" s="170" t="s">
        <v>1052</v>
      </c>
      <c r="G572" s="168"/>
      <c r="H572" s="168"/>
      <c r="I572" s="171"/>
      <c r="J572" s="172">
        <f>BK572</f>
        <v>0</v>
      </c>
      <c r="K572" s="168"/>
      <c r="L572" s="173"/>
      <c r="M572" s="174"/>
      <c r="N572" s="175"/>
      <c r="O572" s="175"/>
      <c r="P572" s="176">
        <f>P573+P575+P577</f>
        <v>0</v>
      </c>
      <c r="Q572" s="175"/>
      <c r="R572" s="176">
        <f>R573+R575+R577</f>
        <v>0</v>
      </c>
      <c r="S572" s="175"/>
      <c r="T572" s="177">
        <f>T573+T575+T577</f>
        <v>0</v>
      </c>
      <c r="AR572" s="178" t="s">
        <v>173</v>
      </c>
      <c r="AT572" s="179" t="s">
        <v>73</v>
      </c>
      <c r="AU572" s="179" t="s">
        <v>74</v>
      </c>
      <c r="AY572" s="178" t="s">
        <v>133</v>
      </c>
      <c r="BK572" s="180">
        <f>BK573+BK575+BK577</f>
        <v>0</v>
      </c>
    </row>
    <row r="573" spans="1:65" s="12" customFormat="1" ht="22.9" customHeight="1">
      <c r="B573" s="167"/>
      <c r="C573" s="168"/>
      <c r="D573" s="169" t="s">
        <v>73</v>
      </c>
      <c r="E573" s="181" t="s">
        <v>1053</v>
      </c>
      <c r="F573" s="181" t="s">
        <v>1054</v>
      </c>
      <c r="G573" s="168"/>
      <c r="H573" s="168"/>
      <c r="I573" s="171"/>
      <c r="J573" s="182">
        <f>BK573</f>
        <v>0</v>
      </c>
      <c r="K573" s="168"/>
      <c r="L573" s="173"/>
      <c r="M573" s="174"/>
      <c r="N573" s="175"/>
      <c r="O573" s="175"/>
      <c r="P573" s="176">
        <f>P574</f>
        <v>0</v>
      </c>
      <c r="Q573" s="175"/>
      <c r="R573" s="176">
        <f>R574</f>
        <v>0</v>
      </c>
      <c r="S573" s="175"/>
      <c r="T573" s="177">
        <f>T574</f>
        <v>0</v>
      </c>
      <c r="AR573" s="178" t="s">
        <v>173</v>
      </c>
      <c r="AT573" s="179" t="s">
        <v>73</v>
      </c>
      <c r="AU573" s="179" t="s">
        <v>82</v>
      </c>
      <c r="AY573" s="178" t="s">
        <v>133</v>
      </c>
      <c r="BK573" s="180">
        <f>BK574</f>
        <v>0</v>
      </c>
    </row>
    <row r="574" spans="1:65" s="2" customFormat="1" ht="16.5" customHeight="1">
      <c r="A574" s="34"/>
      <c r="B574" s="35"/>
      <c r="C574" s="183" t="s">
        <v>1055</v>
      </c>
      <c r="D574" s="183" t="s">
        <v>136</v>
      </c>
      <c r="E574" s="184" t="s">
        <v>1056</v>
      </c>
      <c r="F574" s="185" t="s">
        <v>1054</v>
      </c>
      <c r="G574" s="186" t="s">
        <v>1057</v>
      </c>
      <c r="H574" s="187">
        <v>45</v>
      </c>
      <c r="I574" s="188"/>
      <c r="J574" s="189">
        <f>ROUND(I574*H574,2)</f>
        <v>0</v>
      </c>
      <c r="K574" s="190"/>
      <c r="L574" s="39"/>
      <c r="M574" s="191" t="s">
        <v>1</v>
      </c>
      <c r="N574" s="192" t="s">
        <v>40</v>
      </c>
      <c r="O574" s="71"/>
      <c r="P574" s="193">
        <f>O574*H574</f>
        <v>0</v>
      </c>
      <c r="Q574" s="193">
        <v>0</v>
      </c>
      <c r="R574" s="193">
        <f>Q574*H574</f>
        <v>0</v>
      </c>
      <c r="S574" s="193">
        <v>0</v>
      </c>
      <c r="T574" s="194">
        <f>S574*H574</f>
        <v>0</v>
      </c>
      <c r="U574" s="34"/>
      <c r="V574" s="34"/>
      <c r="W574" s="34"/>
      <c r="X574" s="34"/>
      <c r="Y574" s="34"/>
      <c r="Z574" s="34"/>
      <c r="AA574" s="34"/>
      <c r="AB574" s="34"/>
      <c r="AC574" s="34"/>
      <c r="AD574" s="34"/>
      <c r="AE574" s="34"/>
      <c r="AR574" s="195" t="s">
        <v>1058</v>
      </c>
      <c r="AT574" s="195" t="s">
        <v>136</v>
      </c>
      <c r="AU574" s="195" t="s">
        <v>141</v>
      </c>
      <c r="AY574" s="17" t="s">
        <v>133</v>
      </c>
      <c r="BE574" s="196">
        <f>IF(N574="základní",J574,0)</f>
        <v>0</v>
      </c>
      <c r="BF574" s="196">
        <f>IF(N574="snížená",J574,0)</f>
        <v>0</v>
      </c>
      <c r="BG574" s="196">
        <f>IF(N574="zákl. přenesená",J574,0)</f>
        <v>0</v>
      </c>
      <c r="BH574" s="196">
        <f>IF(N574="sníž. přenesená",J574,0)</f>
        <v>0</v>
      </c>
      <c r="BI574" s="196">
        <f>IF(N574="nulová",J574,0)</f>
        <v>0</v>
      </c>
      <c r="BJ574" s="17" t="s">
        <v>141</v>
      </c>
      <c r="BK574" s="196">
        <f>ROUND(I574*H574,2)</f>
        <v>0</v>
      </c>
      <c r="BL574" s="17" t="s">
        <v>1058</v>
      </c>
      <c r="BM574" s="195" t="s">
        <v>1059</v>
      </c>
    </row>
    <row r="575" spans="1:65" s="12" customFormat="1" ht="22.9" customHeight="1">
      <c r="B575" s="167"/>
      <c r="C575" s="168"/>
      <c r="D575" s="169" t="s">
        <v>73</v>
      </c>
      <c r="E575" s="181" t="s">
        <v>1060</v>
      </c>
      <c r="F575" s="181" t="s">
        <v>1061</v>
      </c>
      <c r="G575" s="168"/>
      <c r="H575" s="168"/>
      <c r="I575" s="171"/>
      <c r="J575" s="182">
        <f>BK575</f>
        <v>0</v>
      </c>
      <c r="K575" s="168"/>
      <c r="L575" s="173"/>
      <c r="M575" s="174"/>
      <c r="N575" s="175"/>
      <c r="O575" s="175"/>
      <c r="P575" s="176">
        <f>P576</f>
        <v>0</v>
      </c>
      <c r="Q575" s="175"/>
      <c r="R575" s="176">
        <f>R576</f>
        <v>0</v>
      </c>
      <c r="S575" s="175"/>
      <c r="T575" s="177">
        <f>T576</f>
        <v>0</v>
      </c>
      <c r="AR575" s="178" t="s">
        <v>173</v>
      </c>
      <c r="AT575" s="179" t="s">
        <v>73</v>
      </c>
      <c r="AU575" s="179" t="s">
        <v>82</v>
      </c>
      <c r="AY575" s="178" t="s">
        <v>133</v>
      </c>
      <c r="BK575" s="180">
        <f>BK576</f>
        <v>0</v>
      </c>
    </row>
    <row r="576" spans="1:65" s="2" customFormat="1" ht="16.5" customHeight="1">
      <c r="A576" s="34"/>
      <c r="B576" s="35"/>
      <c r="C576" s="183" t="s">
        <v>1062</v>
      </c>
      <c r="D576" s="183" t="s">
        <v>136</v>
      </c>
      <c r="E576" s="184" t="s">
        <v>1063</v>
      </c>
      <c r="F576" s="185" t="s">
        <v>1064</v>
      </c>
      <c r="G576" s="186" t="s">
        <v>1065</v>
      </c>
      <c r="H576" s="187">
        <v>1</v>
      </c>
      <c r="I576" s="188"/>
      <c r="J576" s="189">
        <f>ROUND(I576*H576,2)</f>
        <v>0</v>
      </c>
      <c r="K576" s="190"/>
      <c r="L576" s="39"/>
      <c r="M576" s="191" t="s">
        <v>1</v>
      </c>
      <c r="N576" s="192" t="s">
        <v>40</v>
      </c>
      <c r="O576" s="71"/>
      <c r="P576" s="193">
        <f>O576*H576</f>
        <v>0</v>
      </c>
      <c r="Q576" s="193">
        <v>0</v>
      </c>
      <c r="R576" s="193">
        <f>Q576*H576</f>
        <v>0</v>
      </c>
      <c r="S576" s="193">
        <v>0</v>
      </c>
      <c r="T576" s="194">
        <f>S576*H576</f>
        <v>0</v>
      </c>
      <c r="U576" s="34"/>
      <c r="V576" s="34"/>
      <c r="W576" s="34"/>
      <c r="X576" s="34"/>
      <c r="Y576" s="34"/>
      <c r="Z576" s="34"/>
      <c r="AA576" s="34"/>
      <c r="AB576" s="34"/>
      <c r="AC576" s="34"/>
      <c r="AD576" s="34"/>
      <c r="AE576" s="34"/>
      <c r="AR576" s="195" t="s">
        <v>1058</v>
      </c>
      <c r="AT576" s="195" t="s">
        <v>136</v>
      </c>
      <c r="AU576" s="195" t="s">
        <v>141</v>
      </c>
      <c r="AY576" s="17" t="s">
        <v>133</v>
      </c>
      <c r="BE576" s="196">
        <f>IF(N576="základní",J576,0)</f>
        <v>0</v>
      </c>
      <c r="BF576" s="196">
        <f>IF(N576="snížená",J576,0)</f>
        <v>0</v>
      </c>
      <c r="BG576" s="196">
        <f>IF(N576="zákl. přenesená",J576,0)</f>
        <v>0</v>
      </c>
      <c r="BH576" s="196">
        <f>IF(N576="sníž. přenesená",J576,0)</f>
        <v>0</v>
      </c>
      <c r="BI576" s="196">
        <f>IF(N576="nulová",J576,0)</f>
        <v>0</v>
      </c>
      <c r="BJ576" s="17" t="s">
        <v>141</v>
      </c>
      <c r="BK576" s="196">
        <f>ROUND(I576*H576,2)</f>
        <v>0</v>
      </c>
      <c r="BL576" s="17" t="s">
        <v>1058</v>
      </c>
      <c r="BM576" s="195" t="s">
        <v>1066</v>
      </c>
    </row>
    <row r="577" spans="1:65" s="12" customFormat="1" ht="22.9" customHeight="1">
      <c r="B577" s="167"/>
      <c r="C577" s="168"/>
      <c r="D577" s="169" t="s">
        <v>73</v>
      </c>
      <c r="E577" s="181" t="s">
        <v>1067</v>
      </c>
      <c r="F577" s="181" t="s">
        <v>1068</v>
      </c>
      <c r="G577" s="168"/>
      <c r="H577" s="168"/>
      <c r="I577" s="171"/>
      <c r="J577" s="182">
        <f>BK577</f>
        <v>0</v>
      </c>
      <c r="K577" s="168"/>
      <c r="L577" s="173"/>
      <c r="M577" s="174"/>
      <c r="N577" s="175"/>
      <c r="O577" s="175"/>
      <c r="P577" s="176">
        <f>P578</f>
        <v>0</v>
      </c>
      <c r="Q577" s="175"/>
      <c r="R577" s="176">
        <f>R578</f>
        <v>0</v>
      </c>
      <c r="S577" s="175"/>
      <c r="T577" s="177">
        <f>T578</f>
        <v>0</v>
      </c>
      <c r="AR577" s="178" t="s">
        <v>173</v>
      </c>
      <c r="AT577" s="179" t="s">
        <v>73</v>
      </c>
      <c r="AU577" s="179" t="s">
        <v>82</v>
      </c>
      <c r="AY577" s="178" t="s">
        <v>133</v>
      </c>
      <c r="BK577" s="180">
        <f>BK578</f>
        <v>0</v>
      </c>
    </row>
    <row r="578" spans="1:65" s="2" customFormat="1" ht="16.5" customHeight="1">
      <c r="A578" s="34"/>
      <c r="B578" s="35"/>
      <c r="C578" s="183" t="s">
        <v>1069</v>
      </c>
      <c r="D578" s="183" t="s">
        <v>136</v>
      </c>
      <c r="E578" s="184" t="s">
        <v>1070</v>
      </c>
      <c r="F578" s="185" t="s">
        <v>1068</v>
      </c>
      <c r="G578" s="186" t="s">
        <v>1057</v>
      </c>
      <c r="H578" s="187">
        <v>45</v>
      </c>
      <c r="I578" s="188"/>
      <c r="J578" s="189">
        <f>ROUND(I578*H578,2)</f>
        <v>0</v>
      </c>
      <c r="K578" s="190"/>
      <c r="L578" s="39"/>
      <c r="M578" s="241" t="s">
        <v>1</v>
      </c>
      <c r="N578" s="242" t="s">
        <v>40</v>
      </c>
      <c r="O578" s="243"/>
      <c r="P578" s="244">
        <f>O578*H578</f>
        <v>0</v>
      </c>
      <c r="Q578" s="244">
        <v>0</v>
      </c>
      <c r="R578" s="244">
        <f>Q578*H578</f>
        <v>0</v>
      </c>
      <c r="S578" s="244">
        <v>0</v>
      </c>
      <c r="T578" s="245">
        <f>S578*H578</f>
        <v>0</v>
      </c>
      <c r="U578" s="34"/>
      <c r="V578" s="34"/>
      <c r="W578" s="34"/>
      <c r="X578" s="34"/>
      <c r="Y578" s="34"/>
      <c r="Z578" s="34"/>
      <c r="AA578" s="34"/>
      <c r="AB578" s="34"/>
      <c r="AC578" s="34"/>
      <c r="AD578" s="34"/>
      <c r="AE578" s="34"/>
      <c r="AR578" s="195" t="s">
        <v>1058</v>
      </c>
      <c r="AT578" s="195" t="s">
        <v>136</v>
      </c>
      <c r="AU578" s="195" t="s">
        <v>141</v>
      </c>
      <c r="AY578" s="17" t="s">
        <v>133</v>
      </c>
      <c r="BE578" s="196">
        <f>IF(N578="základní",J578,0)</f>
        <v>0</v>
      </c>
      <c r="BF578" s="196">
        <f>IF(N578="snížená",J578,0)</f>
        <v>0</v>
      </c>
      <c r="BG578" s="196">
        <f>IF(N578="zákl. přenesená",J578,0)</f>
        <v>0</v>
      </c>
      <c r="BH578" s="196">
        <f>IF(N578="sníž. přenesená",J578,0)</f>
        <v>0</v>
      </c>
      <c r="BI578" s="196">
        <f>IF(N578="nulová",J578,0)</f>
        <v>0</v>
      </c>
      <c r="BJ578" s="17" t="s">
        <v>141</v>
      </c>
      <c r="BK578" s="196">
        <f>ROUND(I578*H578,2)</f>
        <v>0</v>
      </c>
      <c r="BL578" s="17" t="s">
        <v>1058</v>
      </c>
      <c r="BM578" s="195" t="s">
        <v>1071</v>
      </c>
    </row>
    <row r="579" spans="1:65" s="2" customFormat="1" ht="6.95" customHeight="1">
      <c r="A579" s="34"/>
      <c r="B579" s="54"/>
      <c r="C579" s="55"/>
      <c r="D579" s="55"/>
      <c r="E579" s="55"/>
      <c r="F579" s="55"/>
      <c r="G579" s="55"/>
      <c r="H579" s="55"/>
      <c r="I579" s="55"/>
      <c r="J579" s="55"/>
      <c r="K579" s="55"/>
      <c r="L579" s="39"/>
      <c r="M579" s="34"/>
      <c r="O579" s="34"/>
      <c r="P579" s="34"/>
      <c r="Q579" s="34"/>
      <c r="R579" s="34"/>
      <c r="S579" s="34"/>
      <c r="T579" s="34"/>
      <c r="U579" s="34"/>
      <c r="V579" s="34"/>
      <c r="W579" s="34"/>
      <c r="X579" s="34"/>
      <c r="Y579" s="34"/>
      <c r="Z579" s="34"/>
      <c r="AA579" s="34"/>
      <c r="AB579" s="34"/>
      <c r="AC579" s="34"/>
      <c r="AD579" s="34"/>
      <c r="AE579" s="34"/>
    </row>
  </sheetData>
  <sheetProtection algorithmName="SHA-512" hashValue="4Uq3PSCbGQBUEpiFv7eDMN8WrKCHAk8bBhr/EgaWYn8TUQqVw0JeAP7fcllwqHDBRafwmUeiLRdUJ890PoKBHw==" saltValue="rM9Gce2eaQCLbOWVDDhHkQ==" spinCount="100000" sheet="1" objects="1" scenarios="1" formatColumns="0" formatRows="0" autoFilter="0"/>
  <autoFilter ref="C141:K578" xr:uid="{00000000-0009-0000-0000-000001000000}"/>
  <mergeCells count="9">
    <mergeCell ref="E87:H87"/>
    <mergeCell ref="E132:H132"/>
    <mergeCell ref="E134:H134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4</vt:i4>
      </vt:variant>
    </vt:vector>
  </HeadingPairs>
  <TitlesOfParts>
    <vt:vector size="5" baseType="lpstr">
      <vt:lpstr>11 - Patočkova 1411, byt ...</vt:lpstr>
      <vt:lpstr>'11 - Patočkova 1411, byt ...'!Názvy_tisku</vt:lpstr>
      <vt:lpstr>'Rekapitulace stavby'!Názvy_tisku</vt:lpstr>
      <vt:lpstr>'11 - Patočkova 1411, byt ...'!Oblast_tisku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Simona Králová</dc:creator>
  <cp:lastModifiedBy>Simona Králová</cp:lastModifiedBy>
  <dcterms:created xsi:type="dcterms:W3CDTF">2025-11-10T09:46:58Z</dcterms:created>
  <dcterms:modified xsi:type="dcterms:W3CDTF">2025-11-10T09:49:17Z</dcterms:modified>
</cp:coreProperties>
</file>