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bookViews>
    <workbookView xWindow="0" yWindow="0" windowWidth="28800" windowHeight="11310" firstSheet="1" activeTab="1"/>
  </bookViews>
  <sheets>
    <sheet name="Rekapitulace stavby" sheetId="1" state="veryHidden" r:id="rId1"/>
    <sheet name="26 - Oprava bytu č. 1, St..." sheetId="2" r:id="rId2"/>
  </sheets>
  <definedNames>
    <definedName name="_xlnm._FilterDatabase" localSheetId="1" hidden="1">'26 - Oprava bytu č. 1, St...'!$C$152:$K$1234</definedName>
    <definedName name="_xlnm.Print_Titles" localSheetId="1">'26 - Oprava bytu č. 1, St...'!$152:$152</definedName>
    <definedName name="_xlnm.Print_Titles" localSheetId="0">'Rekapitulace stavby'!$92:$92</definedName>
    <definedName name="_xlnm.Print_Area" localSheetId="1">'26 - Oprava bytu č. 1, St...'!$C$4:$J$76,'26 - Oprava bytu č. 1, St...'!$C$82:$J$134,'26 - Oprava bytu č. 1, St...'!$C$140:$J$1234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234" i="2"/>
  <c r="BH1234" i="2"/>
  <c r="BG1234" i="2"/>
  <c r="BE1234" i="2"/>
  <c r="T1234" i="2"/>
  <c r="T1233" i="2"/>
  <c r="R1234" i="2"/>
  <c r="R1233" i="2" s="1"/>
  <c r="P1234" i="2"/>
  <c r="P1233" i="2"/>
  <c r="BI1232" i="2"/>
  <c r="BH1232" i="2"/>
  <c r="BG1232" i="2"/>
  <c r="BE1232" i="2"/>
  <c r="T1232" i="2"/>
  <c r="T1231" i="2" s="1"/>
  <c r="T1228" i="2" s="1"/>
  <c r="R1232" i="2"/>
  <c r="R1231" i="2"/>
  <c r="P1232" i="2"/>
  <c r="P1231" i="2" s="1"/>
  <c r="BI1230" i="2"/>
  <c r="BH1230" i="2"/>
  <c r="BG1230" i="2"/>
  <c r="BE1230" i="2"/>
  <c r="T1230" i="2"/>
  <c r="T1229" i="2"/>
  <c r="R1230" i="2"/>
  <c r="R1229" i="2" s="1"/>
  <c r="R1228" i="2" s="1"/>
  <c r="P1230" i="2"/>
  <c r="P1229" i="2" s="1"/>
  <c r="P1228" i="2" s="1"/>
  <c r="BI1227" i="2"/>
  <c r="BH1227" i="2"/>
  <c r="BG1227" i="2"/>
  <c r="BE1227" i="2"/>
  <c r="T1227" i="2"/>
  <c r="R1227" i="2"/>
  <c r="P1227" i="2"/>
  <c r="BI1223" i="2"/>
  <c r="BH1223" i="2"/>
  <c r="BG1223" i="2"/>
  <c r="BE1223" i="2"/>
  <c r="T1223" i="2"/>
  <c r="R1223" i="2"/>
  <c r="P1223" i="2"/>
  <c r="BI1221" i="2"/>
  <c r="BH1221" i="2"/>
  <c r="BG1221" i="2"/>
  <c r="BE1221" i="2"/>
  <c r="T1221" i="2"/>
  <c r="R1221" i="2"/>
  <c r="P1221" i="2"/>
  <c r="BI1215" i="2"/>
  <c r="BH1215" i="2"/>
  <c r="BG1215" i="2"/>
  <c r="BE1215" i="2"/>
  <c r="T1215" i="2"/>
  <c r="R1215" i="2"/>
  <c r="P1215" i="2"/>
  <c r="BI1211" i="2"/>
  <c r="BH1211" i="2"/>
  <c r="BG1211" i="2"/>
  <c r="BE1211" i="2"/>
  <c r="T1211" i="2"/>
  <c r="R1211" i="2"/>
  <c r="P1211" i="2"/>
  <c r="BI1210" i="2"/>
  <c r="BH1210" i="2"/>
  <c r="BG1210" i="2"/>
  <c r="BE1210" i="2"/>
  <c r="T1210" i="2"/>
  <c r="R1210" i="2"/>
  <c r="P1210" i="2"/>
  <c r="BI1204" i="2"/>
  <c r="BH1204" i="2"/>
  <c r="BG1204" i="2"/>
  <c r="BE1204" i="2"/>
  <c r="T1204" i="2"/>
  <c r="R1204" i="2"/>
  <c r="P1204" i="2"/>
  <c r="BI1193" i="2"/>
  <c r="BH1193" i="2"/>
  <c r="BG1193" i="2"/>
  <c r="BE1193" i="2"/>
  <c r="T1193" i="2"/>
  <c r="R1193" i="2"/>
  <c r="P1193" i="2"/>
  <c r="BI1187" i="2"/>
  <c r="BH1187" i="2"/>
  <c r="BG1187" i="2"/>
  <c r="BE1187" i="2"/>
  <c r="T1187" i="2"/>
  <c r="R1187" i="2"/>
  <c r="P1187" i="2"/>
  <c r="BI1186" i="2"/>
  <c r="BH1186" i="2"/>
  <c r="BG1186" i="2"/>
  <c r="BE1186" i="2"/>
  <c r="T1186" i="2"/>
  <c r="R1186" i="2"/>
  <c r="P1186" i="2"/>
  <c r="BI1184" i="2"/>
  <c r="BH1184" i="2"/>
  <c r="BG1184" i="2"/>
  <c r="BE1184" i="2"/>
  <c r="T1184" i="2"/>
  <c r="R1184" i="2"/>
  <c r="P1184" i="2"/>
  <c r="BI1183" i="2"/>
  <c r="BH1183" i="2"/>
  <c r="BG1183" i="2"/>
  <c r="BE1183" i="2"/>
  <c r="T1183" i="2"/>
  <c r="R1183" i="2"/>
  <c r="P1183" i="2"/>
  <c r="BI1181" i="2"/>
  <c r="BH1181" i="2"/>
  <c r="BG1181" i="2"/>
  <c r="BE1181" i="2"/>
  <c r="T1181" i="2"/>
  <c r="R1181" i="2"/>
  <c r="P1181" i="2"/>
  <c r="BI1180" i="2"/>
  <c r="BH1180" i="2"/>
  <c r="BG1180" i="2"/>
  <c r="BE1180" i="2"/>
  <c r="T1180" i="2"/>
  <c r="R1180" i="2"/>
  <c r="P1180" i="2"/>
  <c r="BI1177" i="2"/>
  <c r="BH1177" i="2"/>
  <c r="BG1177" i="2"/>
  <c r="BE1177" i="2"/>
  <c r="T1177" i="2"/>
  <c r="R1177" i="2"/>
  <c r="P1177" i="2"/>
  <c r="BI1176" i="2"/>
  <c r="BH1176" i="2"/>
  <c r="BG1176" i="2"/>
  <c r="BE1176" i="2"/>
  <c r="T1176" i="2"/>
  <c r="R1176" i="2"/>
  <c r="P1176" i="2"/>
  <c r="BI1175" i="2"/>
  <c r="BH1175" i="2"/>
  <c r="BG1175" i="2"/>
  <c r="BE1175" i="2"/>
  <c r="T1175" i="2"/>
  <c r="R1175" i="2"/>
  <c r="P1175" i="2"/>
  <c r="BI1174" i="2"/>
  <c r="BH1174" i="2"/>
  <c r="BG1174" i="2"/>
  <c r="BE1174" i="2"/>
  <c r="T1174" i="2"/>
  <c r="R1174" i="2"/>
  <c r="P1174" i="2"/>
  <c r="BI1173" i="2"/>
  <c r="BH1173" i="2"/>
  <c r="BG1173" i="2"/>
  <c r="BE1173" i="2"/>
  <c r="T1173" i="2"/>
  <c r="R1173" i="2"/>
  <c r="P1173" i="2"/>
  <c r="BI1171" i="2"/>
  <c r="BH1171" i="2"/>
  <c r="BG1171" i="2"/>
  <c r="BE1171" i="2"/>
  <c r="T1171" i="2"/>
  <c r="R1171" i="2"/>
  <c r="P1171" i="2"/>
  <c r="BI1170" i="2"/>
  <c r="BH1170" i="2"/>
  <c r="BG1170" i="2"/>
  <c r="BE1170" i="2"/>
  <c r="T1170" i="2"/>
  <c r="R1170" i="2"/>
  <c r="P1170" i="2"/>
  <c r="BI1169" i="2"/>
  <c r="BH1169" i="2"/>
  <c r="BG1169" i="2"/>
  <c r="BE1169" i="2"/>
  <c r="T1169" i="2"/>
  <c r="R1169" i="2"/>
  <c r="P1169" i="2"/>
  <c r="BI1168" i="2"/>
  <c r="BH1168" i="2"/>
  <c r="BG1168" i="2"/>
  <c r="BE1168" i="2"/>
  <c r="T1168" i="2"/>
  <c r="R1168" i="2"/>
  <c r="P1168" i="2"/>
  <c r="BI1148" i="2"/>
  <c r="BH1148" i="2"/>
  <c r="BG1148" i="2"/>
  <c r="BE1148" i="2"/>
  <c r="T1148" i="2"/>
  <c r="R1148" i="2"/>
  <c r="P1148" i="2"/>
  <c r="BI1147" i="2"/>
  <c r="BH1147" i="2"/>
  <c r="BG1147" i="2"/>
  <c r="BE1147" i="2"/>
  <c r="T1147" i="2"/>
  <c r="R1147" i="2"/>
  <c r="P1147" i="2"/>
  <c r="BI1146" i="2"/>
  <c r="BH1146" i="2"/>
  <c r="BG1146" i="2"/>
  <c r="BE1146" i="2"/>
  <c r="T1146" i="2"/>
  <c r="R1146" i="2"/>
  <c r="P1146" i="2"/>
  <c r="BI1145" i="2"/>
  <c r="BH1145" i="2"/>
  <c r="BG1145" i="2"/>
  <c r="BE1145" i="2"/>
  <c r="T1145" i="2"/>
  <c r="R1145" i="2"/>
  <c r="P1145" i="2"/>
  <c r="BI1130" i="2"/>
  <c r="BH1130" i="2"/>
  <c r="BG1130" i="2"/>
  <c r="BE1130" i="2"/>
  <c r="T1130" i="2"/>
  <c r="R1130" i="2"/>
  <c r="P1130" i="2"/>
  <c r="BI1128" i="2"/>
  <c r="BH1128" i="2"/>
  <c r="BG1128" i="2"/>
  <c r="BE1128" i="2"/>
  <c r="T1128" i="2"/>
  <c r="R1128" i="2"/>
  <c r="P1128" i="2"/>
  <c r="BI1127" i="2"/>
  <c r="BH1127" i="2"/>
  <c r="BG1127" i="2"/>
  <c r="BE1127" i="2"/>
  <c r="T1127" i="2"/>
  <c r="R1127" i="2"/>
  <c r="P1127" i="2"/>
  <c r="BI1126" i="2"/>
  <c r="BH1126" i="2"/>
  <c r="BG1126" i="2"/>
  <c r="BE1126" i="2"/>
  <c r="T1126" i="2"/>
  <c r="R1126" i="2"/>
  <c r="P1126" i="2"/>
  <c r="BI1123" i="2"/>
  <c r="BH1123" i="2"/>
  <c r="BG1123" i="2"/>
  <c r="BE1123" i="2"/>
  <c r="T1123" i="2"/>
  <c r="R1123" i="2"/>
  <c r="P1123" i="2"/>
  <c r="BI1117" i="2"/>
  <c r="BH1117" i="2"/>
  <c r="BG1117" i="2"/>
  <c r="BE1117" i="2"/>
  <c r="T1117" i="2"/>
  <c r="R1117" i="2"/>
  <c r="P1117" i="2"/>
  <c r="BI1114" i="2"/>
  <c r="BH1114" i="2"/>
  <c r="BG1114" i="2"/>
  <c r="BE1114" i="2"/>
  <c r="T1114" i="2"/>
  <c r="R1114" i="2"/>
  <c r="P1114" i="2"/>
  <c r="BI1113" i="2"/>
  <c r="BH1113" i="2"/>
  <c r="BG1113" i="2"/>
  <c r="BE1113" i="2"/>
  <c r="T1113" i="2"/>
  <c r="R1113" i="2"/>
  <c r="P1113" i="2"/>
  <c r="BI1110" i="2"/>
  <c r="BH1110" i="2"/>
  <c r="BG1110" i="2"/>
  <c r="BE1110" i="2"/>
  <c r="T1110" i="2"/>
  <c r="R1110" i="2"/>
  <c r="P1110" i="2"/>
  <c r="BI1108" i="2"/>
  <c r="BH1108" i="2"/>
  <c r="BG1108" i="2"/>
  <c r="BE1108" i="2"/>
  <c r="T1108" i="2"/>
  <c r="R1108" i="2"/>
  <c r="P1108" i="2"/>
  <c r="BI1101" i="2"/>
  <c r="BH1101" i="2"/>
  <c r="BG1101" i="2"/>
  <c r="BE1101" i="2"/>
  <c r="T1101" i="2"/>
  <c r="R1101" i="2"/>
  <c r="P1101" i="2"/>
  <c r="BI1099" i="2"/>
  <c r="BH1099" i="2"/>
  <c r="BG1099" i="2"/>
  <c r="BE1099" i="2"/>
  <c r="T1099" i="2"/>
  <c r="R1099" i="2"/>
  <c r="P1099" i="2"/>
  <c r="BI1097" i="2"/>
  <c r="BH1097" i="2"/>
  <c r="BG1097" i="2"/>
  <c r="BE1097" i="2"/>
  <c r="T1097" i="2"/>
  <c r="R1097" i="2"/>
  <c r="P1097" i="2"/>
  <c r="BI1094" i="2"/>
  <c r="BH1094" i="2"/>
  <c r="BG1094" i="2"/>
  <c r="BE1094" i="2"/>
  <c r="T1094" i="2"/>
  <c r="R1094" i="2"/>
  <c r="P1094" i="2"/>
  <c r="BI1092" i="2"/>
  <c r="BH1092" i="2"/>
  <c r="BG1092" i="2"/>
  <c r="BE1092" i="2"/>
  <c r="T1092" i="2"/>
  <c r="R1092" i="2"/>
  <c r="P1092" i="2"/>
  <c r="BI1090" i="2"/>
  <c r="BH1090" i="2"/>
  <c r="BG1090" i="2"/>
  <c r="BE1090" i="2"/>
  <c r="T1090" i="2"/>
  <c r="R1090" i="2"/>
  <c r="P1090" i="2"/>
  <c r="BI1089" i="2"/>
  <c r="BH1089" i="2"/>
  <c r="BG1089" i="2"/>
  <c r="BE1089" i="2"/>
  <c r="T1089" i="2"/>
  <c r="R1089" i="2"/>
  <c r="P1089" i="2"/>
  <c r="BI1087" i="2"/>
  <c r="BH1087" i="2"/>
  <c r="BG1087" i="2"/>
  <c r="BE1087" i="2"/>
  <c r="T1087" i="2"/>
  <c r="R1087" i="2"/>
  <c r="P1087" i="2"/>
  <c r="BI1081" i="2"/>
  <c r="BH1081" i="2"/>
  <c r="BG1081" i="2"/>
  <c r="BE1081" i="2"/>
  <c r="T1081" i="2"/>
  <c r="R1081" i="2"/>
  <c r="P1081" i="2"/>
  <c r="BI1078" i="2"/>
  <c r="BH1078" i="2"/>
  <c r="BG1078" i="2"/>
  <c r="BE1078" i="2"/>
  <c r="T1078" i="2"/>
  <c r="R1078" i="2"/>
  <c r="P1078" i="2"/>
  <c r="BI1077" i="2"/>
  <c r="BH1077" i="2"/>
  <c r="BG1077" i="2"/>
  <c r="BE1077" i="2"/>
  <c r="T1077" i="2"/>
  <c r="R1077" i="2"/>
  <c r="P1077" i="2"/>
  <c r="BI1076" i="2"/>
  <c r="BH1076" i="2"/>
  <c r="BG1076" i="2"/>
  <c r="BE1076" i="2"/>
  <c r="T1076" i="2"/>
  <c r="R1076" i="2"/>
  <c r="P1076" i="2"/>
  <c r="BI1074" i="2"/>
  <c r="BH1074" i="2"/>
  <c r="BG1074" i="2"/>
  <c r="BE1074" i="2"/>
  <c r="T1074" i="2"/>
  <c r="R1074" i="2"/>
  <c r="P1074" i="2"/>
  <c r="BI1073" i="2"/>
  <c r="BH1073" i="2"/>
  <c r="BG1073" i="2"/>
  <c r="BE1073" i="2"/>
  <c r="T1073" i="2"/>
  <c r="R1073" i="2"/>
  <c r="P1073" i="2"/>
  <c r="BI1064" i="2"/>
  <c r="BH1064" i="2"/>
  <c r="BG1064" i="2"/>
  <c r="BE1064" i="2"/>
  <c r="T1064" i="2"/>
  <c r="R1064" i="2"/>
  <c r="P1064" i="2"/>
  <c r="BI1062" i="2"/>
  <c r="BH1062" i="2"/>
  <c r="BG1062" i="2"/>
  <c r="BE1062" i="2"/>
  <c r="T1062" i="2"/>
  <c r="R1062" i="2"/>
  <c r="P1062" i="2"/>
  <c r="BI1056" i="2"/>
  <c r="BH1056" i="2"/>
  <c r="BG1056" i="2"/>
  <c r="BE1056" i="2"/>
  <c r="T1056" i="2"/>
  <c r="R1056" i="2"/>
  <c r="P1056" i="2"/>
  <c r="BI1055" i="2"/>
  <c r="BH1055" i="2"/>
  <c r="BG1055" i="2"/>
  <c r="BE1055" i="2"/>
  <c r="T1055" i="2"/>
  <c r="R1055" i="2"/>
  <c r="P1055" i="2"/>
  <c r="BI1053" i="2"/>
  <c r="BH1053" i="2"/>
  <c r="BG1053" i="2"/>
  <c r="BE1053" i="2"/>
  <c r="T1053" i="2"/>
  <c r="R1053" i="2"/>
  <c r="P1053" i="2"/>
  <c r="BI1050" i="2"/>
  <c r="BH1050" i="2"/>
  <c r="BG1050" i="2"/>
  <c r="BE1050" i="2"/>
  <c r="T1050" i="2"/>
  <c r="R1050" i="2"/>
  <c r="P1050" i="2"/>
  <c r="BI1047" i="2"/>
  <c r="BH1047" i="2"/>
  <c r="BG1047" i="2"/>
  <c r="BE1047" i="2"/>
  <c r="T1047" i="2"/>
  <c r="R1047" i="2"/>
  <c r="P1047" i="2"/>
  <c r="BI1046" i="2"/>
  <c r="BH1046" i="2"/>
  <c r="BG1046" i="2"/>
  <c r="BE1046" i="2"/>
  <c r="T1046" i="2"/>
  <c r="R1046" i="2"/>
  <c r="P1046" i="2"/>
  <c r="BI1045" i="2"/>
  <c r="BH1045" i="2"/>
  <c r="BG1045" i="2"/>
  <c r="BE1045" i="2"/>
  <c r="T1045" i="2"/>
  <c r="R1045" i="2"/>
  <c r="P1045" i="2"/>
  <c r="BI1044" i="2"/>
  <c r="BH1044" i="2"/>
  <c r="BG1044" i="2"/>
  <c r="BE1044" i="2"/>
  <c r="T1044" i="2"/>
  <c r="R1044" i="2"/>
  <c r="P1044" i="2"/>
  <c r="BI1043" i="2"/>
  <c r="BH1043" i="2"/>
  <c r="BG1043" i="2"/>
  <c r="BE1043" i="2"/>
  <c r="T1043" i="2"/>
  <c r="R1043" i="2"/>
  <c r="P1043" i="2"/>
  <c r="BI1042" i="2"/>
  <c r="BH1042" i="2"/>
  <c r="BG1042" i="2"/>
  <c r="BE1042" i="2"/>
  <c r="T1042" i="2"/>
  <c r="R1042" i="2"/>
  <c r="P1042" i="2"/>
  <c r="BI1040" i="2"/>
  <c r="BH1040" i="2"/>
  <c r="BG1040" i="2"/>
  <c r="BE1040" i="2"/>
  <c r="T1040" i="2"/>
  <c r="R1040" i="2"/>
  <c r="P1040" i="2"/>
  <c r="BI1039" i="2"/>
  <c r="BH1039" i="2"/>
  <c r="BG1039" i="2"/>
  <c r="BE1039" i="2"/>
  <c r="T1039" i="2"/>
  <c r="R1039" i="2"/>
  <c r="P1039" i="2"/>
  <c r="BI1038" i="2"/>
  <c r="BH1038" i="2"/>
  <c r="BG1038" i="2"/>
  <c r="BE1038" i="2"/>
  <c r="T1038" i="2"/>
  <c r="R1038" i="2"/>
  <c r="P1038" i="2"/>
  <c r="BI1037" i="2"/>
  <c r="BH1037" i="2"/>
  <c r="BG1037" i="2"/>
  <c r="BE1037" i="2"/>
  <c r="T1037" i="2"/>
  <c r="R1037" i="2"/>
  <c r="P1037" i="2"/>
  <c r="BI1036" i="2"/>
  <c r="BH1036" i="2"/>
  <c r="BG1036" i="2"/>
  <c r="BE1036" i="2"/>
  <c r="T1036" i="2"/>
  <c r="R1036" i="2"/>
  <c r="P1036" i="2"/>
  <c r="BI1035" i="2"/>
  <c r="BH1035" i="2"/>
  <c r="BG1035" i="2"/>
  <c r="BE1035" i="2"/>
  <c r="T1035" i="2"/>
  <c r="R1035" i="2"/>
  <c r="P1035" i="2"/>
  <c r="BI1034" i="2"/>
  <c r="BH1034" i="2"/>
  <c r="BG1034" i="2"/>
  <c r="BE1034" i="2"/>
  <c r="T1034" i="2"/>
  <c r="R1034" i="2"/>
  <c r="P1034" i="2"/>
  <c r="BI1033" i="2"/>
  <c r="BH1033" i="2"/>
  <c r="BG1033" i="2"/>
  <c r="BE1033" i="2"/>
  <c r="T1033" i="2"/>
  <c r="R1033" i="2"/>
  <c r="P1033" i="2"/>
  <c r="BI1032" i="2"/>
  <c r="BH1032" i="2"/>
  <c r="BG1032" i="2"/>
  <c r="BE1032" i="2"/>
  <c r="T1032" i="2"/>
  <c r="R1032" i="2"/>
  <c r="P1032" i="2"/>
  <c r="BI1031" i="2"/>
  <c r="BH1031" i="2"/>
  <c r="BG1031" i="2"/>
  <c r="BE1031" i="2"/>
  <c r="T1031" i="2"/>
  <c r="R1031" i="2"/>
  <c r="P1031" i="2"/>
  <c r="BI1028" i="2"/>
  <c r="BH1028" i="2"/>
  <c r="BG1028" i="2"/>
  <c r="BE1028" i="2"/>
  <c r="T1028" i="2"/>
  <c r="R1028" i="2"/>
  <c r="P1028" i="2"/>
  <c r="BI1025" i="2"/>
  <c r="BH1025" i="2"/>
  <c r="BG1025" i="2"/>
  <c r="BE1025" i="2"/>
  <c r="T1025" i="2"/>
  <c r="R1025" i="2"/>
  <c r="P1025" i="2"/>
  <c r="BI1024" i="2"/>
  <c r="BH1024" i="2"/>
  <c r="BG1024" i="2"/>
  <c r="BE1024" i="2"/>
  <c r="T1024" i="2"/>
  <c r="R1024" i="2"/>
  <c r="P1024" i="2"/>
  <c r="BI1022" i="2"/>
  <c r="BH1022" i="2"/>
  <c r="BG1022" i="2"/>
  <c r="BE1022" i="2"/>
  <c r="T1022" i="2"/>
  <c r="R1022" i="2"/>
  <c r="P1022" i="2"/>
  <c r="BI1019" i="2"/>
  <c r="BH1019" i="2"/>
  <c r="BG1019" i="2"/>
  <c r="BE1019" i="2"/>
  <c r="T1019" i="2"/>
  <c r="R1019" i="2"/>
  <c r="P1019" i="2"/>
  <c r="BI1017" i="2"/>
  <c r="BH1017" i="2"/>
  <c r="BG1017" i="2"/>
  <c r="BE1017" i="2"/>
  <c r="T1017" i="2"/>
  <c r="R1017" i="2"/>
  <c r="P1017" i="2"/>
  <c r="BI1014" i="2"/>
  <c r="BH1014" i="2"/>
  <c r="BG1014" i="2"/>
  <c r="BE1014" i="2"/>
  <c r="T1014" i="2"/>
  <c r="R1014" i="2"/>
  <c r="P1014" i="2"/>
  <c r="BI1006" i="2"/>
  <c r="BH1006" i="2"/>
  <c r="BG1006" i="2"/>
  <c r="BE1006" i="2"/>
  <c r="T1006" i="2"/>
  <c r="R1006" i="2"/>
  <c r="P1006" i="2"/>
  <c r="BI1004" i="2"/>
  <c r="BH1004" i="2"/>
  <c r="BG1004" i="2"/>
  <c r="BE1004" i="2"/>
  <c r="T1004" i="2"/>
  <c r="R1004" i="2"/>
  <c r="P1004" i="2"/>
  <c r="BI1003" i="2"/>
  <c r="BH1003" i="2"/>
  <c r="BG1003" i="2"/>
  <c r="BE1003" i="2"/>
  <c r="T1003" i="2"/>
  <c r="R1003" i="2"/>
  <c r="P1003" i="2"/>
  <c r="BI1002" i="2"/>
  <c r="BH1002" i="2"/>
  <c r="BG1002" i="2"/>
  <c r="BE1002" i="2"/>
  <c r="T1002" i="2"/>
  <c r="R1002" i="2"/>
  <c r="P1002" i="2"/>
  <c r="BI999" i="2"/>
  <c r="BH999" i="2"/>
  <c r="BG999" i="2"/>
  <c r="BE999" i="2"/>
  <c r="T999" i="2"/>
  <c r="R999" i="2"/>
  <c r="P999" i="2"/>
  <c r="BI998" i="2"/>
  <c r="BH998" i="2"/>
  <c r="BG998" i="2"/>
  <c r="BE998" i="2"/>
  <c r="T998" i="2"/>
  <c r="R998" i="2"/>
  <c r="P998" i="2"/>
  <c r="BI996" i="2"/>
  <c r="BH996" i="2"/>
  <c r="BG996" i="2"/>
  <c r="BE996" i="2"/>
  <c r="T996" i="2"/>
  <c r="R996" i="2"/>
  <c r="P996" i="2"/>
  <c r="BI995" i="2"/>
  <c r="BH995" i="2"/>
  <c r="BG995" i="2"/>
  <c r="BE995" i="2"/>
  <c r="T995" i="2"/>
  <c r="R995" i="2"/>
  <c r="P995" i="2"/>
  <c r="BI994" i="2"/>
  <c r="BH994" i="2"/>
  <c r="BG994" i="2"/>
  <c r="BE994" i="2"/>
  <c r="T994" i="2"/>
  <c r="R994" i="2"/>
  <c r="P994" i="2"/>
  <c r="BI991" i="2"/>
  <c r="BH991" i="2"/>
  <c r="BG991" i="2"/>
  <c r="BE991" i="2"/>
  <c r="T991" i="2"/>
  <c r="R991" i="2"/>
  <c r="P991" i="2"/>
  <c r="BI990" i="2"/>
  <c r="BH990" i="2"/>
  <c r="BG990" i="2"/>
  <c r="BE990" i="2"/>
  <c r="T990" i="2"/>
  <c r="R990" i="2"/>
  <c r="P990" i="2"/>
  <c r="BI983" i="2"/>
  <c r="BH983" i="2"/>
  <c r="BG983" i="2"/>
  <c r="BE983" i="2"/>
  <c r="T983" i="2"/>
  <c r="R983" i="2"/>
  <c r="P983" i="2"/>
  <c r="BI982" i="2"/>
  <c r="BH982" i="2"/>
  <c r="BG982" i="2"/>
  <c r="BE982" i="2"/>
  <c r="T982" i="2"/>
  <c r="R982" i="2"/>
  <c r="P982" i="2"/>
  <c r="BI980" i="2"/>
  <c r="BH980" i="2"/>
  <c r="BG980" i="2"/>
  <c r="BE980" i="2"/>
  <c r="T980" i="2"/>
  <c r="R980" i="2"/>
  <c r="P980" i="2"/>
  <c r="BI974" i="2"/>
  <c r="BH974" i="2"/>
  <c r="BG974" i="2"/>
  <c r="BE974" i="2"/>
  <c r="T974" i="2"/>
  <c r="R974" i="2"/>
  <c r="P974" i="2"/>
  <c r="BI966" i="2"/>
  <c r="BH966" i="2"/>
  <c r="BG966" i="2"/>
  <c r="BE966" i="2"/>
  <c r="T966" i="2"/>
  <c r="R966" i="2"/>
  <c r="P966" i="2"/>
  <c r="BI964" i="2"/>
  <c r="BH964" i="2"/>
  <c r="BG964" i="2"/>
  <c r="BE964" i="2"/>
  <c r="T964" i="2"/>
  <c r="R964" i="2"/>
  <c r="P964" i="2"/>
  <c r="BI961" i="2"/>
  <c r="BH961" i="2"/>
  <c r="BG961" i="2"/>
  <c r="BE961" i="2"/>
  <c r="T961" i="2"/>
  <c r="R961" i="2"/>
  <c r="P961" i="2"/>
  <c r="BI958" i="2"/>
  <c r="BH958" i="2"/>
  <c r="BG958" i="2"/>
  <c r="BE958" i="2"/>
  <c r="T958" i="2"/>
  <c r="R958" i="2"/>
  <c r="P958" i="2"/>
  <c r="BI956" i="2"/>
  <c r="BH956" i="2"/>
  <c r="BG956" i="2"/>
  <c r="BE956" i="2"/>
  <c r="T956" i="2"/>
  <c r="R956" i="2"/>
  <c r="P956" i="2"/>
  <c r="BI953" i="2"/>
  <c r="BH953" i="2"/>
  <c r="BG953" i="2"/>
  <c r="BE953" i="2"/>
  <c r="T953" i="2"/>
  <c r="R953" i="2"/>
  <c r="P953" i="2"/>
  <c r="BI952" i="2"/>
  <c r="BH952" i="2"/>
  <c r="BG952" i="2"/>
  <c r="BE952" i="2"/>
  <c r="T952" i="2"/>
  <c r="R952" i="2"/>
  <c r="P952" i="2"/>
  <c r="BI951" i="2"/>
  <c r="BH951" i="2"/>
  <c r="BG951" i="2"/>
  <c r="BE951" i="2"/>
  <c r="T951" i="2"/>
  <c r="R951" i="2"/>
  <c r="P951" i="2"/>
  <c r="BI950" i="2"/>
  <c r="BH950" i="2"/>
  <c r="BG950" i="2"/>
  <c r="BE950" i="2"/>
  <c r="T950" i="2"/>
  <c r="R950" i="2"/>
  <c r="P950" i="2"/>
  <c r="BI948" i="2"/>
  <c r="BH948" i="2"/>
  <c r="BG948" i="2"/>
  <c r="BE948" i="2"/>
  <c r="T948" i="2"/>
  <c r="R948" i="2"/>
  <c r="P948" i="2"/>
  <c r="BI947" i="2"/>
  <c r="BH947" i="2"/>
  <c r="BG947" i="2"/>
  <c r="BE947" i="2"/>
  <c r="T947" i="2"/>
  <c r="R947" i="2"/>
  <c r="P947" i="2"/>
  <c r="BI944" i="2"/>
  <c r="BH944" i="2"/>
  <c r="BG944" i="2"/>
  <c r="BE944" i="2"/>
  <c r="T944" i="2"/>
  <c r="R944" i="2"/>
  <c r="P944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7" i="2"/>
  <c r="BH937" i="2"/>
  <c r="BG937" i="2"/>
  <c r="BE937" i="2"/>
  <c r="T937" i="2"/>
  <c r="R937" i="2"/>
  <c r="P937" i="2"/>
  <c r="BI935" i="2"/>
  <c r="BH935" i="2"/>
  <c r="BG935" i="2"/>
  <c r="BE935" i="2"/>
  <c r="T935" i="2"/>
  <c r="R935" i="2"/>
  <c r="P935" i="2"/>
  <c r="BI934" i="2"/>
  <c r="BH934" i="2"/>
  <c r="BG934" i="2"/>
  <c r="BE934" i="2"/>
  <c r="T934" i="2"/>
  <c r="R934" i="2"/>
  <c r="P934" i="2"/>
  <c r="BI931" i="2"/>
  <c r="BH931" i="2"/>
  <c r="BG931" i="2"/>
  <c r="BE931" i="2"/>
  <c r="T931" i="2"/>
  <c r="R931" i="2"/>
  <c r="P931" i="2"/>
  <c r="BI930" i="2"/>
  <c r="BH930" i="2"/>
  <c r="BG930" i="2"/>
  <c r="BE930" i="2"/>
  <c r="T930" i="2"/>
  <c r="R930" i="2"/>
  <c r="P930" i="2"/>
  <c r="BI929" i="2"/>
  <c r="BH929" i="2"/>
  <c r="BG929" i="2"/>
  <c r="BE929" i="2"/>
  <c r="T929" i="2"/>
  <c r="R929" i="2"/>
  <c r="P929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1" i="2"/>
  <c r="BH921" i="2"/>
  <c r="BG921" i="2"/>
  <c r="BE921" i="2"/>
  <c r="T921" i="2"/>
  <c r="R921" i="2"/>
  <c r="P921" i="2"/>
  <c r="BI920" i="2"/>
  <c r="BH920" i="2"/>
  <c r="BG920" i="2"/>
  <c r="BE920" i="2"/>
  <c r="T920" i="2"/>
  <c r="R920" i="2"/>
  <c r="P920" i="2"/>
  <c r="BI918" i="2"/>
  <c r="BH918" i="2"/>
  <c r="BG918" i="2"/>
  <c r="BE918" i="2"/>
  <c r="T918" i="2"/>
  <c r="R918" i="2"/>
  <c r="P918" i="2"/>
  <c r="BI915" i="2"/>
  <c r="BH915" i="2"/>
  <c r="BG915" i="2"/>
  <c r="BE915" i="2"/>
  <c r="T915" i="2"/>
  <c r="R915" i="2"/>
  <c r="P915" i="2"/>
  <c r="BI905" i="2"/>
  <c r="BH905" i="2"/>
  <c r="BG905" i="2"/>
  <c r="BE905" i="2"/>
  <c r="T905" i="2"/>
  <c r="R905" i="2"/>
  <c r="P905" i="2"/>
  <c r="BI895" i="2"/>
  <c r="BH895" i="2"/>
  <c r="BG895" i="2"/>
  <c r="BE895" i="2"/>
  <c r="T895" i="2"/>
  <c r="R895" i="2"/>
  <c r="P895" i="2"/>
  <c r="BI892" i="2"/>
  <c r="BH892" i="2"/>
  <c r="BG892" i="2"/>
  <c r="BE892" i="2"/>
  <c r="T892" i="2"/>
  <c r="R892" i="2"/>
  <c r="P892" i="2"/>
  <c r="BI891" i="2"/>
  <c r="BH891" i="2"/>
  <c r="BG891" i="2"/>
  <c r="BE891" i="2"/>
  <c r="T891" i="2"/>
  <c r="R891" i="2"/>
  <c r="P891" i="2"/>
  <c r="BI890" i="2"/>
  <c r="BH890" i="2"/>
  <c r="BG890" i="2"/>
  <c r="BE890" i="2"/>
  <c r="T890" i="2"/>
  <c r="R890" i="2"/>
  <c r="P890" i="2"/>
  <c r="BI889" i="2"/>
  <c r="BH889" i="2"/>
  <c r="BG889" i="2"/>
  <c r="BE889" i="2"/>
  <c r="T889" i="2"/>
  <c r="R889" i="2"/>
  <c r="P889" i="2"/>
  <c r="BI888" i="2"/>
  <c r="BH888" i="2"/>
  <c r="BG888" i="2"/>
  <c r="BE888" i="2"/>
  <c r="T888" i="2"/>
  <c r="R888" i="2"/>
  <c r="P888" i="2"/>
  <c r="BI887" i="2"/>
  <c r="BH887" i="2"/>
  <c r="BG887" i="2"/>
  <c r="BE887" i="2"/>
  <c r="T887" i="2"/>
  <c r="R887" i="2"/>
  <c r="P887" i="2"/>
  <c r="BI884" i="2"/>
  <c r="BH884" i="2"/>
  <c r="BG884" i="2"/>
  <c r="BE884" i="2"/>
  <c r="T884" i="2"/>
  <c r="R884" i="2"/>
  <c r="P884" i="2"/>
  <c r="BI881" i="2"/>
  <c r="BH881" i="2"/>
  <c r="BG881" i="2"/>
  <c r="BE881" i="2"/>
  <c r="T881" i="2"/>
  <c r="R881" i="2"/>
  <c r="P881" i="2"/>
  <c r="BI878" i="2"/>
  <c r="BH878" i="2"/>
  <c r="BG878" i="2"/>
  <c r="BE878" i="2"/>
  <c r="T878" i="2"/>
  <c r="R878" i="2"/>
  <c r="P878" i="2"/>
  <c r="BI874" i="2"/>
  <c r="BH874" i="2"/>
  <c r="BG874" i="2"/>
  <c r="BE874" i="2"/>
  <c r="T874" i="2"/>
  <c r="R874" i="2"/>
  <c r="P874" i="2"/>
  <c r="BI871" i="2"/>
  <c r="BH871" i="2"/>
  <c r="BG871" i="2"/>
  <c r="BE871" i="2"/>
  <c r="T871" i="2"/>
  <c r="R871" i="2"/>
  <c r="P871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3" i="2"/>
  <c r="BH863" i="2"/>
  <c r="BG863" i="2"/>
  <c r="BE863" i="2"/>
  <c r="T863" i="2"/>
  <c r="R863" i="2"/>
  <c r="P863" i="2"/>
  <c r="BI860" i="2"/>
  <c r="BH860" i="2"/>
  <c r="BG860" i="2"/>
  <c r="BE860" i="2"/>
  <c r="T860" i="2"/>
  <c r="R860" i="2"/>
  <c r="P860" i="2"/>
  <c r="BI858" i="2"/>
  <c r="BH858" i="2"/>
  <c r="BG858" i="2"/>
  <c r="BE858" i="2"/>
  <c r="T858" i="2"/>
  <c r="R858" i="2"/>
  <c r="P858" i="2"/>
  <c r="BI855" i="2"/>
  <c r="BH855" i="2"/>
  <c r="BG855" i="2"/>
  <c r="BE855" i="2"/>
  <c r="T855" i="2"/>
  <c r="R855" i="2"/>
  <c r="P855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51" i="2"/>
  <c r="BH851" i="2"/>
  <c r="BG851" i="2"/>
  <c r="BE851" i="2"/>
  <c r="T851" i="2"/>
  <c r="R851" i="2"/>
  <c r="P851" i="2"/>
  <c r="BI850" i="2"/>
  <c r="BH850" i="2"/>
  <c r="BG850" i="2"/>
  <c r="BE850" i="2"/>
  <c r="T850" i="2"/>
  <c r="R850" i="2"/>
  <c r="P850" i="2"/>
  <c r="BI844" i="2"/>
  <c r="BH844" i="2"/>
  <c r="BG844" i="2"/>
  <c r="BE844" i="2"/>
  <c r="T844" i="2"/>
  <c r="R844" i="2"/>
  <c r="P844" i="2"/>
  <c r="BI843" i="2"/>
  <c r="BH843" i="2"/>
  <c r="BG843" i="2"/>
  <c r="BE843" i="2"/>
  <c r="T843" i="2"/>
  <c r="R843" i="2"/>
  <c r="P843" i="2"/>
  <c r="BI842" i="2"/>
  <c r="BH842" i="2"/>
  <c r="BG842" i="2"/>
  <c r="BE842" i="2"/>
  <c r="T842" i="2"/>
  <c r="R842" i="2"/>
  <c r="P842" i="2"/>
  <c r="BI841" i="2"/>
  <c r="BH841" i="2"/>
  <c r="BG841" i="2"/>
  <c r="BE841" i="2"/>
  <c r="T841" i="2"/>
  <c r="R841" i="2"/>
  <c r="P841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6" i="2"/>
  <c r="BH836" i="2"/>
  <c r="BG836" i="2"/>
  <c r="BE836" i="2"/>
  <c r="T836" i="2"/>
  <c r="R836" i="2"/>
  <c r="P836" i="2"/>
  <c r="BI835" i="2"/>
  <c r="BH835" i="2"/>
  <c r="BG835" i="2"/>
  <c r="BE835" i="2"/>
  <c r="T835" i="2"/>
  <c r="R835" i="2"/>
  <c r="P835" i="2"/>
  <c r="BI834" i="2"/>
  <c r="BH834" i="2"/>
  <c r="BG834" i="2"/>
  <c r="BE834" i="2"/>
  <c r="T834" i="2"/>
  <c r="R834" i="2"/>
  <c r="P834" i="2"/>
  <c r="BI833" i="2"/>
  <c r="BH833" i="2"/>
  <c r="BG833" i="2"/>
  <c r="BE833" i="2"/>
  <c r="T833" i="2"/>
  <c r="R833" i="2"/>
  <c r="P833" i="2"/>
  <c r="BI832" i="2"/>
  <c r="BH832" i="2"/>
  <c r="BG832" i="2"/>
  <c r="BE832" i="2"/>
  <c r="T832" i="2"/>
  <c r="R832" i="2"/>
  <c r="P832" i="2"/>
  <c r="BI831" i="2"/>
  <c r="BH831" i="2"/>
  <c r="BG831" i="2"/>
  <c r="BE831" i="2"/>
  <c r="T831" i="2"/>
  <c r="R831" i="2"/>
  <c r="P831" i="2"/>
  <c r="BI829" i="2"/>
  <c r="BH829" i="2"/>
  <c r="BG829" i="2"/>
  <c r="BE829" i="2"/>
  <c r="T829" i="2"/>
  <c r="R829" i="2"/>
  <c r="P829" i="2"/>
  <c r="BI828" i="2"/>
  <c r="BH828" i="2"/>
  <c r="BG828" i="2"/>
  <c r="BE828" i="2"/>
  <c r="T828" i="2"/>
  <c r="R828" i="2"/>
  <c r="P828" i="2"/>
  <c r="BI827" i="2"/>
  <c r="BH827" i="2"/>
  <c r="BG827" i="2"/>
  <c r="BE827" i="2"/>
  <c r="T827" i="2"/>
  <c r="R827" i="2"/>
  <c r="P827" i="2"/>
  <c r="BI826" i="2"/>
  <c r="BH826" i="2"/>
  <c r="BG826" i="2"/>
  <c r="BE826" i="2"/>
  <c r="T826" i="2"/>
  <c r="R826" i="2"/>
  <c r="P826" i="2"/>
  <c r="BI825" i="2"/>
  <c r="BH825" i="2"/>
  <c r="BG825" i="2"/>
  <c r="BE825" i="2"/>
  <c r="T825" i="2"/>
  <c r="R825" i="2"/>
  <c r="P825" i="2"/>
  <c r="BI824" i="2"/>
  <c r="BH824" i="2"/>
  <c r="BG824" i="2"/>
  <c r="BE824" i="2"/>
  <c r="T824" i="2"/>
  <c r="R824" i="2"/>
  <c r="P824" i="2"/>
  <c r="BI823" i="2"/>
  <c r="BH823" i="2"/>
  <c r="BG823" i="2"/>
  <c r="BE823" i="2"/>
  <c r="T823" i="2"/>
  <c r="R823" i="2"/>
  <c r="P823" i="2"/>
  <c r="BI822" i="2"/>
  <c r="BH822" i="2"/>
  <c r="BG822" i="2"/>
  <c r="BE822" i="2"/>
  <c r="T822" i="2"/>
  <c r="R822" i="2"/>
  <c r="P822" i="2"/>
  <c r="BI812" i="2"/>
  <c r="BH812" i="2"/>
  <c r="BG812" i="2"/>
  <c r="BE812" i="2"/>
  <c r="T812" i="2"/>
  <c r="R812" i="2"/>
  <c r="P812" i="2"/>
  <c r="BI811" i="2"/>
  <c r="BH811" i="2"/>
  <c r="BG811" i="2"/>
  <c r="BE811" i="2"/>
  <c r="T811" i="2"/>
  <c r="R811" i="2"/>
  <c r="P811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6" i="2"/>
  <c r="BH806" i="2"/>
  <c r="BG806" i="2"/>
  <c r="BE806" i="2"/>
  <c r="T806" i="2"/>
  <c r="R806" i="2"/>
  <c r="P806" i="2"/>
  <c r="BI805" i="2"/>
  <c r="BH805" i="2"/>
  <c r="BG805" i="2"/>
  <c r="BE805" i="2"/>
  <c r="T805" i="2"/>
  <c r="R805" i="2"/>
  <c r="P805" i="2"/>
  <c r="BI804" i="2"/>
  <c r="BH804" i="2"/>
  <c r="BG804" i="2"/>
  <c r="BE804" i="2"/>
  <c r="T804" i="2"/>
  <c r="R804" i="2"/>
  <c r="P804" i="2"/>
  <c r="BI798" i="2"/>
  <c r="BH798" i="2"/>
  <c r="BG798" i="2"/>
  <c r="BE798" i="2"/>
  <c r="T798" i="2"/>
  <c r="R798" i="2"/>
  <c r="P798" i="2"/>
  <c r="BI797" i="2"/>
  <c r="BH797" i="2"/>
  <c r="BG797" i="2"/>
  <c r="BE797" i="2"/>
  <c r="T797" i="2"/>
  <c r="R797" i="2"/>
  <c r="P797" i="2"/>
  <c r="BI796" i="2"/>
  <c r="BH796" i="2"/>
  <c r="BG796" i="2"/>
  <c r="BE796" i="2"/>
  <c r="T796" i="2"/>
  <c r="R796" i="2"/>
  <c r="P796" i="2"/>
  <c r="BI795" i="2"/>
  <c r="BH795" i="2"/>
  <c r="BG795" i="2"/>
  <c r="BE795" i="2"/>
  <c r="T795" i="2"/>
  <c r="R795" i="2"/>
  <c r="P795" i="2"/>
  <c r="BI794" i="2"/>
  <c r="BH794" i="2"/>
  <c r="BG794" i="2"/>
  <c r="BE794" i="2"/>
  <c r="T794" i="2"/>
  <c r="R794" i="2"/>
  <c r="P794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1" i="2"/>
  <c r="BH791" i="2"/>
  <c r="BG791" i="2"/>
  <c r="BE791" i="2"/>
  <c r="T791" i="2"/>
  <c r="R791" i="2"/>
  <c r="P791" i="2"/>
  <c r="BI788" i="2"/>
  <c r="BH788" i="2"/>
  <c r="BG788" i="2"/>
  <c r="BE788" i="2"/>
  <c r="T788" i="2"/>
  <c r="R788" i="2"/>
  <c r="P788" i="2"/>
  <c r="BI785" i="2"/>
  <c r="BH785" i="2"/>
  <c r="BG785" i="2"/>
  <c r="BE785" i="2"/>
  <c r="T785" i="2"/>
  <c r="R785" i="2"/>
  <c r="P785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3" i="2"/>
  <c r="BH753" i="2"/>
  <c r="BG753" i="2"/>
  <c r="BE753" i="2"/>
  <c r="T753" i="2"/>
  <c r="R753" i="2"/>
  <c r="P753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5" i="2"/>
  <c r="BH745" i="2"/>
  <c r="BG745" i="2"/>
  <c r="BE745" i="2"/>
  <c r="T745" i="2"/>
  <c r="R745" i="2"/>
  <c r="P745" i="2"/>
  <c r="BI743" i="2"/>
  <c r="BH743" i="2"/>
  <c r="BG743" i="2"/>
  <c r="BE743" i="2"/>
  <c r="T743" i="2"/>
  <c r="R743" i="2"/>
  <c r="P743" i="2"/>
  <c r="BI741" i="2"/>
  <c r="BH741" i="2"/>
  <c r="BG741" i="2"/>
  <c r="BE741" i="2"/>
  <c r="T741" i="2"/>
  <c r="R741" i="2"/>
  <c r="P741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720" i="2"/>
  <c r="BH720" i="2"/>
  <c r="BG720" i="2"/>
  <c r="BE720" i="2"/>
  <c r="T720" i="2"/>
  <c r="R720" i="2"/>
  <c r="P720" i="2"/>
  <c r="BI719" i="2"/>
  <c r="BH719" i="2"/>
  <c r="BG719" i="2"/>
  <c r="BE719" i="2"/>
  <c r="T719" i="2"/>
  <c r="R719" i="2"/>
  <c r="P719" i="2"/>
  <c r="BI716" i="2"/>
  <c r="BH716" i="2"/>
  <c r="BG716" i="2"/>
  <c r="BE716" i="2"/>
  <c r="T716" i="2"/>
  <c r="R716" i="2"/>
  <c r="P716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1" i="2"/>
  <c r="BH711" i="2"/>
  <c r="BG711" i="2"/>
  <c r="BE711" i="2"/>
  <c r="T711" i="2"/>
  <c r="R711" i="2"/>
  <c r="P711" i="2"/>
  <c r="BI708" i="2"/>
  <c r="BH708" i="2"/>
  <c r="BG708" i="2"/>
  <c r="BE708" i="2"/>
  <c r="T708" i="2"/>
  <c r="R708" i="2"/>
  <c r="P708" i="2"/>
  <c r="BI706" i="2"/>
  <c r="BH706" i="2"/>
  <c r="BG706" i="2"/>
  <c r="BE706" i="2"/>
  <c r="T706" i="2"/>
  <c r="R706" i="2"/>
  <c r="P706" i="2"/>
  <c r="BI703" i="2"/>
  <c r="BH703" i="2"/>
  <c r="BG703" i="2"/>
  <c r="BE703" i="2"/>
  <c r="T703" i="2"/>
  <c r="R703" i="2"/>
  <c r="P703" i="2"/>
  <c r="BI678" i="2"/>
  <c r="BH678" i="2"/>
  <c r="BG678" i="2"/>
  <c r="BE678" i="2"/>
  <c r="T678" i="2"/>
  <c r="R678" i="2"/>
  <c r="P678" i="2"/>
  <c r="BI659" i="2"/>
  <c r="BH659" i="2"/>
  <c r="BG659" i="2"/>
  <c r="BE659" i="2"/>
  <c r="T659" i="2"/>
  <c r="R659" i="2"/>
  <c r="P659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4" i="2"/>
  <c r="BH624" i="2"/>
  <c r="BG624" i="2"/>
  <c r="BE624" i="2"/>
  <c r="T624" i="2"/>
  <c r="R624" i="2"/>
  <c r="P624" i="2"/>
  <c r="BI621" i="2"/>
  <c r="BH621" i="2"/>
  <c r="BG621" i="2"/>
  <c r="BE621" i="2"/>
  <c r="T621" i="2"/>
  <c r="R621" i="2"/>
  <c r="P621" i="2"/>
  <c r="BI618" i="2"/>
  <c r="BH618" i="2"/>
  <c r="BG618" i="2"/>
  <c r="BE618" i="2"/>
  <c r="T618" i="2"/>
  <c r="R618" i="2"/>
  <c r="P618" i="2"/>
  <c r="BI615" i="2"/>
  <c r="BH615" i="2"/>
  <c r="BG615" i="2"/>
  <c r="BE615" i="2"/>
  <c r="T615" i="2"/>
  <c r="R615" i="2"/>
  <c r="P615" i="2"/>
  <c r="BI609" i="2"/>
  <c r="BH609" i="2"/>
  <c r="BG609" i="2"/>
  <c r="BE609" i="2"/>
  <c r="T609" i="2"/>
  <c r="R609" i="2"/>
  <c r="P609" i="2"/>
  <c r="BI606" i="2"/>
  <c r="BH606" i="2"/>
  <c r="BG606" i="2"/>
  <c r="BE606" i="2"/>
  <c r="T606" i="2"/>
  <c r="R606" i="2"/>
  <c r="P606" i="2"/>
  <c r="BI603" i="2"/>
  <c r="BH603" i="2"/>
  <c r="BG603" i="2"/>
  <c r="BE603" i="2"/>
  <c r="T603" i="2"/>
  <c r="R603" i="2"/>
  <c r="P603" i="2"/>
  <c r="BI597" i="2"/>
  <c r="BH597" i="2"/>
  <c r="BG597" i="2"/>
  <c r="BE597" i="2"/>
  <c r="T597" i="2"/>
  <c r="R597" i="2"/>
  <c r="P597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8" i="2"/>
  <c r="BH588" i="2"/>
  <c r="BG588" i="2"/>
  <c r="BE588" i="2"/>
  <c r="T588" i="2"/>
  <c r="R588" i="2"/>
  <c r="P588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7" i="2"/>
  <c r="BH537" i="2"/>
  <c r="BG537" i="2"/>
  <c r="BE537" i="2"/>
  <c r="T537" i="2"/>
  <c r="R537" i="2"/>
  <c r="P537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5" i="2"/>
  <c r="BH525" i="2"/>
  <c r="BG525" i="2"/>
  <c r="BE525" i="2"/>
  <c r="T525" i="2"/>
  <c r="R525" i="2"/>
  <c r="P525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2" i="2"/>
  <c r="BH492" i="2"/>
  <c r="BG492" i="2"/>
  <c r="BE492" i="2"/>
  <c r="T492" i="2"/>
  <c r="R492" i="2"/>
  <c r="P492" i="2"/>
  <c r="BI486" i="2"/>
  <c r="BH486" i="2"/>
  <c r="BG486" i="2"/>
  <c r="BE486" i="2"/>
  <c r="T486" i="2"/>
  <c r="R486" i="2"/>
  <c r="P486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7" i="2"/>
  <c r="BH477" i="2"/>
  <c r="BG477" i="2"/>
  <c r="BE477" i="2"/>
  <c r="T477" i="2"/>
  <c r="R477" i="2"/>
  <c r="P477" i="2"/>
  <c r="BI474" i="2"/>
  <c r="BH474" i="2"/>
  <c r="BG474" i="2"/>
  <c r="BE474" i="2"/>
  <c r="T474" i="2"/>
  <c r="R474" i="2"/>
  <c r="P474" i="2"/>
  <c r="BI471" i="2"/>
  <c r="BH471" i="2"/>
  <c r="BG471" i="2"/>
  <c r="BE471" i="2"/>
  <c r="T471" i="2"/>
  <c r="R471" i="2"/>
  <c r="P471" i="2"/>
  <c r="BI468" i="2"/>
  <c r="BH468" i="2"/>
  <c r="BG468" i="2"/>
  <c r="BE468" i="2"/>
  <c r="T468" i="2"/>
  <c r="R468" i="2"/>
  <c r="P468" i="2"/>
  <c r="BI465" i="2"/>
  <c r="BH465" i="2"/>
  <c r="BG465" i="2"/>
  <c r="BE465" i="2"/>
  <c r="T465" i="2"/>
  <c r="R465" i="2"/>
  <c r="P465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49" i="2"/>
  <c r="BH449" i="2"/>
  <c r="BG449" i="2"/>
  <c r="BE449" i="2"/>
  <c r="T449" i="2"/>
  <c r="R449" i="2"/>
  <c r="P449" i="2"/>
  <c r="BI443" i="2"/>
  <c r="BH443" i="2"/>
  <c r="BG443" i="2"/>
  <c r="BE443" i="2"/>
  <c r="T443" i="2"/>
  <c r="R443" i="2"/>
  <c r="P443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19" i="2"/>
  <c r="BH419" i="2"/>
  <c r="BG419" i="2"/>
  <c r="BE419" i="2"/>
  <c r="T419" i="2"/>
  <c r="R419" i="2"/>
  <c r="P419" i="2"/>
  <c r="BI413" i="2"/>
  <c r="BH413" i="2"/>
  <c r="BG413" i="2"/>
  <c r="BE413" i="2"/>
  <c r="T413" i="2"/>
  <c r="R413" i="2"/>
  <c r="P413" i="2"/>
  <c r="BI410" i="2"/>
  <c r="BH410" i="2"/>
  <c r="BG410" i="2"/>
  <c r="BE410" i="2"/>
  <c r="T410" i="2"/>
  <c r="R410" i="2"/>
  <c r="P410" i="2"/>
  <c r="BI407" i="2"/>
  <c r="BH407" i="2"/>
  <c r="BG407" i="2"/>
  <c r="BE407" i="2"/>
  <c r="T407" i="2"/>
  <c r="R407" i="2"/>
  <c r="P407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3" i="2"/>
  <c r="BH393" i="2"/>
  <c r="BG393" i="2"/>
  <c r="BE393" i="2"/>
  <c r="T393" i="2"/>
  <c r="R393" i="2"/>
  <c r="P393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0" i="2"/>
  <c r="BH350" i="2"/>
  <c r="BG350" i="2"/>
  <c r="BE350" i="2"/>
  <c r="T350" i="2"/>
  <c r="R350" i="2"/>
  <c r="P350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38" i="2"/>
  <c r="BH338" i="2"/>
  <c r="BG338" i="2"/>
  <c r="BE338" i="2"/>
  <c r="T338" i="2"/>
  <c r="R338" i="2"/>
  <c r="P338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18" i="2"/>
  <c r="BH318" i="2"/>
  <c r="BG318" i="2"/>
  <c r="BE318" i="2"/>
  <c r="T318" i="2"/>
  <c r="R318" i="2"/>
  <c r="P318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6" i="2"/>
  <c r="BH296" i="2"/>
  <c r="BG296" i="2"/>
  <c r="BE296" i="2"/>
  <c r="T296" i="2"/>
  <c r="R296" i="2"/>
  <c r="P296" i="2"/>
  <c r="BI288" i="2"/>
  <c r="BH288" i="2"/>
  <c r="BG288" i="2"/>
  <c r="BE288" i="2"/>
  <c r="T288" i="2"/>
  <c r="R288" i="2"/>
  <c r="P288" i="2"/>
  <c r="BI285" i="2"/>
  <c r="BH285" i="2"/>
  <c r="BG285" i="2"/>
  <c r="BE285" i="2"/>
  <c r="T285" i="2"/>
  <c r="R285" i="2"/>
  <c r="P285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49" i="2"/>
  <c r="BH249" i="2"/>
  <c r="BG249" i="2"/>
  <c r="BE249" i="2"/>
  <c r="T249" i="2"/>
  <c r="R249" i="2"/>
  <c r="P249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0" i="2"/>
  <c r="BH220" i="2"/>
  <c r="BG220" i="2"/>
  <c r="BE220" i="2"/>
  <c r="T220" i="2"/>
  <c r="R220" i="2"/>
  <c r="P220" i="2"/>
  <c r="BI202" i="2"/>
  <c r="BH202" i="2"/>
  <c r="BG202" i="2"/>
  <c r="BE202" i="2"/>
  <c r="T202" i="2"/>
  <c r="R202" i="2"/>
  <c r="P202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6" i="2"/>
  <c r="BH156" i="2"/>
  <c r="BG156" i="2"/>
  <c r="BE156" i="2"/>
  <c r="T156" i="2"/>
  <c r="R156" i="2"/>
  <c r="P156" i="2"/>
  <c r="J150" i="2"/>
  <c r="F147" i="2"/>
  <c r="E145" i="2"/>
  <c r="J92" i="2"/>
  <c r="F89" i="2"/>
  <c r="E87" i="2"/>
  <c r="J21" i="2"/>
  <c r="E21" i="2"/>
  <c r="J149" i="2"/>
  <c r="J20" i="2"/>
  <c r="J18" i="2"/>
  <c r="E18" i="2"/>
  <c r="F150" i="2" s="1"/>
  <c r="J17" i="2"/>
  <c r="J15" i="2"/>
  <c r="E15" i="2"/>
  <c r="F91" i="2"/>
  <c r="J14" i="2"/>
  <c r="J147" i="2"/>
  <c r="E7" i="2"/>
  <c r="E85" i="2" s="1"/>
  <c r="L90" i="1"/>
  <c r="AM90" i="1"/>
  <c r="AM89" i="1"/>
  <c r="L89" i="1"/>
  <c r="AM87" i="1"/>
  <c r="L87" i="1"/>
  <c r="L85" i="1"/>
  <c r="L84" i="1"/>
  <c r="BK1183" i="2"/>
  <c r="J1177" i="2"/>
  <c r="J1174" i="2"/>
  <c r="BK1169" i="2"/>
  <c r="BK1146" i="2"/>
  <c r="BK1128" i="2"/>
  <c r="J1126" i="2"/>
  <c r="J1113" i="2"/>
  <c r="J1097" i="2"/>
  <c r="J1090" i="2"/>
  <c r="BK1064" i="2"/>
  <c r="BK1055" i="2"/>
  <c r="BK1050" i="2"/>
  <c r="J1046" i="2"/>
  <c r="J1043" i="2"/>
  <c r="BK1037" i="2"/>
  <c r="J1035" i="2"/>
  <c r="J1031" i="2"/>
  <c r="BK1019" i="2"/>
  <c r="J1006" i="2"/>
  <c r="J999" i="2"/>
  <c r="J994" i="2"/>
  <c r="BK982" i="2"/>
  <c r="BK966" i="2"/>
  <c r="BK956" i="2"/>
  <c r="J950" i="2"/>
  <c r="BK940" i="2"/>
  <c r="BK929" i="2"/>
  <c r="BK927" i="2"/>
  <c r="J918" i="2"/>
  <c r="BK892" i="2"/>
  <c r="J889" i="2"/>
  <c r="BK884" i="2"/>
  <c r="BK874" i="2"/>
  <c r="J868" i="2"/>
  <c r="J863" i="2"/>
  <c r="J853" i="2"/>
  <c r="BK844" i="2"/>
  <c r="J841" i="2"/>
  <c r="J835" i="2"/>
  <c r="J832" i="2"/>
  <c r="J828" i="2"/>
  <c r="J825" i="2"/>
  <c r="J812" i="2"/>
  <c r="J807" i="2"/>
  <c r="BK805" i="2"/>
  <c r="J795" i="2"/>
  <c r="BK792" i="2"/>
  <c r="J781" i="2"/>
  <c r="J771" i="2"/>
  <c r="BK751" i="2"/>
  <c r="BK748" i="2"/>
  <c r="BK739" i="2"/>
  <c r="J725" i="2"/>
  <c r="J721" i="2"/>
  <c r="J716" i="2"/>
  <c r="BK713" i="2"/>
  <c r="BK706" i="2"/>
  <c r="BK659" i="2"/>
  <c r="BK653" i="2"/>
  <c r="BK650" i="2"/>
  <c r="J646" i="2"/>
  <c r="BK634" i="2"/>
  <c r="J631" i="2"/>
  <c r="J624" i="2"/>
  <c r="J615" i="2"/>
  <c r="BK597" i="2"/>
  <c r="BK585" i="2"/>
  <c r="J583" i="2"/>
  <c r="BK578" i="2"/>
  <c r="J573" i="2"/>
  <c r="BK567" i="2"/>
  <c r="J553" i="2"/>
  <c r="BK549" i="2"/>
  <c r="J546" i="2"/>
  <c r="BK542" i="2"/>
  <c r="BK533" i="2"/>
  <c r="J530" i="2"/>
  <c r="J525" i="2"/>
  <c r="J516" i="2"/>
  <c r="J511" i="2"/>
  <c r="J507" i="2"/>
  <c r="J503" i="2"/>
  <c r="BK500" i="2"/>
  <c r="BK496" i="2"/>
  <c r="BK486" i="2"/>
  <c r="J483" i="2"/>
  <c r="J480" i="2"/>
  <c r="J471" i="2"/>
  <c r="J458" i="2"/>
  <c r="BK455" i="2"/>
  <c r="BK434" i="2"/>
  <c r="J431" i="2"/>
  <c r="J427" i="2"/>
  <c r="BK407" i="2"/>
  <c r="J397" i="2"/>
  <c r="J387" i="2"/>
  <c r="BK371" i="2"/>
  <c r="J368" i="2"/>
  <c r="J363" i="2"/>
  <c r="BK352" i="2"/>
  <c r="J348" i="2"/>
  <c r="BK338" i="2"/>
  <c r="J325" i="2"/>
  <c r="BK318" i="2"/>
  <c r="J309" i="2"/>
  <c r="J296" i="2"/>
  <c r="J279" i="2"/>
  <c r="BK265" i="2"/>
  <c r="BK202" i="2"/>
  <c r="BK167" i="2"/>
  <c r="J187" i="2"/>
  <c r="BK258" i="2"/>
  <c r="BK253" i="2"/>
  <c r="BK249" i="2"/>
  <c r="BK243" i="2"/>
  <c r="BK242" i="2"/>
  <c r="BK239" i="2"/>
  <c r="BK262" i="2"/>
  <c r="BK171" i="2"/>
  <c r="BK162" i="2"/>
  <c r="BK1234" i="2"/>
  <c r="BK1232" i="2"/>
  <c r="BK1230" i="2"/>
  <c r="BK1227" i="2"/>
  <c r="BK1223" i="2"/>
  <c r="BK1221" i="2"/>
  <c r="BK1215" i="2"/>
  <c r="BK1211" i="2"/>
  <c r="BK1210" i="2"/>
  <c r="BK1204" i="2"/>
  <c r="BK1193" i="2"/>
  <c r="BK1187" i="2"/>
  <c r="J1186" i="2"/>
  <c r="J1184" i="2"/>
  <c r="J1181" i="2"/>
  <c r="BK1177" i="2"/>
  <c r="BK1174" i="2"/>
  <c r="BK1170" i="2"/>
  <c r="J1168" i="2"/>
  <c r="J1146" i="2"/>
  <c r="J1128" i="2"/>
  <c r="BK1114" i="2"/>
  <c r="BK1101" i="2"/>
  <c r="BK1092" i="2"/>
  <c r="J1087" i="2"/>
  <c r="BK1077" i="2"/>
  <c r="BK1074" i="2"/>
  <c r="BK1056" i="2"/>
  <c r="J1050" i="2"/>
  <c r="BK1044" i="2"/>
  <c r="J1042" i="2"/>
  <c r="BK1038" i="2"/>
  <c r="BK1036" i="2"/>
  <c r="J1034" i="2"/>
  <c r="BK1028" i="2"/>
  <c r="J1022" i="2"/>
  <c r="BK1006" i="2"/>
  <c r="J1002" i="2"/>
  <c r="BK995" i="2"/>
  <c r="J990" i="2"/>
  <c r="BK974" i="2"/>
  <c r="J964" i="2"/>
  <c r="J953" i="2"/>
  <c r="BK948" i="2"/>
  <c r="J944" i="2"/>
  <c r="J937" i="2"/>
  <c r="BK930" i="2"/>
  <c r="J927" i="2"/>
  <c r="J915" i="2"/>
  <c r="J895" i="2"/>
  <c r="BK889" i="2"/>
  <c r="BK881" i="2"/>
  <c r="BK871" i="2"/>
  <c r="BK867" i="2"/>
  <c r="J860" i="2"/>
  <c r="BK853" i="2"/>
  <c r="BK850" i="2"/>
  <c r="BK841" i="2"/>
  <c r="BK835" i="2"/>
  <c r="BK829" i="2"/>
  <c r="J827" i="2"/>
  <c r="BK822" i="2"/>
  <c r="J808" i="2"/>
  <c r="J798" i="2"/>
  <c r="J794" i="2"/>
  <c r="BK788" i="2"/>
  <c r="BK782" i="2"/>
  <c r="BK771" i="2"/>
  <c r="BK752" i="2"/>
  <c r="BK749" i="2"/>
  <c r="J745" i="2"/>
  <c r="J738" i="2"/>
  <c r="BK724" i="2"/>
  <c r="BK720" i="2"/>
  <c r="BK715" i="2"/>
  <c r="J708" i="2"/>
  <c r="J678" i="2"/>
  <c r="J655" i="2"/>
  <c r="BK648" i="2"/>
  <c r="J644" i="2"/>
  <c r="BK628" i="2"/>
  <c r="BK618" i="2"/>
  <c r="BK603" i="2"/>
  <c r="BK591" i="2"/>
  <c r="J584" i="2"/>
  <c r="J581" i="2"/>
  <c r="BK575" i="2"/>
  <c r="BK570" i="2"/>
  <c r="J557" i="2"/>
  <c r="J552" i="2"/>
  <c r="BK547" i="2"/>
  <c r="J543" i="2"/>
  <c r="BK537" i="2"/>
  <c r="BK530" i="2"/>
  <c r="BK525" i="2"/>
  <c r="BK515" i="2"/>
  <c r="BK512" i="2"/>
  <c r="J510" i="2"/>
  <c r="BK505" i="2"/>
  <c r="J502" i="2"/>
  <c r="J492" i="2"/>
  <c r="BK481" i="2"/>
  <c r="BK474" i="2"/>
  <c r="J461" i="2"/>
  <c r="J455" i="2"/>
  <c r="BK437" i="2"/>
  <c r="J433" i="2"/>
  <c r="J410" i="2"/>
  <c r="BK397" i="2"/>
  <c r="BK387" i="2"/>
  <c r="BK376" i="2"/>
  <c r="BK367" i="2"/>
  <c r="BK363" i="2"/>
  <c r="BK347" i="2"/>
  <c r="J345" i="2"/>
  <c r="J326" i="2"/>
  <c r="J318" i="2"/>
  <c r="J306" i="2"/>
  <c r="J285" i="2"/>
  <c r="BK269" i="2"/>
  <c r="BK231" i="2"/>
  <c r="J202" i="2"/>
  <c r="J258" i="2"/>
  <c r="J1187" i="2"/>
  <c r="J1180" i="2"/>
  <c r="J1175" i="2"/>
  <c r="J1171" i="2"/>
  <c r="J1148" i="2"/>
  <c r="BK1130" i="2"/>
  <c r="BK1123" i="2"/>
  <c r="J1114" i="2"/>
  <c r="BK1099" i="2"/>
  <c r="BK1090" i="2"/>
  <c r="BK1081" i="2"/>
  <c r="BK1076" i="2"/>
  <c r="J1062" i="2"/>
  <c r="J1047" i="2"/>
  <c r="BK1043" i="2"/>
  <c r="BK1039" i="2"/>
  <c r="J1033" i="2"/>
  <c r="J1028" i="2"/>
  <c r="J1019" i="2"/>
  <c r="J1004" i="2"/>
  <c r="BK996" i="2"/>
  <c r="BK991" i="2"/>
  <c r="J982" i="2"/>
  <c r="BK964" i="2"/>
  <c r="BK953" i="2"/>
  <c r="J951" i="2"/>
  <c r="BK944" i="2"/>
  <c r="BK935" i="2"/>
  <c r="J934" i="2"/>
  <c r="J929" i="2"/>
  <c r="BK920" i="2"/>
  <c r="BK905" i="2"/>
  <c r="J890" i="2"/>
  <c r="J884" i="2"/>
  <c r="J871" i="2"/>
  <c r="J867" i="2"/>
  <c r="J858" i="2"/>
  <c r="BK852" i="2"/>
  <c r="J850" i="2"/>
  <c r="J842" i="2"/>
  <c r="BK836" i="2"/>
  <c r="BK832" i="2"/>
  <c r="J829" i="2"/>
  <c r="BK825" i="2"/>
  <c r="J823" i="2"/>
  <c r="J811" i="2"/>
  <c r="J805" i="2"/>
  <c r="BK797" i="2"/>
  <c r="BK793" i="2"/>
  <c r="J788" i="2"/>
  <c r="J782" i="2"/>
  <c r="BK772" i="2"/>
  <c r="J756" i="2"/>
  <c r="J752" i="2"/>
  <c r="BK743" i="2"/>
  <c r="J739" i="2"/>
  <c r="BK725" i="2"/>
  <c r="J722" i="2"/>
  <c r="J715" i="2"/>
  <c r="BK708" i="2"/>
  <c r="J659" i="2"/>
  <c r="BK655" i="2"/>
  <c r="BK651" i="2"/>
  <c r="J647" i="2"/>
  <c r="BK633" i="2"/>
  <c r="BK627" i="2"/>
  <c r="J618" i="2"/>
  <c r="J597" i="2"/>
  <c r="BK588" i="2"/>
  <c r="J585" i="2"/>
  <c r="BK581" i="2"/>
  <c r="BK577" i="2"/>
  <c r="J575" i="2"/>
  <c r="J570" i="2"/>
  <c r="BK557" i="2"/>
  <c r="J554" i="2"/>
  <c r="BK551" i="2"/>
  <c r="BK548" i="2"/>
  <c r="J544" i="2"/>
  <c r="J540" i="2"/>
  <c r="J532" i="2"/>
  <c r="BK529" i="2"/>
  <c r="BK516" i="2"/>
  <c r="J513" i="2"/>
  <c r="BK509" i="2"/>
  <c r="BK504" i="2"/>
  <c r="BK501" i="2"/>
  <c r="J499" i="2"/>
  <c r="J495" i="2"/>
  <c r="BK483" i="2"/>
  <c r="BK477" i="2"/>
  <c r="BK465" i="2"/>
  <c r="BK458" i="2"/>
  <c r="BK449" i="2"/>
  <c r="J435" i="2"/>
  <c r="BK433" i="2"/>
  <c r="J430" i="2"/>
  <c r="BK413" i="2"/>
  <c r="BK398" i="2"/>
  <c r="BK396" i="2"/>
  <c r="J384" i="2"/>
  <c r="J375" i="2"/>
  <c r="J367" i="2"/>
  <c r="J356" i="2"/>
  <c r="BK350" i="2"/>
  <c r="BK345" i="2"/>
  <c r="J327" i="2"/>
  <c r="BK312" i="2"/>
  <c r="J300" i="2"/>
  <c r="J288" i="2"/>
  <c r="J276" i="2"/>
  <c r="J231" i="2"/>
  <c r="BK188" i="2"/>
  <c r="J156" i="2"/>
  <c r="J165" i="2"/>
  <c r="BK1181" i="2"/>
  <c r="BK1176" i="2"/>
  <c r="BK1173" i="2"/>
  <c r="BK1171" i="2"/>
  <c r="BK1148" i="2"/>
  <c r="J1147" i="2"/>
  <c r="J1127" i="2"/>
  <c r="J1117" i="2"/>
  <c r="BK1110" i="2"/>
  <c r="J1101" i="2"/>
  <c r="J1094" i="2"/>
  <c r="BK1087" i="2"/>
  <c r="J1078" i="2"/>
  <c r="BK1073" i="2"/>
  <c r="BK1062" i="2"/>
  <c r="BK1053" i="2"/>
  <c r="J1045" i="2"/>
  <c r="BK1042" i="2"/>
  <c r="J1038" i="2"/>
  <c r="BK1035" i="2"/>
  <c r="BK1031" i="2"/>
  <c r="BK1024" i="2"/>
  <c r="BK1014" i="2"/>
  <c r="BK1004" i="2"/>
  <c r="BK999" i="2"/>
  <c r="J996" i="2"/>
  <c r="BK990" i="2"/>
  <c r="BK980" i="2"/>
  <c r="J966" i="2"/>
  <c r="BK958" i="2"/>
  <c r="J952" i="2"/>
  <c r="J947" i="2"/>
  <c r="BK937" i="2"/>
  <c r="BK931" i="2"/>
  <c r="J928" i="2"/>
  <c r="BK918" i="2"/>
  <c r="J905" i="2"/>
  <c r="BK890" i="2"/>
  <c r="J887" i="2"/>
  <c r="J874" i="2"/>
  <c r="BK868" i="2"/>
  <c r="BK860" i="2"/>
  <c r="J855" i="2"/>
  <c r="J851" i="2"/>
  <c r="BK842" i="2"/>
  <c r="BK839" i="2"/>
  <c r="J836" i="2"/>
  <c r="J833" i="2"/>
  <c r="BK828" i="2"/>
  <c r="BK824" i="2"/>
  <c r="BK812" i="2"/>
  <c r="BK807" i="2"/>
  <c r="BK798" i="2"/>
  <c r="BK796" i="2"/>
  <c r="J793" i="2"/>
  <c r="BK785" i="2"/>
  <c r="J773" i="2"/>
  <c r="BK756" i="2"/>
  <c r="J750" i="2"/>
  <c r="BK745" i="2"/>
  <c r="BK738" i="2"/>
  <c r="BK723" i="2"/>
  <c r="J720" i="2"/>
  <c r="BK714" i="2"/>
  <c r="J711" i="2"/>
  <c r="BK678" i="2"/>
  <c r="BK656" i="2"/>
  <c r="J654" i="2"/>
  <c r="BK647" i="2"/>
  <c r="BK644" i="2"/>
  <c r="J632" i="2"/>
  <c r="J627" i="2"/>
  <c r="BK615" i="2"/>
  <c r="J606" i="2"/>
  <c r="J594" i="2"/>
  <c r="J588" i="2"/>
  <c r="BK583" i="2"/>
  <c r="J578" i="2"/>
  <c r="J568" i="2"/>
  <c r="BK554" i="2"/>
  <c r="BK552" i="2"/>
  <c r="J549" i="2"/>
  <c r="BK544" i="2"/>
  <c r="J542" i="2"/>
  <c r="J537" i="2"/>
  <c r="J533" i="2"/>
  <c r="BK528" i="2"/>
  <c r="J519" i="2"/>
  <c r="BK513" i="2"/>
  <c r="J512" i="2"/>
  <c r="J509" i="2"/>
  <c r="BK506" i="2"/>
  <c r="BK503" i="2"/>
  <c r="J500" i="2"/>
  <c r="BK495" i="2"/>
  <c r="BK484" i="2"/>
  <c r="BK480" i="2"/>
  <c r="BK471" i="2"/>
  <c r="J465" i="2"/>
  <c r="BK457" i="2"/>
  <c r="J449" i="2"/>
  <c r="J437" i="2"/>
  <c r="BK432" i="2"/>
  <c r="BK427" i="2"/>
  <c r="BK410" i="2"/>
  <c r="J401" i="2"/>
  <c r="BK384" i="2"/>
  <c r="J376" i="2"/>
  <c r="J366" i="2"/>
  <c r="BK353" i="2"/>
  <c r="BK348" i="2"/>
  <c r="J338" i="2"/>
  <c r="BK326" i="2"/>
  <c r="J324" i="2"/>
  <c r="BK300" i="2"/>
  <c r="BK288" i="2"/>
  <c r="BK276" i="2"/>
  <c r="J230" i="2"/>
  <c r="BK192" i="2"/>
  <c r="J162" i="2"/>
  <c r="J171" i="2"/>
  <c r="J1170" i="2"/>
  <c r="BK1145" i="2"/>
  <c r="BK1127" i="2"/>
  <c r="BK1117" i="2"/>
  <c r="BK1108" i="2"/>
  <c r="BK1097" i="2"/>
  <c r="J1092" i="2"/>
  <c r="J1077" i="2"/>
  <c r="J1074" i="2"/>
  <c r="J1055" i="2"/>
  <c r="BK1045" i="2"/>
  <c r="J1040" i="2"/>
  <c r="BK1034" i="2"/>
  <c r="J1032" i="2"/>
  <c r="J1024" i="2"/>
  <c r="J1017" i="2"/>
  <c r="J1003" i="2"/>
  <c r="BK998" i="2"/>
  <c r="J991" i="2"/>
  <c r="BK983" i="2"/>
  <c r="J974" i="2"/>
  <c r="J958" i="2"/>
  <c r="BK950" i="2"/>
  <c r="BK941" i="2"/>
  <c r="BK934" i="2"/>
  <c r="BK928" i="2"/>
  <c r="J921" i="2"/>
  <c r="J892" i="2"/>
  <c r="BK888" i="2"/>
  <c r="J878" i="2"/>
  <c r="J869" i="2"/>
  <c r="J866" i="2"/>
  <c r="BK858" i="2"/>
  <c r="BK851" i="2"/>
  <c r="J843" i="2"/>
  <c r="J839" i="2"/>
  <c r="BK834" i="2"/>
  <c r="BK831" i="2"/>
  <c r="J826" i="2"/>
  <c r="J822" i="2"/>
  <c r="J806" i="2"/>
  <c r="J804" i="2"/>
  <c r="J796" i="2"/>
  <c r="J791" i="2"/>
  <c r="J785" i="2"/>
  <c r="J772" i="2"/>
  <c r="BK753" i="2"/>
  <c r="J751" i="2"/>
  <c r="BK741" i="2"/>
  <c r="BK737" i="2"/>
  <c r="J723" i="2"/>
  <c r="BK716" i="2"/>
  <c r="BK711" i="2"/>
  <c r="BK703" i="2"/>
  <c r="J656" i="2"/>
  <c r="J653" i="2"/>
  <c r="J648" i="2"/>
  <c r="J645" i="2"/>
  <c r="BK632" i="2"/>
  <c r="BK624" i="2"/>
  <c r="BK609" i="2"/>
  <c r="J603" i="2"/>
  <c r="BK586" i="2"/>
  <c r="J582" i="2"/>
  <c r="J577" i="2"/>
  <c r="BK573" i="2"/>
  <c r="BK568" i="2"/>
  <c r="J555" i="2"/>
  <c r="J551" i="2"/>
  <c r="BK546" i="2"/>
  <c r="J541" i="2"/>
  <c r="J534" i="2"/>
  <c r="BK531" i="2"/>
  <c r="J529" i="2"/>
  <c r="BK519" i="2"/>
  <c r="J515" i="2"/>
  <c r="BK510" i="2"/>
  <c r="BK507" i="2"/>
  <c r="J504" i="2"/>
  <c r="BK499" i="2"/>
  <c r="J496" i="2"/>
  <c r="J482" i="2"/>
  <c r="J474" i="2"/>
  <c r="BK462" i="2"/>
  <c r="BK456" i="2"/>
  <c r="BK443" i="2"/>
  <c r="J434" i="2"/>
  <c r="BK430" i="2"/>
  <c r="J413" i="2"/>
  <c r="BK401" i="2"/>
  <c r="J396" i="2"/>
  <c r="BK378" i="2"/>
  <c r="BK368" i="2"/>
  <c r="J365" i="2"/>
  <c r="J353" i="2"/>
  <c r="J347" i="2"/>
  <c r="J328" i="2"/>
  <c r="BK324" i="2"/>
  <c r="BK306" i="2"/>
  <c r="BK296" i="2"/>
  <c r="BK279" i="2"/>
  <c r="J269" i="2"/>
  <c r="BK220" i="2"/>
  <c r="J188" i="2"/>
  <c r="J167" i="2"/>
  <c r="BK255" i="2"/>
  <c r="BK254" i="2"/>
  <c r="J253" i="2"/>
  <c r="J249" i="2"/>
  <c r="J243" i="2"/>
  <c r="J242" i="2"/>
  <c r="J239" i="2"/>
  <c r="AS94" i="1"/>
  <c r="J254" i="2"/>
  <c r="BK165" i="2"/>
  <c r="J1234" i="2"/>
  <c r="J1232" i="2"/>
  <c r="J1230" i="2"/>
  <c r="J1227" i="2"/>
  <c r="J1223" i="2"/>
  <c r="J1221" i="2"/>
  <c r="J1215" i="2"/>
  <c r="J1211" i="2"/>
  <c r="J1210" i="2"/>
  <c r="J1204" i="2"/>
  <c r="J1193" i="2"/>
  <c r="BK1186" i="2"/>
  <c r="BK1184" i="2"/>
  <c r="J1183" i="2"/>
  <c r="BK1180" i="2"/>
  <c r="J1176" i="2"/>
  <c r="J1173" i="2"/>
  <c r="J1169" i="2"/>
  <c r="BK1147" i="2"/>
  <c r="J1130" i="2"/>
  <c r="BK1126" i="2"/>
  <c r="BK1113" i="2"/>
  <c r="J1108" i="2"/>
  <c r="BK1094" i="2"/>
  <c r="J1089" i="2"/>
  <c r="J1081" i="2"/>
  <c r="J1076" i="2"/>
  <c r="J1064" i="2"/>
  <c r="J1053" i="2"/>
  <c r="BK1046" i="2"/>
  <c r="BK1040" i="2"/>
  <c r="J1037" i="2"/>
  <c r="BK1033" i="2"/>
  <c r="J1025" i="2"/>
  <c r="BK1017" i="2"/>
  <c r="BK1003" i="2"/>
  <c r="J998" i="2"/>
  <c r="BK994" i="2"/>
  <c r="J983" i="2"/>
  <c r="BK961" i="2"/>
  <c r="J956" i="2"/>
  <c r="BK951" i="2"/>
  <c r="J948" i="2"/>
  <c r="J941" i="2"/>
  <c r="J935" i="2"/>
  <c r="J930" i="2"/>
  <c r="J920" i="2"/>
  <c r="BK891" i="2"/>
  <c r="J888" i="2"/>
  <c r="BK878" i="2"/>
  <c r="BK866" i="2"/>
  <c r="BK855" i="2"/>
  <c r="J844" i="2"/>
  <c r="J838" i="2"/>
  <c r="J834" i="2"/>
  <c r="J831" i="2"/>
  <c r="BK826" i="2"/>
  <c r="BK823" i="2"/>
  <c r="BK811" i="2"/>
  <c r="BK804" i="2"/>
  <c r="BK795" i="2"/>
  <c r="BK791" i="2"/>
  <c r="BK773" i="2"/>
  <c r="J757" i="2"/>
  <c r="J753" i="2"/>
  <c r="J749" i="2"/>
  <c r="J743" i="2"/>
  <c r="J724" i="2"/>
  <c r="BK721" i="2"/>
  <c r="J719" i="2"/>
  <c r="J713" i="2"/>
  <c r="J703" i="2"/>
  <c r="BK657" i="2"/>
  <c r="BK654" i="2"/>
  <c r="J650" i="2"/>
  <c r="BK645" i="2"/>
  <c r="J633" i="2"/>
  <c r="J628" i="2"/>
  <c r="J621" i="2"/>
  <c r="BK606" i="2"/>
  <c r="J591" i="2"/>
  <c r="BK584" i="2"/>
  <c r="BK580" i="2"/>
  <c r="J576" i="2"/>
  <c r="J572" i="2"/>
  <c r="J567" i="2"/>
  <c r="BK553" i="2"/>
  <c r="BK550" i="2"/>
  <c r="J547" i="2"/>
  <c r="BK541" i="2"/>
  <c r="BK534" i="2"/>
  <c r="BK532" i="2"/>
  <c r="J528" i="2"/>
  <c r="J522" i="2"/>
  <c r="J514" i="2"/>
  <c r="J508" i="2"/>
  <c r="J505" i="2"/>
  <c r="BK502" i="2"/>
  <c r="J497" i="2"/>
  <c r="J486" i="2"/>
  <c r="BK482" i="2"/>
  <c r="J477" i="2"/>
  <c r="BK468" i="2"/>
  <c r="BK461" i="2"/>
  <c r="J456" i="2"/>
  <c r="BK435" i="2"/>
  <c r="BK431" i="2"/>
  <c r="BK419" i="2"/>
  <c r="J407" i="2"/>
  <c r="BK393" i="2"/>
  <c r="J378" i="2"/>
  <c r="J371" i="2"/>
  <c r="BK365" i="2"/>
  <c r="J350" i="2"/>
  <c r="J346" i="2"/>
  <c r="BK328" i="2"/>
  <c r="BK325" i="2"/>
  <c r="BK309" i="2"/>
  <c r="J299" i="2"/>
  <c r="BK271" i="2"/>
  <c r="J265" i="2"/>
  <c r="J220" i="2"/>
  <c r="BK187" i="2"/>
  <c r="J255" i="2"/>
  <c r="BK156" i="2"/>
  <c r="BK1175" i="2"/>
  <c r="BK1168" i="2"/>
  <c r="J1145" i="2"/>
  <c r="J1123" i="2"/>
  <c r="J1110" i="2"/>
  <c r="J1099" i="2"/>
  <c r="BK1089" i="2"/>
  <c r="BK1078" i="2"/>
  <c r="J1073" i="2"/>
  <c r="J1056" i="2"/>
  <c r="BK1047" i="2"/>
  <c r="J1044" i="2"/>
  <c r="J1039" i="2"/>
  <c r="J1036" i="2"/>
  <c r="BK1032" i="2"/>
  <c r="BK1025" i="2"/>
  <c r="BK1022" i="2"/>
  <c r="J1014" i="2"/>
  <c r="BK1002" i="2"/>
  <c r="J995" i="2"/>
  <c r="J980" i="2"/>
  <c r="J961" i="2"/>
  <c r="BK952" i="2"/>
  <c r="BK947" i="2"/>
  <c r="J940" i="2"/>
  <c r="J931" i="2"/>
  <c r="BK921" i="2"/>
  <c r="BK915" i="2"/>
  <c r="BK895" i="2"/>
  <c r="J891" i="2"/>
  <c r="BK887" i="2"/>
  <c r="J881" i="2"/>
  <c r="BK869" i="2"/>
  <c r="BK863" i="2"/>
  <c r="J852" i="2"/>
  <c r="BK843" i="2"/>
  <c r="BK838" i="2"/>
  <c r="BK833" i="2"/>
  <c r="BK827" i="2"/>
  <c r="J824" i="2"/>
  <c r="BK808" i="2"/>
  <c r="BK806" i="2"/>
  <c r="J797" i="2"/>
  <c r="BK794" i="2"/>
  <c r="J792" i="2"/>
  <c r="BK781" i="2"/>
  <c r="BK757" i="2"/>
  <c r="BK750" i="2"/>
  <c r="J748" i="2"/>
  <c r="J741" i="2"/>
  <c r="J737" i="2"/>
  <c r="BK722" i="2"/>
  <c r="BK719" i="2"/>
  <c r="J714" i="2"/>
  <c r="J706" i="2"/>
  <c r="J657" i="2"/>
  <c r="J651" i="2"/>
  <c r="BK646" i="2"/>
  <c r="J634" i="2"/>
  <c r="BK631" i="2"/>
  <c r="BK621" i="2"/>
  <c r="J609" i="2"/>
  <c r="BK594" i="2"/>
  <c r="J586" i="2"/>
  <c r="BK582" i="2"/>
  <c r="J580" i="2"/>
  <c r="BK576" i="2"/>
  <c r="BK572" i="2"/>
  <c r="BK555" i="2"/>
  <c r="J550" i="2"/>
  <c r="J548" i="2"/>
  <c r="BK543" i="2"/>
  <c r="BK540" i="2"/>
  <c r="J531" i="2"/>
  <c r="BK522" i="2"/>
  <c r="BK514" i="2"/>
  <c r="BK511" i="2"/>
  <c r="BK508" i="2"/>
  <c r="J506" i="2"/>
  <c r="J501" i="2"/>
  <c r="BK497" i="2"/>
  <c r="BK492" i="2"/>
  <c r="J484" i="2"/>
  <c r="J481" i="2"/>
  <c r="J468" i="2"/>
  <c r="J462" i="2"/>
  <c r="J457" i="2"/>
  <c r="J443" i="2"/>
  <c r="J432" i="2"/>
  <c r="J419" i="2"/>
  <c r="J398" i="2"/>
  <c r="J393" i="2"/>
  <c r="BK375" i="2"/>
  <c r="BK366" i="2"/>
  <c r="BK356" i="2"/>
  <c r="J352" i="2"/>
  <c r="BK346" i="2"/>
  <c r="BK327" i="2"/>
  <c r="J312" i="2"/>
  <c r="BK299" i="2"/>
  <c r="BK285" i="2"/>
  <c r="J271" i="2"/>
  <c r="BK230" i="2"/>
  <c r="J192" i="2"/>
  <c r="J262" i="2"/>
  <c r="T155" i="2" l="1"/>
  <c r="T268" i="2"/>
  <c r="P351" i="2"/>
  <c r="R377" i="2"/>
  <c r="P498" i="2"/>
  <c r="P545" i="2"/>
  <c r="P556" i="2"/>
  <c r="R579" i="2"/>
  <c r="P587" i="2"/>
  <c r="T830" i="2"/>
  <c r="BK859" i="2"/>
  <c r="J859" i="2" s="1"/>
  <c r="J116" i="2" s="1"/>
  <c r="BK870" i="2"/>
  <c r="J870" i="2"/>
  <c r="J117" i="2"/>
  <c r="T949" i="2"/>
  <c r="R1075" i="2"/>
  <c r="P155" i="2"/>
  <c r="T377" i="2"/>
  <c r="BK485" i="2"/>
  <c r="J485" i="2" s="1"/>
  <c r="J107" i="2" s="1"/>
  <c r="P649" i="2"/>
  <c r="BK877" i="2"/>
  <c r="J877" i="2" s="1"/>
  <c r="J118" i="2" s="1"/>
  <c r="R949" i="2"/>
  <c r="P997" i="2"/>
  <c r="BK1075" i="2"/>
  <c r="J1075" i="2"/>
  <c r="J124" i="2"/>
  <c r="T1172" i="2"/>
  <c r="P1214" i="2"/>
  <c r="R170" i="2"/>
  <c r="R344" i="2"/>
  <c r="R351" i="2"/>
  <c r="P436" i="2"/>
  <c r="P485" i="2"/>
  <c r="T649" i="2"/>
  <c r="R877" i="2"/>
  <c r="R936" i="2"/>
  <c r="BK1005" i="2"/>
  <c r="J1005" i="2" s="1"/>
  <c r="J122" i="2" s="1"/>
  <c r="P1075" i="2"/>
  <c r="R1172" i="2"/>
  <c r="R1214" i="2"/>
  <c r="BK170" i="2"/>
  <c r="J170" i="2" s="1"/>
  <c r="J99" i="2" s="1"/>
  <c r="BK268" i="2"/>
  <c r="J268" i="2"/>
  <c r="J100" i="2" s="1"/>
  <c r="P355" i="2"/>
  <c r="R436" i="2"/>
  <c r="R485" i="2"/>
  <c r="BK649" i="2"/>
  <c r="J649" i="2"/>
  <c r="J113" i="2" s="1"/>
  <c r="P877" i="2"/>
  <c r="P936" i="2"/>
  <c r="R1005" i="2"/>
  <c r="R1041" i="2"/>
  <c r="P1129" i="2"/>
  <c r="BK1214" i="2"/>
  <c r="J1214" i="2"/>
  <c r="J128" i="2" s="1"/>
  <c r="T1214" i="2"/>
  <c r="T170" i="2"/>
  <c r="P344" i="2"/>
  <c r="T351" i="2"/>
  <c r="T355" i="2"/>
  <c r="T436" i="2"/>
  <c r="T485" i="2"/>
  <c r="BK545" i="2"/>
  <c r="J545" i="2"/>
  <c r="J109" i="2" s="1"/>
  <c r="T545" i="2"/>
  <c r="R556" i="2"/>
  <c r="T579" i="2"/>
  <c r="R587" i="2"/>
  <c r="P830" i="2"/>
  <c r="R854" i="2"/>
  <c r="T859" i="2"/>
  <c r="R870" i="2"/>
  <c r="P949" i="2"/>
  <c r="T997" i="2"/>
  <c r="T1075" i="2"/>
  <c r="P1172" i="2"/>
  <c r="R1203" i="2"/>
  <c r="P1222" i="2"/>
  <c r="R155" i="2"/>
  <c r="R268" i="2"/>
  <c r="BK351" i="2"/>
  <c r="J351" i="2"/>
  <c r="J102" i="2" s="1"/>
  <c r="BK377" i="2"/>
  <c r="J377" i="2"/>
  <c r="J105" i="2" s="1"/>
  <c r="BK436" i="2"/>
  <c r="J436" i="2" s="1"/>
  <c r="J106" i="2" s="1"/>
  <c r="R498" i="2"/>
  <c r="BK556" i="2"/>
  <c r="J556" i="2" s="1"/>
  <c r="J110" i="2" s="1"/>
  <c r="BK579" i="2"/>
  <c r="J579" i="2"/>
  <c r="J111" i="2" s="1"/>
  <c r="T587" i="2"/>
  <c r="R830" i="2"/>
  <c r="T854" i="2"/>
  <c r="P859" i="2"/>
  <c r="T870" i="2"/>
  <c r="BK936" i="2"/>
  <c r="J936" i="2"/>
  <c r="J119" i="2" s="1"/>
  <c r="T1005" i="2"/>
  <c r="T1041" i="2"/>
  <c r="T1129" i="2"/>
  <c r="P1203" i="2"/>
  <c r="BK1222" i="2"/>
  <c r="J1222" i="2" s="1"/>
  <c r="J129" i="2" s="1"/>
  <c r="BK155" i="2"/>
  <c r="P268" i="2"/>
  <c r="T344" i="2"/>
  <c r="P377" i="2"/>
  <c r="T498" i="2"/>
  <c r="R545" i="2"/>
  <c r="T556" i="2"/>
  <c r="P579" i="2"/>
  <c r="BK587" i="2"/>
  <c r="J587" i="2"/>
  <c r="J112" i="2"/>
  <c r="BK830" i="2"/>
  <c r="J830" i="2" s="1"/>
  <c r="J114" i="2" s="1"/>
  <c r="T877" i="2"/>
  <c r="T936" i="2"/>
  <c r="P1005" i="2"/>
  <c r="P1041" i="2"/>
  <c r="R1129" i="2"/>
  <c r="BK1203" i="2"/>
  <c r="J1203" i="2" s="1"/>
  <c r="J127" i="2" s="1"/>
  <c r="R1222" i="2"/>
  <c r="P170" i="2"/>
  <c r="BK344" i="2"/>
  <c r="J344" i="2"/>
  <c r="J101" i="2"/>
  <c r="BK355" i="2"/>
  <c r="J355" i="2" s="1"/>
  <c r="J104" i="2" s="1"/>
  <c r="R355" i="2"/>
  <c r="BK498" i="2"/>
  <c r="J498" i="2" s="1"/>
  <c r="J108" i="2" s="1"/>
  <c r="R649" i="2"/>
  <c r="BK854" i="2"/>
  <c r="J854" i="2" s="1"/>
  <c r="J115" i="2" s="1"/>
  <c r="P854" i="2"/>
  <c r="R859" i="2"/>
  <c r="P870" i="2"/>
  <c r="BK949" i="2"/>
  <c r="J949" i="2"/>
  <c r="J120" i="2" s="1"/>
  <c r="BK997" i="2"/>
  <c r="J997" i="2"/>
  <c r="J121" i="2" s="1"/>
  <c r="R997" i="2"/>
  <c r="BK1041" i="2"/>
  <c r="J1041" i="2"/>
  <c r="J123" i="2"/>
  <c r="BK1129" i="2"/>
  <c r="J1129" i="2" s="1"/>
  <c r="J125" i="2" s="1"/>
  <c r="BK1172" i="2"/>
  <c r="J1172" i="2"/>
  <c r="J126" i="2" s="1"/>
  <c r="T1203" i="2"/>
  <c r="T1222" i="2"/>
  <c r="BK1229" i="2"/>
  <c r="BK1231" i="2"/>
  <c r="J1231" i="2"/>
  <c r="J132" i="2" s="1"/>
  <c r="BK1233" i="2"/>
  <c r="J1233" i="2" s="1"/>
  <c r="J133" i="2" s="1"/>
  <c r="J89" i="2"/>
  <c r="F149" i="2"/>
  <c r="F92" i="2"/>
  <c r="BF156" i="2"/>
  <c r="BF167" i="2"/>
  <c r="BF188" i="2"/>
  <c r="BF258" i="2"/>
  <c r="J91" i="2"/>
  <c r="E143" i="2"/>
  <c r="BF162" i="2"/>
  <c r="BF192" i="2"/>
  <c r="BF202" i="2"/>
  <c r="BF220" i="2"/>
  <c r="BF230" i="2"/>
  <c r="BF262" i="2"/>
  <c r="BF265" i="2"/>
  <c r="BF269" i="2"/>
  <c r="BF271" i="2"/>
  <c r="BF276" i="2"/>
  <c r="BF279" i="2"/>
  <c r="BF285" i="2"/>
  <c r="BF288" i="2"/>
  <c r="BF296" i="2"/>
  <c r="BF299" i="2"/>
  <c r="BF300" i="2"/>
  <c r="BF306" i="2"/>
  <c r="BF309" i="2"/>
  <c r="BF312" i="2"/>
  <c r="BF318" i="2"/>
  <c r="BF324" i="2"/>
  <c r="BF325" i="2"/>
  <c r="BF326" i="2"/>
  <c r="BF327" i="2"/>
  <c r="BF328" i="2"/>
  <c r="BF338" i="2"/>
  <c r="BF345" i="2"/>
  <c r="BF346" i="2"/>
  <c r="BF347" i="2"/>
  <c r="BF348" i="2"/>
  <c r="BF350" i="2"/>
  <c r="BF352" i="2"/>
  <c r="BF353" i="2"/>
  <c r="BF356" i="2"/>
  <c r="BF363" i="2"/>
  <c r="BF365" i="2"/>
  <c r="BF366" i="2"/>
  <c r="BF367" i="2"/>
  <c r="BF368" i="2"/>
  <c r="BF371" i="2"/>
  <c r="BF375" i="2"/>
  <c r="BF376" i="2"/>
  <c r="BF378" i="2"/>
  <c r="BF384" i="2"/>
  <c r="BF387" i="2"/>
  <c r="BF393" i="2"/>
  <c r="BF396" i="2"/>
  <c r="BF397" i="2"/>
  <c r="BF398" i="2"/>
  <c r="BF401" i="2"/>
  <c r="BF407" i="2"/>
  <c r="BF410" i="2"/>
  <c r="BF413" i="2"/>
  <c r="BF419" i="2"/>
  <c r="BF427" i="2"/>
  <c r="BF430" i="2"/>
  <c r="BF431" i="2"/>
  <c r="BF432" i="2"/>
  <c r="BF433" i="2"/>
  <c r="BF434" i="2"/>
  <c r="BF435" i="2"/>
  <c r="BF437" i="2"/>
  <c r="BF443" i="2"/>
  <c r="BF449" i="2"/>
  <c r="BF455" i="2"/>
  <c r="BF456" i="2"/>
  <c r="BF457" i="2"/>
  <c r="BF458" i="2"/>
  <c r="BF461" i="2"/>
  <c r="BF462" i="2"/>
  <c r="BF465" i="2"/>
  <c r="BF468" i="2"/>
  <c r="BF471" i="2"/>
  <c r="BF474" i="2"/>
  <c r="BF477" i="2"/>
  <c r="BF480" i="2"/>
  <c r="BF481" i="2"/>
  <c r="BF482" i="2"/>
  <c r="BF483" i="2"/>
  <c r="BF484" i="2"/>
  <c r="BF486" i="2"/>
  <c r="BF492" i="2"/>
  <c r="BF495" i="2"/>
  <c r="BF496" i="2"/>
  <c r="BF497" i="2"/>
  <c r="BF499" i="2"/>
  <c r="BF500" i="2"/>
  <c r="BF501" i="2"/>
  <c r="BF502" i="2"/>
  <c r="BF503" i="2"/>
  <c r="BF504" i="2"/>
  <c r="BF505" i="2"/>
  <c r="BF506" i="2"/>
  <c r="BF507" i="2"/>
  <c r="BF508" i="2"/>
  <c r="BF509" i="2"/>
  <c r="BF510" i="2"/>
  <c r="BF511" i="2"/>
  <c r="BF512" i="2"/>
  <c r="BF513" i="2"/>
  <c r="BF514" i="2"/>
  <c r="BF515" i="2"/>
  <c r="BF516" i="2"/>
  <c r="BF519" i="2"/>
  <c r="BF522" i="2"/>
  <c r="BF525" i="2"/>
  <c r="BF528" i="2"/>
  <c r="BF529" i="2"/>
  <c r="BF530" i="2"/>
  <c r="BF531" i="2"/>
  <c r="BF532" i="2"/>
  <c r="BF533" i="2"/>
  <c r="BF534" i="2"/>
  <c r="BF537" i="2"/>
  <c r="BF540" i="2"/>
  <c r="BF541" i="2"/>
  <c r="BF542" i="2"/>
  <c r="BF543" i="2"/>
  <c r="BF544" i="2"/>
  <c r="BF546" i="2"/>
  <c r="BF547" i="2"/>
  <c r="BF548" i="2"/>
  <c r="BF549" i="2"/>
  <c r="BF550" i="2"/>
  <c r="BF551" i="2"/>
  <c r="BF552" i="2"/>
  <c r="BF553" i="2"/>
  <c r="BF554" i="2"/>
  <c r="BF555" i="2"/>
  <c r="BF557" i="2"/>
  <c r="BF567" i="2"/>
  <c r="BF568" i="2"/>
  <c r="BF570" i="2"/>
  <c r="BF572" i="2"/>
  <c r="BF573" i="2"/>
  <c r="BF575" i="2"/>
  <c r="BF576" i="2"/>
  <c r="BF577" i="2"/>
  <c r="BF578" i="2"/>
  <c r="BF580" i="2"/>
  <c r="BF581" i="2"/>
  <c r="BF582" i="2"/>
  <c r="BF583" i="2"/>
  <c r="BF584" i="2"/>
  <c r="BF585" i="2"/>
  <c r="BF586" i="2"/>
  <c r="BF588" i="2"/>
  <c r="BF591" i="2"/>
  <c r="BF594" i="2"/>
  <c r="BF597" i="2"/>
  <c r="BF603" i="2"/>
  <c r="BF606" i="2"/>
  <c r="BF609" i="2"/>
  <c r="BF615" i="2"/>
  <c r="BF618" i="2"/>
  <c r="BF621" i="2"/>
  <c r="BF624" i="2"/>
  <c r="BF627" i="2"/>
  <c r="BF628" i="2"/>
  <c r="BF631" i="2"/>
  <c r="BF632" i="2"/>
  <c r="BF633" i="2"/>
  <c r="BF634" i="2"/>
  <c r="BF644" i="2"/>
  <c r="BF645" i="2"/>
  <c r="BF646" i="2"/>
  <c r="BF647" i="2"/>
  <c r="BF648" i="2"/>
  <c r="BF650" i="2"/>
  <c r="BF651" i="2"/>
  <c r="BF653" i="2"/>
  <c r="BF654" i="2"/>
  <c r="BF655" i="2"/>
  <c r="BF656" i="2"/>
  <c r="BF657" i="2"/>
  <c r="BF659" i="2"/>
  <c r="BF678" i="2"/>
  <c r="BF703" i="2"/>
  <c r="BF706" i="2"/>
  <c r="BF708" i="2"/>
  <c r="BF711" i="2"/>
  <c r="BF713" i="2"/>
  <c r="BF714" i="2"/>
  <c r="BF715" i="2"/>
  <c r="BF716" i="2"/>
  <c r="BF719" i="2"/>
  <c r="BF720" i="2"/>
  <c r="BF721" i="2"/>
  <c r="BF722" i="2"/>
  <c r="BF723" i="2"/>
  <c r="BF724" i="2"/>
  <c r="BF725" i="2"/>
  <c r="BF737" i="2"/>
  <c r="BF738" i="2"/>
  <c r="BF739" i="2"/>
  <c r="BF741" i="2"/>
  <c r="BF743" i="2"/>
  <c r="BF745" i="2"/>
  <c r="BF748" i="2"/>
  <c r="BF749" i="2"/>
  <c r="BF750" i="2"/>
  <c r="BF751" i="2"/>
  <c r="BF752" i="2"/>
  <c r="BF753" i="2"/>
  <c r="BF756" i="2"/>
  <c r="BF757" i="2"/>
  <c r="BF771" i="2"/>
  <c r="BF772" i="2"/>
  <c r="BF773" i="2"/>
  <c r="BF781" i="2"/>
  <c r="BF782" i="2"/>
  <c r="BF785" i="2"/>
  <c r="BF788" i="2"/>
  <c r="BF791" i="2"/>
  <c r="BF792" i="2"/>
  <c r="BF793" i="2"/>
  <c r="BF794" i="2"/>
  <c r="BF795" i="2"/>
  <c r="BF796" i="2"/>
  <c r="BF797" i="2"/>
  <c r="BF798" i="2"/>
  <c r="BF804" i="2"/>
  <c r="BF805" i="2"/>
  <c r="BF806" i="2"/>
  <c r="BF807" i="2"/>
  <c r="BF808" i="2"/>
  <c r="BF811" i="2"/>
  <c r="BF812" i="2"/>
  <c r="BF822" i="2"/>
  <c r="BF823" i="2"/>
  <c r="BF824" i="2"/>
  <c r="BF825" i="2"/>
  <c r="BF826" i="2"/>
  <c r="BF827" i="2"/>
  <c r="BF828" i="2"/>
  <c r="BF829" i="2"/>
  <c r="BF831" i="2"/>
  <c r="BF832" i="2"/>
  <c r="BF833" i="2"/>
  <c r="BF834" i="2"/>
  <c r="BF835" i="2"/>
  <c r="BF836" i="2"/>
  <c r="BF838" i="2"/>
  <c r="BF839" i="2"/>
  <c r="BF841" i="2"/>
  <c r="BF842" i="2"/>
  <c r="BF843" i="2"/>
  <c r="BF844" i="2"/>
  <c r="BF850" i="2"/>
  <c r="BF851" i="2"/>
  <c r="BF852" i="2"/>
  <c r="BF853" i="2"/>
  <c r="BF855" i="2"/>
  <c r="BF858" i="2"/>
  <c r="BF860" i="2"/>
  <c r="BF863" i="2"/>
  <c r="BF866" i="2"/>
  <c r="BF867" i="2"/>
  <c r="BF868" i="2"/>
  <c r="BF869" i="2"/>
  <c r="BF871" i="2"/>
  <c r="BF874" i="2"/>
  <c r="BF878" i="2"/>
  <c r="BF881" i="2"/>
  <c r="BF884" i="2"/>
  <c r="BF887" i="2"/>
  <c r="BF888" i="2"/>
  <c r="BF889" i="2"/>
  <c r="BF890" i="2"/>
  <c r="BF891" i="2"/>
  <c r="BF892" i="2"/>
  <c r="BF895" i="2"/>
  <c r="BF905" i="2"/>
  <c r="BF915" i="2"/>
  <c r="BF918" i="2"/>
  <c r="BF920" i="2"/>
  <c r="BF921" i="2"/>
  <c r="BF927" i="2"/>
  <c r="BF928" i="2"/>
  <c r="BF929" i="2"/>
  <c r="BF930" i="2"/>
  <c r="BF931" i="2"/>
  <c r="BF934" i="2"/>
  <c r="BF935" i="2"/>
  <c r="BF937" i="2"/>
  <c r="BF940" i="2"/>
  <c r="BF941" i="2"/>
  <c r="BF944" i="2"/>
  <c r="BF947" i="2"/>
  <c r="BF948" i="2"/>
  <c r="BF950" i="2"/>
  <c r="BF951" i="2"/>
  <c r="BF952" i="2"/>
  <c r="BF953" i="2"/>
  <c r="BF956" i="2"/>
  <c r="BF958" i="2"/>
  <c r="BF961" i="2"/>
  <c r="BF964" i="2"/>
  <c r="BF966" i="2"/>
  <c r="BF974" i="2"/>
  <c r="BF980" i="2"/>
  <c r="BF982" i="2"/>
  <c r="BF983" i="2"/>
  <c r="BF990" i="2"/>
  <c r="BF991" i="2"/>
  <c r="BF994" i="2"/>
  <c r="BF995" i="2"/>
  <c r="BF996" i="2"/>
  <c r="BF998" i="2"/>
  <c r="BF999" i="2"/>
  <c r="BF1002" i="2"/>
  <c r="BF1003" i="2"/>
  <c r="BF1004" i="2"/>
  <c r="BF1006" i="2"/>
  <c r="BF1014" i="2"/>
  <c r="BF1017" i="2"/>
  <c r="BF1019" i="2"/>
  <c r="BF1022" i="2"/>
  <c r="BF1024" i="2"/>
  <c r="BF1025" i="2"/>
  <c r="BF1028" i="2"/>
  <c r="BF1031" i="2"/>
  <c r="BF1032" i="2"/>
  <c r="BF1033" i="2"/>
  <c r="BF1034" i="2"/>
  <c r="BF1035" i="2"/>
  <c r="BF1036" i="2"/>
  <c r="BF1037" i="2"/>
  <c r="BF1038" i="2"/>
  <c r="BF1039" i="2"/>
  <c r="BF1040" i="2"/>
  <c r="BF1042" i="2"/>
  <c r="BF1043" i="2"/>
  <c r="BF1044" i="2"/>
  <c r="BF1045" i="2"/>
  <c r="BF1046" i="2"/>
  <c r="BF1047" i="2"/>
  <c r="BF1050" i="2"/>
  <c r="BF1053" i="2"/>
  <c r="BF1055" i="2"/>
  <c r="BF1056" i="2"/>
  <c r="BF1062" i="2"/>
  <c r="BF1064" i="2"/>
  <c r="BF1073" i="2"/>
  <c r="BF1074" i="2"/>
  <c r="BF1076" i="2"/>
  <c r="BF1077" i="2"/>
  <c r="BF1078" i="2"/>
  <c r="BF1081" i="2"/>
  <c r="BF1087" i="2"/>
  <c r="BF1089" i="2"/>
  <c r="BF1090" i="2"/>
  <c r="BF1092" i="2"/>
  <c r="BF1094" i="2"/>
  <c r="BF1097" i="2"/>
  <c r="BF1099" i="2"/>
  <c r="BF1101" i="2"/>
  <c r="BF1108" i="2"/>
  <c r="BF1110" i="2"/>
  <c r="BF1113" i="2"/>
  <c r="BF1114" i="2"/>
  <c r="BF1117" i="2"/>
  <c r="BF1123" i="2"/>
  <c r="BF1126" i="2"/>
  <c r="BF1127" i="2"/>
  <c r="BF1128" i="2"/>
  <c r="BF1130" i="2"/>
  <c r="BF1145" i="2"/>
  <c r="BF1146" i="2"/>
  <c r="BF1147" i="2"/>
  <c r="BF1148" i="2"/>
  <c r="BF1168" i="2"/>
  <c r="BF1169" i="2"/>
  <c r="BF1170" i="2"/>
  <c r="BF1171" i="2"/>
  <c r="BF1173" i="2"/>
  <c r="BF1174" i="2"/>
  <c r="BF1175" i="2"/>
  <c r="BF1176" i="2"/>
  <c r="BF1177" i="2"/>
  <c r="BF1180" i="2"/>
  <c r="BF1181" i="2"/>
  <c r="BF1183" i="2"/>
  <c r="BF1184" i="2"/>
  <c r="BF1186" i="2"/>
  <c r="BF1187" i="2"/>
  <c r="BF1193" i="2"/>
  <c r="BF1204" i="2"/>
  <c r="BF1210" i="2"/>
  <c r="BF1211" i="2"/>
  <c r="BF1215" i="2"/>
  <c r="BF1221" i="2"/>
  <c r="BF1223" i="2"/>
  <c r="BF1227" i="2"/>
  <c r="BF1230" i="2"/>
  <c r="BF1232" i="2"/>
  <c r="BF1234" i="2"/>
  <c r="BF165" i="2"/>
  <c r="BF171" i="2"/>
  <c r="BF187" i="2"/>
  <c r="BF254" i="2"/>
  <c r="BF255" i="2"/>
  <c r="BF231" i="2"/>
  <c r="BF239" i="2"/>
  <c r="BF242" i="2"/>
  <c r="BF243" i="2"/>
  <c r="BF249" i="2"/>
  <c r="BF253" i="2"/>
  <c r="F35" i="2"/>
  <c r="BB95" i="1" s="1"/>
  <c r="BB94" i="1" s="1"/>
  <c r="W31" i="1" s="1"/>
  <c r="J33" i="2"/>
  <c r="AV95" i="1" s="1"/>
  <c r="F37" i="2"/>
  <c r="BD95" i="1"/>
  <c r="BD94" i="1"/>
  <c r="W33" i="1" s="1"/>
  <c r="F33" i="2"/>
  <c r="AZ95" i="1" s="1"/>
  <c r="AZ94" i="1" s="1"/>
  <c r="W29" i="1" s="1"/>
  <c r="F36" i="2"/>
  <c r="BC95" i="1"/>
  <c r="BC94" i="1" s="1"/>
  <c r="W32" i="1" s="1"/>
  <c r="BK1228" i="2" l="1"/>
  <c r="J1228" i="2"/>
  <c r="J130" i="2"/>
  <c r="P154" i="2"/>
  <c r="BK154" i="2"/>
  <c r="R154" i="2"/>
  <c r="T354" i="2"/>
  <c r="P354" i="2"/>
  <c r="R354" i="2"/>
  <c r="T154" i="2"/>
  <c r="T153" i="2"/>
  <c r="BK354" i="2"/>
  <c r="J354" i="2"/>
  <c r="J103" i="2"/>
  <c r="J1229" i="2"/>
  <c r="J131" i="2"/>
  <c r="J155" i="2"/>
  <c r="J98" i="2"/>
  <c r="AY94" i="1"/>
  <c r="F34" i="2"/>
  <c r="BA95" i="1" s="1"/>
  <c r="BA94" i="1" s="1"/>
  <c r="W30" i="1" s="1"/>
  <c r="J34" i="2"/>
  <c r="AW95" i="1" s="1"/>
  <c r="AT95" i="1" s="1"/>
  <c r="AV94" i="1"/>
  <c r="AK29" i="1"/>
  <c r="AX94" i="1"/>
  <c r="BK153" i="2" l="1"/>
  <c r="J153" i="2"/>
  <c r="J30" i="2" s="1"/>
  <c r="AG95" i="1" s="1"/>
  <c r="AG94" i="1" s="1"/>
  <c r="AK26" i="1" s="1"/>
  <c r="AK35" i="1" s="1"/>
  <c r="R153" i="2"/>
  <c r="P153" i="2"/>
  <c r="AU95" i="1"/>
  <c r="AU94" i="1" s="1"/>
  <c r="J154" i="2"/>
  <c r="J97" i="2" s="1"/>
  <c r="AW94" i="1"/>
  <c r="AK30" i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<sst xmlns="http://schemas.openxmlformats.org/spreadsheetml/2006/main" count="12239" uniqueCount="2142">
  <si>
    <t>Export Komplet</t>
  </si>
  <si>
    <t/>
  </si>
  <si>
    <t>2.0</t>
  </si>
  <si>
    <t>ZAMOK</t>
  </si>
  <si>
    <t>False</t>
  </si>
  <si>
    <t>{5c227ce6-97ba-4a46-bb3b-563ebb6fa463}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</si>
  <si>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</si>
  <si>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</si>
  <si>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</si>
  <si>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</si>
  <si>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</si>
  <si>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</si>
  <si>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</si>
  <si>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</si>
  <si>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</si>
  <si>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</si>
  <si>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</si>
  <si>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MČ Praha 6</t>
  </si>
  <si>
    <t>KSO:</t>
  </si>
  <si>
    <t>CC-CZ:</t>
  </si>
  <si>
    <t>Místo:</t>
  </si>
  <si>
    <t xml:space="preserve"> </t>
  </si>
  <si>
    <t>Datum:</t>
  </si>
  <si>
    <t>4. 1. 2024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</si>
  <si>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</si>
  <si>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</si>
  <si>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</si>
  <si>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</si>
  <si>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</si>
  <si>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</si>
  <si>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</si>
  <si>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</si>
  <si>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</si>
  <si>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</si>
  <si>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</si>
  <si>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</si>
  <si>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</si>
  <si>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</si>
  <si>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</si>
  <si>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</si>
  <si>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</si>
  <si>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</si>
  <si>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</si>
  <si>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</si>
  <si>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</si>
  <si>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</si>
  <si>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</si>
  <si>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</si>
  <si>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</si>
  <si>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</si>
  <si>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</si>
  <si>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</si>
  <si>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</si>
  <si>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</si>
  <si>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</si>
  <si>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</si>
  <si>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</si>
  <si>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</si>
  <si>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</si>
  <si>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</si>
  <si>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</si>
  <si>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</si>
  <si>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</si>
  <si>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</si>
  <si>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</si>
  <si>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</si>
  <si>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</si>
  <si>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</si>
  <si>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</si>
  <si>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</si>
  <si>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</si>
  <si>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</si>
  <si>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</si>
  <si>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</si>
  <si>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</si>
  <si>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</si>
  <si>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</si>
  <si>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</si>
  <si>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26</t>
  </si>
  <si>
    <t>Oprava bytu č. 1, Studentská 541/5</t>
  </si>
  <si>
    <t>STA</t>
  </si>
  <si>
    <t>1</t>
  </si>
  <si>
    <t>{9b5f7a5d-1c9e-434a-a5d7-6c5da85a3eea}</t>
  </si>
  <si>
    <t>KRYCÍ LIST SOUPISU PRACÍ</t>
  </si>
  <si>
    <t>Objekt:</t>
  </si>
  <si>
    <t>26 - Oprava bytu č. 1, Studentská 541/5</t>
  </si>
  <si>
    <t>Simona Králová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</si>
  <si>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</si>
  <si>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</si>
  <si>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</si>
  <si>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</si>
  <si>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</si>
  <si>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</si>
  <si>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</si>
  <si>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</si>
  <si>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</si>
  <si>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</si>
  <si>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</si>
  <si>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</si>
  <si>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</si>
  <si>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</si>
  <si>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</si>
  <si>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</si>
  <si>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</si>
  <si>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</si>
  <si>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</si>
  <si>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</si>
  <si>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</si>
  <si>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</si>
  <si>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</si>
  <si>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</si>
  <si>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</si>
  <si>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</si>
  <si>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</si>
  <si>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</si>
  <si>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</si>
  <si>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</si>
  <si>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</si>
  <si>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</si>
  <si>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</si>
  <si>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</si>
  <si>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</si>
  <si>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</si>
  <si>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</si>
  <si>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</si>
  <si>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</si>
  <si>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</si>
  <si>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</si>
  <si>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</si>
  <si>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</si>
  <si>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</si>
  <si>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</si>
  <si>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</si>
  <si>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</si>
  <si>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</si>
  <si>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</si>
  <si>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</si>
  <si>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</si>
  <si>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</si>
  <si>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</si>
  <si>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</si>
  <si>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</si>
  <si>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</si>
  <si>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</si>
  <si>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</si>
  <si>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</si>
  <si>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</si>
  <si>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</si>
  <si>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310271031</t>
  </si>
  <si>
    <t>Zazdívka otvorů ve zdivu nadzákladovém pl do 1 m2 pórobetonovými tvárnicemi do P2 na tenkovrstvou maltu tl 300 m</t>
  </si>
  <si>
    <t>m2</t>
  </si>
  <si>
    <t>4</t>
  </si>
  <si>
    <t>2</t>
  </si>
  <si>
    <t>-2034516731</t>
  </si>
  <si>
    <t>VV</t>
  </si>
  <si>
    <t>okno v koupelně</t>
  </si>
  <si>
    <t>0,5*1,0</t>
  </si>
  <si>
    <t>zazdění okno kuchyně</t>
  </si>
  <si>
    <t>0,7*1,1+0,8*1,1</t>
  </si>
  <si>
    <t>Součet</t>
  </si>
  <si>
    <t>317941123</t>
  </si>
  <si>
    <t>Osazování ocelových válcovaných nosníků na zdivu I, IE, U, UE nebo L přes č. 14 do č. 22 nebo výšky do 220 mm</t>
  </si>
  <si>
    <t>t</t>
  </si>
  <si>
    <t>-1145442642</t>
  </si>
  <si>
    <t>kuchyně průvlak 2x I 140</t>
  </si>
  <si>
    <t>3,70*2*0,001*12,90</t>
  </si>
  <si>
    <t>M</t>
  </si>
  <si>
    <t>13010746</t>
  </si>
  <si>
    <t>ocel profilová jakost S235JR (11 375) průřez IPE 140</t>
  </si>
  <si>
    <t>8</t>
  </si>
  <si>
    <t>-1196710197</t>
  </si>
  <si>
    <t>0,095*1,15 'Přepočtené koeficientem množství</t>
  </si>
  <si>
    <t>346244354</t>
  </si>
  <si>
    <t>Obezdívka koupelnových van ploch rovných tl 100 mm z pórobetonových přesných tvárnic</t>
  </si>
  <si>
    <t>-548821951</t>
  </si>
  <si>
    <t>podezdění vany</t>
  </si>
  <si>
    <t>(0,8*2+1,85)*0,65</t>
  </si>
  <si>
    <t>6</t>
  </si>
  <si>
    <t>Úpravy povrchů, podlahy a osazování výplní</t>
  </si>
  <si>
    <t>5</t>
  </si>
  <si>
    <t>611131121</t>
  </si>
  <si>
    <t>Penetrační disperzní nátěr vnitřních stropů nanášený ručně</t>
  </si>
  <si>
    <t>-358566032</t>
  </si>
  <si>
    <t>chodba</t>
  </si>
  <si>
    <t>24,84</t>
  </si>
  <si>
    <t>koupelna</t>
  </si>
  <si>
    <t>4,20</t>
  </si>
  <si>
    <t>pokoj</t>
  </si>
  <si>
    <t>20,74</t>
  </si>
  <si>
    <t>kuchyně</t>
  </si>
  <si>
    <t>6,17</t>
  </si>
  <si>
    <t>17,18</t>
  </si>
  <si>
    <t>WC</t>
  </si>
  <si>
    <t>1,88</t>
  </si>
  <si>
    <t>komora</t>
  </si>
  <si>
    <t>1,95</t>
  </si>
  <si>
    <t>611311131</t>
  </si>
  <si>
    <t>Potažení vnitřních rovných stropů vápenným štukem tloušťky do 3 mm</t>
  </si>
  <si>
    <t>350999685</t>
  </si>
  <si>
    <t>7</t>
  </si>
  <si>
    <t>611315111</t>
  </si>
  <si>
    <t>Vápenná hladká omítka rýh ve stropech š do 150 mm</t>
  </si>
  <si>
    <t>983684535</t>
  </si>
  <si>
    <t>rýhy elektroinstalace</t>
  </si>
  <si>
    <t>12*0,1</t>
  </si>
  <si>
    <t>612131101</t>
  </si>
  <si>
    <t>Cementový postřik vnitřních stěn nanášený celoplošně ručně</t>
  </si>
  <si>
    <t>613125408</t>
  </si>
  <si>
    <t>koupelna pod obklad</t>
  </si>
  <si>
    <t>(1,85*2+2,25*2)*2,1-0,7*1,97</t>
  </si>
  <si>
    <t>WC pod obklad</t>
  </si>
  <si>
    <t>(0,95*2+2,0*2)*1,5-0,7*1,5</t>
  </si>
  <si>
    <t>oprava stěn v pokojích</t>
  </si>
  <si>
    <t>5,0+5,0</t>
  </si>
  <si>
    <t>oprava stěn v kuchyni</t>
  </si>
  <si>
    <t>2,0</t>
  </si>
  <si>
    <t>9</t>
  </si>
  <si>
    <t>612131121</t>
  </si>
  <si>
    <t>Penetrační disperzní nátěr vnitřních stěn nanášený ručně</t>
  </si>
  <si>
    <t>-458253074</t>
  </si>
  <si>
    <t>(4,0*2+5,25*2+2,63*2-3,34)*3,2-0,8*1,97-0,7*1,97*3-0,9*1,97-1,4*2,1</t>
  </si>
  <si>
    <t>(1,85*2+2,25*2)*3,2-0,7*1,97</t>
  </si>
  <si>
    <t>(3,86*2+5,46*2)*3,2-0,9*1,97-2,0*2,1</t>
  </si>
  <si>
    <t>(1,8*2+3,34)*3,2</t>
  </si>
  <si>
    <t>(3,49*2+5,3*2+0,7*2)*3,2-0,8*1,97-2,0*1,9</t>
  </si>
  <si>
    <t>(2,0*2+0,95*2)*3,2-0,7*1,97-0,5*1,3</t>
  </si>
  <si>
    <t>(2,0*2+1,0*2)*3,2-0,7*1,97-0,5*1,3</t>
  </si>
  <si>
    <t>obklad</t>
  </si>
  <si>
    <t>-23,641</t>
  </si>
  <si>
    <t>10</t>
  </si>
  <si>
    <t>612142001</t>
  </si>
  <si>
    <t>Potažení vnitřních stěn sklovláknitým pletivem vtlačeným do tenkovrstvé hmoty</t>
  </si>
  <si>
    <t>-243925919</t>
  </si>
  <si>
    <t>11</t>
  </si>
  <si>
    <t>612311131</t>
  </si>
  <si>
    <t>Potažení vnitřních stěn vápenným štukem tloušťky do 3 mm</t>
  </si>
  <si>
    <t>1224296703</t>
  </si>
  <si>
    <t>612315111</t>
  </si>
  <si>
    <t>Vápenná hladká omítka rýh ve stěnách š do 150 mm</t>
  </si>
  <si>
    <t>-987791698</t>
  </si>
  <si>
    <t>kanalizace</t>
  </si>
  <si>
    <t>12*0,15</t>
  </si>
  <si>
    <t>vodovod</t>
  </si>
  <si>
    <t>20*0,15</t>
  </si>
  <si>
    <t>elektro</t>
  </si>
  <si>
    <t>261*0,03</t>
  </si>
  <si>
    <t>13</t>
  </si>
  <si>
    <t>612315211</t>
  </si>
  <si>
    <t>Vápenná hladká omítka malých ploch do 0,09 m2 na stěnách</t>
  </si>
  <si>
    <t>kus</t>
  </si>
  <si>
    <t>212592680</t>
  </si>
  <si>
    <t>prostupy, otlučená místa v omítce</t>
  </si>
  <si>
    <t>15</t>
  </si>
  <si>
    <t>14</t>
  </si>
  <si>
    <t>612321121</t>
  </si>
  <si>
    <t>Vápenocementová omítka hladká jednovrstvá vnitřních stěn nanášená ručně</t>
  </si>
  <si>
    <t>2005487835</t>
  </si>
  <si>
    <t>612325302</t>
  </si>
  <si>
    <t>Vápenocementová štuková omítka ostění nebo nadpraží</t>
  </si>
  <si>
    <t>1138782558</t>
  </si>
  <si>
    <t>chodba po vybourání vest. skříně</t>
  </si>
  <si>
    <t>(0,6*2+1,20)*2,20</t>
  </si>
  <si>
    <t>kuchyně po příčce</t>
  </si>
  <si>
    <t>0,200*3,20</t>
  </si>
  <si>
    <t>16</t>
  </si>
  <si>
    <t>631311116</t>
  </si>
  <si>
    <t>Mazanina tl přes 50 do 80 mm z betonu prostého bez zvýšených nároků na prostředí tř. C 25/30</t>
  </si>
  <si>
    <t>m3</t>
  </si>
  <si>
    <t>486284647</t>
  </si>
  <si>
    <t>kuchyně+koupelna</t>
  </si>
  <si>
    <t>((2,3*3,34)+(2,25*1,85))*0,08</t>
  </si>
  <si>
    <t>17</t>
  </si>
  <si>
    <t>631319011</t>
  </si>
  <si>
    <t>Příplatek k mazanině tl přes 50 do 80 mm za přehlazení povrchu</t>
  </si>
  <si>
    <t>-421485440</t>
  </si>
  <si>
    <t>18</t>
  </si>
  <si>
    <t>631319171</t>
  </si>
  <si>
    <t>Příplatek k mazanině tl přes 50 do 80 mm za stržení povrchu spodní vrstvy před vložením výztuže</t>
  </si>
  <si>
    <t>-740320409</t>
  </si>
  <si>
    <t>19</t>
  </si>
  <si>
    <t>631341151</t>
  </si>
  <si>
    <t>Doplnění dosavadních mazanin plochy do 1 m2 betonem lehkým keramickým tl do 80 mm</t>
  </si>
  <si>
    <t>-1784569782</t>
  </si>
  <si>
    <t>koupelna +WC - rýhy</t>
  </si>
  <si>
    <t>2,0*0,08</t>
  </si>
  <si>
    <t>20</t>
  </si>
  <si>
    <t>631362022</t>
  </si>
  <si>
    <t>Výztuž mazanin z kompozitních sítí D drátu 3 mm velikost ok 100 x 100 mm</t>
  </si>
  <si>
    <t>1961115890</t>
  </si>
  <si>
    <t>((2,3*3,34)+(2,25*1,85))</t>
  </si>
  <si>
    <t>632481213</t>
  </si>
  <si>
    <t>Separační vrstva z PE fólie</t>
  </si>
  <si>
    <t>-1111284890</t>
  </si>
  <si>
    <t>pokoj 1.5</t>
  </si>
  <si>
    <t>22</t>
  </si>
  <si>
    <t>635211221</t>
  </si>
  <si>
    <t>Násyp tl do 20 mm pod plovoucí nebo tepelně izolační vrstvy podlah z keramzitu</t>
  </si>
  <si>
    <t>-484309627</t>
  </si>
  <si>
    <t>Ostatní konstrukce a práce, bourání</t>
  </si>
  <si>
    <t>23</t>
  </si>
  <si>
    <t>949101111</t>
  </si>
  <si>
    <t>Lešení pomocné pro objekty pozemních staveb s lešeňovou podlahou v do 1,9 m zatížení do 150 kg/m2</t>
  </si>
  <si>
    <t>-1199197223</t>
  </si>
  <si>
    <t>24,84+4,2+20,74+6,17+17,18+1,88+1,95</t>
  </si>
  <si>
    <t>24</t>
  </si>
  <si>
    <t>952901111</t>
  </si>
  <si>
    <t>Vyčištění budov bytové a občanské výstavby při výšce podlaží do 4 m</t>
  </si>
  <si>
    <t>1318375865</t>
  </si>
  <si>
    <t>Kompletní úklid bytu po dokončení prací</t>
  </si>
  <si>
    <t>(podlahy, dveře, okna a žaluzie, zásuvky, vypínače, světla, větrací mřížky, domovní telefon,</t>
  </si>
  <si>
    <t xml:space="preserve">rozvodnice, zařiz. předměty, radiátory, kuch.linka a skříně, atd.) </t>
  </si>
  <si>
    <t>76,96</t>
  </si>
  <si>
    <t>25</t>
  </si>
  <si>
    <t>952902021</t>
  </si>
  <si>
    <t>Čištění budov zametení hladkých podlah</t>
  </si>
  <si>
    <t>944245500</t>
  </si>
  <si>
    <t>společné prostory dny x plocha</t>
  </si>
  <si>
    <t>45*100</t>
  </si>
  <si>
    <t>962031132</t>
  </si>
  <si>
    <t>Bourání příček z cihel pálených na MVC tl do 100 mm</t>
  </si>
  <si>
    <t>1456119658</t>
  </si>
  <si>
    <t>obezdění vany</t>
  </si>
  <si>
    <t>(0,8+1,85+0,8)*0,6</t>
  </si>
  <si>
    <t>0,93*3,20</t>
  </si>
  <si>
    <t>27</t>
  </si>
  <si>
    <t>962042320</t>
  </si>
  <si>
    <t>Bourání zdiva nadzákladového z betonu prostého do 1 m3</t>
  </si>
  <si>
    <t>1133168570</t>
  </si>
  <si>
    <t>kuchyně pult</t>
  </si>
  <si>
    <t>1,70*0,50*1,20</t>
  </si>
  <si>
    <t>28</t>
  </si>
  <si>
    <t>965042131</t>
  </si>
  <si>
    <t>Bourání podkladů pod dlažby nebo mazanin betonových nebo z litého asfaltu tl do 100 mm pl do 4 m2</t>
  </si>
  <si>
    <t>721368668</t>
  </si>
  <si>
    <t>koupelna + WC</t>
  </si>
  <si>
    <t>(4,2+1,88)*0,08</t>
  </si>
  <si>
    <t>((2,3*3,34)+(2,25*1,85))*0,100</t>
  </si>
  <si>
    <t>pokoj 1,5</t>
  </si>
  <si>
    <t>17,18*0,100</t>
  </si>
  <si>
    <t>29</t>
  </si>
  <si>
    <t>965046111</t>
  </si>
  <si>
    <t>Broušení stávajících betonových podlah úběr do 3 mm</t>
  </si>
  <si>
    <t>-1838620951</t>
  </si>
  <si>
    <t>koupelna + WC+kuchyně+pokoj 1.5</t>
  </si>
  <si>
    <t>4,2+1,88+6,17+17,18</t>
  </si>
  <si>
    <t>30</t>
  </si>
  <si>
    <t>965046119</t>
  </si>
  <si>
    <t>Příplatek k broušení stávajících betonových podlah za každý další 1 mm úběru</t>
  </si>
  <si>
    <t>116025980</t>
  </si>
  <si>
    <t>31</t>
  </si>
  <si>
    <t>968062244</t>
  </si>
  <si>
    <t>Vybourání dřevěných rámů oken jednoduchých včetně křídel pl do 1 m2</t>
  </si>
  <si>
    <t>800145448</t>
  </si>
  <si>
    <t>32</t>
  </si>
  <si>
    <t>971033231</t>
  </si>
  <si>
    <t>Vybourání otvorů ve zdivu cihelném pl do 0,0225 m2 na MVC nebo MV tl do 150 mm</t>
  </si>
  <si>
    <t>1683384691</t>
  </si>
  <si>
    <t>prostupy</t>
  </si>
  <si>
    <t>33</t>
  </si>
  <si>
    <t>973031324</t>
  </si>
  <si>
    <t>Vysekání kapes ve zdivu cihelném na MV nebo MVC pl do 0,10 m2 hl do 150 mm</t>
  </si>
  <si>
    <t>-1450185900</t>
  </si>
  <si>
    <t>kuchyně pro průvlak</t>
  </si>
  <si>
    <t>34</t>
  </si>
  <si>
    <t>974031132</t>
  </si>
  <si>
    <t>Vysekání rýh ve zdivu cihelném hl do 50 mm š do 70 mm</t>
  </si>
  <si>
    <t>m</t>
  </si>
  <si>
    <t>31007338</t>
  </si>
  <si>
    <t>35</t>
  </si>
  <si>
    <t>974031153</t>
  </si>
  <si>
    <t>Vysekání rýh ve zdivu cihelném hl do 100 mm š do 100 mm</t>
  </si>
  <si>
    <t>1520253479</t>
  </si>
  <si>
    <t>pračka</t>
  </si>
  <si>
    <t>kuchyně, dřez, myčka</t>
  </si>
  <si>
    <t>36</t>
  </si>
  <si>
    <t>974082112</t>
  </si>
  <si>
    <t>Vysekání rýh pro ploché vodiče v omítce MV nebo MVC stěn š do 30 mm</t>
  </si>
  <si>
    <t>163239037</t>
  </si>
  <si>
    <t>37</t>
  </si>
  <si>
    <t>974082172</t>
  </si>
  <si>
    <t>Vysekání rýh pro ploché vodiče v omítce MV nebo MVC stropů š do 30 mm</t>
  </si>
  <si>
    <t>432427899</t>
  </si>
  <si>
    <t>38</t>
  </si>
  <si>
    <t>977132111</t>
  </si>
  <si>
    <t>Vyvrtání otvorů pro elektroinstalační krabice ve stěnách z cihel hloubky do 60 mm</t>
  </si>
  <si>
    <t>1437420716</t>
  </si>
  <si>
    <t>39</t>
  </si>
  <si>
    <t>977312112</t>
  </si>
  <si>
    <t>Řezání stávajících betonových mazanin vyztužených hl do 100 mm</t>
  </si>
  <si>
    <t>-508349705</t>
  </si>
  <si>
    <t>40</t>
  </si>
  <si>
    <t>978013191</t>
  </si>
  <si>
    <t>Otlučení (osekání) vnitřní vápenné nebo vápenocementové omítky stěn v rozsahu přes 50 do 100 %</t>
  </si>
  <si>
    <t>-743108901</t>
  </si>
  <si>
    <t>41</t>
  </si>
  <si>
    <t>978059541</t>
  </si>
  <si>
    <t>Odsekání a odebrání obkladů stěn z vnitřních obkládaček plochy přes 1 m2</t>
  </si>
  <si>
    <t>562353567</t>
  </si>
  <si>
    <t>997</t>
  </si>
  <si>
    <t>Přesun sutě</t>
  </si>
  <si>
    <t>42</t>
  </si>
  <si>
    <t>997013211</t>
  </si>
  <si>
    <t>Vnitrostaveništní doprava suti a vybouraných hmot pro budovy v do 6 m ručně</t>
  </si>
  <si>
    <t>1351279929</t>
  </si>
  <si>
    <t>43</t>
  </si>
  <si>
    <t>997013219</t>
  </si>
  <si>
    <t>Příplatek k vnitrostaveništní dopravě suti a vybouraných hmot za zvětšenou dopravu suti ZKD 10 m</t>
  </si>
  <si>
    <t>2006847504</t>
  </si>
  <si>
    <t>44</t>
  </si>
  <si>
    <t>997013501</t>
  </si>
  <si>
    <t>Odvoz suti a vybouraných hmot na skládku nebo meziskládku do 1 km se složením</t>
  </si>
  <si>
    <t>1345830013</t>
  </si>
  <si>
    <t>45</t>
  </si>
  <si>
    <t>997013509</t>
  </si>
  <si>
    <t>Příplatek k odvozu suti a vybouraných hmot na skládku ZKD 1 km přes 1 km</t>
  </si>
  <si>
    <t>1038437043</t>
  </si>
  <si>
    <t>20,234*19 'Přepočtené koeficientem množství</t>
  </si>
  <si>
    <t>46</t>
  </si>
  <si>
    <t>997013631</t>
  </si>
  <si>
    <t>Poplatek za uložení na skládce (skládkovné) stavebního odpadu směsného kód odpadu 17 09 04</t>
  </si>
  <si>
    <t>-149995314</t>
  </si>
  <si>
    <t>998</t>
  </si>
  <si>
    <t>Přesun hmot</t>
  </si>
  <si>
    <t>47</t>
  </si>
  <si>
    <t>998018001</t>
  </si>
  <si>
    <t>Přesun hmot pro budovy ruční pro budovy v do 6 m</t>
  </si>
  <si>
    <t>-453082991</t>
  </si>
  <si>
    <t>48</t>
  </si>
  <si>
    <t>998018011</t>
  </si>
  <si>
    <t>Příplatek k ručnímu přesunu hmot pro budovy za zvětšený přesun ZKD 100 m</t>
  </si>
  <si>
    <t>-105516156</t>
  </si>
  <si>
    <t>PSV</t>
  </si>
  <si>
    <t>Práce a dodávky PSV</t>
  </si>
  <si>
    <t>711</t>
  </si>
  <si>
    <t>Izolace proti vodě, vlhkosti a plynům</t>
  </si>
  <si>
    <t>49</t>
  </si>
  <si>
    <t>711199101</t>
  </si>
  <si>
    <t>Provedení těsnícího pásu do spoje dilatační nebo styčné spáry podlaha - stěna</t>
  </si>
  <si>
    <t>-1404243710</t>
  </si>
  <si>
    <t>styk podlaha stěna</t>
  </si>
  <si>
    <t>1,85*2+2,25*2</t>
  </si>
  <si>
    <t>roh ve vaně</t>
  </si>
  <si>
    <t>1,50*2</t>
  </si>
  <si>
    <t>50</t>
  </si>
  <si>
    <t>28355022</t>
  </si>
  <si>
    <t>páska pružná těsnící hydroizolační š do 125mm</t>
  </si>
  <si>
    <t>-1887203038</t>
  </si>
  <si>
    <t>11,2*1,05 'Přepočtené koeficientem množství</t>
  </si>
  <si>
    <t>51</t>
  </si>
  <si>
    <t>711199102</t>
  </si>
  <si>
    <t>Provedení těsnícího koutu pro vnější nebo vnitřní roh spáry podlaha - stěna</t>
  </si>
  <si>
    <t>743854414</t>
  </si>
  <si>
    <t>52</t>
  </si>
  <si>
    <t>59054242</t>
  </si>
  <si>
    <t>páska pružná těsnící hydroizolační -kout</t>
  </si>
  <si>
    <t>-61547694</t>
  </si>
  <si>
    <t>53</t>
  </si>
  <si>
    <t>59054004</t>
  </si>
  <si>
    <t>páska pružná těsnící hydroizolační-roh</t>
  </si>
  <si>
    <t>-1375305350</t>
  </si>
  <si>
    <t>54</t>
  </si>
  <si>
    <t>711493112</t>
  </si>
  <si>
    <t>Izolace proti podpovrchové a tlakové vodě vodorovná těsnicí stěrkou jednosložkovou na bázi cementu</t>
  </si>
  <si>
    <t>-1360521629</t>
  </si>
  <si>
    <t>1,85*2,25</t>
  </si>
  <si>
    <t>55</t>
  </si>
  <si>
    <t>711493122</t>
  </si>
  <si>
    <t>Izolace proti podpovrchové a tlakové vodě svislá těsnicí stěrkou jednosložkovou na bázi cementu</t>
  </si>
  <si>
    <t>-816006637</t>
  </si>
  <si>
    <t>soklík nad podlahou</t>
  </si>
  <si>
    <t>(1,85*2+2,25*2)*0,100</t>
  </si>
  <si>
    <t>56</t>
  </si>
  <si>
    <t>998711121</t>
  </si>
  <si>
    <t>Přesun hmot tonážní pro izolace proti vodě, vlhkosti a plynům ruční v objektech v do 6 m</t>
  </si>
  <si>
    <t>-246517060</t>
  </si>
  <si>
    <t>57</t>
  </si>
  <si>
    <t>998711192</t>
  </si>
  <si>
    <t>Příplatek k přesunu hmot tonážní 711 za zvětšený přesun do 100 m</t>
  </si>
  <si>
    <t>987317049</t>
  </si>
  <si>
    <t>721</t>
  </si>
  <si>
    <t>Zdravotechnika - vnitřní kanalizace</t>
  </si>
  <si>
    <t>58</t>
  </si>
  <si>
    <t>721170972</t>
  </si>
  <si>
    <t>Potrubí z PVC krácení trub DN 50</t>
  </si>
  <si>
    <t>-2125525452</t>
  </si>
  <si>
    <t>kuchyně linka</t>
  </si>
  <si>
    <t>59</t>
  </si>
  <si>
    <t>721170974</t>
  </si>
  <si>
    <t>Potrubí z PVC krácení trub DN 110</t>
  </si>
  <si>
    <t>-234835877</t>
  </si>
  <si>
    <t>60</t>
  </si>
  <si>
    <t>721171803</t>
  </si>
  <si>
    <t>Demontáž potrubí z PVC D do 75</t>
  </si>
  <si>
    <t>1223403742</t>
  </si>
  <si>
    <t>2,5</t>
  </si>
  <si>
    <t>61</t>
  </si>
  <si>
    <t>721171808</t>
  </si>
  <si>
    <t>Demontáž potrubí z PVC D přes 75 do 114</t>
  </si>
  <si>
    <t>-1971621421</t>
  </si>
  <si>
    <t>62</t>
  </si>
  <si>
    <t>721171905</t>
  </si>
  <si>
    <t>Potrubí z PP vsazení odbočky do hrdla DN 110</t>
  </si>
  <si>
    <t>1016171718</t>
  </si>
  <si>
    <t>63</t>
  </si>
  <si>
    <t>721171915</t>
  </si>
  <si>
    <t>Potrubí z PP propojení potrubí DN 110</t>
  </si>
  <si>
    <t>587799622</t>
  </si>
  <si>
    <t>64</t>
  </si>
  <si>
    <t>721174042</t>
  </si>
  <si>
    <t>Potrubí kanalizační z PP připojovací DN 40</t>
  </si>
  <si>
    <t>-901316575</t>
  </si>
  <si>
    <t>umyvadlo</t>
  </si>
  <si>
    <t>65</t>
  </si>
  <si>
    <t>721174043</t>
  </si>
  <si>
    <t>Potrubí kanalizační z PP připojovací DN 50</t>
  </si>
  <si>
    <t>-1107843468</t>
  </si>
  <si>
    <t>dřez, myčka</t>
  </si>
  <si>
    <t>66</t>
  </si>
  <si>
    <t>721174044</t>
  </si>
  <si>
    <t>Potrubí kanalizační z PP připojovací DN 75</t>
  </si>
  <si>
    <t>677520676</t>
  </si>
  <si>
    <t>vana</t>
  </si>
  <si>
    <t>67</t>
  </si>
  <si>
    <t>721174045</t>
  </si>
  <si>
    <t>Potrubí kanalizační z PP připojovací DN 110</t>
  </si>
  <si>
    <t>1428285671</t>
  </si>
  <si>
    <t>68</t>
  </si>
  <si>
    <t>721194104</t>
  </si>
  <si>
    <t>Vyvedení a upevnění odpadních výpustek DN 40</t>
  </si>
  <si>
    <t>-713824236</t>
  </si>
  <si>
    <t>kotel</t>
  </si>
  <si>
    <t>69</t>
  </si>
  <si>
    <t>721194105</t>
  </si>
  <si>
    <t>Vyvedení a upevnění odpadních výpustek DN 50</t>
  </si>
  <si>
    <t>1422574064</t>
  </si>
  <si>
    <t>1+1</t>
  </si>
  <si>
    <t>70</t>
  </si>
  <si>
    <t>721194109</t>
  </si>
  <si>
    <t>Vyvedení a upevnění odpadních výpustek DN 110</t>
  </si>
  <si>
    <t>-448421571</t>
  </si>
  <si>
    <t>71</t>
  </si>
  <si>
    <t>721229111</t>
  </si>
  <si>
    <t>Montáž zápachové uzávěrky pro pračku a myčku do DN 50 ostatní typ</t>
  </si>
  <si>
    <t>-271230784</t>
  </si>
  <si>
    <t>72</t>
  </si>
  <si>
    <t>6000041890</t>
  </si>
  <si>
    <t>Sifon pračkový podomítkový Alca APS3P nerez s přivzdušněním</t>
  </si>
  <si>
    <t>679874892</t>
  </si>
  <si>
    <t>73</t>
  </si>
  <si>
    <t>721290111</t>
  </si>
  <si>
    <t>Zkouška těsnosti potrubí kanalizace vodou DN do 125</t>
  </si>
  <si>
    <t>-895572587</t>
  </si>
  <si>
    <t>74</t>
  </si>
  <si>
    <t>721910912</t>
  </si>
  <si>
    <t>Pročištění odpadů svislých v jednom podlaží DN do 200</t>
  </si>
  <si>
    <t>669090668</t>
  </si>
  <si>
    <t>75</t>
  </si>
  <si>
    <t>998721121</t>
  </si>
  <si>
    <t>Přesun hmot tonážní pro vnitřní kanalizaci ruční v objektech v do 6 m</t>
  </si>
  <si>
    <t>240775160</t>
  </si>
  <si>
    <t>76</t>
  </si>
  <si>
    <t>998721192</t>
  </si>
  <si>
    <t>Příplatek k přesunu hmot tonážní 721 za zvětšený přesun do 100 m</t>
  </si>
  <si>
    <t>1045386853</t>
  </si>
  <si>
    <t>722</t>
  </si>
  <si>
    <t>Zdravotechnika - vnitřní vodovod</t>
  </si>
  <si>
    <t>77</t>
  </si>
  <si>
    <t>722130801</t>
  </si>
  <si>
    <t>Demontáž potrubí ocelové pozinkované závitové DN do 25</t>
  </si>
  <si>
    <t>1995072473</t>
  </si>
  <si>
    <t>78</t>
  </si>
  <si>
    <t>722174002</t>
  </si>
  <si>
    <t>Potrubí vodovodní plastové PPR svar polyfúze PN 16 D 20x2,8 mm</t>
  </si>
  <si>
    <t>-1462534185</t>
  </si>
  <si>
    <t>koupelna, vana, umyvadlo</t>
  </si>
  <si>
    <t>10+2</t>
  </si>
  <si>
    <t>79</t>
  </si>
  <si>
    <t>722174003</t>
  </si>
  <si>
    <t>Potrubí vodovodní plastové PPR svar polyfúze PN 16 D 25x3,5 mm</t>
  </si>
  <si>
    <t>1359192031</t>
  </si>
  <si>
    <t>80</t>
  </si>
  <si>
    <t>722179191</t>
  </si>
  <si>
    <t>Příplatek k rozvodu vody z plastů za malý rozsah prací na zakázce do 20 m</t>
  </si>
  <si>
    <t>soubor</t>
  </si>
  <si>
    <t>-1498872129</t>
  </si>
  <si>
    <t>81</t>
  </si>
  <si>
    <t>722179192</t>
  </si>
  <si>
    <t>Příplatek k rozvodu vody z plastů za potrubí do D 32 mm do 15 svarů</t>
  </si>
  <si>
    <t>712465022</t>
  </si>
  <si>
    <t>82</t>
  </si>
  <si>
    <t>722181212</t>
  </si>
  <si>
    <t>Ochrana vodovodního potrubí přilepenými termoizolačními trubicemi z PE tl do 6 mm DN přes 22 do 32 mm</t>
  </si>
  <si>
    <t>1032696439</t>
  </si>
  <si>
    <t>83</t>
  </si>
  <si>
    <t>722190401</t>
  </si>
  <si>
    <t>Vyvedení a upevnění výpustku DN do 25</t>
  </si>
  <si>
    <t>1050593581</t>
  </si>
  <si>
    <t>dřez,WC,umyvadlo,vana, myčka, pračka</t>
  </si>
  <si>
    <t>2+1+2+2+1+1</t>
  </si>
  <si>
    <t>84</t>
  </si>
  <si>
    <t>722190901</t>
  </si>
  <si>
    <t>Uzavření nebo otevření vodovodního potrubí při opravách</t>
  </si>
  <si>
    <t>-1160695190</t>
  </si>
  <si>
    <t>85</t>
  </si>
  <si>
    <t>722220151</t>
  </si>
  <si>
    <t>Nástěnka závitová plastová PPR PN 20 DN 16 x G 1/2"</t>
  </si>
  <si>
    <t>480699747</t>
  </si>
  <si>
    <t>WC,pračka,myčka,umyvadlo,dřez</t>
  </si>
  <si>
    <t>1+1+1+2+2</t>
  </si>
  <si>
    <t>86</t>
  </si>
  <si>
    <t>722220161</t>
  </si>
  <si>
    <t>Nástěnný komplet plastový PPR PN 20 DN 20 x G 1/2"</t>
  </si>
  <si>
    <t>-2002290015</t>
  </si>
  <si>
    <t>87</t>
  </si>
  <si>
    <t>722220861</t>
  </si>
  <si>
    <t>Demontáž armatur závitových se dvěma závity G do 3/4</t>
  </si>
  <si>
    <t>1648600104</t>
  </si>
  <si>
    <t>rohový ventil WC, umyvadlo, kuchyně</t>
  </si>
  <si>
    <t>1+2+2</t>
  </si>
  <si>
    <t>88</t>
  </si>
  <si>
    <t>722220872</t>
  </si>
  <si>
    <t>Demontáž armatur závitových se dvěma závity a šroubením G přes 3/8 do 3/4</t>
  </si>
  <si>
    <t>-1647203317</t>
  </si>
  <si>
    <t>sporák</t>
  </si>
  <si>
    <t>89</t>
  </si>
  <si>
    <t>722232221</t>
  </si>
  <si>
    <t>Kohout kulový rohový G 1/2" PN 42 do 185°C plnoprůtokový s 2x vnějším závitem</t>
  </si>
  <si>
    <t>-1504404668</t>
  </si>
  <si>
    <t>dřez, umyvadlo, WC, kotel</t>
  </si>
  <si>
    <t>2+2+1+2</t>
  </si>
  <si>
    <t>90</t>
  </si>
  <si>
    <t>722239101</t>
  </si>
  <si>
    <t>Montáž armatur vodovodních se dvěma závity G 1/2"</t>
  </si>
  <si>
    <t>-267833453</t>
  </si>
  <si>
    <t>hadice k umyvadlu, dřez, WC</t>
  </si>
  <si>
    <t>2+2+1</t>
  </si>
  <si>
    <t>91</t>
  </si>
  <si>
    <t>55190006</t>
  </si>
  <si>
    <t>hadice flexibilní sanitární 3/8"  délka 400 mm bal. 2 kus</t>
  </si>
  <si>
    <t>163846984</t>
  </si>
  <si>
    <t>92</t>
  </si>
  <si>
    <t>722290234</t>
  </si>
  <si>
    <t>Proplach a dezinfekce vodovodního potrubí DN do 80</t>
  </si>
  <si>
    <t>1635152210</t>
  </si>
  <si>
    <t>93</t>
  </si>
  <si>
    <t>722290246</t>
  </si>
  <si>
    <t>Zkouška těsnosti vodovodního potrubí plastového DN do 40</t>
  </si>
  <si>
    <t>154643341</t>
  </si>
  <si>
    <t>94</t>
  </si>
  <si>
    <t>998722121</t>
  </si>
  <si>
    <t>Přesun hmot tonážní pro vnitřní vodovod ruční v objektech v do 6 m</t>
  </si>
  <si>
    <t>-714019119</t>
  </si>
  <si>
    <t>95</t>
  </si>
  <si>
    <t>998722192</t>
  </si>
  <si>
    <t>Příplatek k přesunu hmot tonážní 722 za zvětšený přesun do 100 m</t>
  </si>
  <si>
    <t>1325814907</t>
  </si>
  <si>
    <t>723</t>
  </si>
  <si>
    <t>Zdravotechnika - vnitřní plynovod</t>
  </si>
  <si>
    <t>96</t>
  </si>
  <si>
    <t>723120805</t>
  </si>
  <si>
    <t>Demontáž potrubí ocelové závitové svařované DN od 25 do 50</t>
  </si>
  <si>
    <t>-1964353350</t>
  </si>
  <si>
    <t>od sporáku</t>
  </si>
  <si>
    <t>od plynoměru ke kotli</t>
  </si>
  <si>
    <t>97</t>
  </si>
  <si>
    <t>723181013</t>
  </si>
  <si>
    <t>Potrubí měděné polotvrdé spojované lisováním D 22x1 mm</t>
  </si>
  <si>
    <t>1431876264</t>
  </si>
  <si>
    <t>ke kotli</t>
  </si>
  <si>
    <t>98</t>
  </si>
  <si>
    <t>723231164</t>
  </si>
  <si>
    <t>Kohout kulový přímý G 1" PN 42 do 185°C plnoprůtokový vnitřní závit těžká řada</t>
  </si>
  <si>
    <t>1219120740</t>
  </si>
  <si>
    <t>99</t>
  </si>
  <si>
    <t>998723121</t>
  </si>
  <si>
    <t>Přesun hmot tonážní pro vnitřní plynovod ruční v objektech v do 6 m</t>
  </si>
  <si>
    <t>872537513</t>
  </si>
  <si>
    <t>100</t>
  </si>
  <si>
    <t>998723192</t>
  </si>
  <si>
    <t>Příplatek k přesunu hmot tonážní 723 za zvětšený přesun do 100 m</t>
  </si>
  <si>
    <t>-1867858666</t>
  </si>
  <si>
    <t>725</t>
  </si>
  <si>
    <t>Zdravotechnika - zařizovací předměty</t>
  </si>
  <si>
    <t>101</t>
  </si>
  <si>
    <t>725-1</t>
  </si>
  <si>
    <t xml:space="preserve">D+M dvojháčku na ručníky </t>
  </si>
  <si>
    <t>-1430075057</t>
  </si>
  <si>
    <t>102</t>
  </si>
  <si>
    <t>725110814</t>
  </si>
  <si>
    <t>Demontáž klozetu Kombi</t>
  </si>
  <si>
    <t>-1021061326</t>
  </si>
  <si>
    <t>103</t>
  </si>
  <si>
    <t>725119122</t>
  </si>
  <si>
    <t>Montáž klozetových mís kombi</t>
  </si>
  <si>
    <t>-55553753</t>
  </si>
  <si>
    <t>104</t>
  </si>
  <si>
    <t>H8257260002413</t>
  </si>
  <si>
    <t>Wc kombi komplet stojící Jika Lyra Plus bílá zadní odpad H8257260002413</t>
  </si>
  <si>
    <t>1636346630</t>
  </si>
  <si>
    <t>105</t>
  </si>
  <si>
    <t>725119131</t>
  </si>
  <si>
    <t>Montáž klozetových sedátek standardních</t>
  </si>
  <si>
    <t>762045477</t>
  </si>
  <si>
    <t>106</t>
  </si>
  <si>
    <t>T352801</t>
  </si>
  <si>
    <t>WC prkénko Ideal Standard Tesi plast bílá T352801</t>
  </si>
  <si>
    <t>-272533262</t>
  </si>
  <si>
    <t>107</t>
  </si>
  <si>
    <t>725210821</t>
  </si>
  <si>
    <t>Demontáž umyvadel bez výtokových armatur</t>
  </si>
  <si>
    <t>236194724</t>
  </si>
  <si>
    <t>108</t>
  </si>
  <si>
    <t>725219102</t>
  </si>
  <si>
    <t>Montáž umyvadla připevněného na šrouby do zdiva</t>
  </si>
  <si>
    <t>765762023</t>
  </si>
  <si>
    <t>109</t>
  </si>
  <si>
    <t>6000870514</t>
  </si>
  <si>
    <t>Umyvadlo Laufen Pro S 600×485 mm s otvorem H8109630001041</t>
  </si>
  <si>
    <t>1554486670</t>
  </si>
  <si>
    <t>110</t>
  </si>
  <si>
    <t>725220841</t>
  </si>
  <si>
    <t>Demontáž van ocelová rohová</t>
  </si>
  <si>
    <t>-1678813943</t>
  </si>
  <si>
    <t>111</t>
  </si>
  <si>
    <t>725229103</t>
  </si>
  <si>
    <t>Montáž vany se zápachovou uzávěrkou akrylátových</t>
  </si>
  <si>
    <t>-1667948443</t>
  </si>
  <si>
    <t>112</t>
  </si>
  <si>
    <t>XWP1670000</t>
  </si>
  <si>
    <t>Obdélníková vana Kolo Rekord 170x70 cm akrylát levá i pravá XWP1670000</t>
  </si>
  <si>
    <t>1803040553</t>
  </si>
  <si>
    <t>113</t>
  </si>
  <si>
    <t>55166003</t>
  </si>
  <si>
    <t>souprava přepadová k vaně odpad DN 40/50 se zápachovou uzávěrkou 6/4"</t>
  </si>
  <si>
    <t>sada</t>
  </si>
  <si>
    <t>-844646046</t>
  </si>
  <si>
    <t>114</t>
  </si>
  <si>
    <t>725291653</t>
  </si>
  <si>
    <t>Montáž zásobníku toaletních papírů - Držák toaletního papíru</t>
  </si>
  <si>
    <t>2022272160</t>
  </si>
  <si>
    <t>115</t>
  </si>
  <si>
    <t>55431091</t>
  </si>
  <si>
    <t>Držák - zásobník toaletních papírů chrom</t>
  </si>
  <si>
    <t>-813335097</t>
  </si>
  <si>
    <t>116</t>
  </si>
  <si>
    <t>725610810</t>
  </si>
  <si>
    <t>Demontáž sporáků plynových</t>
  </si>
  <si>
    <t>288174652</t>
  </si>
  <si>
    <t>117</t>
  </si>
  <si>
    <t>725752811</t>
  </si>
  <si>
    <t>Demontáž armatur laboratorních plynovodních výpustek</t>
  </si>
  <si>
    <t>1794881205</t>
  </si>
  <si>
    <t>118</t>
  </si>
  <si>
    <t>725810811</t>
  </si>
  <si>
    <t>Demontáž ventilů výtokových nástěnných</t>
  </si>
  <si>
    <t>-1816582279</t>
  </si>
  <si>
    <t>119</t>
  </si>
  <si>
    <t>725813112</t>
  </si>
  <si>
    <t>Ventil rohový pračkový G 3/4"</t>
  </si>
  <si>
    <t>-92813954</t>
  </si>
  <si>
    <t>pračka+myčka</t>
  </si>
  <si>
    <t>120</t>
  </si>
  <si>
    <t>725820801</t>
  </si>
  <si>
    <t>Demontáž baterie nástěnné do G 3 / 4</t>
  </si>
  <si>
    <t>993030830</t>
  </si>
  <si>
    <t>vana+umyvadlo</t>
  </si>
  <si>
    <t>121</t>
  </si>
  <si>
    <t>725820802</t>
  </si>
  <si>
    <t>Demontáž baterie stojánkové do jednoho otvoru</t>
  </si>
  <si>
    <t>1281149842</t>
  </si>
  <si>
    <t>dřez</t>
  </si>
  <si>
    <t>122</t>
  </si>
  <si>
    <t>725829131</t>
  </si>
  <si>
    <t>Montáž baterie umyvadlové stojánkové G 1/2" ostatní typ</t>
  </si>
  <si>
    <t>445602844</t>
  </si>
  <si>
    <t>123</t>
  </si>
  <si>
    <t>6000075172</t>
  </si>
  <si>
    <t>Baterie umyvadlová stojánková Novaservis Titania Simply 90203,0 chrom s výpustí</t>
  </si>
  <si>
    <t>-1905366088</t>
  </si>
  <si>
    <t>124</t>
  </si>
  <si>
    <t>725839202</t>
  </si>
  <si>
    <t>Montáž baterie kombinované podomítkové pro vanu a sprchu ostatní typ</t>
  </si>
  <si>
    <t>1993512761</t>
  </si>
  <si>
    <t>125</t>
  </si>
  <si>
    <t>902200</t>
  </si>
  <si>
    <t>Vanová baterie Novaservis Titania Cosmos se sprchovým setem 150 mm chrom 90220,0</t>
  </si>
  <si>
    <t>-97821987</t>
  </si>
  <si>
    <t>126</t>
  </si>
  <si>
    <t>725859101</t>
  </si>
  <si>
    <t>Montáž ventilů odpadních do DN 32 pro zařizovací předměty</t>
  </si>
  <si>
    <t>-626409019</t>
  </si>
  <si>
    <t>127</t>
  </si>
  <si>
    <t>05440</t>
  </si>
  <si>
    <t>Pračkový ventil Schell Comfort 3/4" horní ovládání CR 05440</t>
  </si>
  <si>
    <t>-1665361059</t>
  </si>
  <si>
    <t>128</t>
  </si>
  <si>
    <t>725860812</t>
  </si>
  <si>
    <t>Demontáž uzávěrů zápachu dvojitých</t>
  </si>
  <si>
    <t>-1902893889</t>
  </si>
  <si>
    <t>dřez+umyvadlo+vana</t>
  </si>
  <si>
    <t>129</t>
  </si>
  <si>
    <t>725869101</t>
  </si>
  <si>
    <t>Montáž zápachových uzávěrek umyvadlových do DN 40</t>
  </si>
  <si>
    <t>-1351226352</t>
  </si>
  <si>
    <t>130</t>
  </si>
  <si>
    <t>SIFMLUX</t>
  </si>
  <si>
    <t>Sifon umyvadlový Optima  5/4 CR SIFMLUX</t>
  </si>
  <si>
    <t>-800181663</t>
  </si>
  <si>
    <t>131</t>
  </si>
  <si>
    <t>725869214</t>
  </si>
  <si>
    <t>Montáž zápachových uzávěrek dřezových dvoudílných DN 50</t>
  </si>
  <si>
    <t>1727675451</t>
  </si>
  <si>
    <t>132</t>
  </si>
  <si>
    <t>55161120</t>
  </si>
  <si>
    <t>uzávěrka zápachová dvoudřezová s přípojkou pro myčku a pračku DN 50</t>
  </si>
  <si>
    <t>905325396</t>
  </si>
  <si>
    <t>133</t>
  </si>
  <si>
    <t>998725121</t>
  </si>
  <si>
    <t>Přesun hmot tonážní pro zařizovací předměty ruční v objektech v do 6 m</t>
  </si>
  <si>
    <t>-228399324</t>
  </si>
  <si>
    <t>134</t>
  </si>
  <si>
    <t>998725192</t>
  </si>
  <si>
    <t>Příplatek k přesunu hmot tonážní 725 za zvětšený přesun do 100 m</t>
  </si>
  <si>
    <t>1215802843</t>
  </si>
  <si>
    <t>731</t>
  </si>
  <si>
    <t>Ústřední vytápění - kotelny</t>
  </si>
  <si>
    <t>135</t>
  </si>
  <si>
    <t>731200823</t>
  </si>
  <si>
    <t>Demontáž kotle ocelového na plynná nebo kapalná paliva výkon do 25 kW</t>
  </si>
  <si>
    <t>1757914260</t>
  </si>
  <si>
    <t>136</t>
  </si>
  <si>
    <t>731244306</t>
  </si>
  <si>
    <t>Kotel ocelový závěsný na plyn kondenzační o výkonu 3,3-25,2 kW s integrovaným zásobníkem TV</t>
  </si>
  <si>
    <t>-1366582538</t>
  </si>
  <si>
    <t>137</t>
  </si>
  <si>
    <t>731391812</t>
  </si>
  <si>
    <t>Vypuštění vody z kotle samospádem pl kotle přes 5 do 10 m2</t>
  </si>
  <si>
    <t>618578294</t>
  </si>
  <si>
    <t>138</t>
  </si>
  <si>
    <t>731810401</t>
  </si>
  <si>
    <t>Nucený odtah spalin dvoutrubkový pro kondenzační kotel vodorovný 80 mm přívod vzduchu přes stěnu</t>
  </si>
  <si>
    <t>1428020803</t>
  </si>
  <si>
    <t>139</t>
  </si>
  <si>
    <t>1900453161</t>
  </si>
  <si>
    <t>140</t>
  </si>
  <si>
    <t>731810441</t>
  </si>
  <si>
    <t>Prodloužení odděleného potrubí pro kondenzační kotel průměru 80 mm</t>
  </si>
  <si>
    <t>298628023</t>
  </si>
  <si>
    <t>141</t>
  </si>
  <si>
    <t>953845118</t>
  </si>
  <si>
    <t>Vyvložkování stávajícího svislého kouřovodu nerezovými vložkami pevnými D přes 130 do 160 mm v 3 m</t>
  </si>
  <si>
    <t>1185251455</t>
  </si>
  <si>
    <t>142</t>
  </si>
  <si>
    <t>953845123</t>
  </si>
  <si>
    <t>Příplatek k vyvložkování komínového průduchu nerezovými vložkami pevnými D přes 130 do 160 mm ZKD 1 m výšky</t>
  </si>
  <si>
    <t>1087062756</t>
  </si>
  <si>
    <t>143</t>
  </si>
  <si>
    <t>998731121</t>
  </si>
  <si>
    <t>Přesun hmot tonážní pro kotelny ruční v objektech v do 6 m</t>
  </si>
  <si>
    <t>1792168145</t>
  </si>
  <si>
    <t>144</t>
  </si>
  <si>
    <t>998731193</t>
  </si>
  <si>
    <t>Příplatek k přesunu hmot tonážní 731 za zvětšený přesun do 500 m</t>
  </si>
  <si>
    <t>559822487</t>
  </si>
  <si>
    <t>733</t>
  </si>
  <si>
    <t>Ústřední vytápění - rozvodné potrubí</t>
  </si>
  <si>
    <t>145</t>
  </si>
  <si>
    <t>733120815</t>
  </si>
  <si>
    <t>Demontáž potrubí ocelového hladkého D do 38</t>
  </si>
  <si>
    <t>117948170</t>
  </si>
  <si>
    <t>pokoj 1.3</t>
  </si>
  <si>
    <t>2+2+10+3</t>
  </si>
  <si>
    <t>4+7+4+4+8</t>
  </si>
  <si>
    <t>2+11+3+4</t>
  </si>
  <si>
    <t>2+2+2</t>
  </si>
  <si>
    <t>146</t>
  </si>
  <si>
    <t>733191111</t>
  </si>
  <si>
    <t>Manžeta prostupová pro ocelové potrubí DN do 20</t>
  </si>
  <si>
    <t>2134448219</t>
  </si>
  <si>
    <t>147</t>
  </si>
  <si>
    <t>733222202</t>
  </si>
  <si>
    <t>Potrubí měděné polotvrdé spojované tvrdým pájením D 15x1 mm</t>
  </si>
  <si>
    <t>1168967065</t>
  </si>
  <si>
    <t>14+8+12</t>
  </si>
  <si>
    <t>148</t>
  </si>
  <si>
    <t>733222203</t>
  </si>
  <si>
    <t>Potrubí měděné polotvrdé spojované tvrdým pájením D 18x1 mm</t>
  </si>
  <si>
    <t>2051196920</t>
  </si>
  <si>
    <t>15+8+16</t>
  </si>
  <si>
    <t>149</t>
  </si>
  <si>
    <t>733224203</t>
  </si>
  <si>
    <t>Příplatek k potrubí měděnému za potrubí vedené v kotelnách nebo strojovnách D 18x1 mm</t>
  </si>
  <si>
    <t>657886786</t>
  </si>
  <si>
    <t>150</t>
  </si>
  <si>
    <t>733291101</t>
  </si>
  <si>
    <t>Zkouška těsnosti potrubí měděné D do 35x1,5</t>
  </si>
  <si>
    <t>-1193999202</t>
  </si>
  <si>
    <t>34+39</t>
  </si>
  <si>
    <t>151</t>
  </si>
  <si>
    <t>733390304</t>
  </si>
  <si>
    <t>Napuštění potrubí primárního okruhu tepelného čerpadla D 32x3,0 mm nemrznoucí směsí</t>
  </si>
  <si>
    <t>1152541651</t>
  </si>
  <si>
    <t>152</t>
  </si>
  <si>
    <t>733811231</t>
  </si>
  <si>
    <t>Ochrana potrubí ústředního vytápění termoizolačními trubicemi z PE tl přes 9 do 13 mm DN do 22 mm</t>
  </si>
  <si>
    <t>683283375</t>
  </si>
  <si>
    <t>153</t>
  </si>
  <si>
    <t>998733121</t>
  </si>
  <si>
    <t>Přesun hmot tonážní pro rozvody potrubí ruční v objektech v do 6 m</t>
  </si>
  <si>
    <t>-306540694</t>
  </si>
  <si>
    <t>154</t>
  </si>
  <si>
    <t>998733193</t>
  </si>
  <si>
    <t>Příplatek k přesunu hmot tonážnímu pro rozvody potrubí za zvětšený přesun do 500 m</t>
  </si>
  <si>
    <t>-664950096</t>
  </si>
  <si>
    <t>734</t>
  </si>
  <si>
    <t>Ústřední vytápění - armatury</t>
  </si>
  <si>
    <t>155</t>
  </si>
  <si>
    <t>7342216R</t>
  </si>
  <si>
    <t xml:space="preserve">Termostatická hlavice kapalinová PN 10 do 110°C otopných těles </t>
  </si>
  <si>
    <t>1369787893</t>
  </si>
  <si>
    <t>156</t>
  </si>
  <si>
    <t>734261406</t>
  </si>
  <si>
    <t>Armatura připojovací přímá G 1/2x18 PN 10 do 110°C radiátorů typu VK</t>
  </si>
  <si>
    <t>1361211839</t>
  </si>
  <si>
    <t>157</t>
  </si>
  <si>
    <t>734261734</t>
  </si>
  <si>
    <t>Šroubení regulační radiátorové přímé G 1/2x16 bez vypouštění pro adaptér</t>
  </si>
  <si>
    <t>-1229017980</t>
  </si>
  <si>
    <t>158</t>
  </si>
  <si>
    <t>734291124</t>
  </si>
  <si>
    <t>Kohout plnící a vypouštěcí G 3/4 PN 10 do 90°C závitový</t>
  </si>
  <si>
    <t>1336320014</t>
  </si>
  <si>
    <t>159</t>
  </si>
  <si>
    <t>734291273</t>
  </si>
  <si>
    <t>Filtr závitový pro topné a chladicí systémy přímý G 3/4 PN 30 do 110°C s vnitřními závity a integrovaným magnetem</t>
  </si>
  <si>
    <t>1618254478</t>
  </si>
  <si>
    <t>160</t>
  </si>
  <si>
    <t>998734121</t>
  </si>
  <si>
    <t>Přesun hmot tonážní pro armatury ruční v objektech v do 6 m</t>
  </si>
  <si>
    <t>1205846687</t>
  </si>
  <si>
    <t>161</t>
  </si>
  <si>
    <t>998734193</t>
  </si>
  <si>
    <t>Příplatek k přesunu hmot tonážnímu pro armatury za zvětšený přesun do 500 m</t>
  </si>
  <si>
    <t>-1133776977</t>
  </si>
  <si>
    <t>735</t>
  </si>
  <si>
    <t>Ústřední vytápění - otopná tělesa</t>
  </si>
  <si>
    <t>162</t>
  </si>
  <si>
    <t>734419111R</t>
  </si>
  <si>
    <t>Demontáž a zpětná montáž indikátoru topných nákladů</t>
  </si>
  <si>
    <t>-1092063458</t>
  </si>
  <si>
    <t>pokoj+pokoj+koupelna+chodba</t>
  </si>
  <si>
    <t>1+1+1+2</t>
  </si>
  <si>
    <t>163</t>
  </si>
  <si>
    <t>735000912</t>
  </si>
  <si>
    <t>Vyregulování ventilu nebo kohoutu dvojregulačního s termostatickým ovládáním</t>
  </si>
  <si>
    <t>792983489</t>
  </si>
  <si>
    <t>pokoj+pokoj+chodba+koupelna</t>
  </si>
  <si>
    <t>1+1+2+1</t>
  </si>
  <si>
    <t>164</t>
  </si>
  <si>
    <t>735-1</t>
  </si>
  <si>
    <t>Zamražení potrubí při demontáži a zpětné montáži otopných těles</t>
  </si>
  <si>
    <t>2064169974</t>
  </si>
  <si>
    <t>1+1+1+1</t>
  </si>
  <si>
    <t>165</t>
  </si>
  <si>
    <t>735111810</t>
  </si>
  <si>
    <t>Demontáž otopného tělesa litinového článkového</t>
  </si>
  <si>
    <t>-959022198</t>
  </si>
  <si>
    <t>0,35*8</t>
  </si>
  <si>
    <t>0,35*9</t>
  </si>
  <si>
    <t>166</t>
  </si>
  <si>
    <t>735151822</t>
  </si>
  <si>
    <t>Demontáž otopného tělesa panelového dvouřadého dl přes 1500 do 2820 mm</t>
  </si>
  <si>
    <t>1592252195</t>
  </si>
  <si>
    <t>167</t>
  </si>
  <si>
    <t>735151832</t>
  </si>
  <si>
    <t>Demontáž otopného tělesa panelového třířadého dl přes 1500 do 2820 mm</t>
  </si>
  <si>
    <t>-1689665485</t>
  </si>
  <si>
    <t>168</t>
  </si>
  <si>
    <t>735159230</t>
  </si>
  <si>
    <t>Montáž otopných těles panelových dvouřadých dl přes 1500 do 1980 mm</t>
  </si>
  <si>
    <t>-960103732</t>
  </si>
  <si>
    <t xml:space="preserve">chodba </t>
  </si>
  <si>
    <t>169</t>
  </si>
  <si>
    <t>48457243</t>
  </si>
  <si>
    <t>těleso otopné panelové 2 deskové 1 přídavná přestupní plocha v 500mm dl 1600mm 1787W</t>
  </si>
  <si>
    <t>-2103096963</t>
  </si>
  <si>
    <t>170</t>
  </si>
  <si>
    <t>48457239</t>
  </si>
  <si>
    <t>těleso otopné panelové 2 deskové 1 přídavná přestupní plocha v 500mm dl 1200mm 1340W</t>
  </si>
  <si>
    <t>97838674</t>
  </si>
  <si>
    <t>chodba pod okno</t>
  </si>
  <si>
    <t>171</t>
  </si>
  <si>
    <t>48457191</t>
  </si>
  <si>
    <t>těleso otopné panelové 2 deskové 1 přídavná přestupní plocha v 900mm dl 1100mm 1929W</t>
  </si>
  <si>
    <t>-1922082348</t>
  </si>
  <si>
    <t>chodba mezi koupelnu a vchod</t>
  </si>
  <si>
    <t>172</t>
  </si>
  <si>
    <t>735159330</t>
  </si>
  <si>
    <t>Montáž otopných těles panelových třířadých dl přes 1500 do 1980 mm</t>
  </si>
  <si>
    <t>1906099007</t>
  </si>
  <si>
    <t>173</t>
  </si>
  <si>
    <t>48457259</t>
  </si>
  <si>
    <t>těleso otopné panelové 2 deskové 2 přídavné přestupní plochy v 500mm dl 1600mm 2323W</t>
  </si>
  <si>
    <t>-118544301</t>
  </si>
  <si>
    <t>174</t>
  </si>
  <si>
    <t>735164511</t>
  </si>
  <si>
    <t>Montáž otopného tělesa trubkového na stěnu výšky tělesa do 1500 mm</t>
  </si>
  <si>
    <t>-14167818</t>
  </si>
  <si>
    <t>koupelna nalevo od dveří</t>
  </si>
  <si>
    <t>175</t>
  </si>
  <si>
    <t>KRD.KLC1220600010</t>
  </si>
  <si>
    <t>KORALUX LINEAR CLASSIC 1220/0600</t>
  </si>
  <si>
    <t>714550866</t>
  </si>
  <si>
    <t>176</t>
  </si>
  <si>
    <t>40541011R</t>
  </si>
  <si>
    <t>REGULATOR TEPLOTY</t>
  </si>
  <si>
    <t>-469667200</t>
  </si>
  <si>
    <t>177</t>
  </si>
  <si>
    <t>735191905</t>
  </si>
  <si>
    <t>Odvzdušnění otopných těles</t>
  </si>
  <si>
    <t>-1037973310</t>
  </si>
  <si>
    <t>178</t>
  </si>
  <si>
    <t>735191910</t>
  </si>
  <si>
    <t>Napuštění vody do otopných těles</t>
  </si>
  <si>
    <t>-726315284</t>
  </si>
  <si>
    <t>0,90*1,10</t>
  </si>
  <si>
    <t>1,20*0,500</t>
  </si>
  <si>
    <t>1,6*0,500</t>
  </si>
  <si>
    <t>1,22*0,600</t>
  </si>
  <si>
    <t>179</t>
  </si>
  <si>
    <t>735494811</t>
  </si>
  <si>
    <t>Vypuštění vody z otopných těles</t>
  </si>
  <si>
    <t>-1014531779</t>
  </si>
  <si>
    <t>180</t>
  </si>
  <si>
    <t>736130252</t>
  </si>
  <si>
    <t>Montáž podlahového vytápění elektrického instalace a napojení termostatu na zeď</t>
  </si>
  <si>
    <t>603019358</t>
  </si>
  <si>
    <t>181</t>
  </si>
  <si>
    <t>40562411r</t>
  </si>
  <si>
    <t>prostorový tregulátor - kompatibilní s plynovým kotlem</t>
  </si>
  <si>
    <t>220323308</t>
  </si>
  <si>
    <t>182</t>
  </si>
  <si>
    <t>998735121</t>
  </si>
  <si>
    <t>Přesun hmot tonážní pro otopná tělesa ruční v objektech v do 6 m</t>
  </si>
  <si>
    <t>750399684</t>
  </si>
  <si>
    <t>183</t>
  </si>
  <si>
    <t>998735193</t>
  </si>
  <si>
    <t>Příplatek k přesunu hmot tonážní 735 za zvětšený přesun do 500 m</t>
  </si>
  <si>
    <t>1958842458</t>
  </si>
  <si>
    <t>741</t>
  </si>
  <si>
    <t>Elektroinstalace - silnoproud</t>
  </si>
  <si>
    <t>184</t>
  </si>
  <si>
    <t>741110512</t>
  </si>
  <si>
    <t>Montáž lišta a kanálek vkládací šířky přes 60 do 120 mm s víčkem</t>
  </si>
  <si>
    <t>-607818434</t>
  </si>
  <si>
    <t>185</t>
  </si>
  <si>
    <t>34571216</t>
  </si>
  <si>
    <t>kanál elektroinstalační hranatý PVC 100x40mm</t>
  </si>
  <si>
    <t>1084478745</t>
  </si>
  <si>
    <t>10*1,05 'Přepočtené koeficientem množství</t>
  </si>
  <si>
    <t>186</t>
  </si>
  <si>
    <t>741112001</t>
  </si>
  <si>
    <t>Montáž krabice zapuštěná plastová kruhová</t>
  </si>
  <si>
    <t>-1915982246</t>
  </si>
  <si>
    <t>187</t>
  </si>
  <si>
    <t>34571521</t>
  </si>
  <si>
    <t>krabice pod omítku PVC odbočná kruhová D 70mm s víčkem a svorkovnicí</t>
  </si>
  <si>
    <t>-1197647903</t>
  </si>
  <si>
    <t>188</t>
  </si>
  <si>
    <t>741112061</t>
  </si>
  <si>
    <t>Montáž krabice přístrojová zapuštěná plastová kruhová</t>
  </si>
  <si>
    <t>-915098502</t>
  </si>
  <si>
    <t>189</t>
  </si>
  <si>
    <t>34571450</t>
  </si>
  <si>
    <t>krabice pod omítku PVC přístrojová kruhová D 70mm</t>
  </si>
  <si>
    <t>2056392902</t>
  </si>
  <si>
    <t>190</t>
  </si>
  <si>
    <t>741122005</t>
  </si>
  <si>
    <t>Montáž kabel Cu bez ukončení uložený pod omítku plný plochý 3x1 až 2,5 mm2 (např. CYKYLo)</t>
  </si>
  <si>
    <t>858195797</t>
  </si>
  <si>
    <t>125+138</t>
  </si>
  <si>
    <t>191</t>
  </si>
  <si>
    <t>34109513</t>
  </si>
  <si>
    <t>kabel instalační plochý jádro Cu plné izolace PVC plášť PVC 450/750V (CYKYLo) 3x1,5mm2</t>
  </si>
  <si>
    <t>-27918369</t>
  </si>
  <si>
    <t>Světelný okruh 1</t>
  </si>
  <si>
    <t>20+8+12+12</t>
  </si>
  <si>
    <t>světelný okruh 2</t>
  </si>
  <si>
    <t>125*1,2 'Přepočtené koeficientem množství</t>
  </si>
  <si>
    <t>192</t>
  </si>
  <si>
    <t>34109517</t>
  </si>
  <si>
    <t>kabel instalační plochý jádro Cu plné izolace PVC plášť PVC 450/750V (CYKYLo) 3x2,5mm2</t>
  </si>
  <si>
    <t>-1772888834</t>
  </si>
  <si>
    <t>ZÁSUVKY</t>
  </si>
  <si>
    <t>samostaný přívod pračka</t>
  </si>
  <si>
    <t>samostaný přívod kuchyně dvojzásuvka</t>
  </si>
  <si>
    <t>samostatný přívod myčka</t>
  </si>
  <si>
    <t>zásuvkový okruh 1</t>
  </si>
  <si>
    <t>koupelna s ventilátorem</t>
  </si>
  <si>
    <t>zásuvkový okruh 2</t>
  </si>
  <si>
    <t>zásuvkový okruh 3</t>
  </si>
  <si>
    <t>138*1,2 'Přepočtené koeficientem množství</t>
  </si>
  <si>
    <t>193</t>
  </si>
  <si>
    <t>741122031</t>
  </si>
  <si>
    <t>Montáž kabel Cu bez ukončení uložený pod omítku plný kulatý 5x1,5 až 2,5 mm2 (např. CYKY)</t>
  </si>
  <si>
    <t>-274318220</t>
  </si>
  <si>
    <t>194</t>
  </si>
  <si>
    <t>34111094</t>
  </si>
  <si>
    <t>kabel instalační jádro Cu plné izolace PVC plášť PVC 450/750V (CYKY) 5x2,5mm2</t>
  </si>
  <si>
    <t>-2022687968</t>
  </si>
  <si>
    <t>12*1,2 'Přepočtené koeficientem množství</t>
  </si>
  <si>
    <t>195</t>
  </si>
  <si>
    <t>741122143</t>
  </si>
  <si>
    <t>Montáž kabel Cu plný kulatý žíla 5x4 až 6 mm2 zatažený v trubkách (např. CYKY)</t>
  </si>
  <si>
    <t>332961153</t>
  </si>
  <si>
    <t>přívod od elektroměru k bytovému rozvaděči</t>
  </si>
  <si>
    <t>196</t>
  </si>
  <si>
    <t>34111100</t>
  </si>
  <si>
    <t>kabel instalační jádro Cu plné izolace PVC plášť PVC 450/750V (CYKY) 5x6mm2</t>
  </si>
  <si>
    <t>55580388</t>
  </si>
  <si>
    <t>10*1,2 'Přepočtené koeficientem množství</t>
  </si>
  <si>
    <t>197</t>
  </si>
  <si>
    <t>741130001</t>
  </si>
  <si>
    <t>Ukončení vodič izolovaný do 2,5 mm2 v rozváděči nebo na přístroji</t>
  </si>
  <si>
    <t>1918545532</t>
  </si>
  <si>
    <t>198</t>
  </si>
  <si>
    <t>741130004</t>
  </si>
  <si>
    <t>Ukončení vodič izolovaný do 6 mm2 v rozváděči nebo na přístroji</t>
  </si>
  <si>
    <t>-2088673349</t>
  </si>
  <si>
    <t>199</t>
  </si>
  <si>
    <t>741130021</t>
  </si>
  <si>
    <t>Ukončení vodič izolovaný do 2,5 mm2 na svorkovnici</t>
  </si>
  <si>
    <t>-130932320</t>
  </si>
  <si>
    <t>200</t>
  </si>
  <si>
    <t>741-2</t>
  </si>
  <si>
    <t>Demontáž původních rozvodů elektro</t>
  </si>
  <si>
    <t>kompl.</t>
  </si>
  <si>
    <t>61195526</t>
  </si>
  <si>
    <t>jenom nutné rozvody</t>
  </si>
  <si>
    <t>201</t>
  </si>
  <si>
    <t>741210001</t>
  </si>
  <si>
    <t>Montáž rozvodnice oceloplechová nebo plastová běžná do 20 kg</t>
  </si>
  <si>
    <t>274619756</t>
  </si>
  <si>
    <t>202</t>
  </si>
  <si>
    <t>35711015</t>
  </si>
  <si>
    <t>rozvodnice nástěnná, plné dveře, IP41, 24 modulárních jednotek, vč. N/pE</t>
  </si>
  <si>
    <t>1399568280</t>
  </si>
  <si>
    <t>203</t>
  </si>
  <si>
    <t>741210833</t>
  </si>
  <si>
    <t>Demontáž rozvodnic plastových na povrchu s krytím do IPx4 plochou přes 0,2 m2</t>
  </si>
  <si>
    <t>878790574</t>
  </si>
  <si>
    <t>204</t>
  </si>
  <si>
    <t>741213811</t>
  </si>
  <si>
    <t>Demontáž kabelu silového z rozvodnice průřezu žil do 4 mm2 bez zachování funkčnosti</t>
  </si>
  <si>
    <t>174107061</t>
  </si>
  <si>
    <t>205</t>
  </si>
  <si>
    <t>741240022</t>
  </si>
  <si>
    <t>Montáž příslušenství rozvoden - tabulka pro přístroje lepená</t>
  </si>
  <si>
    <t>2041163758</t>
  </si>
  <si>
    <t>206</t>
  </si>
  <si>
    <t>35442237</t>
  </si>
  <si>
    <t>bezpečnostní tabulka plast (A5)</t>
  </si>
  <si>
    <t>-797099308</t>
  </si>
  <si>
    <t>207</t>
  </si>
  <si>
    <t>741310101</t>
  </si>
  <si>
    <t>Montáž spínač (polo)zapuštěný bezšroubové připojení 1-jednopólový se zapojením vodičů</t>
  </si>
  <si>
    <t>-309228580</t>
  </si>
  <si>
    <t>pokoje</t>
  </si>
  <si>
    <t>208</t>
  </si>
  <si>
    <t>ABB.3559A01345</t>
  </si>
  <si>
    <t>Přístroj spínače jednopólového, řazení 1, 1So</t>
  </si>
  <si>
    <t>-1670327513</t>
  </si>
  <si>
    <t>209</t>
  </si>
  <si>
    <t>ABB.355301289B1</t>
  </si>
  <si>
    <t xml:space="preserve">Spínač jednopólový, řazení 1 </t>
  </si>
  <si>
    <t>1674648110</t>
  </si>
  <si>
    <t>210</t>
  </si>
  <si>
    <t>ABB.3901GA00010B1</t>
  </si>
  <si>
    <t xml:space="preserve">Rámeček jednonásobný </t>
  </si>
  <si>
    <t>1946735074</t>
  </si>
  <si>
    <t>1+4+1+1+1+3+2</t>
  </si>
  <si>
    <t>211</t>
  </si>
  <si>
    <t>ABB.3901AB20B</t>
  </si>
  <si>
    <t>Rámeček dvojnásobný, vodorovný</t>
  </si>
  <si>
    <t>840582669</t>
  </si>
  <si>
    <t>3+3+2+1+3+1</t>
  </si>
  <si>
    <t>212</t>
  </si>
  <si>
    <t>ABB.3901AB30B</t>
  </si>
  <si>
    <t>Rámeček trojnásobný, vodorovný</t>
  </si>
  <si>
    <t>1855616272</t>
  </si>
  <si>
    <t>2+1+2+2+1</t>
  </si>
  <si>
    <t>213</t>
  </si>
  <si>
    <t>741310122</t>
  </si>
  <si>
    <t>Montáž přepínač (polo)zapuštěný bezšroubové připojení 6-střídavý se zapojením vodičů</t>
  </si>
  <si>
    <t>1445343072</t>
  </si>
  <si>
    <t>214</t>
  </si>
  <si>
    <t>ABB.355305289B1</t>
  </si>
  <si>
    <t>Přepínač sériový, řazení 5</t>
  </si>
  <si>
    <t>1539743128</t>
  </si>
  <si>
    <t>215</t>
  </si>
  <si>
    <t>34539003</t>
  </si>
  <si>
    <t>přístroj přepínače střídavého, řazení 6, 6So šroubové svorky</t>
  </si>
  <si>
    <t>-482966909</t>
  </si>
  <si>
    <t>216</t>
  </si>
  <si>
    <t>741310401</t>
  </si>
  <si>
    <t>Montáž spínač tří/čtyřpólový nástěnný do 16 A prostředí normální se zapojením vodičů</t>
  </si>
  <si>
    <t>-1379909699</t>
  </si>
  <si>
    <t>217</t>
  </si>
  <si>
    <t>ABB.3956323</t>
  </si>
  <si>
    <t>Přípojka sporáková se signalizační doutnavkou, zapuštěná</t>
  </si>
  <si>
    <t>1865453164</t>
  </si>
  <si>
    <t>218</t>
  </si>
  <si>
    <t>741311875</t>
  </si>
  <si>
    <t>Demontáž spínačů zapuštěných normálních do 10 A šroubových bez zachování funkčnosti přes 2 do 4 svorek</t>
  </si>
  <si>
    <t>1397397769</t>
  </si>
  <si>
    <t>219</t>
  </si>
  <si>
    <t>741312011</t>
  </si>
  <si>
    <t>Montáž odpojovač třípólový do 500 V do 400 A bez zapojení vodičů</t>
  </si>
  <si>
    <t>-301125947</t>
  </si>
  <si>
    <t>hlavní vypínač</t>
  </si>
  <si>
    <t>220</t>
  </si>
  <si>
    <t>35822174R</t>
  </si>
  <si>
    <t>vypínač hlavní Eaton IS-32/3, 3-pólový 32 A, 240/415 V</t>
  </si>
  <si>
    <t>-1616716693</t>
  </si>
  <si>
    <t>221</t>
  </si>
  <si>
    <t>741313001</t>
  </si>
  <si>
    <t>Montáž zásuvka (polo)zapuštěná bezšroubové připojení 2P+PE se zapojením vodičů</t>
  </si>
  <si>
    <t>-792010559</t>
  </si>
  <si>
    <t>2+2</t>
  </si>
  <si>
    <t>222</t>
  </si>
  <si>
    <t>ABB.55172389B1</t>
  </si>
  <si>
    <t xml:space="preserve">Zásuvka jednonásobná, chráněná </t>
  </si>
  <si>
    <t>-274005239</t>
  </si>
  <si>
    <t>223</t>
  </si>
  <si>
    <t>34555241</t>
  </si>
  <si>
    <t>přístroj zásuvky zápustné jednonásobné, krytka s clonkami, bezšroubové svorky</t>
  </si>
  <si>
    <t>557868815</t>
  </si>
  <si>
    <t>224</t>
  </si>
  <si>
    <t>741315823</t>
  </si>
  <si>
    <t>Demontáž zásuvek domovních normální prostředí do 16A zapuštěných šroubových bez zachování funkčnosti 2P+PE</t>
  </si>
  <si>
    <t>1612367886</t>
  </si>
  <si>
    <t>225</t>
  </si>
  <si>
    <t>741320105</t>
  </si>
  <si>
    <t>Montáž jističů jednopólových nn do 25 A ve skříni se zapojením vodičů</t>
  </si>
  <si>
    <t>1960328031</t>
  </si>
  <si>
    <t>226</t>
  </si>
  <si>
    <t>35822111</t>
  </si>
  <si>
    <t>jistič 1-pólový 16 A vypínací charakteristika B vypínací schopnost 10 kA</t>
  </si>
  <si>
    <t>391375557</t>
  </si>
  <si>
    <t>zásuvkový okruh, samostaný přívody</t>
  </si>
  <si>
    <t>227</t>
  </si>
  <si>
    <t>35822109</t>
  </si>
  <si>
    <t>jistič 1pólový-charakteristika B 10A</t>
  </si>
  <si>
    <t>-1157296589</t>
  </si>
  <si>
    <t>světlené okruhy</t>
  </si>
  <si>
    <t>228</t>
  </si>
  <si>
    <t>741320165</t>
  </si>
  <si>
    <t>Montáž jističů třípólových nn do 25 A ve skříni se zapojením vodičů</t>
  </si>
  <si>
    <t>-1655833472</t>
  </si>
  <si>
    <t>229</t>
  </si>
  <si>
    <t>35822401</t>
  </si>
  <si>
    <t>jistič 3-pólový 16 A vypínací charakteristika B vypínací schopnost 10 kA</t>
  </si>
  <si>
    <t>-80546295</t>
  </si>
  <si>
    <t>230</t>
  </si>
  <si>
    <t>741321003</t>
  </si>
  <si>
    <t>Montáž proudových chráničů dvoupólových nn do 25 A ve skříni se zapojením vodičů</t>
  </si>
  <si>
    <t>-86163722</t>
  </si>
  <si>
    <t>231</t>
  </si>
  <si>
    <t>35889206</t>
  </si>
  <si>
    <t>chránič proudový 4pólový 25A pracovního proudu 0,03A</t>
  </si>
  <si>
    <t>-172726332</t>
  </si>
  <si>
    <t>232</t>
  </si>
  <si>
    <t>741322815</t>
  </si>
  <si>
    <t>Demontáž jistič jednopólový nn do 25 A ze skříně</t>
  </si>
  <si>
    <t>1635534602</t>
  </si>
  <si>
    <t>233</t>
  </si>
  <si>
    <t>741331032</t>
  </si>
  <si>
    <t>Montáž elektroměru třífázového bez zapojení vodičů</t>
  </si>
  <si>
    <t>1726590357</t>
  </si>
  <si>
    <t>234</t>
  </si>
  <si>
    <t>741336841</t>
  </si>
  <si>
    <t>Demontáž elektroměr jednofázový nebo třífázový</t>
  </si>
  <si>
    <t>1177397707</t>
  </si>
  <si>
    <t>235</t>
  </si>
  <si>
    <t>741336875</t>
  </si>
  <si>
    <t>Demontáž termostatu</t>
  </si>
  <si>
    <t>84500807</t>
  </si>
  <si>
    <t>236</t>
  </si>
  <si>
    <t>741370912</t>
  </si>
  <si>
    <t>Výměna objímek žárovkových keramických E 27</t>
  </si>
  <si>
    <t>-1144710525</t>
  </si>
  <si>
    <t>237</t>
  </si>
  <si>
    <t>34513187</t>
  </si>
  <si>
    <t>objímka žárovky E27 svorcová 13x1 keramická 1332-857 s kovovým kroužkem</t>
  </si>
  <si>
    <t>-972493504</t>
  </si>
  <si>
    <t>238</t>
  </si>
  <si>
    <t>34711210</t>
  </si>
  <si>
    <t>žárovka čirá E27/42W</t>
  </si>
  <si>
    <t>-1159461393</t>
  </si>
  <si>
    <t>239</t>
  </si>
  <si>
    <t>741371843</t>
  </si>
  <si>
    <t>Demontáž svítidla interiérového se standardní paticí nebo int. zdrojem LED přisazeného stropního přes 0,09 m2 do 0,36 m2 bez zachování funkčnosti</t>
  </si>
  <si>
    <t>-1982749041</t>
  </si>
  <si>
    <t>240</t>
  </si>
  <si>
    <t>741371863</t>
  </si>
  <si>
    <t>Demontáž svítidla interiérového se standardní paticí zavěšeného přes 0,09 do 0,36 m2 bez zachování funkčnosti</t>
  </si>
  <si>
    <t>484004273</t>
  </si>
  <si>
    <t>241</t>
  </si>
  <si>
    <t>741372026.1</t>
  </si>
  <si>
    <t>Montáž svítidlo LED interiérové přisazené nástěnné hranaté nebo kruhové do 0,09 m2 s pohybovým čidlem se zapojením vodičů</t>
  </si>
  <si>
    <t>1608282296</t>
  </si>
  <si>
    <t>242</t>
  </si>
  <si>
    <t>8500011382</t>
  </si>
  <si>
    <t>Svítidlo LED Kanlux Asten LED IP44 8W-NW 8 W</t>
  </si>
  <si>
    <t>-1619741347</t>
  </si>
  <si>
    <t>243</t>
  </si>
  <si>
    <t>741372061</t>
  </si>
  <si>
    <t>Montáž svítidlo LED interiérové přisazené stropní hranaté nebo kruhové do 0,09 m2 se zapojením vodičů</t>
  </si>
  <si>
    <t>-1865972857</t>
  </si>
  <si>
    <t>244</t>
  </si>
  <si>
    <t>ML411201320</t>
  </si>
  <si>
    <t>LED stropní a nástěnné osvětlení McLED Cala teplá bílá ML-411.201.32.0</t>
  </si>
  <si>
    <t>1730057554</t>
  </si>
  <si>
    <t>245</t>
  </si>
  <si>
    <t>741410071</t>
  </si>
  <si>
    <t>Montáž pospojování ochranné konstrukce ostatní vodičem do 16 mm2 uloženým volně nebo pod omítku</t>
  </si>
  <si>
    <t>-389143066</t>
  </si>
  <si>
    <t>246</t>
  </si>
  <si>
    <t>34140844</t>
  </si>
  <si>
    <t>vodič propojovací jádro Cu lanované izolace PVC 450/750V (H07V-R) 1x6mm2</t>
  </si>
  <si>
    <t>609885391</t>
  </si>
  <si>
    <t>247</t>
  </si>
  <si>
    <t>741420021</t>
  </si>
  <si>
    <t>Montáž svorka hromosvodná se 2 šrouby</t>
  </si>
  <si>
    <t>794307103</t>
  </si>
  <si>
    <t>248</t>
  </si>
  <si>
    <t>35441885</t>
  </si>
  <si>
    <t>svorka spojovací pro lano D 8-10mm</t>
  </si>
  <si>
    <t>1227090103</t>
  </si>
  <si>
    <t>249</t>
  </si>
  <si>
    <t>741810001</t>
  </si>
  <si>
    <t>Celková prohlídka elektrického rozvodu a zařízení do 100 000,- Kč</t>
  </si>
  <si>
    <t>1388455837</t>
  </si>
  <si>
    <t>250</t>
  </si>
  <si>
    <t>998741121</t>
  </si>
  <si>
    <t>Přesun hmot tonážní pro silnoproud ruční v objektech v do 6 m</t>
  </si>
  <si>
    <t>-82885965</t>
  </si>
  <si>
    <t>251</t>
  </si>
  <si>
    <t>998741192</t>
  </si>
  <si>
    <t>Příplatek k přesunu hmot tonážní 741 za zvětšený přesun do 100 m</t>
  </si>
  <si>
    <t>-1685844171</t>
  </si>
  <si>
    <t>742</t>
  </si>
  <si>
    <t>Elektroinstalace - slaboproud</t>
  </si>
  <si>
    <t>252</t>
  </si>
  <si>
    <t>742110506</t>
  </si>
  <si>
    <t>Montáž krabic pro slaboproud zapuštěných plastových odbočných univerzálních s víčkem</t>
  </si>
  <si>
    <t>-2023632737</t>
  </si>
  <si>
    <t>253</t>
  </si>
  <si>
    <t>34571457</t>
  </si>
  <si>
    <t>krabice pod omítku PVC odbočná kruhová D 70mm s víčkem</t>
  </si>
  <si>
    <t>259886952</t>
  </si>
  <si>
    <t>254</t>
  </si>
  <si>
    <t>915573122</t>
  </si>
  <si>
    <t>255</t>
  </si>
  <si>
    <t>35711006</t>
  </si>
  <si>
    <t>rozvodnice zapuštěná, plné dveře, IP41, 12 modulárních jednotek, vč. N/pE</t>
  </si>
  <si>
    <t>-1993777295</t>
  </si>
  <si>
    <t>256</t>
  </si>
  <si>
    <t>742121001</t>
  </si>
  <si>
    <t>Montáž kabelů sdělovacích pro vnitřní rozvody do 15 žil</t>
  </si>
  <si>
    <t>-619361253</t>
  </si>
  <si>
    <t>257</t>
  </si>
  <si>
    <t>34121301</t>
  </si>
  <si>
    <t>kabel koaxiální stíněný 2xAl/PES a opletením z CuSn drátků 144x0,12mm2, plášť PVC bílý, jádro CU pr. 1,13mm</t>
  </si>
  <si>
    <t>-1109692185</t>
  </si>
  <si>
    <t>40*1,2 'Přepočtené koeficientem množství</t>
  </si>
  <si>
    <t>258</t>
  </si>
  <si>
    <t>742124003</t>
  </si>
  <si>
    <t>Montáž kabelů datových FTP, UTP, STP pro vnitřní rozvody pevně</t>
  </si>
  <si>
    <t>2022472247</t>
  </si>
  <si>
    <t>259</t>
  </si>
  <si>
    <t>34121269</t>
  </si>
  <si>
    <t>kabel datový celkově stíněný Al fólií jádro Cu plné plášť PVC (F/UTP) kategorie 6</t>
  </si>
  <si>
    <t>2116173666</t>
  </si>
  <si>
    <t>40*1,1 'Přepočtené koeficientem množství</t>
  </si>
  <si>
    <t>260</t>
  </si>
  <si>
    <t>742330044</t>
  </si>
  <si>
    <t>Montáž datové zásuvky 1 až 6 pozic</t>
  </si>
  <si>
    <t>1539023708</t>
  </si>
  <si>
    <t>261</t>
  </si>
  <si>
    <t>37451183</t>
  </si>
  <si>
    <t>modul zásuvkový 1xRJ45 osazený 22,5x45mm se záclonkou úhlový UTP Cat6</t>
  </si>
  <si>
    <t>1223994936</t>
  </si>
  <si>
    <t>262</t>
  </si>
  <si>
    <t>34539100</t>
  </si>
  <si>
    <t>rámeček datové zásuvky pro 2 moduly 22,5x45mm</t>
  </si>
  <si>
    <t>-1683039258</t>
  </si>
  <si>
    <t>263</t>
  </si>
  <si>
    <t>742420121</t>
  </si>
  <si>
    <t>Montáž televizní zásuvky koncové nebo průběžné</t>
  </si>
  <si>
    <t>-1469716530</t>
  </si>
  <si>
    <t>pokoj+pokoj</t>
  </si>
  <si>
    <t>264</t>
  </si>
  <si>
    <t>37451006</t>
  </si>
  <si>
    <t>přístroj zásuvky TV+R, koncový (typ EU 3303)</t>
  </si>
  <si>
    <t>-636718906</t>
  </si>
  <si>
    <t>265</t>
  </si>
  <si>
    <t>34539090R</t>
  </si>
  <si>
    <t>rozbočovač EU2242P</t>
  </si>
  <si>
    <t>888824615</t>
  </si>
  <si>
    <t>266</t>
  </si>
  <si>
    <t>998742121</t>
  </si>
  <si>
    <t>Přesun hmot tonážní pro slaboproud ruční v objektech v do 6 m</t>
  </si>
  <si>
    <t>-1432146346</t>
  </si>
  <si>
    <t>267</t>
  </si>
  <si>
    <t>998742192</t>
  </si>
  <si>
    <t>Příplatek k přesunu hmot tonážní 742 za zvětšený přesun do 100 m</t>
  </si>
  <si>
    <t>-89742052</t>
  </si>
  <si>
    <t>751</t>
  </si>
  <si>
    <t>Vzduchotechnika</t>
  </si>
  <si>
    <t>268</t>
  </si>
  <si>
    <t>751111271</t>
  </si>
  <si>
    <t>Montáž ventilátoru axiálního středotlakého potrubního základního D do 200 mm</t>
  </si>
  <si>
    <t>-818492908</t>
  </si>
  <si>
    <t>269</t>
  </si>
  <si>
    <t>2017182</t>
  </si>
  <si>
    <t>VENTILATOR DALAP 100 LVZ 12V /41102/</t>
  </si>
  <si>
    <t>1700547876</t>
  </si>
  <si>
    <t>762</t>
  </si>
  <si>
    <t>Konstrukce tesařské</t>
  </si>
  <si>
    <t>270</t>
  </si>
  <si>
    <t>762510855</t>
  </si>
  <si>
    <t>Demontáž kce podkladové z desek cementotřískových tl do 20 mm na pero a drážku šroubovaných</t>
  </si>
  <si>
    <t>690794864</t>
  </si>
  <si>
    <t>4,0*3,34+3,4*1,91+0,7*1,6</t>
  </si>
  <si>
    <t>271</t>
  </si>
  <si>
    <t>762511296</t>
  </si>
  <si>
    <t>Podlahové kce podkladové dvouvrstvé z desek OSB tl 2x18 mm broušených na pero a drážku šroubovaných</t>
  </si>
  <si>
    <t>-1098600576</t>
  </si>
  <si>
    <t>272</t>
  </si>
  <si>
    <t>762522811</t>
  </si>
  <si>
    <t>Demontáž podlah s polštáři z prken tloušťky do 32 mm</t>
  </si>
  <si>
    <t>-718085804</t>
  </si>
  <si>
    <t>273</t>
  </si>
  <si>
    <t>762526811</t>
  </si>
  <si>
    <t>Demontáž podlah z dřevotřísky, překližky, sololitu tloušťky do 20 mm bez polštářů</t>
  </si>
  <si>
    <t>461511483</t>
  </si>
  <si>
    <t>274</t>
  </si>
  <si>
    <t>998762121</t>
  </si>
  <si>
    <t>Přesun hmot tonážní pro kce tesařské ruční v objektech v do 6 m</t>
  </si>
  <si>
    <t>-835081681</t>
  </si>
  <si>
    <t>275</t>
  </si>
  <si>
    <t>998762194</t>
  </si>
  <si>
    <t>Příplatek k přesunu hmot tonážní 762 za zvětšený přesun do 1000 m</t>
  </si>
  <si>
    <t>1666317797</t>
  </si>
  <si>
    <t>763</t>
  </si>
  <si>
    <t>Konstrukce suché výstavby</t>
  </si>
  <si>
    <t>276</t>
  </si>
  <si>
    <t>763164616</t>
  </si>
  <si>
    <t>SDK obklad kcí tvaru U š do 0,6 m desky 1xDF 15</t>
  </si>
  <si>
    <t>1388303339</t>
  </si>
  <si>
    <t>kuchyně průvlak</t>
  </si>
  <si>
    <t>3,70</t>
  </si>
  <si>
    <t>277</t>
  </si>
  <si>
    <t>763164636</t>
  </si>
  <si>
    <t>SDK obklad kcí tvaru U š do 1,2 m desky 1xDF 15</t>
  </si>
  <si>
    <t>-1483751108</t>
  </si>
  <si>
    <t>kaslík pro plynoměr</t>
  </si>
  <si>
    <t>3,0</t>
  </si>
  <si>
    <t>766</t>
  </si>
  <si>
    <t>Konstrukce truhlářské</t>
  </si>
  <si>
    <t>278</t>
  </si>
  <si>
    <t>7662118R</t>
  </si>
  <si>
    <t>Demontáž drobných předmětů, madla, věšáků, úchytů</t>
  </si>
  <si>
    <t>547279964</t>
  </si>
  <si>
    <t>WC+koupelna</t>
  </si>
  <si>
    <t>1+2</t>
  </si>
  <si>
    <t>279</t>
  </si>
  <si>
    <t>766-3</t>
  </si>
  <si>
    <t>Repase a seřízení vstupních dveří včetně nátěru</t>
  </si>
  <si>
    <t>1888773244</t>
  </si>
  <si>
    <t>Vstupní dveře vyčistit včetně kukátka, seřídit zámky a kování. Nový nátěr</t>
  </si>
  <si>
    <t>280</t>
  </si>
  <si>
    <t>766421811</t>
  </si>
  <si>
    <t>Demontáž truhlářského obložení podhledů z panelů plochy do 1,5 m2</t>
  </si>
  <si>
    <t>207456557</t>
  </si>
  <si>
    <t>kuchyně kaslík u průvlaku</t>
  </si>
  <si>
    <t>3,34*0,600</t>
  </si>
  <si>
    <t>281</t>
  </si>
  <si>
    <t>766491851</t>
  </si>
  <si>
    <t>Demontáž prahů dveří jednokřídlových</t>
  </si>
  <si>
    <t>-2101729122</t>
  </si>
  <si>
    <t>282</t>
  </si>
  <si>
    <t>766660729</t>
  </si>
  <si>
    <t>Montáž dveřního interiérového kování - štítku s klikou</t>
  </si>
  <si>
    <t>-15520816</t>
  </si>
  <si>
    <t>283</t>
  </si>
  <si>
    <t>54914123</t>
  </si>
  <si>
    <t>kování rozetové klika/klika - Cobra</t>
  </si>
  <si>
    <t>-2131144356</t>
  </si>
  <si>
    <t>284</t>
  </si>
  <si>
    <t>54914128</t>
  </si>
  <si>
    <t>kování rozetové spodní pro WC - Cobra</t>
  </si>
  <si>
    <t>-185627325</t>
  </si>
  <si>
    <t>285</t>
  </si>
  <si>
    <t>766661849</t>
  </si>
  <si>
    <t>Demontáž interiérového štítku s klikou k opětovnému použití</t>
  </si>
  <si>
    <t>-1965676988</t>
  </si>
  <si>
    <t>286</t>
  </si>
  <si>
    <t>766691811</t>
  </si>
  <si>
    <t>Demontáž parapetních desek dřevěných nebo plastových šířky do 300 mm</t>
  </si>
  <si>
    <t>1103665977</t>
  </si>
  <si>
    <t>287</t>
  </si>
  <si>
    <t>766691914</t>
  </si>
  <si>
    <t>Vyvěšení nebo zavěšení dřevěných křídel dveří pl do 2 m2</t>
  </si>
  <si>
    <t>-100434632</t>
  </si>
  <si>
    <t>š. 700</t>
  </si>
  <si>
    <t>3*2</t>
  </si>
  <si>
    <t>š. 800</t>
  </si>
  <si>
    <t>1*2</t>
  </si>
  <si>
    <t>š. 900</t>
  </si>
  <si>
    <t>vchodové-vyvěšení+zavěšení</t>
  </si>
  <si>
    <t>2*2</t>
  </si>
  <si>
    <t>288</t>
  </si>
  <si>
    <t>766691931</t>
  </si>
  <si>
    <t>Seřízení dřevěného okenního nebo dveřního otvíracího a sklápěcího křídla</t>
  </si>
  <si>
    <t>1378508945</t>
  </si>
  <si>
    <t>6*2</t>
  </si>
  <si>
    <t>4*2</t>
  </si>
  <si>
    <t>WC+komora</t>
  </si>
  <si>
    <t>289</t>
  </si>
  <si>
    <t>766694116</t>
  </si>
  <si>
    <t>Montáž parapetních desek dřevěných nebo plastových š do 30 cm</t>
  </si>
  <si>
    <t>50704300</t>
  </si>
  <si>
    <t>290</t>
  </si>
  <si>
    <t>60794102</t>
  </si>
  <si>
    <t>parapet dřevotřískový vnitřní povrch laminátový š 260mm</t>
  </si>
  <si>
    <t>-1485549940</t>
  </si>
  <si>
    <t>2*1,1 'Přepočtené koeficientem množství</t>
  </si>
  <si>
    <t>291</t>
  </si>
  <si>
    <t>60794121</t>
  </si>
  <si>
    <t>koncovka PVC k parapetním dřevotřískovým deskám 600mm</t>
  </si>
  <si>
    <t>-1406912680</t>
  </si>
  <si>
    <t>292</t>
  </si>
  <si>
    <t>766695213</t>
  </si>
  <si>
    <t>Montáž truhlářských prahů dveří jednokřídlových š přes 10 cm</t>
  </si>
  <si>
    <t>828224765</t>
  </si>
  <si>
    <t>koupelna+WC+komora</t>
  </si>
  <si>
    <t>1+1+1</t>
  </si>
  <si>
    <t>293</t>
  </si>
  <si>
    <t>61187141</t>
  </si>
  <si>
    <t>práh dveřní dřevěný dubový tl 20mm dl 720mm š 150mm</t>
  </si>
  <si>
    <t>691198096</t>
  </si>
  <si>
    <t>294</t>
  </si>
  <si>
    <t>61187181</t>
  </si>
  <si>
    <t>práh dveřní dřevěný dubový tl 20mm dl 920mm š 150mm</t>
  </si>
  <si>
    <t>-1596406605</t>
  </si>
  <si>
    <t>295</t>
  </si>
  <si>
    <t>61187161</t>
  </si>
  <si>
    <t>práh dveřní dřevěný dubový tl 20mm dl 820mm š 150mm</t>
  </si>
  <si>
    <t>-1488212205</t>
  </si>
  <si>
    <t>296</t>
  </si>
  <si>
    <t>766812820</t>
  </si>
  <si>
    <t>Demontáž kuchyňských linek dřevěných nebo kovových dl do 1,5 m</t>
  </si>
  <si>
    <t>1494251497</t>
  </si>
  <si>
    <t>297</t>
  </si>
  <si>
    <t>766825821</t>
  </si>
  <si>
    <t>Demontáž truhlářských vestavěných skříní dvoukřídlových</t>
  </si>
  <si>
    <t>-921280951</t>
  </si>
  <si>
    <t>chodba vestavěná skříň</t>
  </si>
  <si>
    <t>298</t>
  </si>
  <si>
    <t>998766121</t>
  </si>
  <si>
    <t>Přesun hmot tonážní pro kce truhlářské ruční v objektech v do 6 m</t>
  </si>
  <si>
    <t>-303931732</t>
  </si>
  <si>
    <t>299</t>
  </si>
  <si>
    <t>998766192</t>
  </si>
  <si>
    <t>Příplatek k přesunu hmot tonážní 766 za zvětšený přesun do 100 m</t>
  </si>
  <si>
    <t>917037092</t>
  </si>
  <si>
    <t>767</t>
  </si>
  <si>
    <t>Konstrukce zámečnické</t>
  </si>
  <si>
    <t>300</t>
  </si>
  <si>
    <t>767646411</t>
  </si>
  <si>
    <t>Montáž revizních dveří a dvířek jednokřídlových s rámem plochy do 0,5 m2</t>
  </si>
  <si>
    <t>67146233</t>
  </si>
  <si>
    <t>301</t>
  </si>
  <si>
    <t>5624570R</t>
  </si>
  <si>
    <t>dvířka revizní 200x200 bílá nerez</t>
  </si>
  <si>
    <t>2112454424</t>
  </si>
  <si>
    <t>302</t>
  </si>
  <si>
    <t>767810811</t>
  </si>
  <si>
    <t>Demontáž dvířek ocelových čtyřhranných nebo kruhových</t>
  </si>
  <si>
    <t>-1841682072</t>
  </si>
  <si>
    <t>303</t>
  </si>
  <si>
    <t>767996801</t>
  </si>
  <si>
    <t>Demontáž atypických zámečnických konstrukcí rozebráním hm jednotlivých dílů do 50 kg</t>
  </si>
  <si>
    <t>kg</t>
  </si>
  <si>
    <t>-626432123</t>
  </si>
  <si>
    <t xml:space="preserve">garnyže </t>
  </si>
  <si>
    <t>10+5+5+5+10</t>
  </si>
  <si>
    <t>304</t>
  </si>
  <si>
    <t>998767121</t>
  </si>
  <si>
    <t>Přesun hmot tonážní pro zámečnické konstrukce ruční v objektech v do 6 m</t>
  </si>
  <si>
    <t>-1184740246</t>
  </si>
  <si>
    <t>305</t>
  </si>
  <si>
    <t>998767192</t>
  </si>
  <si>
    <t>Příplatek k přesunu hmot tonážnímu pro zámečnické konstrukce za zvětšený přesun do 100 m</t>
  </si>
  <si>
    <t>-998665392</t>
  </si>
  <si>
    <t>771</t>
  </si>
  <si>
    <t>Podlahy z dlaždic</t>
  </si>
  <si>
    <t>306</t>
  </si>
  <si>
    <t>771111011</t>
  </si>
  <si>
    <t>Vysátí podkladu před pokládkou dlažby</t>
  </si>
  <si>
    <t>429228352</t>
  </si>
  <si>
    <t>307</t>
  </si>
  <si>
    <t>771121011</t>
  </si>
  <si>
    <t>Nátěr penetrační na podlahu</t>
  </si>
  <si>
    <t>1328572671</t>
  </si>
  <si>
    <t>308</t>
  </si>
  <si>
    <t>771151012</t>
  </si>
  <si>
    <t>Samonivelační stěrka podlah pevnosti 20 MPa tl přes 3 do 5 mm</t>
  </si>
  <si>
    <t>-1582611262</t>
  </si>
  <si>
    <t>309</t>
  </si>
  <si>
    <t>771161021</t>
  </si>
  <si>
    <t>Montáž profilu ukončujícího pro plynulý přechod (dlažby s kobercem apod.)</t>
  </si>
  <si>
    <t>34745757</t>
  </si>
  <si>
    <t>kuchyně-chodba</t>
  </si>
  <si>
    <t>3,34</t>
  </si>
  <si>
    <t>310</t>
  </si>
  <si>
    <t>59054100</t>
  </si>
  <si>
    <t>profil přechodový Al s pohyblivým ramenem 8x20mm</t>
  </si>
  <si>
    <t>-1966504319</t>
  </si>
  <si>
    <t>3,34*1,1 'Přepočtené koeficientem množství</t>
  </si>
  <si>
    <t>311</t>
  </si>
  <si>
    <t>771471810</t>
  </si>
  <si>
    <t>Demontáž soklíků z dlaždic keramických kladených do malty rovných</t>
  </si>
  <si>
    <t>2058344755</t>
  </si>
  <si>
    <t>1,8*2+3,34</t>
  </si>
  <si>
    <t>312</t>
  </si>
  <si>
    <t>771474113</t>
  </si>
  <si>
    <t>Montáž soklů z dlaždic keramických rovných lepených cementovým flexibilním lepidlem v přes 90 do 120 mm</t>
  </si>
  <si>
    <t>-245151408</t>
  </si>
  <si>
    <t>2,0*2+1,0*2-0,7</t>
  </si>
  <si>
    <t>313</t>
  </si>
  <si>
    <t>59761187</t>
  </si>
  <si>
    <t>sokl keramický mrazuvzdorný povrch hladký/lapovaný tl do 10mm výšky přes 90 do 120mm</t>
  </si>
  <si>
    <t>-425029420</t>
  </si>
  <si>
    <t>5,3*1,1 'Přepočtené koeficientem množství</t>
  </si>
  <si>
    <t>314</t>
  </si>
  <si>
    <t>771571810</t>
  </si>
  <si>
    <t>Demontáž podlah z dlaždic keramických kladených do malty</t>
  </si>
  <si>
    <t>823161585</t>
  </si>
  <si>
    <t>315</t>
  </si>
  <si>
    <t>771574514</t>
  </si>
  <si>
    <t>Montáž podlah keramických hladkých lepených cementovým flexibilním rychletuhnoucím lepidlem přes 4 do 6 ks/m2</t>
  </si>
  <si>
    <t>1391575547</t>
  </si>
  <si>
    <t>316</t>
  </si>
  <si>
    <t>DAKSE6601</t>
  </si>
  <si>
    <t>Dlažba Rako Cemento světle šedá 30x60 cm mat DAKSE660.1</t>
  </si>
  <si>
    <t>-592396475</t>
  </si>
  <si>
    <t>4,83988668555241*1,4 'Přepočtené koeficientem množství</t>
  </si>
  <si>
    <t>317</t>
  </si>
  <si>
    <t>771577151</t>
  </si>
  <si>
    <t>Příplatek k montáži podlah keramických do malty za plochu do 5 m2</t>
  </si>
  <si>
    <t>836253563</t>
  </si>
  <si>
    <t>318</t>
  </si>
  <si>
    <t>771591115</t>
  </si>
  <si>
    <t>Podlahy spárování silikonem</t>
  </si>
  <si>
    <t>676447908</t>
  </si>
  <si>
    <t>styk podlaha-obklad</t>
  </si>
  <si>
    <t>1,85*2+2,25*2-0,70</t>
  </si>
  <si>
    <t>0,95*2+2,0*2-0,70</t>
  </si>
  <si>
    <t>319</t>
  </si>
  <si>
    <t>771591121</t>
  </si>
  <si>
    <t>Podlahy separační provazec do pružných spar průměru 4 mm</t>
  </si>
  <si>
    <t>-21506040</t>
  </si>
  <si>
    <t>320</t>
  </si>
  <si>
    <t>771591251</t>
  </si>
  <si>
    <t>Izolace těsnící manžetou pro prostupy potrubí</t>
  </si>
  <si>
    <t>8992846</t>
  </si>
  <si>
    <t>odpad vana</t>
  </si>
  <si>
    <t>321</t>
  </si>
  <si>
    <t>771592011</t>
  </si>
  <si>
    <t>Čištění vnitřních ploch podlah nebo schodišť po položení dlažby chemickými prostředky</t>
  </si>
  <si>
    <t>-1247269013</t>
  </si>
  <si>
    <t>322</t>
  </si>
  <si>
    <t>998771121</t>
  </si>
  <si>
    <t>Přesun hmot tonážní pro podlahy z dlaždic ruční v objektech v do 6 m</t>
  </si>
  <si>
    <t>1149984097</t>
  </si>
  <si>
    <t>323</t>
  </si>
  <si>
    <t>998771192</t>
  </si>
  <si>
    <t>Příplatek k přesunu hmot tonážní 771 za zvětšený přesun do 100 m</t>
  </si>
  <si>
    <t>-1919172525</t>
  </si>
  <si>
    <t>773</t>
  </si>
  <si>
    <t>Podlahy z litého teraca</t>
  </si>
  <si>
    <t>324</t>
  </si>
  <si>
    <t>773591901</t>
  </si>
  <si>
    <t>Zatmelení prasklin šířky do 5 mm podlah z litého teraca</t>
  </si>
  <si>
    <t>-1933564847</t>
  </si>
  <si>
    <t>325</t>
  </si>
  <si>
    <t>773993901</t>
  </si>
  <si>
    <t>Broušení stávající podlahy z litého teraca</t>
  </si>
  <si>
    <t>991977286</t>
  </si>
  <si>
    <t>326</t>
  </si>
  <si>
    <t>773993905</t>
  </si>
  <si>
    <t>Ošetření podlahy z litého teraca polymerním voskem</t>
  </si>
  <si>
    <t>266189835</t>
  </si>
  <si>
    <t>327</t>
  </si>
  <si>
    <t>998773121</t>
  </si>
  <si>
    <t>Přesun hmot tonážní pro podlahy teracové lité ruční v objektech v do 6 m</t>
  </si>
  <si>
    <t>-1186644525</t>
  </si>
  <si>
    <t>328</t>
  </si>
  <si>
    <t>998773192</t>
  </si>
  <si>
    <t>Příplatek k přesunu hmot tonážnímu pro podlahy teracové lité za zvětšený přesun do 100 m</t>
  </si>
  <si>
    <t>706036213</t>
  </si>
  <si>
    <t>775</t>
  </si>
  <si>
    <t>Podlahy skládané</t>
  </si>
  <si>
    <t>329</t>
  </si>
  <si>
    <t>775411810</t>
  </si>
  <si>
    <t>Demontáž soklíků nebo lišt dřevěných přibíjených do suti</t>
  </si>
  <si>
    <t>-517340007</t>
  </si>
  <si>
    <t>5,06*2+3,86*2+0,61*2-0,9</t>
  </si>
  <si>
    <t>4,0*2+5,25*2+0,7*2-1,4-0,7-0,9-0,8</t>
  </si>
  <si>
    <t>3,09*2+5,3*2+0,23*2-0,8</t>
  </si>
  <si>
    <t>330</t>
  </si>
  <si>
    <t>775413401</t>
  </si>
  <si>
    <t>Montáž podlahové lišty obvodové lepené</t>
  </si>
  <si>
    <t>-489539544</t>
  </si>
  <si>
    <t>331</t>
  </si>
  <si>
    <t>61418155</t>
  </si>
  <si>
    <t>lišta soklová dřevěná š 12,5 mm, h 60.0 mm</t>
  </si>
  <si>
    <t>-1439287506</t>
  </si>
  <si>
    <t>18,16*1,08 'Přepočtené koeficientem množství</t>
  </si>
  <si>
    <t>332</t>
  </si>
  <si>
    <t>775510952</t>
  </si>
  <si>
    <t>Doplnění podlah vlysových, tl do 22 mm pl přes 0,25 do 1 m2</t>
  </si>
  <si>
    <t>-941640924</t>
  </si>
  <si>
    <t>333</t>
  </si>
  <si>
    <t>61192520</t>
  </si>
  <si>
    <t>vlysy parketové š 60mm nad dl 300mm I třída dub</t>
  </si>
  <si>
    <t>-270529516</t>
  </si>
  <si>
    <t>334</t>
  </si>
  <si>
    <t>775511820</t>
  </si>
  <si>
    <t>Demontáž podlah vlysových lepených bez lišt do suti</t>
  </si>
  <si>
    <t>168057552</t>
  </si>
  <si>
    <t>335</t>
  </si>
  <si>
    <t>775541821</t>
  </si>
  <si>
    <t>Demontáž podlah plovoucích zaklapávacích do suti</t>
  </si>
  <si>
    <t>-1109673565</t>
  </si>
  <si>
    <t>336</t>
  </si>
  <si>
    <t>775591905</t>
  </si>
  <si>
    <t>Oprava podlah dřevěných - tmelení celoplošné vlysové, parketové podlahy</t>
  </si>
  <si>
    <t>1014011866</t>
  </si>
  <si>
    <t>pokoj  1.3</t>
  </si>
  <si>
    <t>20,15</t>
  </si>
  <si>
    <t>337</t>
  </si>
  <si>
    <t>775591911</t>
  </si>
  <si>
    <t>Oprava podlah dřevěných - broušení hrubé</t>
  </si>
  <si>
    <t>-782067158</t>
  </si>
  <si>
    <t>338</t>
  </si>
  <si>
    <t>775591912</t>
  </si>
  <si>
    <t>Oprava podlah dřevěných - broušení střední</t>
  </si>
  <si>
    <t>2111589510</t>
  </si>
  <si>
    <t>339</t>
  </si>
  <si>
    <t>775591913</t>
  </si>
  <si>
    <t>Oprava podlah dřevěných - broušení jemné</t>
  </si>
  <si>
    <t>1100510605</t>
  </si>
  <si>
    <t>340</t>
  </si>
  <si>
    <t>775591920</t>
  </si>
  <si>
    <t>Oprava podlah dřevěných - vysátí povrchu</t>
  </si>
  <si>
    <t>-1034494060</t>
  </si>
  <si>
    <t>341</t>
  </si>
  <si>
    <t>775591921</t>
  </si>
  <si>
    <t>Oprava podlah dřevěných - základní lak</t>
  </si>
  <si>
    <t>-1169179265</t>
  </si>
  <si>
    <t>342</t>
  </si>
  <si>
    <t>775591922</t>
  </si>
  <si>
    <t>Oprava podlah dřevěných - vrchní lak pro běžnou zátěž</t>
  </si>
  <si>
    <t>-499587212</t>
  </si>
  <si>
    <t>343</t>
  </si>
  <si>
    <t>775591926</t>
  </si>
  <si>
    <t>Oprava podlah dřevěných - mezibroušení mezi vrstvami laku</t>
  </si>
  <si>
    <t>1606337495</t>
  </si>
  <si>
    <t>344</t>
  </si>
  <si>
    <t>775591931</t>
  </si>
  <si>
    <t>Oprava podlah dřevěných - nátěr olejem a voskování</t>
  </si>
  <si>
    <t>-548347378</t>
  </si>
  <si>
    <t>345</t>
  </si>
  <si>
    <t>998775121</t>
  </si>
  <si>
    <t>Přesun hmot tonážní pro podlahy skládané ruční v objektech v do 6 m</t>
  </si>
  <si>
    <t>932386275</t>
  </si>
  <si>
    <t>346</t>
  </si>
  <si>
    <t>998775192</t>
  </si>
  <si>
    <t>Příplatek k přesunu hmot tonážní 775 za zvětšený přesun do 100 m</t>
  </si>
  <si>
    <t>-1599550997</t>
  </si>
  <si>
    <t>776</t>
  </si>
  <si>
    <t>Podlahy povlakové</t>
  </si>
  <si>
    <t>347</t>
  </si>
  <si>
    <t>776111115</t>
  </si>
  <si>
    <t>Broušení podkladu povlakových podlah před litím stěrky</t>
  </si>
  <si>
    <t>-727272470</t>
  </si>
  <si>
    <t>348</t>
  </si>
  <si>
    <t>776111116</t>
  </si>
  <si>
    <t>Odstranění zbytků lepidla z podkladu povlakových podlah broušením</t>
  </si>
  <si>
    <t>-634427626</t>
  </si>
  <si>
    <t>349</t>
  </si>
  <si>
    <t>776111311</t>
  </si>
  <si>
    <t>Vysátí podkladu povlakových podlah</t>
  </si>
  <si>
    <t>803763991</t>
  </si>
  <si>
    <t>350</t>
  </si>
  <si>
    <t>776121321</t>
  </si>
  <si>
    <t>Neředěná penetrace savého podkladu povlakových podlah</t>
  </si>
  <si>
    <t>1007160362</t>
  </si>
  <si>
    <t>351</t>
  </si>
  <si>
    <t>776141121</t>
  </si>
  <si>
    <t>Stěrka podlahová nivelační pro vyrovnání podkladu povlakových podlah pevnosti 30 MPa tl do 3 mm</t>
  </si>
  <si>
    <t>1522237667</t>
  </si>
  <si>
    <t>352</t>
  </si>
  <si>
    <t>776201811</t>
  </si>
  <si>
    <t>Demontáž lepených povlakových podlah bez podložky ručně</t>
  </si>
  <si>
    <t>1621699021</t>
  </si>
  <si>
    <t>chodba u okna</t>
  </si>
  <si>
    <t>2,63*1,60</t>
  </si>
  <si>
    <t>353</t>
  </si>
  <si>
    <t>776221111.1.1</t>
  </si>
  <si>
    <t>Lepení pásů z PVC standardním lepidlem</t>
  </si>
  <si>
    <t>1381099151</t>
  </si>
  <si>
    <t>chodba+kuchyně+pokoj 1.5</t>
  </si>
  <si>
    <t>24,84+6,17+17,18</t>
  </si>
  <si>
    <t>354</t>
  </si>
  <si>
    <t>2841115R.1</t>
  </si>
  <si>
    <t>PVC vinyl tl 2,5mm nášlapná vrstva 0,55mm, hořlavost Bfl-s1, třída zátěže 21/42, útlum 15dB - Ultimo LVT 55 Summer Oak 24244</t>
  </si>
  <si>
    <t>1254967752</t>
  </si>
  <si>
    <t>48,19*1,1 'Přepočtené koeficientem množství</t>
  </si>
  <si>
    <t>355</t>
  </si>
  <si>
    <t>776223111</t>
  </si>
  <si>
    <t>Spoj povlakových podlahovin z PVC svařováním za tepla</t>
  </si>
  <si>
    <t>-896157693</t>
  </si>
  <si>
    <t>356</t>
  </si>
  <si>
    <t>776421111</t>
  </si>
  <si>
    <t>Montáž obvodových lišt lepením</t>
  </si>
  <si>
    <t>-2046192182</t>
  </si>
  <si>
    <t>chodba+kuchyně</t>
  </si>
  <si>
    <t>4,0*2+2,63*2+5,25*2+1,80*2-0,9-0,7*3-0,8-1,4</t>
  </si>
  <si>
    <t>pokoj  1.5</t>
  </si>
  <si>
    <t>357</t>
  </si>
  <si>
    <t>283r</t>
  </si>
  <si>
    <t>lišta soklová podlahová potažená vinylem</t>
  </si>
  <si>
    <t>-2130565903</t>
  </si>
  <si>
    <t>38,6*1,02 'Přepočtené koeficientem množství</t>
  </si>
  <si>
    <t>358</t>
  </si>
  <si>
    <t>776991111</t>
  </si>
  <si>
    <t>Spárování silikonem</t>
  </si>
  <si>
    <t>1060711812</t>
  </si>
  <si>
    <t>soklík podlaha</t>
  </si>
  <si>
    <t>4,0*2+2,63*2+5,25*2-0,7*3-0,8*1</t>
  </si>
  <si>
    <t>3,34+1,8*2</t>
  </si>
  <si>
    <t>3,09*2+5,3*2-0,8</t>
  </si>
  <si>
    <t>359</t>
  </si>
  <si>
    <t>998776121</t>
  </si>
  <si>
    <t>Přesun hmot tonážní pro podlahy povlakové ruční v objektech v do 6 m</t>
  </si>
  <si>
    <t>1807985470</t>
  </si>
  <si>
    <t>360</t>
  </si>
  <si>
    <t>998776192</t>
  </si>
  <si>
    <t>Příplatek k přesunu hmot tonážní 776 za zvětšený přesun do 100 m</t>
  </si>
  <si>
    <t>1331560589</t>
  </si>
  <si>
    <t>781</t>
  </si>
  <si>
    <t>Dokončovací práce - obklady</t>
  </si>
  <si>
    <t>361</t>
  </si>
  <si>
    <t>781111011</t>
  </si>
  <si>
    <t>Ometení (oprášení) stěny při přípravě podkladu</t>
  </si>
  <si>
    <t>-1789115032</t>
  </si>
  <si>
    <t>362</t>
  </si>
  <si>
    <t>781121011</t>
  </si>
  <si>
    <t>Nátěr penetrační na stěnu</t>
  </si>
  <si>
    <t>-1919006584</t>
  </si>
  <si>
    <t>363</t>
  </si>
  <si>
    <t>781131251</t>
  </si>
  <si>
    <t>Izolace pod obklad těsnící manžetou pro prostupy potrubí</t>
  </si>
  <si>
    <t>-281129438</t>
  </si>
  <si>
    <t>koupelna baterie vana</t>
  </si>
  <si>
    <t>364</t>
  </si>
  <si>
    <t>781474164.1</t>
  </si>
  <si>
    <t>Montáž obkladů vnitřních keramických velkoformátových z dekorů přes 4 do 6 ks/m2 lepených flexibilním lepidlem</t>
  </si>
  <si>
    <t>1977343006</t>
  </si>
  <si>
    <t>365</t>
  </si>
  <si>
    <t>1521557855</t>
  </si>
  <si>
    <t>23,641*1,15 'Přepočtené koeficientem množství</t>
  </si>
  <si>
    <t>366</t>
  </si>
  <si>
    <t>781477111</t>
  </si>
  <si>
    <t>Příplatek k montáži obkladů vnitřních keramických hladkých za plochu do 10 m2</t>
  </si>
  <si>
    <t>-364290730</t>
  </si>
  <si>
    <t>367</t>
  </si>
  <si>
    <t>781491011</t>
  </si>
  <si>
    <t>Montáž zrcadel plochy do 1 m2 lepených silikonovým tmelem na podkladní omítku</t>
  </si>
  <si>
    <t>-529255957</t>
  </si>
  <si>
    <t>0,75*1</t>
  </si>
  <si>
    <t>368</t>
  </si>
  <si>
    <t>63465126</t>
  </si>
  <si>
    <t>zrcadlo nemontované čiré tl 5mm max rozměr 3210x2250mm</t>
  </si>
  <si>
    <t>-604986808</t>
  </si>
  <si>
    <t>0,75*1,1 'Přepočtené koeficientem množství</t>
  </si>
  <si>
    <t>369</t>
  </si>
  <si>
    <t>781491822</t>
  </si>
  <si>
    <t>Demontáž vanových dvířek plastových lepených s rámem</t>
  </si>
  <si>
    <t>923175485</t>
  </si>
  <si>
    <t>370</t>
  </si>
  <si>
    <t>781492111</t>
  </si>
  <si>
    <t>Montáž profilů rohových kladených do malty</t>
  </si>
  <si>
    <t>980885442</t>
  </si>
  <si>
    <t>9+7</t>
  </si>
  <si>
    <t>371</t>
  </si>
  <si>
    <t>19416008</t>
  </si>
  <si>
    <t>lišta ukončovací hliníková 10mm</t>
  </si>
  <si>
    <t>-1956836619</t>
  </si>
  <si>
    <t>16*1,05 'Přepočtené koeficientem množství</t>
  </si>
  <si>
    <t>372</t>
  </si>
  <si>
    <t>781492151</t>
  </si>
  <si>
    <t>Montáž profilů ukončovacích kladených do malty</t>
  </si>
  <si>
    <t>557208685</t>
  </si>
  <si>
    <t>ukončení obkladu</t>
  </si>
  <si>
    <t>1,85*2+2,25*2-0,7</t>
  </si>
  <si>
    <t>2,0*2+0,95*2-0,7</t>
  </si>
  <si>
    <t>373</t>
  </si>
  <si>
    <t>-2146723434</t>
  </si>
  <si>
    <t>12,7*1,05 'Přepočtené koeficientem množství</t>
  </si>
  <si>
    <t>374</t>
  </si>
  <si>
    <t>781493610</t>
  </si>
  <si>
    <t>Montáž vanových plastových dvířek lepených s uchycením na magnet</t>
  </si>
  <si>
    <t>-371103571</t>
  </si>
  <si>
    <t>375</t>
  </si>
  <si>
    <t>56245726</t>
  </si>
  <si>
    <t>dvířka vanová bílá 150x150mm</t>
  </si>
  <si>
    <t>393084112</t>
  </si>
  <si>
    <t>376</t>
  </si>
  <si>
    <t>781495141</t>
  </si>
  <si>
    <t>Průnik obkladem kruhový do DN 30</t>
  </si>
  <si>
    <t>2010056523</t>
  </si>
  <si>
    <t>koupelna vana a umyvadlová baterie</t>
  </si>
  <si>
    <t>377</t>
  </si>
  <si>
    <t>781495142</t>
  </si>
  <si>
    <t>Průnik obkladem kruhový přes DN 30 do DN 90</t>
  </si>
  <si>
    <t>460837703</t>
  </si>
  <si>
    <t>zásuvky a vypínače</t>
  </si>
  <si>
    <t>sifon umyvadlo</t>
  </si>
  <si>
    <t>378</t>
  </si>
  <si>
    <t>781495143</t>
  </si>
  <si>
    <t>Průnik obkladem kruhový přes DN 90</t>
  </si>
  <si>
    <t>210588968</t>
  </si>
  <si>
    <t>379</t>
  </si>
  <si>
    <t>781495211</t>
  </si>
  <si>
    <t>Čištění vnitřních ploch stěn po provedení obkladu chemickými prostředky</t>
  </si>
  <si>
    <t>-1294548006</t>
  </si>
  <si>
    <t>380</t>
  </si>
  <si>
    <t>998781121</t>
  </si>
  <si>
    <t>Přesun hmot tonážní pro obklady keramické ruční v objektech v do 6 m</t>
  </si>
  <si>
    <t>-1878315608</t>
  </si>
  <si>
    <t>381</t>
  </si>
  <si>
    <t>998781192</t>
  </si>
  <si>
    <t>Příplatek k přesunu hmot tonážní 781 za zvětšený přesun do 100 m</t>
  </si>
  <si>
    <t>2126970618</t>
  </si>
  <si>
    <t>783</t>
  </si>
  <si>
    <t>Dokončovací práce - nátěry</t>
  </si>
  <si>
    <t>382</t>
  </si>
  <si>
    <t>783101201</t>
  </si>
  <si>
    <t>Hrubé obroušení podkladu truhlářských konstrukcí před provedením nátěru</t>
  </si>
  <si>
    <t>1310113241</t>
  </si>
  <si>
    <t>Dveře plné - plocha dveří podle URS a přípočet k šířce 5 cm a k výšce 2,5 cm, přípl za výplně 1,5</t>
  </si>
  <si>
    <t>((0,9+0,05)*(2,1+0,025))*2*1*1,5</t>
  </si>
  <si>
    <t>((0,8+0,05)*(2,1+0,025))*2*1*1,5</t>
  </si>
  <si>
    <t>((0,7+0,05)*(2,1+0,025))*2*3*1,5</t>
  </si>
  <si>
    <t>((1,40+0,05)*(2,1+0,025))*2*1</t>
  </si>
  <si>
    <t>ZÁRUBNĚ</t>
  </si>
  <si>
    <t>(0,9+2,2*2)*0,6*1</t>
  </si>
  <si>
    <t>(0,8+2,2*2)*0,6*1</t>
  </si>
  <si>
    <t>(0,7+2,2*2)*0,6*3</t>
  </si>
  <si>
    <t>(1,4+2,2*2)*0,6*1</t>
  </si>
  <si>
    <t>Okna - přípl za výplně 1,5</t>
  </si>
  <si>
    <t>komora a WC</t>
  </si>
  <si>
    <t>(0,5+0,10)*(1,30+0,10)*2*1,5*2</t>
  </si>
  <si>
    <t>383</t>
  </si>
  <si>
    <t>783101203</t>
  </si>
  <si>
    <t>Jemné obroušení podkladu truhlářských konstrukcí před provedením nátěru</t>
  </si>
  <si>
    <t>-603840313</t>
  </si>
  <si>
    <t>384</t>
  </si>
  <si>
    <t>783101403</t>
  </si>
  <si>
    <t>Oprášení podkladu truhlářských konstrukcí před provedením nátěru</t>
  </si>
  <si>
    <t>-696220978</t>
  </si>
  <si>
    <t>385</t>
  </si>
  <si>
    <t>783106805</t>
  </si>
  <si>
    <t>Odstranění nátěrů z truhlářských konstrukcí opálením</t>
  </si>
  <si>
    <t>321778930</t>
  </si>
  <si>
    <t>386</t>
  </si>
  <si>
    <t>783113101</t>
  </si>
  <si>
    <t>Jednonásobný napouštěcí syntetický nátěr truhlářských konstrukcí</t>
  </si>
  <si>
    <t>1426512551</t>
  </si>
  <si>
    <t>dveřní prahy</t>
  </si>
  <si>
    <t>0,80*0,20*1</t>
  </si>
  <si>
    <t>0,70*0,20*3</t>
  </si>
  <si>
    <t>0,90*0,20*1</t>
  </si>
  <si>
    <t>1,40*0,20*1</t>
  </si>
  <si>
    <t>387</t>
  </si>
  <si>
    <t>783114101</t>
  </si>
  <si>
    <t>Základní jednonásobný syntetický nátěr truhlářských konstrukcí</t>
  </si>
  <si>
    <t>864829396</t>
  </si>
  <si>
    <t>388</t>
  </si>
  <si>
    <t>783117101</t>
  </si>
  <si>
    <t>Krycí jednonásobný syntetický nátěr truhlářských konstrukcí</t>
  </si>
  <si>
    <t>-1936135918</t>
  </si>
  <si>
    <t>389</t>
  </si>
  <si>
    <t>783118211</t>
  </si>
  <si>
    <t>Lakovací dvojnásobný syntetický nátěr truhlářských konstrukcí s mezibroušením</t>
  </si>
  <si>
    <t>1161789107</t>
  </si>
  <si>
    <t>390</t>
  </si>
  <si>
    <t>783122131</t>
  </si>
  <si>
    <t>Plošné (plné) tmelení truhlářských konstrukcí včetně přebroušení disperzním tmelem</t>
  </si>
  <si>
    <t>-1495395146</t>
  </si>
  <si>
    <t>784</t>
  </si>
  <si>
    <t>Dokončovací práce - malby a tapety</t>
  </si>
  <si>
    <t>391</t>
  </si>
  <si>
    <t>784111001</t>
  </si>
  <si>
    <t>Oprášení (ometení ) podkladu v místnostech v do 3,80 m</t>
  </si>
  <si>
    <t>-941103800</t>
  </si>
  <si>
    <t>392</t>
  </si>
  <si>
    <t>784111011</t>
  </si>
  <si>
    <t>Obroušení podkladu omítnutého v místnostech v do 3,80 m</t>
  </si>
  <si>
    <t>1702974021</t>
  </si>
  <si>
    <t>393</t>
  </si>
  <si>
    <t>784121001</t>
  </si>
  <si>
    <t>Oškrabání malby v místnostech v do 3,80 m</t>
  </si>
  <si>
    <t>-1773029668</t>
  </si>
  <si>
    <t>394</t>
  </si>
  <si>
    <t>784121011</t>
  </si>
  <si>
    <t>Rozmývání podkladu po oškrabání malby v místnostech v do 3,80 m</t>
  </si>
  <si>
    <t>264916736</t>
  </si>
  <si>
    <t>395</t>
  </si>
  <si>
    <t>784161001</t>
  </si>
  <si>
    <t>Tmelení spar a rohů šířky do 3 mm akrylátovým tmelem v místnostech v do 3,80 m</t>
  </si>
  <si>
    <t>-1168754104</t>
  </si>
  <si>
    <t>trhliny v omítkách</t>
  </si>
  <si>
    <t>396</t>
  </si>
  <si>
    <t>784171101</t>
  </si>
  <si>
    <t>Zakrytí vnitřních podlah včetně pozdějšího odkrytí</t>
  </si>
  <si>
    <t>1256507625</t>
  </si>
  <si>
    <t>397</t>
  </si>
  <si>
    <t>58124844</t>
  </si>
  <si>
    <t>fólie pro malířské potřeby zakrývací tl 25µ 4x5m</t>
  </si>
  <si>
    <t>476812360</t>
  </si>
  <si>
    <t>75,35*1,05 'Přepočtené koeficientem množství</t>
  </si>
  <si>
    <t>398</t>
  </si>
  <si>
    <t>784171121</t>
  </si>
  <si>
    <t>Zakrytí vnitřních ploch konstrukcí nebo prvků v místnostech v do 3,80 m</t>
  </si>
  <si>
    <t>222819713</t>
  </si>
  <si>
    <t>399</t>
  </si>
  <si>
    <t>58124842</t>
  </si>
  <si>
    <t>fólie pro malířské potřeby zakrývací tl 7µ 4x5m</t>
  </si>
  <si>
    <t>1656759454</t>
  </si>
  <si>
    <t>20*1,05 'Přepočtené koeficientem množství</t>
  </si>
  <si>
    <t>400</t>
  </si>
  <si>
    <t>784181121</t>
  </si>
  <si>
    <t>Hloubková jednonásobná bezbarvá penetrace podkladu v místnostech v do 3,80 m</t>
  </si>
  <si>
    <t>-988135071</t>
  </si>
  <si>
    <t>401</t>
  </si>
  <si>
    <t>784211101</t>
  </si>
  <si>
    <t>Dvojnásobné bílé malby ze směsí za mokra výborně oděruvzdorných v místnostech v do 3,80 m</t>
  </si>
  <si>
    <t>-1699945234</t>
  </si>
  <si>
    <t>Stropy</t>
  </si>
  <si>
    <t>STĚNY</t>
  </si>
  <si>
    <t>221,403</t>
  </si>
  <si>
    <t>402</t>
  </si>
  <si>
    <t>784211141</t>
  </si>
  <si>
    <t>Příplatek k cenám 2x maleb ze směsí za mokra oděruvzdorných za provádění pl do 5 m2</t>
  </si>
  <si>
    <t>459806861</t>
  </si>
  <si>
    <t>1,88+4,20</t>
  </si>
  <si>
    <t>Stěny</t>
  </si>
  <si>
    <t>(1,85*2+2,25*2)*1,20</t>
  </si>
  <si>
    <t>(0,95*2+2,0*2)*1,70</t>
  </si>
  <si>
    <t>786</t>
  </si>
  <si>
    <t>Dokončovací práce - čalounické úpravy</t>
  </si>
  <si>
    <t>403</t>
  </si>
  <si>
    <t>786624121</t>
  </si>
  <si>
    <t>Montáž lamelové žaluzie do oken zdvojených kovových otevíravých, sklápěcích a vyklápěcích</t>
  </si>
  <si>
    <t>-1955775872</t>
  </si>
  <si>
    <t>pokoj 1.3 a 1.5</t>
  </si>
  <si>
    <t>2,0*2,1+2,0*1,9</t>
  </si>
  <si>
    <t>1,25*2,0</t>
  </si>
  <si>
    <t>404</t>
  </si>
  <si>
    <t>55346200</t>
  </si>
  <si>
    <t>žaluzie interiérové lamelové</t>
  </si>
  <si>
    <t>1232367098</t>
  </si>
  <si>
    <t>405</t>
  </si>
  <si>
    <t>786626R</t>
  </si>
  <si>
    <t>Demontáž lamelové žaluzie vnitřní nebo do oken dvojitých kovových</t>
  </si>
  <si>
    <t>541188339</t>
  </si>
  <si>
    <t>2,0*2,10</t>
  </si>
  <si>
    <t>787</t>
  </si>
  <si>
    <t>Dokončovací práce - zasklívání</t>
  </si>
  <si>
    <t>406</t>
  </si>
  <si>
    <t>787600801</t>
  </si>
  <si>
    <t>Vysklívání oken a dveří plochy skla plochého do 1 m2</t>
  </si>
  <si>
    <t>904223773</t>
  </si>
  <si>
    <t>dveře pokoj 1.3. a 1.5</t>
  </si>
  <si>
    <t>0,3*0,4*8*2</t>
  </si>
  <si>
    <t>WC a komora</t>
  </si>
  <si>
    <t>0,2*0,2*4*2</t>
  </si>
  <si>
    <t>407</t>
  </si>
  <si>
    <t>787611224</t>
  </si>
  <si>
    <t>Zasklívání oken a dveří pevných s pod(za)tmelením sklem matovaným tl 4 mm</t>
  </si>
  <si>
    <t>-1179618789</t>
  </si>
  <si>
    <t>HZS</t>
  </si>
  <si>
    <t>Hodinové zúčtovací sazby</t>
  </si>
  <si>
    <t>408</t>
  </si>
  <si>
    <t>HZS1291</t>
  </si>
  <si>
    <t>Hodinová zúčtovací sazba pomocný stavební dělník</t>
  </si>
  <si>
    <t>hod</t>
  </si>
  <si>
    <t>512</t>
  </si>
  <si>
    <t>268540236</t>
  </si>
  <si>
    <t>kompletní úklid společných prostor po dokončení stavby</t>
  </si>
  <si>
    <t>omytí zábradlí, parapetů, niky schodiště, vytření , zakrývání při malbě schodiště atd.</t>
  </si>
  <si>
    <t>409</t>
  </si>
  <si>
    <t>HZS2232</t>
  </si>
  <si>
    <t>Hodinová zúčtovací sazba elektrikář odborný - revize atd.</t>
  </si>
  <si>
    <t>1018017497</t>
  </si>
  <si>
    <t>VRN</t>
  </si>
  <si>
    <t>Vedlejší rozpočtové náklady</t>
  </si>
  <si>
    <t>VRN3</t>
  </si>
  <si>
    <t>Zařízení staveniště</t>
  </si>
  <si>
    <t>410</t>
  </si>
  <si>
    <t>030001000</t>
  </si>
  <si>
    <t>den</t>
  </si>
  <si>
    <t>1024</t>
  </si>
  <si>
    <t>-1402241878</t>
  </si>
  <si>
    <t>VRN4</t>
  </si>
  <si>
    <t>Inženýrská činnost</t>
  </si>
  <si>
    <t>411</t>
  </si>
  <si>
    <t>580506007</t>
  </si>
  <si>
    <t xml:space="preserve">Revize plyn a kontrola stavu domovního plynovodu </t>
  </si>
  <si>
    <t>-1418276004</t>
  </si>
  <si>
    <t>VRN7</t>
  </si>
  <si>
    <t>Provozní vlivy</t>
  </si>
  <si>
    <t>412</t>
  </si>
  <si>
    <t>070001000</t>
  </si>
  <si>
    <t>749436261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</si>
</sst>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34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35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36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1" t="s">
        <v>45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2024-01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MČ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4. 1. 2024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53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 xml:space="preserve"> 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54</v>
      </c>
      <c r="D92" s="277"/>
      <c r="E92" s="277"/>
      <c r="F92" s="277"/>
      <c r="G92" s="277"/>
      <c r="H92" s="73"/>
      <c r="I92" s="278" t="s">
        <v>55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56</v>
      </c>
      <c r="AH92" s="277"/>
      <c r="AI92" s="277"/>
      <c r="AJ92" s="277"/>
      <c r="AK92" s="277"/>
      <c r="AL92" s="277"/>
      <c r="AM92" s="277"/>
      <c r="AN92" s="278" t="s">
        <v>57</v>
      </c>
      <c r="AO92" s="277"/>
      <c r="AP92" s="280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16.5" customHeight="1">
      <c r="A95" s="93" t="s">
        <v>77</v>
      </c>
      <c r="B95" s="94"/>
      <c r="C95" s="95"/>
      <c r="D95" s="283" t="s">
        <v>78</v>
      </c>
      <c r="E95" s="283"/>
      <c r="F95" s="283"/>
      <c r="G95" s="283"/>
      <c r="H95" s="283"/>
      <c r="I95" s="96"/>
      <c r="J95" s="283" t="s">
        <v>79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'26 - Oprava bytu č. 1, St...'!J30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80</v>
      </c>
      <c r="AR95" s="98"/>
      <c r="AS95" s="99">
        <v>0</v>
      </c>
      <c r="AT95" s="100">
        <f>ROUND(SUM(AV95:AW95),2)</f>
        <v>0</v>
      </c>
      <c r="AU95" s="101">
        <f>'26 - Oprava bytu č. 1, St...'!P153</f>
        <v>0</v>
      </c>
      <c r="AV95" s="100">
        <f>'26 - Oprava bytu č. 1, St...'!J33</f>
        <v>0</v>
      </c>
      <c r="AW95" s="100">
        <f>'26 - Oprava bytu č. 1, St...'!J34</f>
        <v>0</v>
      </c>
      <c r="AX95" s="100">
        <f>'26 - Oprava bytu č. 1, St...'!J35</f>
        <v>0</v>
      </c>
      <c r="AY95" s="100">
        <f>'26 - Oprava bytu č. 1, St...'!J36</f>
        <v>0</v>
      </c>
      <c r="AZ95" s="100">
        <f>'26 - Oprava bytu č. 1, St...'!F33</f>
        <v>0</v>
      </c>
      <c r="BA95" s="100">
        <f>'26 - Oprava bytu č. 1, St...'!F34</f>
        <v>0</v>
      </c>
      <c r="BB95" s="100">
        <f>'26 - Oprava bytu č. 1, St...'!F35</f>
        <v>0</v>
      </c>
      <c r="BC95" s="100">
        <f>'26 - Oprava bytu č. 1, St...'!F36</f>
        <v>0</v>
      </c>
      <c r="BD95" s="102">
        <f>'26 - Oprava bytu č. 1, St...'!F37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81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n7osRN2sGft3JO13hCmIxAmBwEhyLeh0vKajegud/YCF6E2llGipHA2Mrmy4o4Skgaeh7qE9gme7W7tuP8fIbw==" saltValue="v3WkUaACmkgokEiOeKaqXB6gyz5Q+xoYrLTuLi3PvWDOPDM2yPT/u5C/JbIEGU+7mObxmOAGum19itR0mMTaG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6 - Oprava bytu č. 1, S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35"/>
  <sheetViews>
    <sheetView showGridLines="0" tabSelected="1" workbookViewId="0">
      <selection activeCell="I5" sqref="I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81</v>
      </c>
    </row>
    <row r="4" spans="1:46" s="1" customFormat="1" ht="24.95" customHeight="1">
      <c r="B4" s="20"/>
      <c r="D4" s="106" t="s">
        <v>83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MČ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85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45754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">
        <v>86</v>
      </c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33</v>
      </c>
      <c r="E30" s="34"/>
      <c r="F30" s="34"/>
      <c r="G30" s="34"/>
      <c r="H30" s="34"/>
      <c r="I30" s="34"/>
      <c r="J30" s="116">
        <f>ROUND(J153,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35</v>
      </c>
      <c r="G32" s="34"/>
      <c r="H32" s="34"/>
      <c r="I32" s="117" t="s">
        <v>34</v>
      </c>
      <c r="J32" s="11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37</v>
      </c>
      <c r="E33" s="108" t="s">
        <v>38</v>
      </c>
      <c r="F33" s="119">
        <f>ROUND((SUM(BE153:BE1234)),  2)</f>
        <v>0</v>
      </c>
      <c r="G33" s="34"/>
      <c r="H33" s="34"/>
      <c r="I33" s="120">
        <v>0.21</v>
      </c>
      <c r="J33" s="119">
        <f>ROUND(((SUM(BE153:BE1234))*I33),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39</v>
      </c>
      <c r="F34" s="119">
        <f>ROUND((SUM(BF153:BF1234)),  2)</f>
        <v>0</v>
      </c>
      <c r="G34" s="34"/>
      <c r="H34" s="34"/>
      <c r="I34" s="120">
        <v>0.12</v>
      </c>
      <c r="J34" s="119">
        <f>ROUND(((SUM(BF153:BF1234))*I34),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40</v>
      </c>
      <c r="F35" s="119">
        <f>ROUND((SUM(BG153:BG1234)),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41</v>
      </c>
      <c r="F36" s="119">
        <f>ROUND((SUM(BH153:BH1234)),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42</v>
      </c>
      <c r="F37" s="119">
        <f>ROUND((SUM(BI153:BI1234)),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43</v>
      </c>
      <c r="E39" s="123"/>
      <c r="F39" s="123"/>
      <c r="G39" s="124" t="s">
        <v>44</v>
      </c>
      <c r="H39" s="125" t="s">
        <v>45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46</v>
      </c>
      <c r="E50" s="129"/>
      <c r="F50" s="129"/>
      <c r="G50" s="128" t="s">
        <v>47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48</v>
      </c>
      <c r="E61" s="131"/>
      <c r="F61" s="132" t="s">
        <v>49</v>
      </c>
      <c r="G61" s="130" t="s">
        <v>48</v>
      </c>
      <c r="H61" s="131"/>
      <c r="I61" s="131"/>
      <c r="J61" s="133" t="s">
        <v>49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50</v>
      </c>
      <c r="E65" s="134"/>
      <c r="F65" s="134"/>
      <c r="G65" s="128" t="s">
        <v>51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48</v>
      </c>
      <c r="E76" s="131"/>
      <c r="F76" s="132" t="s">
        <v>49</v>
      </c>
      <c r="G76" s="130" t="s">
        <v>48</v>
      </c>
      <c r="H76" s="131"/>
      <c r="I76" s="131"/>
      <c r="J76" s="133" t="s">
        <v>49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MČ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26 - Oprava bytu č. 1, Studentská 541/5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45754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>Simona Králová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88</v>
      </c>
      <c r="D94" s="140"/>
      <c r="E94" s="140"/>
      <c r="F94" s="140"/>
      <c r="G94" s="140"/>
      <c r="H94" s="140"/>
      <c r="I94" s="140"/>
      <c r="J94" s="141" t="s">
        <v>89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90</v>
      </c>
      <c r="D96" s="36"/>
      <c r="E96" s="36"/>
      <c r="F96" s="36"/>
      <c r="G96" s="36"/>
      <c r="H96" s="36"/>
      <c r="I96" s="36"/>
      <c r="J96" s="84">
        <f>J153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91</v>
      </c>
    </row>
    <row r="97" spans="2:12" s="9" customFormat="1" ht="24.95" customHeight="1">
      <c r="B97" s="143"/>
      <c r="C97" s="144"/>
      <c r="D97" s="145" t="s">
        <v>92</v>
      </c>
      <c r="E97" s="146"/>
      <c r="F97" s="146"/>
      <c r="G97" s="146"/>
      <c r="H97" s="146"/>
      <c r="I97" s="146"/>
      <c r="J97" s="147">
        <f>J154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93</v>
      </c>
      <c r="E98" s="152"/>
      <c r="F98" s="152"/>
      <c r="G98" s="152"/>
      <c r="H98" s="152"/>
      <c r="I98" s="152"/>
      <c r="J98" s="153">
        <f>J155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94</v>
      </c>
      <c r="E99" s="152"/>
      <c r="F99" s="152"/>
      <c r="G99" s="152"/>
      <c r="H99" s="152"/>
      <c r="I99" s="152"/>
      <c r="J99" s="153">
        <f>J170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95</v>
      </c>
      <c r="E100" s="152"/>
      <c r="F100" s="152"/>
      <c r="G100" s="152"/>
      <c r="H100" s="152"/>
      <c r="I100" s="152"/>
      <c r="J100" s="153">
        <f>J268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96</v>
      </c>
      <c r="E101" s="152"/>
      <c r="F101" s="152"/>
      <c r="G101" s="152"/>
      <c r="H101" s="152"/>
      <c r="I101" s="152"/>
      <c r="J101" s="153">
        <f>J344</f>
        <v>0</v>
      </c>
      <c r="K101" s="150"/>
      <c r="L101" s="154"/>
    </row>
    <row r="102" spans="2:12" s="10" customFormat="1" ht="19.899999999999999" customHeight="1">
      <c r="B102" s="149"/>
      <c r="C102" s="150"/>
      <c r="D102" s="151" t="s">
        <v>97</v>
      </c>
      <c r="E102" s="152"/>
      <c r="F102" s="152"/>
      <c r="G102" s="152"/>
      <c r="H102" s="152"/>
      <c r="I102" s="152"/>
      <c r="J102" s="153">
        <f>J351</f>
        <v>0</v>
      </c>
      <c r="K102" s="150"/>
      <c r="L102" s="154"/>
    </row>
    <row r="103" spans="2:12" s="9" customFormat="1" ht="24.95" customHeight="1">
      <c r="B103" s="143"/>
      <c r="C103" s="144"/>
      <c r="D103" s="145" t="s">
        <v>98</v>
      </c>
      <c r="E103" s="146"/>
      <c r="F103" s="146"/>
      <c r="G103" s="146"/>
      <c r="H103" s="146"/>
      <c r="I103" s="146"/>
      <c r="J103" s="147">
        <f>J354</f>
        <v>0</v>
      </c>
      <c r="K103" s="144"/>
      <c r="L103" s="148"/>
    </row>
    <row r="104" spans="2:12" s="10" customFormat="1" ht="19.899999999999999" customHeight="1">
      <c r="B104" s="149"/>
      <c r="C104" s="150"/>
      <c r="D104" s="151" t="s">
        <v>99</v>
      </c>
      <c r="E104" s="152"/>
      <c r="F104" s="152"/>
      <c r="G104" s="152"/>
      <c r="H104" s="152"/>
      <c r="I104" s="152"/>
      <c r="J104" s="153">
        <f>J355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100</v>
      </c>
      <c r="E105" s="152"/>
      <c r="F105" s="152"/>
      <c r="G105" s="152"/>
      <c r="H105" s="152"/>
      <c r="I105" s="152"/>
      <c r="J105" s="153">
        <f>J377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101</v>
      </c>
      <c r="E106" s="152"/>
      <c r="F106" s="152"/>
      <c r="G106" s="152"/>
      <c r="H106" s="152"/>
      <c r="I106" s="152"/>
      <c r="J106" s="153">
        <f>J436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102</v>
      </c>
      <c r="E107" s="152"/>
      <c r="F107" s="152"/>
      <c r="G107" s="152"/>
      <c r="H107" s="152"/>
      <c r="I107" s="152"/>
      <c r="J107" s="153">
        <f>J485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103</v>
      </c>
      <c r="E108" s="152"/>
      <c r="F108" s="152"/>
      <c r="G108" s="152"/>
      <c r="H108" s="152"/>
      <c r="I108" s="152"/>
      <c r="J108" s="153">
        <f>J498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104</v>
      </c>
      <c r="E109" s="152"/>
      <c r="F109" s="152"/>
      <c r="G109" s="152"/>
      <c r="H109" s="152"/>
      <c r="I109" s="152"/>
      <c r="J109" s="153">
        <f>J545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105</v>
      </c>
      <c r="E110" s="152"/>
      <c r="F110" s="152"/>
      <c r="G110" s="152"/>
      <c r="H110" s="152"/>
      <c r="I110" s="152"/>
      <c r="J110" s="153">
        <f>J556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106</v>
      </c>
      <c r="E111" s="152"/>
      <c r="F111" s="152"/>
      <c r="G111" s="152"/>
      <c r="H111" s="152"/>
      <c r="I111" s="152"/>
      <c r="J111" s="153">
        <f>J579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107</v>
      </c>
      <c r="E112" s="152"/>
      <c r="F112" s="152"/>
      <c r="G112" s="152"/>
      <c r="H112" s="152"/>
      <c r="I112" s="152"/>
      <c r="J112" s="153">
        <f>J587</f>
        <v>0</v>
      </c>
      <c r="K112" s="150"/>
      <c r="L112" s="154"/>
    </row>
    <row r="113" spans="2:12" s="10" customFormat="1" ht="19.899999999999999" customHeight="1">
      <c r="B113" s="149"/>
      <c r="C113" s="150"/>
      <c r="D113" s="151" t="s">
        <v>108</v>
      </c>
      <c r="E113" s="152"/>
      <c r="F113" s="152"/>
      <c r="G113" s="152"/>
      <c r="H113" s="152"/>
      <c r="I113" s="152"/>
      <c r="J113" s="153">
        <f>J649</f>
        <v>0</v>
      </c>
      <c r="K113" s="150"/>
      <c r="L113" s="154"/>
    </row>
    <row r="114" spans="2:12" s="10" customFormat="1" ht="19.899999999999999" customHeight="1">
      <c r="B114" s="149"/>
      <c r="C114" s="150"/>
      <c r="D114" s="151" t="s">
        <v>109</v>
      </c>
      <c r="E114" s="152"/>
      <c r="F114" s="152"/>
      <c r="G114" s="152"/>
      <c r="H114" s="152"/>
      <c r="I114" s="152"/>
      <c r="J114" s="153">
        <f>J830</f>
        <v>0</v>
      </c>
      <c r="K114" s="150"/>
      <c r="L114" s="154"/>
    </row>
    <row r="115" spans="2:12" s="10" customFormat="1" ht="19.899999999999999" customHeight="1">
      <c r="B115" s="149"/>
      <c r="C115" s="150"/>
      <c r="D115" s="151" t="s">
        <v>110</v>
      </c>
      <c r="E115" s="152"/>
      <c r="F115" s="152"/>
      <c r="G115" s="152"/>
      <c r="H115" s="152"/>
      <c r="I115" s="152"/>
      <c r="J115" s="153">
        <f>J854</f>
        <v>0</v>
      </c>
      <c r="K115" s="150"/>
      <c r="L115" s="154"/>
    </row>
    <row r="116" spans="2:12" s="10" customFormat="1" ht="19.899999999999999" customHeight="1">
      <c r="B116" s="149"/>
      <c r="C116" s="150"/>
      <c r="D116" s="151" t="s">
        <v>111</v>
      </c>
      <c r="E116" s="152"/>
      <c r="F116" s="152"/>
      <c r="G116" s="152"/>
      <c r="H116" s="152"/>
      <c r="I116" s="152"/>
      <c r="J116" s="153">
        <f>J859</f>
        <v>0</v>
      </c>
      <c r="K116" s="150"/>
      <c r="L116" s="154"/>
    </row>
    <row r="117" spans="2:12" s="10" customFormat="1" ht="19.899999999999999" customHeight="1">
      <c r="B117" s="149"/>
      <c r="C117" s="150"/>
      <c r="D117" s="151" t="s">
        <v>112</v>
      </c>
      <c r="E117" s="152"/>
      <c r="F117" s="152"/>
      <c r="G117" s="152"/>
      <c r="H117" s="152"/>
      <c r="I117" s="152"/>
      <c r="J117" s="153">
        <f>J870</f>
        <v>0</v>
      </c>
      <c r="K117" s="150"/>
      <c r="L117" s="154"/>
    </row>
    <row r="118" spans="2:12" s="10" customFormat="1" ht="19.899999999999999" customHeight="1">
      <c r="B118" s="149"/>
      <c r="C118" s="150"/>
      <c r="D118" s="151" t="s">
        <v>113</v>
      </c>
      <c r="E118" s="152"/>
      <c r="F118" s="152"/>
      <c r="G118" s="152"/>
      <c r="H118" s="152"/>
      <c r="I118" s="152"/>
      <c r="J118" s="153">
        <f>J877</f>
        <v>0</v>
      </c>
      <c r="K118" s="150"/>
      <c r="L118" s="154"/>
    </row>
    <row r="119" spans="2:12" s="10" customFormat="1" ht="19.899999999999999" customHeight="1">
      <c r="B119" s="149"/>
      <c r="C119" s="150"/>
      <c r="D119" s="151" t="s">
        <v>114</v>
      </c>
      <c r="E119" s="152"/>
      <c r="F119" s="152"/>
      <c r="G119" s="152"/>
      <c r="H119" s="152"/>
      <c r="I119" s="152"/>
      <c r="J119" s="153">
        <f>J936</f>
        <v>0</v>
      </c>
      <c r="K119" s="150"/>
      <c r="L119" s="154"/>
    </row>
    <row r="120" spans="2:12" s="10" customFormat="1" ht="19.899999999999999" customHeight="1">
      <c r="B120" s="149"/>
      <c r="C120" s="150"/>
      <c r="D120" s="151" t="s">
        <v>115</v>
      </c>
      <c r="E120" s="152"/>
      <c r="F120" s="152"/>
      <c r="G120" s="152"/>
      <c r="H120" s="152"/>
      <c r="I120" s="152"/>
      <c r="J120" s="153">
        <f>J949</f>
        <v>0</v>
      </c>
      <c r="K120" s="150"/>
      <c r="L120" s="154"/>
    </row>
    <row r="121" spans="2:12" s="10" customFormat="1" ht="19.899999999999999" customHeight="1">
      <c r="B121" s="149"/>
      <c r="C121" s="150"/>
      <c r="D121" s="151" t="s">
        <v>116</v>
      </c>
      <c r="E121" s="152"/>
      <c r="F121" s="152"/>
      <c r="G121" s="152"/>
      <c r="H121" s="152"/>
      <c r="I121" s="152"/>
      <c r="J121" s="153">
        <f>J997</f>
        <v>0</v>
      </c>
      <c r="K121" s="150"/>
      <c r="L121" s="154"/>
    </row>
    <row r="122" spans="2:12" s="10" customFormat="1" ht="19.899999999999999" customHeight="1">
      <c r="B122" s="149"/>
      <c r="C122" s="150"/>
      <c r="D122" s="151" t="s">
        <v>117</v>
      </c>
      <c r="E122" s="152"/>
      <c r="F122" s="152"/>
      <c r="G122" s="152"/>
      <c r="H122" s="152"/>
      <c r="I122" s="152"/>
      <c r="J122" s="153">
        <f>J1005</f>
        <v>0</v>
      </c>
      <c r="K122" s="150"/>
      <c r="L122" s="154"/>
    </row>
    <row r="123" spans="2:12" s="10" customFormat="1" ht="19.899999999999999" customHeight="1">
      <c r="B123" s="149"/>
      <c r="C123" s="150"/>
      <c r="D123" s="151" t="s">
        <v>118</v>
      </c>
      <c r="E123" s="152"/>
      <c r="F123" s="152"/>
      <c r="G123" s="152"/>
      <c r="H123" s="152"/>
      <c r="I123" s="152"/>
      <c r="J123" s="153">
        <f>J1041</f>
        <v>0</v>
      </c>
      <c r="K123" s="150"/>
      <c r="L123" s="154"/>
    </row>
    <row r="124" spans="2:12" s="10" customFormat="1" ht="19.899999999999999" customHeight="1">
      <c r="B124" s="149"/>
      <c r="C124" s="150"/>
      <c r="D124" s="151" t="s">
        <v>119</v>
      </c>
      <c r="E124" s="152"/>
      <c r="F124" s="152"/>
      <c r="G124" s="152"/>
      <c r="H124" s="152"/>
      <c r="I124" s="152"/>
      <c r="J124" s="153">
        <f>J1075</f>
        <v>0</v>
      </c>
      <c r="K124" s="150"/>
      <c r="L124" s="154"/>
    </row>
    <row r="125" spans="2:12" s="10" customFormat="1" ht="19.899999999999999" customHeight="1">
      <c r="B125" s="149"/>
      <c r="C125" s="150"/>
      <c r="D125" s="151" t="s">
        <v>120</v>
      </c>
      <c r="E125" s="152"/>
      <c r="F125" s="152"/>
      <c r="G125" s="152"/>
      <c r="H125" s="152"/>
      <c r="I125" s="152"/>
      <c r="J125" s="153">
        <f>J1129</f>
        <v>0</v>
      </c>
      <c r="K125" s="150"/>
      <c r="L125" s="154"/>
    </row>
    <row r="126" spans="2:12" s="10" customFormat="1" ht="19.899999999999999" customHeight="1">
      <c r="B126" s="149"/>
      <c r="C126" s="150"/>
      <c r="D126" s="151" t="s">
        <v>121</v>
      </c>
      <c r="E126" s="152"/>
      <c r="F126" s="152"/>
      <c r="G126" s="152"/>
      <c r="H126" s="152"/>
      <c r="I126" s="152"/>
      <c r="J126" s="153">
        <f>J1172</f>
        <v>0</v>
      </c>
      <c r="K126" s="150"/>
      <c r="L126" s="154"/>
    </row>
    <row r="127" spans="2:12" s="10" customFormat="1" ht="19.899999999999999" customHeight="1">
      <c r="B127" s="149"/>
      <c r="C127" s="150"/>
      <c r="D127" s="151" t="s">
        <v>122</v>
      </c>
      <c r="E127" s="152"/>
      <c r="F127" s="152"/>
      <c r="G127" s="152"/>
      <c r="H127" s="152"/>
      <c r="I127" s="152"/>
      <c r="J127" s="153">
        <f>J1203</f>
        <v>0</v>
      </c>
      <c r="K127" s="150"/>
      <c r="L127" s="154"/>
    </row>
    <row r="128" spans="2:12" s="10" customFormat="1" ht="19.899999999999999" customHeight="1">
      <c r="B128" s="149"/>
      <c r="C128" s="150"/>
      <c r="D128" s="151" t="s">
        <v>123</v>
      </c>
      <c r="E128" s="152"/>
      <c r="F128" s="152"/>
      <c r="G128" s="152"/>
      <c r="H128" s="152"/>
      <c r="I128" s="152"/>
      <c r="J128" s="153">
        <f>J1214</f>
        <v>0</v>
      </c>
      <c r="K128" s="150"/>
      <c r="L128" s="154"/>
    </row>
    <row r="129" spans="1:31" s="9" customFormat="1" ht="24.95" customHeight="1">
      <c r="B129" s="143"/>
      <c r="C129" s="144"/>
      <c r="D129" s="145" t="s">
        <v>124</v>
      </c>
      <c r="E129" s="146"/>
      <c r="F129" s="146"/>
      <c r="G129" s="146"/>
      <c r="H129" s="146"/>
      <c r="I129" s="146"/>
      <c r="J129" s="147">
        <f>J1222</f>
        <v>0</v>
      </c>
      <c r="K129" s="144"/>
      <c r="L129" s="148"/>
    </row>
    <row r="130" spans="1:31" s="9" customFormat="1" ht="24.95" customHeight="1">
      <c r="B130" s="143"/>
      <c r="C130" s="144"/>
      <c r="D130" s="145" t="s">
        <v>125</v>
      </c>
      <c r="E130" s="146"/>
      <c r="F130" s="146"/>
      <c r="G130" s="146"/>
      <c r="H130" s="146"/>
      <c r="I130" s="146"/>
      <c r="J130" s="147">
        <f>J1228</f>
        <v>0</v>
      </c>
      <c r="K130" s="144"/>
      <c r="L130" s="148"/>
    </row>
    <row r="131" spans="1:31" s="10" customFormat="1" ht="19.899999999999999" customHeight="1">
      <c r="B131" s="149"/>
      <c r="C131" s="150"/>
      <c r="D131" s="151" t="s">
        <v>126</v>
      </c>
      <c r="E131" s="152"/>
      <c r="F131" s="152"/>
      <c r="G131" s="152"/>
      <c r="H131" s="152"/>
      <c r="I131" s="152"/>
      <c r="J131" s="153">
        <f>J1229</f>
        <v>0</v>
      </c>
      <c r="K131" s="150"/>
      <c r="L131" s="154"/>
    </row>
    <row r="132" spans="1:31" s="10" customFormat="1" ht="19.899999999999999" customHeight="1">
      <c r="B132" s="149"/>
      <c r="C132" s="150"/>
      <c r="D132" s="151" t="s">
        <v>127</v>
      </c>
      <c r="E132" s="152"/>
      <c r="F132" s="152"/>
      <c r="G132" s="152"/>
      <c r="H132" s="152"/>
      <c r="I132" s="152"/>
      <c r="J132" s="153">
        <f>J1231</f>
        <v>0</v>
      </c>
      <c r="K132" s="150"/>
      <c r="L132" s="154"/>
    </row>
    <row r="133" spans="1:31" s="10" customFormat="1" ht="19.899999999999999" customHeight="1">
      <c r="B133" s="149"/>
      <c r="C133" s="150"/>
      <c r="D133" s="151" t="s">
        <v>128</v>
      </c>
      <c r="E133" s="152"/>
      <c r="F133" s="152"/>
      <c r="G133" s="152"/>
      <c r="H133" s="152"/>
      <c r="I133" s="152"/>
      <c r="J133" s="153">
        <f>J1233</f>
        <v>0</v>
      </c>
      <c r="K133" s="150"/>
      <c r="L133" s="154"/>
    </row>
    <row r="134" spans="1:31" s="2" customFormat="1" ht="21.75" customHeight="1">
      <c r="A134" s="34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31" s="2" customFormat="1" ht="6.95" customHeight="1">
      <c r="A135" s="34"/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9" spans="1:31" s="2" customFormat="1" ht="6.95" customHeight="1">
      <c r="A139" s="34"/>
      <c r="B139" s="56"/>
      <c r="C139" s="57"/>
      <c r="D139" s="57"/>
      <c r="E139" s="57"/>
      <c r="F139" s="57"/>
      <c r="G139" s="57"/>
      <c r="H139" s="57"/>
      <c r="I139" s="57"/>
      <c r="J139" s="57"/>
      <c r="K139" s="57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" customFormat="1" ht="24.95" customHeight="1">
      <c r="A140" s="34"/>
      <c r="B140" s="35"/>
      <c r="C140" s="23" t="s">
        <v>129</v>
      </c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2" customFormat="1" ht="6.9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2" customFormat="1" ht="12" customHeight="1">
      <c r="A142" s="34"/>
      <c r="B142" s="35"/>
      <c r="C142" s="29" t="s">
        <v>16</v>
      </c>
      <c r="D142" s="36"/>
      <c r="E142" s="36"/>
      <c r="F142" s="36"/>
      <c r="G142" s="36"/>
      <c r="H142" s="36"/>
      <c r="I142" s="36"/>
      <c r="J142" s="36"/>
      <c r="K142" s="36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2" customFormat="1" ht="16.5" customHeight="1">
      <c r="A143" s="34"/>
      <c r="B143" s="35"/>
      <c r="C143" s="36"/>
      <c r="D143" s="36"/>
      <c r="E143" s="294" t="str">
        <f>E7</f>
        <v>Oprava bytů MČ Praha 6</v>
      </c>
      <c r="F143" s="295"/>
      <c r="G143" s="295"/>
      <c r="H143" s="295"/>
      <c r="I143" s="36"/>
      <c r="J143" s="36"/>
      <c r="K143" s="36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2" customFormat="1" ht="12" customHeight="1">
      <c r="A144" s="34"/>
      <c r="B144" s="35"/>
      <c r="C144" s="29" t="s">
        <v>84</v>
      </c>
      <c r="D144" s="36"/>
      <c r="E144" s="36"/>
      <c r="F144" s="36"/>
      <c r="G144" s="36"/>
      <c r="H144" s="36"/>
      <c r="I144" s="36"/>
      <c r="J144" s="36"/>
      <c r="K144" s="36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2" customFormat="1" ht="16.5" customHeight="1">
      <c r="A145" s="34"/>
      <c r="B145" s="35"/>
      <c r="C145" s="36"/>
      <c r="D145" s="36"/>
      <c r="E145" s="265" t="str">
        <f>E9</f>
        <v>26 - Oprava bytu č. 1, Studentská 541/5</v>
      </c>
      <c r="F145" s="296"/>
      <c r="G145" s="296"/>
      <c r="H145" s="296"/>
      <c r="I145" s="36"/>
      <c r="J145" s="36"/>
      <c r="K145" s="36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65" s="2" customFormat="1" ht="6.95" customHeight="1">
      <c r="A146" s="34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65" s="2" customFormat="1" ht="12" customHeight="1">
      <c r="A147" s="34"/>
      <c r="B147" s="35"/>
      <c r="C147" s="29" t="s">
        <v>20</v>
      </c>
      <c r="D147" s="36"/>
      <c r="E147" s="36"/>
      <c r="F147" s="27" t="str">
        <f>F12</f>
        <v xml:space="preserve"> </v>
      </c>
      <c r="G147" s="36"/>
      <c r="H147" s="36"/>
      <c r="I147" s="29" t="s">
        <v>22</v>
      </c>
      <c r="J147" s="66">
        <f>IF(J12="","",J12)</f>
        <v>45754</v>
      </c>
      <c r="K147" s="36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65" s="2" customFormat="1" ht="6.95" customHeight="1">
      <c r="A148" s="34"/>
      <c r="B148" s="35"/>
      <c r="C148" s="36"/>
      <c r="D148" s="36"/>
      <c r="E148" s="36"/>
      <c r="F148" s="36"/>
      <c r="G148" s="36"/>
      <c r="H148" s="36"/>
      <c r="I148" s="36"/>
      <c r="J148" s="36"/>
      <c r="K148" s="36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65" s="2" customFormat="1" ht="15.2" customHeight="1">
      <c r="A149" s="34"/>
      <c r="B149" s="35"/>
      <c r="C149" s="29" t="s">
        <v>24</v>
      </c>
      <c r="D149" s="36"/>
      <c r="E149" s="36"/>
      <c r="F149" s="27" t="str">
        <f>E15</f>
        <v xml:space="preserve"> </v>
      </c>
      <c r="G149" s="36"/>
      <c r="H149" s="36"/>
      <c r="I149" s="29" t="s">
        <v>29</v>
      </c>
      <c r="J149" s="32" t="str">
        <f>E21</f>
        <v xml:space="preserve"> </v>
      </c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65" s="2" customFormat="1" ht="15.2" customHeight="1">
      <c r="A150" s="34"/>
      <c r="B150" s="35"/>
      <c r="C150" s="29" t="s">
        <v>27</v>
      </c>
      <c r="D150" s="36"/>
      <c r="E150" s="36"/>
      <c r="F150" s="27" t="str">
        <f>IF(E18="","",E18)</f>
        <v>Vyplň údaj</v>
      </c>
      <c r="G150" s="36"/>
      <c r="H150" s="36"/>
      <c r="I150" s="29" t="s">
        <v>30</v>
      </c>
      <c r="J150" s="32" t="str">
        <f>E24</f>
        <v>Simona Králová</v>
      </c>
      <c r="K150" s="36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65" s="2" customFormat="1" ht="10.35" customHeight="1">
      <c r="A151" s="34"/>
      <c r="B151" s="35"/>
      <c r="C151" s="36"/>
      <c r="D151" s="36"/>
      <c r="E151" s="36"/>
      <c r="F151" s="36"/>
      <c r="G151" s="36"/>
      <c r="H151" s="36"/>
      <c r="I151" s="36"/>
      <c r="J151" s="36"/>
      <c r="K151" s="36"/>
      <c r="L151" s="51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1:65" s="11" customFormat="1" ht="29.25" customHeight="1">
      <c r="A152" s="155"/>
      <c r="B152" s="156"/>
      <c r="C152" s="157" t="s">
        <v>130</v>
      </c>
      <c r="D152" s="158" t="s">
        <v>58</v>
      </c>
      <c r="E152" s="158" t="s">
        <v>54</v>
      </c>
      <c r="F152" s="158" t="s">
        <v>55</v>
      </c>
      <c r="G152" s="158" t="s">
        <v>131</v>
      </c>
      <c r="H152" s="158" t="s">
        <v>132</v>
      </c>
      <c r="I152" s="158" t="s">
        <v>133</v>
      </c>
      <c r="J152" s="159" t="s">
        <v>89</v>
      </c>
      <c r="K152" s="160" t="s">
        <v>134</v>
      </c>
      <c r="L152" s="161"/>
      <c r="M152" s="75" t="s">
        <v>1</v>
      </c>
      <c r="N152" s="76" t="s">
        <v>37</v>
      </c>
      <c r="O152" s="76" t="s">
        <v>135</v>
      </c>
      <c r="P152" s="76" t="s">
        <v>136</v>
      </c>
      <c r="Q152" s="76" t="s">
        <v>137</v>
      </c>
      <c r="R152" s="76" t="s">
        <v>138</v>
      </c>
      <c r="S152" s="76" t="s">
        <v>139</v>
      </c>
      <c r="T152" s="77" t="s">
        <v>140</v>
      </c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</row>
    <row r="153" spans="1:65" s="2" customFormat="1" ht="22.9" customHeight="1">
      <c r="A153" s="34"/>
      <c r="B153" s="35"/>
      <c r="C153" s="82" t="s">
        <v>141</v>
      </c>
      <c r="D153" s="36"/>
      <c r="E153" s="36"/>
      <c r="F153" s="36"/>
      <c r="G153" s="36"/>
      <c r="H153" s="36"/>
      <c r="I153" s="36"/>
      <c r="J153" s="162">
        <f>BK153</f>
        <v>0</v>
      </c>
      <c r="K153" s="36"/>
      <c r="L153" s="39"/>
      <c r="M153" s="78"/>
      <c r="N153" s="163"/>
      <c r="O153" s="79"/>
      <c r="P153" s="164">
        <f>P154+P354+P1222+P1228</f>
        <v>0</v>
      </c>
      <c r="Q153" s="79"/>
      <c r="R153" s="164">
        <f>R154+R354+R1222+R1228</f>
        <v>10.431913089999998</v>
      </c>
      <c r="S153" s="79"/>
      <c r="T153" s="165">
        <f>T154+T354+T1222+T1228</f>
        <v>20.234369679999997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72</v>
      </c>
      <c r="AU153" s="17" t="s">
        <v>91</v>
      </c>
      <c r="BK153" s="166">
        <f>BK154+BK354+BK1222+BK1228</f>
        <v>0</v>
      </c>
    </row>
    <row r="154" spans="1:65" s="12" customFormat="1" ht="25.9" customHeight="1">
      <c r="B154" s="167"/>
      <c r="C154" s="168"/>
      <c r="D154" s="169" t="s">
        <v>72</v>
      </c>
      <c r="E154" s="170" t="s">
        <v>142</v>
      </c>
      <c r="F154" s="170" t="s">
        <v>143</v>
      </c>
      <c r="G154" s="168"/>
      <c r="H154" s="168"/>
      <c r="I154" s="171"/>
      <c r="J154" s="172">
        <f>BK154</f>
        <v>0</v>
      </c>
      <c r="K154" s="168"/>
      <c r="L154" s="173"/>
      <c r="M154" s="174"/>
      <c r="N154" s="175"/>
      <c r="O154" s="175"/>
      <c r="P154" s="176">
        <f>P155+P170+P268+P344+P351</f>
        <v>0</v>
      </c>
      <c r="Q154" s="175"/>
      <c r="R154" s="176">
        <f>R155+R170+R268+R344+R351</f>
        <v>6.3753584899999991</v>
      </c>
      <c r="S154" s="175"/>
      <c r="T154" s="177">
        <f>T155+T170+T268+T344+T351</f>
        <v>14.448099999999998</v>
      </c>
      <c r="AR154" s="178" t="s">
        <v>81</v>
      </c>
      <c r="AT154" s="179" t="s">
        <v>72</v>
      </c>
      <c r="AU154" s="179" t="s">
        <v>73</v>
      </c>
      <c r="AY154" s="178" t="s">
        <v>144</v>
      </c>
      <c r="BK154" s="180">
        <f>BK155+BK170+BK268+BK344+BK351</f>
        <v>0</v>
      </c>
    </row>
    <row r="155" spans="1:65" s="12" customFormat="1" ht="22.9" customHeight="1">
      <c r="B155" s="167"/>
      <c r="C155" s="168"/>
      <c r="D155" s="169" t="s">
        <v>72</v>
      </c>
      <c r="E155" s="181" t="s">
        <v>145</v>
      </c>
      <c r="F155" s="181" t="s">
        <v>146</v>
      </c>
      <c r="G155" s="168"/>
      <c r="H155" s="168"/>
      <c r="I155" s="171"/>
      <c r="J155" s="182">
        <f>BK155</f>
        <v>0</v>
      </c>
      <c r="K155" s="168"/>
      <c r="L155" s="173"/>
      <c r="M155" s="174"/>
      <c r="N155" s="175"/>
      <c r="O155" s="175"/>
      <c r="P155" s="176">
        <f>SUM(P156:P169)</f>
        <v>0</v>
      </c>
      <c r="Q155" s="175"/>
      <c r="R155" s="176">
        <f>SUM(R156:R169)</f>
        <v>0.67351179999999988</v>
      </c>
      <c r="S155" s="175"/>
      <c r="T155" s="177">
        <f>SUM(T156:T169)</f>
        <v>0</v>
      </c>
      <c r="AR155" s="178" t="s">
        <v>81</v>
      </c>
      <c r="AT155" s="179" t="s">
        <v>72</v>
      </c>
      <c r="AU155" s="179" t="s">
        <v>81</v>
      </c>
      <c r="AY155" s="178" t="s">
        <v>144</v>
      </c>
      <c r="BK155" s="180">
        <f>SUM(BK156:BK169)</f>
        <v>0</v>
      </c>
    </row>
    <row r="156" spans="1:65" s="2" customFormat="1" ht="37.9" customHeight="1">
      <c r="A156" s="34"/>
      <c r="B156" s="35"/>
      <c r="C156" s="183" t="s">
        <v>81</v>
      </c>
      <c r="D156" s="183" t="s">
        <v>147</v>
      </c>
      <c r="E156" s="184" t="s">
        <v>148</v>
      </c>
      <c r="F156" s="185" t="s">
        <v>149</v>
      </c>
      <c r="G156" s="186" t="s">
        <v>150</v>
      </c>
      <c r="H156" s="187">
        <v>2.15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39</v>
      </c>
      <c r="O156" s="71"/>
      <c r="P156" s="193">
        <f>O156*H156</f>
        <v>0</v>
      </c>
      <c r="Q156" s="193">
        <v>0.18539</v>
      </c>
      <c r="R156" s="193">
        <f>Q156*H156</f>
        <v>0.39858849999999996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151</v>
      </c>
      <c r="AT156" s="195" t="s">
        <v>147</v>
      </c>
      <c r="AU156" s="195" t="s">
        <v>152</v>
      </c>
      <c r="AY156" s="17" t="s">
        <v>144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152</v>
      </c>
      <c r="BK156" s="196">
        <f>ROUND(I156*H156,2)</f>
        <v>0</v>
      </c>
      <c r="BL156" s="17" t="s">
        <v>151</v>
      </c>
      <c r="BM156" s="195" t="s">
        <v>153</v>
      </c>
    </row>
    <row r="157" spans="1:65" s="13" customFormat="1" ht="11.25">
      <c r="B157" s="197"/>
      <c r="C157" s="198"/>
      <c r="D157" s="199" t="s">
        <v>154</v>
      </c>
      <c r="E157" s="200" t="s">
        <v>1</v>
      </c>
      <c r="F157" s="201" t="s">
        <v>155</v>
      </c>
      <c r="G157" s="198"/>
      <c r="H157" s="200" t="s">
        <v>1</v>
      </c>
      <c r="I157" s="202"/>
      <c r="J157" s="198"/>
      <c r="K157" s="198"/>
      <c r="L157" s="203"/>
      <c r="M157" s="204"/>
      <c r="N157" s="205"/>
      <c r="O157" s="205"/>
      <c r="P157" s="205"/>
      <c r="Q157" s="205"/>
      <c r="R157" s="205"/>
      <c r="S157" s="205"/>
      <c r="T157" s="206"/>
      <c r="AT157" s="207" t="s">
        <v>154</v>
      </c>
      <c r="AU157" s="207" t="s">
        <v>152</v>
      </c>
      <c r="AV157" s="13" t="s">
        <v>81</v>
      </c>
      <c r="AW157" s="13" t="s">
        <v>31</v>
      </c>
      <c r="AX157" s="13" t="s">
        <v>73</v>
      </c>
      <c r="AY157" s="207" t="s">
        <v>144</v>
      </c>
    </row>
    <row r="158" spans="1:65" s="14" customFormat="1" ht="11.25">
      <c r="B158" s="208"/>
      <c r="C158" s="209"/>
      <c r="D158" s="199" t="s">
        <v>154</v>
      </c>
      <c r="E158" s="210" t="s">
        <v>1</v>
      </c>
      <c r="F158" s="211" t="s">
        <v>156</v>
      </c>
      <c r="G158" s="209"/>
      <c r="H158" s="212">
        <v>0.5</v>
      </c>
      <c r="I158" s="213"/>
      <c r="J158" s="209"/>
      <c r="K158" s="209"/>
      <c r="L158" s="214"/>
      <c r="M158" s="215"/>
      <c r="N158" s="216"/>
      <c r="O158" s="216"/>
      <c r="P158" s="216"/>
      <c r="Q158" s="216"/>
      <c r="R158" s="216"/>
      <c r="S158" s="216"/>
      <c r="T158" s="217"/>
      <c r="AT158" s="218" t="s">
        <v>154</v>
      </c>
      <c r="AU158" s="218" t="s">
        <v>152</v>
      </c>
      <c r="AV158" s="14" t="s">
        <v>152</v>
      </c>
      <c r="AW158" s="14" t="s">
        <v>31</v>
      </c>
      <c r="AX158" s="14" t="s">
        <v>73</v>
      </c>
      <c r="AY158" s="218" t="s">
        <v>144</v>
      </c>
    </row>
    <row r="159" spans="1:65" s="13" customFormat="1" ht="11.25">
      <c r="B159" s="197"/>
      <c r="C159" s="198"/>
      <c r="D159" s="199" t="s">
        <v>154</v>
      </c>
      <c r="E159" s="200" t="s">
        <v>1</v>
      </c>
      <c r="F159" s="201" t="s">
        <v>157</v>
      </c>
      <c r="G159" s="198"/>
      <c r="H159" s="200" t="s">
        <v>1</v>
      </c>
      <c r="I159" s="202"/>
      <c r="J159" s="198"/>
      <c r="K159" s="198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154</v>
      </c>
      <c r="AU159" s="207" t="s">
        <v>152</v>
      </c>
      <c r="AV159" s="13" t="s">
        <v>81</v>
      </c>
      <c r="AW159" s="13" t="s">
        <v>31</v>
      </c>
      <c r="AX159" s="13" t="s">
        <v>73</v>
      </c>
      <c r="AY159" s="207" t="s">
        <v>144</v>
      </c>
    </row>
    <row r="160" spans="1:65" s="14" customFormat="1" ht="11.25">
      <c r="B160" s="208"/>
      <c r="C160" s="209"/>
      <c r="D160" s="199" t="s">
        <v>154</v>
      </c>
      <c r="E160" s="210" t="s">
        <v>1</v>
      </c>
      <c r="F160" s="211" t="s">
        <v>158</v>
      </c>
      <c r="G160" s="209"/>
      <c r="H160" s="212">
        <v>1.6500000000000001</v>
      </c>
      <c r="I160" s="213"/>
      <c r="J160" s="209"/>
      <c r="K160" s="209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154</v>
      </c>
      <c r="AU160" s="218" t="s">
        <v>152</v>
      </c>
      <c r="AV160" s="14" t="s">
        <v>152</v>
      </c>
      <c r="AW160" s="14" t="s">
        <v>31</v>
      </c>
      <c r="AX160" s="14" t="s">
        <v>73</v>
      </c>
      <c r="AY160" s="218" t="s">
        <v>144</v>
      </c>
    </row>
    <row r="161" spans="1:65" s="15" customFormat="1" ht="11.25">
      <c r="B161" s="219"/>
      <c r="C161" s="220"/>
      <c r="D161" s="199" t="s">
        <v>154</v>
      </c>
      <c r="E161" s="221" t="s">
        <v>1</v>
      </c>
      <c r="F161" s="222" t="s">
        <v>159</v>
      </c>
      <c r="G161" s="220"/>
      <c r="H161" s="223">
        <v>2.1500000000000004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154</v>
      </c>
      <c r="AU161" s="229" t="s">
        <v>152</v>
      </c>
      <c r="AV161" s="15" t="s">
        <v>151</v>
      </c>
      <c r="AW161" s="15" t="s">
        <v>31</v>
      </c>
      <c r="AX161" s="15" t="s">
        <v>81</v>
      </c>
      <c r="AY161" s="229" t="s">
        <v>144</v>
      </c>
    </row>
    <row r="162" spans="1:65" s="2" customFormat="1" ht="37.9" customHeight="1">
      <c r="A162" s="34"/>
      <c r="B162" s="35"/>
      <c r="C162" s="183" t="s">
        <v>152</v>
      </c>
      <c r="D162" s="183" t="s">
        <v>147</v>
      </c>
      <c r="E162" s="184" t="s">
        <v>160</v>
      </c>
      <c r="F162" s="185" t="s">
        <v>161</v>
      </c>
      <c r="G162" s="186" t="s">
        <v>162</v>
      </c>
      <c r="H162" s="187">
        <v>9.5000000000000001E-2</v>
      </c>
      <c r="I162" s="188"/>
      <c r="J162" s="189">
        <f>ROUND(I162*H162,2)</f>
        <v>0</v>
      </c>
      <c r="K162" s="190"/>
      <c r="L162" s="39"/>
      <c r="M162" s="191" t="s">
        <v>1</v>
      </c>
      <c r="N162" s="192" t="s">
        <v>39</v>
      </c>
      <c r="O162" s="71"/>
      <c r="P162" s="193">
        <f>O162*H162</f>
        <v>0</v>
      </c>
      <c r="Q162" s="193">
        <v>1.7090000000000001E-2</v>
      </c>
      <c r="R162" s="193">
        <f>Q162*H162</f>
        <v>1.6235500000000001E-3</v>
      </c>
      <c r="S162" s="193">
        <v>0</v>
      </c>
      <c r="T162" s="19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151</v>
      </c>
      <c r="AT162" s="195" t="s">
        <v>147</v>
      </c>
      <c r="AU162" s="195" t="s">
        <v>152</v>
      </c>
      <c r="AY162" s="17" t="s">
        <v>144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7" t="s">
        <v>152</v>
      </c>
      <c r="BK162" s="196">
        <f>ROUND(I162*H162,2)</f>
        <v>0</v>
      </c>
      <c r="BL162" s="17" t="s">
        <v>151</v>
      </c>
      <c r="BM162" s="195" t="s">
        <v>163</v>
      </c>
    </row>
    <row r="163" spans="1:65" s="13" customFormat="1" ht="11.25">
      <c r="B163" s="197"/>
      <c r="C163" s="198"/>
      <c r="D163" s="199" t="s">
        <v>154</v>
      </c>
      <c r="E163" s="200" t="s">
        <v>1</v>
      </c>
      <c r="F163" s="201" t="s">
        <v>164</v>
      </c>
      <c r="G163" s="198"/>
      <c r="H163" s="200" t="s">
        <v>1</v>
      </c>
      <c r="I163" s="202"/>
      <c r="J163" s="198"/>
      <c r="K163" s="198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154</v>
      </c>
      <c r="AU163" s="207" t="s">
        <v>152</v>
      </c>
      <c r="AV163" s="13" t="s">
        <v>81</v>
      </c>
      <c r="AW163" s="13" t="s">
        <v>31</v>
      </c>
      <c r="AX163" s="13" t="s">
        <v>73</v>
      </c>
      <c r="AY163" s="207" t="s">
        <v>144</v>
      </c>
    </row>
    <row r="164" spans="1:65" s="14" customFormat="1" ht="11.25">
      <c r="B164" s="208"/>
      <c r="C164" s="209"/>
      <c r="D164" s="199" t="s">
        <v>154</v>
      </c>
      <c r="E164" s="210" t="s">
        <v>1</v>
      </c>
      <c r="F164" s="211" t="s">
        <v>165</v>
      </c>
      <c r="G164" s="209"/>
      <c r="H164" s="212">
        <v>9.5460000000000003E-2</v>
      </c>
      <c r="I164" s="213"/>
      <c r="J164" s="209"/>
      <c r="K164" s="209"/>
      <c r="L164" s="214"/>
      <c r="M164" s="215"/>
      <c r="N164" s="216"/>
      <c r="O164" s="216"/>
      <c r="P164" s="216"/>
      <c r="Q164" s="216"/>
      <c r="R164" s="216"/>
      <c r="S164" s="216"/>
      <c r="T164" s="217"/>
      <c r="AT164" s="218" t="s">
        <v>154</v>
      </c>
      <c r="AU164" s="218" t="s">
        <v>152</v>
      </c>
      <c r="AV164" s="14" t="s">
        <v>152</v>
      </c>
      <c r="AW164" s="14" t="s">
        <v>31</v>
      </c>
      <c r="AX164" s="14" t="s">
        <v>81</v>
      </c>
      <c r="AY164" s="218" t="s">
        <v>144</v>
      </c>
    </row>
    <row r="165" spans="1:65" s="2" customFormat="1" ht="21.75" customHeight="1">
      <c r="A165" s="34"/>
      <c r="B165" s="35"/>
      <c r="C165" s="230" t="s">
        <v>145</v>
      </c>
      <c r="D165" s="230" t="s">
        <v>166</v>
      </c>
      <c r="E165" s="231" t="s">
        <v>167</v>
      </c>
      <c r="F165" s="232" t="s">
        <v>168</v>
      </c>
      <c r="G165" s="233" t="s">
        <v>162</v>
      </c>
      <c r="H165" s="234">
        <v>0.109</v>
      </c>
      <c r="I165" s="235"/>
      <c r="J165" s="236">
        <f>ROUND(I165*H165,2)</f>
        <v>0</v>
      </c>
      <c r="K165" s="237"/>
      <c r="L165" s="238"/>
      <c r="M165" s="239" t="s">
        <v>1</v>
      </c>
      <c r="N165" s="240" t="s">
        <v>39</v>
      </c>
      <c r="O165" s="71"/>
      <c r="P165" s="193">
        <f>O165*H165</f>
        <v>0</v>
      </c>
      <c r="Q165" s="193">
        <v>1</v>
      </c>
      <c r="R165" s="193">
        <f>Q165*H165</f>
        <v>0.109</v>
      </c>
      <c r="S165" s="193">
        <v>0</v>
      </c>
      <c r="T165" s="19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5" t="s">
        <v>169</v>
      </c>
      <c r="AT165" s="195" t="s">
        <v>166</v>
      </c>
      <c r="AU165" s="195" t="s">
        <v>152</v>
      </c>
      <c r="AY165" s="17" t="s">
        <v>144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17" t="s">
        <v>152</v>
      </c>
      <c r="BK165" s="196">
        <f>ROUND(I165*H165,2)</f>
        <v>0</v>
      </c>
      <c r="BL165" s="17" t="s">
        <v>151</v>
      </c>
      <c r="BM165" s="195" t="s">
        <v>170</v>
      </c>
    </row>
    <row r="166" spans="1:65" s="14" customFormat="1" ht="11.25">
      <c r="B166" s="208"/>
      <c r="C166" s="209"/>
      <c r="D166" s="199" t="s">
        <v>154</v>
      </c>
      <c r="E166" s="209"/>
      <c r="F166" s="211" t="s">
        <v>171</v>
      </c>
      <c r="G166" s="209"/>
      <c r="H166" s="212">
        <v>0.109</v>
      </c>
      <c r="I166" s="213"/>
      <c r="J166" s="209"/>
      <c r="K166" s="209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154</v>
      </c>
      <c r="AU166" s="218" t="s">
        <v>152</v>
      </c>
      <c r="AV166" s="14" t="s">
        <v>152</v>
      </c>
      <c r="AW166" s="14" t="s">
        <v>4</v>
      </c>
      <c r="AX166" s="14" t="s">
        <v>81</v>
      </c>
      <c r="AY166" s="218" t="s">
        <v>144</v>
      </c>
    </row>
    <row r="167" spans="1:65" s="2" customFormat="1" ht="24.2" customHeight="1">
      <c r="A167" s="34"/>
      <c r="B167" s="35"/>
      <c r="C167" s="183" t="s">
        <v>151</v>
      </c>
      <c r="D167" s="183" t="s">
        <v>147</v>
      </c>
      <c r="E167" s="184" t="s">
        <v>172</v>
      </c>
      <c r="F167" s="185" t="s">
        <v>173</v>
      </c>
      <c r="G167" s="186" t="s">
        <v>150</v>
      </c>
      <c r="H167" s="187">
        <v>2.2429999999999999</v>
      </c>
      <c r="I167" s="188"/>
      <c r="J167" s="189">
        <f>ROUND(I167*H167,2)</f>
        <v>0</v>
      </c>
      <c r="K167" s="190"/>
      <c r="L167" s="39"/>
      <c r="M167" s="191" t="s">
        <v>1</v>
      </c>
      <c r="N167" s="192" t="s">
        <v>39</v>
      </c>
      <c r="O167" s="71"/>
      <c r="P167" s="193">
        <f>O167*H167</f>
        <v>0</v>
      </c>
      <c r="Q167" s="193">
        <v>7.3249999999999996E-2</v>
      </c>
      <c r="R167" s="193">
        <f>Q167*H167</f>
        <v>0.16429974999999999</v>
      </c>
      <c r="S167" s="193">
        <v>0</v>
      </c>
      <c r="T167" s="19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5" t="s">
        <v>151</v>
      </c>
      <c r="AT167" s="195" t="s">
        <v>147</v>
      </c>
      <c r="AU167" s="195" t="s">
        <v>152</v>
      </c>
      <c r="AY167" s="17" t="s">
        <v>144</v>
      </c>
      <c r="BE167" s="196">
        <f>IF(N167="základní",J167,0)</f>
        <v>0</v>
      </c>
      <c r="BF167" s="196">
        <f>IF(N167="snížená",J167,0)</f>
        <v>0</v>
      </c>
      <c r="BG167" s="196">
        <f>IF(N167="zákl. přenesená",J167,0)</f>
        <v>0</v>
      </c>
      <c r="BH167" s="196">
        <f>IF(N167="sníž. přenesená",J167,0)</f>
        <v>0</v>
      </c>
      <c r="BI167" s="196">
        <f>IF(N167="nulová",J167,0)</f>
        <v>0</v>
      </c>
      <c r="BJ167" s="17" t="s">
        <v>152</v>
      </c>
      <c r="BK167" s="196">
        <f>ROUND(I167*H167,2)</f>
        <v>0</v>
      </c>
      <c r="BL167" s="17" t="s">
        <v>151</v>
      </c>
      <c r="BM167" s="195" t="s">
        <v>174</v>
      </c>
    </row>
    <row r="168" spans="1:65" s="13" customFormat="1" ht="11.25">
      <c r="B168" s="197"/>
      <c r="C168" s="198"/>
      <c r="D168" s="199" t="s">
        <v>154</v>
      </c>
      <c r="E168" s="200" t="s">
        <v>1</v>
      </c>
      <c r="F168" s="201" t="s">
        <v>175</v>
      </c>
      <c r="G168" s="198"/>
      <c r="H168" s="200" t="s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154</v>
      </c>
      <c r="AU168" s="207" t="s">
        <v>152</v>
      </c>
      <c r="AV168" s="13" t="s">
        <v>81</v>
      </c>
      <c r="AW168" s="13" t="s">
        <v>31</v>
      </c>
      <c r="AX168" s="13" t="s">
        <v>73</v>
      </c>
      <c r="AY168" s="207" t="s">
        <v>144</v>
      </c>
    </row>
    <row r="169" spans="1:65" s="14" customFormat="1" ht="11.25">
      <c r="B169" s="208"/>
      <c r="C169" s="209"/>
      <c r="D169" s="199" t="s">
        <v>154</v>
      </c>
      <c r="E169" s="210" t="s">
        <v>1</v>
      </c>
      <c r="F169" s="211" t="s">
        <v>176</v>
      </c>
      <c r="G169" s="209"/>
      <c r="H169" s="212">
        <v>2.2425000000000002</v>
      </c>
      <c r="I169" s="213"/>
      <c r="J169" s="209"/>
      <c r="K169" s="209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154</v>
      </c>
      <c r="AU169" s="218" t="s">
        <v>152</v>
      </c>
      <c r="AV169" s="14" t="s">
        <v>152</v>
      </c>
      <c r="AW169" s="14" t="s">
        <v>31</v>
      </c>
      <c r="AX169" s="14" t="s">
        <v>81</v>
      </c>
      <c r="AY169" s="218" t="s">
        <v>144</v>
      </c>
    </row>
    <row r="170" spans="1:65" s="12" customFormat="1" ht="22.9" customHeight="1">
      <c r="B170" s="167"/>
      <c r="C170" s="168"/>
      <c r="D170" s="169" t="s">
        <v>72</v>
      </c>
      <c r="E170" s="181" t="s">
        <v>177</v>
      </c>
      <c r="F170" s="181" t="s">
        <v>178</v>
      </c>
      <c r="G170" s="168"/>
      <c r="H170" s="168"/>
      <c r="I170" s="171"/>
      <c r="J170" s="182">
        <f>BK170</f>
        <v>0</v>
      </c>
      <c r="K170" s="168"/>
      <c r="L170" s="173"/>
      <c r="M170" s="174"/>
      <c r="N170" s="175"/>
      <c r="O170" s="175"/>
      <c r="P170" s="176">
        <f>SUM(P171:P267)</f>
        <v>0</v>
      </c>
      <c r="Q170" s="175"/>
      <c r="R170" s="176">
        <f>SUM(R171:R267)</f>
        <v>5.6887634899999995</v>
      </c>
      <c r="S170" s="175"/>
      <c r="T170" s="177">
        <f>SUM(T171:T267)</f>
        <v>0</v>
      </c>
      <c r="AR170" s="178" t="s">
        <v>81</v>
      </c>
      <c r="AT170" s="179" t="s">
        <v>72</v>
      </c>
      <c r="AU170" s="179" t="s">
        <v>81</v>
      </c>
      <c r="AY170" s="178" t="s">
        <v>144</v>
      </c>
      <c r="BK170" s="180">
        <f>SUM(BK171:BK267)</f>
        <v>0</v>
      </c>
    </row>
    <row r="171" spans="1:65" s="2" customFormat="1" ht="24.2" customHeight="1">
      <c r="A171" s="34"/>
      <c r="B171" s="35"/>
      <c r="C171" s="183" t="s">
        <v>179</v>
      </c>
      <c r="D171" s="183" t="s">
        <v>147</v>
      </c>
      <c r="E171" s="184" t="s">
        <v>180</v>
      </c>
      <c r="F171" s="185" t="s">
        <v>181</v>
      </c>
      <c r="G171" s="186" t="s">
        <v>150</v>
      </c>
      <c r="H171" s="187">
        <v>76.959999999999994</v>
      </c>
      <c r="I171" s="188"/>
      <c r="J171" s="189">
        <f>ROUND(I171*H171,2)</f>
        <v>0</v>
      </c>
      <c r="K171" s="190"/>
      <c r="L171" s="39"/>
      <c r="M171" s="191" t="s">
        <v>1</v>
      </c>
      <c r="N171" s="192" t="s">
        <v>39</v>
      </c>
      <c r="O171" s="71"/>
      <c r="P171" s="193">
        <f>O171*H171</f>
        <v>0</v>
      </c>
      <c r="Q171" s="193">
        <v>2.5999999999999998E-4</v>
      </c>
      <c r="R171" s="193">
        <f>Q171*H171</f>
        <v>2.0009599999999995E-2</v>
      </c>
      <c r="S171" s="193">
        <v>0</v>
      </c>
      <c r="T171" s="19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5" t="s">
        <v>151</v>
      </c>
      <c r="AT171" s="195" t="s">
        <v>147</v>
      </c>
      <c r="AU171" s="195" t="s">
        <v>152</v>
      </c>
      <c r="AY171" s="17" t="s">
        <v>144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7" t="s">
        <v>152</v>
      </c>
      <c r="BK171" s="196">
        <f>ROUND(I171*H171,2)</f>
        <v>0</v>
      </c>
      <c r="BL171" s="17" t="s">
        <v>151</v>
      </c>
      <c r="BM171" s="195" t="s">
        <v>182</v>
      </c>
    </row>
    <row r="172" spans="1:65" s="13" customFormat="1" ht="11.25">
      <c r="B172" s="197"/>
      <c r="C172" s="198"/>
      <c r="D172" s="199" t="s">
        <v>154</v>
      </c>
      <c r="E172" s="200" t="s">
        <v>1</v>
      </c>
      <c r="F172" s="201" t="s">
        <v>183</v>
      </c>
      <c r="G172" s="198"/>
      <c r="H172" s="200" t="s">
        <v>1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154</v>
      </c>
      <c r="AU172" s="207" t="s">
        <v>152</v>
      </c>
      <c r="AV172" s="13" t="s">
        <v>81</v>
      </c>
      <c r="AW172" s="13" t="s">
        <v>31</v>
      </c>
      <c r="AX172" s="13" t="s">
        <v>73</v>
      </c>
      <c r="AY172" s="207" t="s">
        <v>144</v>
      </c>
    </row>
    <row r="173" spans="1:65" s="14" customFormat="1" ht="11.25">
      <c r="B173" s="208"/>
      <c r="C173" s="209"/>
      <c r="D173" s="199" t="s">
        <v>154</v>
      </c>
      <c r="E173" s="210" t="s">
        <v>1</v>
      </c>
      <c r="F173" s="211" t="s">
        <v>184</v>
      </c>
      <c r="G173" s="209"/>
      <c r="H173" s="212">
        <v>24.84</v>
      </c>
      <c r="I173" s="213"/>
      <c r="J173" s="209"/>
      <c r="K173" s="209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154</v>
      </c>
      <c r="AU173" s="218" t="s">
        <v>152</v>
      </c>
      <c r="AV173" s="14" t="s">
        <v>152</v>
      </c>
      <c r="AW173" s="14" t="s">
        <v>31</v>
      </c>
      <c r="AX173" s="14" t="s">
        <v>73</v>
      </c>
      <c r="AY173" s="218" t="s">
        <v>144</v>
      </c>
    </row>
    <row r="174" spans="1:65" s="13" customFormat="1" ht="11.25">
      <c r="B174" s="197"/>
      <c r="C174" s="198"/>
      <c r="D174" s="199" t="s">
        <v>154</v>
      </c>
      <c r="E174" s="200" t="s">
        <v>1</v>
      </c>
      <c r="F174" s="201" t="s">
        <v>185</v>
      </c>
      <c r="G174" s="198"/>
      <c r="H174" s="200" t="s">
        <v>1</v>
      </c>
      <c r="I174" s="202"/>
      <c r="J174" s="198"/>
      <c r="K174" s="198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154</v>
      </c>
      <c r="AU174" s="207" t="s">
        <v>152</v>
      </c>
      <c r="AV174" s="13" t="s">
        <v>81</v>
      </c>
      <c r="AW174" s="13" t="s">
        <v>31</v>
      </c>
      <c r="AX174" s="13" t="s">
        <v>73</v>
      </c>
      <c r="AY174" s="207" t="s">
        <v>144</v>
      </c>
    </row>
    <row r="175" spans="1:65" s="14" customFormat="1" ht="11.25">
      <c r="B175" s="208"/>
      <c r="C175" s="209"/>
      <c r="D175" s="199" t="s">
        <v>154</v>
      </c>
      <c r="E175" s="210" t="s">
        <v>1</v>
      </c>
      <c r="F175" s="211" t="s">
        <v>186</v>
      </c>
      <c r="G175" s="209"/>
      <c r="H175" s="212">
        <v>4.2</v>
      </c>
      <c r="I175" s="213"/>
      <c r="J175" s="209"/>
      <c r="K175" s="209"/>
      <c r="L175" s="214"/>
      <c r="M175" s="215"/>
      <c r="N175" s="216"/>
      <c r="O175" s="216"/>
      <c r="P175" s="216"/>
      <c r="Q175" s="216"/>
      <c r="R175" s="216"/>
      <c r="S175" s="216"/>
      <c r="T175" s="217"/>
      <c r="AT175" s="218" t="s">
        <v>154</v>
      </c>
      <c r="AU175" s="218" t="s">
        <v>152</v>
      </c>
      <c r="AV175" s="14" t="s">
        <v>152</v>
      </c>
      <c r="AW175" s="14" t="s">
        <v>31</v>
      </c>
      <c r="AX175" s="14" t="s">
        <v>73</v>
      </c>
      <c r="AY175" s="218" t="s">
        <v>144</v>
      </c>
    </row>
    <row r="176" spans="1:65" s="13" customFormat="1" ht="11.25">
      <c r="B176" s="197"/>
      <c r="C176" s="198"/>
      <c r="D176" s="199" t="s">
        <v>154</v>
      </c>
      <c r="E176" s="200" t="s">
        <v>1</v>
      </c>
      <c r="F176" s="201" t="s">
        <v>187</v>
      </c>
      <c r="G176" s="198"/>
      <c r="H176" s="200" t="s">
        <v>1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154</v>
      </c>
      <c r="AU176" s="207" t="s">
        <v>152</v>
      </c>
      <c r="AV176" s="13" t="s">
        <v>81</v>
      </c>
      <c r="AW176" s="13" t="s">
        <v>31</v>
      </c>
      <c r="AX176" s="13" t="s">
        <v>73</v>
      </c>
      <c r="AY176" s="207" t="s">
        <v>144</v>
      </c>
    </row>
    <row r="177" spans="1:65" s="14" customFormat="1" ht="11.25">
      <c r="B177" s="208"/>
      <c r="C177" s="209"/>
      <c r="D177" s="199" t="s">
        <v>154</v>
      </c>
      <c r="E177" s="210" t="s">
        <v>1</v>
      </c>
      <c r="F177" s="211" t="s">
        <v>188</v>
      </c>
      <c r="G177" s="209"/>
      <c r="H177" s="212">
        <v>20.74</v>
      </c>
      <c r="I177" s="213"/>
      <c r="J177" s="209"/>
      <c r="K177" s="209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154</v>
      </c>
      <c r="AU177" s="218" t="s">
        <v>152</v>
      </c>
      <c r="AV177" s="14" t="s">
        <v>152</v>
      </c>
      <c r="AW177" s="14" t="s">
        <v>31</v>
      </c>
      <c r="AX177" s="14" t="s">
        <v>73</v>
      </c>
      <c r="AY177" s="218" t="s">
        <v>144</v>
      </c>
    </row>
    <row r="178" spans="1:65" s="13" customFormat="1" ht="11.25">
      <c r="B178" s="197"/>
      <c r="C178" s="198"/>
      <c r="D178" s="199" t="s">
        <v>154</v>
      </c>
      <c r="E178" s="200" t="s">
        <v>1</v>
      </c>
      <c r="F178" s="201" t="s">
        <v>189</v>
      </c>
      <c r="G178" s="198"/>
      <c r="H178" s="200" t="s">
        <v>1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154</v>
      </c>
      <c r="AU178" s="207" t="s">
        <v>152</v>
      </c>
      <c r="AV178" s="13" t="s">
        <v>81</v>
      </c>
      <c r="AW178" s="13" t="s">
        <v>31</v>
      </c>
      <c r="AX178" s="13" t="s">
        <v>73</v>
      </c>
      <c r="AY178" s="207" t="s">
        <v>144</v>
      </c>
    </row>
    <row r="179" spans="1:65" s="14" customFormat="1" ht="11.25">
      <c r="B179" s="208"/>
      <c r="C179" s="209"/>
      <c r="D179" s="199" t="s">
        <v>154</v>
      </c>
      <c r="E179" s="210" t="s">
        <v>1</v>
      </c>
      <c r="F179" s="211" t="s">
        <v>190</v>
      </c>
      <c r="G179" s="209"/>
      <c r="H179" s="212">
        <v>6.17</v>
      </c>
      <c r="I179" s="213"/>
      <c r="J179" s="209"/>
      <c r="K179" s="209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154</v>
      </c>
      <c r="AU179" s="218" t="s">
        <v>152</v>
      </c>
      <c r="AV179" s="14" t="s">
        <v>152</v>
      </c>
      <c r="AW179" s="14" t="s">
        <v>31</v>
      </c>
      <c r="AX179" s="14" t="s">
        <v>73</v>
      </c>
      <c r="AY179" s="218" t="s">
        <v>144</v>
      </c>
    </row>
    <row r="180" spans="1:65" s="13" customFormat="1" ht="11.25">
      <c r="B180" s="197"/>
      <c r="C180" s="198"/>
      <c r="D180" s="199" t="s">
        <v>154</v>
      </c>
      <c r="E180" s="200" t="s">
        <v>1</v>
      </c>
      <c r="F180" s="201" t="s">
        <v>187</v>
      </c>
      <c r="G180" s="198"/>
      <c r="H180" s="200" t="s">
        <v>1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154</v>
      </c>
      <c r="AU180" s="207" t="s">
        <v>152</v>
      </c>
      <c r="AV180" s="13" t="s">
        <v>81</v>
      </c>
      <c r="AW180" s="13" t="s">
        <v>31</v>
      </c>
      <c r="AX180" s="13" t="s">
        <v>73</v>
      </c>
      <c r="AY180" s="207" t="s">
        <v>144</v>
      </c>
    </row>
    <row r="181" spans="1:65" s="14" customFormat="1" ht="11.25">
      <c r="B181" s="208"/>
      <c r="C181" s="209"/>
      <c r="D181" s="199" t="s">
        <v>154</v>
      </c>
      <c r="E181" s="210" t="s">
        <v>1</v>
      </c>
      <c r="F181" s="211" t="s">
        <v>191</v>
      </c>
      <c r="G181" s="209"/>
      <c r="H181" s="212">
        <v>17.18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154</v>
      </c>
      <c r="AU181" s="218" t="s">
        <v>152</v>
      </c>
      <c r="AV181" s="14" t="s">
        <v>152</v>
      </c>
      <c r="AW181" s="14" t="s">
        <v>31</v>
      </c>
      <c r="AX181" s="14" t="s">
        <v>73</v>
      </c>
      <c r="AY181" s="218" t="s">
        <v>144</v>
      </c>
    </row>
    <row r="182" spans="1:65" s="13" customFormat="1" ht="11.25">
      <c r="B182" s="197"/>
      <c r="C182" s="198"/>
      <c r="D182" s="199" t="s">
        <v>154</v>
      </c>
      <c r="E182" s="200" t="s">
        <v>1</v>
      </c>
      <c r="F182" s="201" t="s">
        <v>192</v>
      </c>
      <c r="G182" s="198"/>
      <c r="H182" s="200" t="s">
        <v>1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154</v>
      </c>
      <c r="AU182" s="207" t="s">
        <v>152</v>
      </c>
      <c r="AV182" s="13" t="s">
        <v>81</v>
      </c>
      <c r="AW182" s="13" t="s">
        <v>31</v>
      </c>
      <c r="AX182" s="13" t="s">
        <v>73</v>
      </c>
      <c r="AY182" s="207" t="s">
        <v>144</v>
      </c>
    </row>
    <row r="183" spans="1:65" s="14" customFormat="1" ht="11.25">
      <c r="B183" s="208"/>
      <c r="C183" s="209"/>
      <c r="D183" s="199" t="s">
        <v>154</v>
      </c>
      <c r="E183" s="210" t="s">
        <v>1</v>
      </c>
      <c r="F183" s="211" t="s">
        <v>193</v>
      </c>
      <c r="G183" s="209"/>
      <c r="H183" s="212">
        <v>1.88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154</v>
      </c>
      <c r="AU183" s="218" t="s">
        <v>152</v>
      </c>
      <c r="AV183" s="14" t="s">
        <v>152</v>
      </c>
      <c r="AW183" s="14" t="s">
        <v>31</v>
      </c>
      <c r="AX183" s="14" t="s">
        <v>73</v>
      </c>
      <c r="AY183" s="218" t="s">
        <v>144</v>
      </c>
    </row>
    <row r="184" spans="1:65" s="13" customFormat="1" ht="11.25">
      <c r="B184" s="197"/>
      <c r="C184" s="198"/>
      <c r="D184" s="199" t="s">
        <v>154</v>
      </c>
      <c r="E184" s="200" t="s">
        <v>1</v>
      </c>
      <c r="F184" s="201" t="s">
        <v>194</v>
      </c>
      <c r="G184" s="198"/>
      <c r="H184" s="200" t="s">
        <v>1</v>
      </c>
      <c r="I184" s="202"/>
      <c r="J184" s="198"/>
      <c r="K184" s="198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154</v>
      </c>
      <c r="AU184" s="207" t="s">
        <v>152</v>
      </c>
      <c r="AV184" s="13" t="s">
        <v>81</v>
      </c>
      <c r="AW184" s="13" t="s">
        <v>31</v>
      </c>
      <c r="AX184" s="13" t="s">
        <v>73</v>
      </c>
      <c r="AY184" s="207" t="s">
        <v>144</v>
      </c>
    </row>
    <row r="185" spans="1:65" s="14" customFormat="1" ht="11.25">
      <c r="B185" s="208"/>
      <c r="C185" s="209"/>
      <c r="D185" s="199" t="s">
        <v>154</v>
      </c>
      <c r="E185" s="210" t="s">
        <v>1</v>
      </c>
      <c r="F185" s="211" t="s">
        <v>195</v>
      </c>
      <c r="G185" s="209"/>
      <c r="H185" s="212">
        <v>1.95</v>
      </c>
      <c r="I185" s="213"/>
      <c r="J185" s="209"/>
      <c r="K185" s="209"/>
      <c r="L185" s="214"/>
      <c r="M185" s="215"/>
      <c r="N185" s="216"/>
      <c r="O185" s="216"/>
      <c r="P185" s="216"/>
      <c r="Q185" s="216"/>
      <c r="R185" s="216"/>
      <c r="S185" s="216"/>
      <c r="T185" s="217"/>
      <c r="AT185" s="218" t="s">
        <v>154</v>
      </c>
      <c r="AU185" s="218" t="s">
        <v>152</v>
      </c>
      <c r="AV185" s="14" t="s">
        <v>152</v>
      </c>
      <c r="AW185" s="14" t="s">
        <v>31</v>
      </c>
      <c r="AX185" s="14" t="s">
        <v>73</v>
      </c>
      <c r="AY185" s="218" t="s">
        <v>144</v>
      </c>
    </row>
    <row r="186" spans="1:65" s="15" customFormat="1" ht="11.25">
      <c r="B186" s="219"/>
      <c r="C186" s="220"/>
      <c r="D186" s="199" t="s">
        <v>154</v>
      </c>
      <c r="E186" s="221" t="s">
        <v>1</v>
      </c>
      <c r="F186" s="222" t="s">
        <v>159</v>
      </c>
      <c r="G186" s="220"/>
      <c r="H186" s="223">
        <v>76.959999999999994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AT186" s="229" t="s">
        <v>154</v>
      </c>
      <c r="AU186" s="229" t="s">
        <v>152</v>
      </c>
      <c r="AV186" s="15" t="s">
        <v>151</v>
      </c>
      <c r="AW186" s="15" t="s">
        <v>31</v>
      </c>
      <c r="AX186" s="15" t="s">
        <v>81</v>
      </c>
      <c r="AY186" s="229" t="s">
        <v>144</v>
      </c>
    </row>
    <row r="187" spans="1:65" s="2" customFormat="1" ht="24.2" customHeight="1">
      <c r="A187" s="34"/>
      <c r="B187" s="35"/>
      <c r="C187" s="183" t="s">
        <v>177</v>
      </c>
      <c r="D187" s="183" t="s">
        <v>147</v>
      </c>
      <c r="E187" s="184" t="s">
        <v>196</v>
      </c>
      <c r="F187" s="185" t="s">
        <v>197</v>
      </c>
      <c r="G187" s="186" t="s">
        <v>150</v>
      </c>
      <c r="H187" s="187">
        <v>76.959999999999994</v>
      </c>
      <c r="I187" s="188"/>
      <c r="J187" s="189">
        <f>ROUND(I187*H187,2)</f>
        <v>0</v>
      </c>
      <c r="K187" s="190"/>
      <c r="L187" s="39"/>
      <c r="M187" s="191" t="s">
        <v>1</v>
      </c>
      <c r="N187" s="192" t="s">
        <v>39</v>
      </c>
      <c r="O187" s="71"/>
      <c r="P187" s="193">
        <f>O187*H187</f>
        <v>0</v>
      </c>
      <c r="Q187" s="193">
        <v>4.0000000000000001E-3</v>
      </c>
      <c r="R187" s="193">
        <f>Q187*H187</f>
        <v>0.30784</v>
      </c>
      <c r="S187" s="193">
        <v>0</v>
      </c>
      <c r="T187" s="19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5" t="s">
        <v>151</v>
      </c>
      <c r="AT187" s="195" t="s">
        <v>147</v>
      </c>
      <c r="AU187" s="195" t="s">
        <v>152</v>
      </c>
      <c r="AY187" s="17" t="s">
        <v>144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17" t="s">
        <v>152</v>
      </c>
      <c r="BK187" s="196">
        <f>ROUND(I187*H187,2)</f>
        <v>0</v>
      </c>
      <c r="BL187" s="17" t="s">
        <v>151</v>
      </c>
      <c r="BM187" s="195" t="s">
        <v>198</v>
      </c>
    </row>
    <row r="188" spans="1:65" s="2" customFormat="1" ht="21.75" customHeight="1">
      <c r="A188" s="34"/>
      <c r="B188" s="35"/>
      <c r="C188" s="183" t="s">
        <v>199</v>
      </c>
      <c r="D188" s="183" t="s">
        <v>147</v>
      </c>
      <c r="E188" s="184" t="s">
        <v>200</v>
      </c>
      <c r="F188" s="185" t="s">
        <v>201</v>
      </c>
      <c r="G188" s="186" t="s">
        <v>150</v>
      </c>
      <c r="H188" s="187">
        <v>1.2</v>
      </c>
      <c r="I188" s="188"/>
      <c r="J188" s="189">
        <f>ROUND(I188*H188,2)</f>
        <v>0</v>
      </c>
      <c r="K188" s="190"/>
      <c r="L188" s="39"/>
      <c r="M188" s="191" t="s">
        <v>1</v>
      </c>
      <c r="N188" s="192" t="s">
        <v>39</v>
      </c>
      <c r="O188" s="71"/>
      <c r="P188" s="193">
        <f>O188*H188</f>
        <v>0</v>
      </c>
      <c r="Q188" s="193">
        <v>3.73E-2</v>
      </c>
      <c r="R188" s="193">
        <f>Q188*H188</f>
        <v>4.4760000000000001E-2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151</v>
      </c>
      <c r="AT188" s="195" t="s">
        <v>147</v>
      </c>
      <c r="AU188" s="195" t="s">
        <v>152</v>
      </c>
      <c r="AY188" s="17" t="s">
        <v>144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7" t="s">
        <v>152</v>
      </c>
      <c r="BK188" s="196">
        <f>ROUND(I188*H188,2)</f>
        <v>0</v>
      </c>
      <c r="BL188" s="17" t="s">
        <v>151</v>
      </c>
      <c r="BM188" s="195" t="s">
        <v>202</v>
      </c>
    </row>
    <row r="189" spans="1:65" s="13" customFormat="1" ht="11.25">
      <c r="B189" s="197"/>
      <c r="C189" s="198"/>
      <c r="D189" s="199" t="s">
        <v>154</v>
      </c>
      <c r="E189" s="200" t="s">
        <v>1</v>
      </c>
      <c r="F189" s="201" t="s">
        <v>203</v>
      </c>
      <c r="G189" s="198"/>
      <c r="H189" s="200" t="s">
        <v>1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154</v>
      </c>
      <c r="AU189" s="207" t="s">
        <v>152</v>
      </c>
      <c r="AV189" s="13" t="s">
        <v>81</v>
      </c>
      <c r="AW189" s="13" t="s">
        <v>31</v>
      </c>
      <c r="AX189" s="13" t="s">
        <v>73</v>
      </c>
      <c r="AY189" s="207" t="s">
        <v>144</v>
      </c>
    </row>
    <row r="190" spans="1:65" s="14" customFormat="1" ht="11.25">
      <c r="B190" s="208"/>
      <c r="C190" s="209"/>
      <c r="D190" s="199" t="s">
        <v>154</v>
      </c>
      <c r="E190" s="210" t="s">
        <v>1</v>
      </c>
      <c r="F190" s="211" t="s">
        <v>204</v>
      </c>
      <c r="G190" s="209"/>
      <c r="H190" s="212">
        <v>1.2000000000000002</v>
      </c>
      <c r="I190" s="213"/>
      <c r="J190" s="209"/>
      <c r="K190" s="209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154</v>
      </c>
      <c r="AU190" s="218" t="s">
        <v>152</v>
      </c>
      <c r="AV190" s="14" t="s">
        <v>152</v>
      </c>
      <c r="AW190" s="14" t="s">
        <v>31</v>
      </c>
      <c r="AX190" s="14" t="s">
        <v>73</v>
      </c>
      <c r="AY190" s="218" t="s">
        <v>144</v>
      </c>
    </row>
    <row r="191" spans="1:65" s="15" customFormat="1" ht="11.25">
      <c r="B191" s="219"/>
      <c r="C191" s="220"/>
      <c r="D191" s="199" t="s">
        <v>154</v>
      </c>
      <c r="E191" s="221" t="s">
        <v>1</v>
      </c>
      <c r="F191" s="222" t="s">
        <v>159</v>
      </c>
      <c r="G191" s="220"/>
      <c r="H191" s="223">
        <v>1.2000000000000002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154</v>
      </c>
      <c r="AU191" s="229" t="s">
        <v>152</v>
      </c>
      <c r="AV191" s="15" t="s">
        <v>151</v>
      </c>
      <c r="AW191" s="15" t="s">
        <v>31</v>
      </c>
      <c r="AX191" s="15" t="s">
        <v>81</v>
      </c>
      <c r="AY191" s="229" t="s">
        <v>144</v>
      </c>
    </row>
    <row r="192" spans="1:65" s="2" customFormat="1" ht="24.2" customHeight="1">
      <c r="A192" s="34"/>
      <c r="B192" s="35"/>
      <c r="C192" s="183" t="s">
        <v>169</v>
      </c>
      <c r="D192" s="183" t="s">
        <v>147</v>
      </c>
      <c r="E192" s="184" t="s">
        <v>205</v>
      </c>
      <c r="F192" s="185" t="s">
        <v>206</v>
      </c>
      <c r="G192" s="186" t="s">
        <v>150</v>
      </c>
      <c r="H192" s="187">
        <v>35.640999999999998</v>
      </c>
      <c r="I192" s="188"/>
      <c r="J192" s="189">
        <f>ROUND(I192*H192,2)</f>
        <v>0</v>
      </c>
      <c r="K192" s="190"/>
      <c r="L192" s="39"/>
      <c r="M192" s="191" t="s">
        <v>1</v>
      </c>
      <c r="N192" s="192" t="s">
        <v>39</v>
      </c>
      <c r="O192" s="71"/>
      <c r="P192" s="193">
        <f>O192*H192</f>
        <v>0</v>
      </c>
      <c r="Q192" s="193">
        <v>7.3499999999999998E-3</v>
      </c>
      <c r="R192" s="193">
        <f>Q192*H192</f>
        <v>0.26196134999999998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151</v>
      </c>
      <c r="AT192" s="195" t="s">
        <v>147</v>
      </c>
      <c r="AU192" s="195" t="s">
        <v>152</v>
      </c>
      <c r="AY192" s="17" t="s">
        <v>144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152</v>
      </c>
      <c r="BK192" s="196">
        <f>ROUND(I192*H192,2)</f>
        <v>0</v>
      </c>
      <c r="BL192" s="17" t="s">
        <v>151</v>
      </c>
      <c r="BM192" s="195" t="s">
        <v>207</v>
      </c>
    </row>
    <row r="193" spans="1:65" s="13" customFormat="1" ht="11.25">
      <c r="B193" s="197"/>
      <c r="C193" s="198"/>
      <c r="D193" s="199" t="s">
        <v>154</v>
      </c>
      <c r="E193" s="200" t="s">
        <v>1</v>
      </c>
      <c r="F193" s="201" t="s">
        <v>208</v>
      </c>
      <c r="G193" s="198"/>
      <c r="H193" s="200" t="s">
        <v>1</v>
      </c>
      <c r="I193" s="202"/>
      <c r="J193" s="198"/>
      <c r="K193" s="198"/>
      <c r="L193" s="203"/>
      <c r="M193" s="204"/>
      <c r="N193" s="205"/>
      <c r="O193" s="205"/>
      <c r="P193" s="205"/>
      <c r="Q193" s="205"/>
      <c r="R193" s="205"/>
      <c r="S193" s="205"/>
      <c r="T193" s="206"/>
      <c r="AT193" s="207" t="s">
        <v>154</v>
      </c>
      <c r="AU193" s="207" t="s">
        <v>152</v>
      </c>
      <c r="AV193" s="13" t="s">
        <v>81</v>
      </c>
      <c r="AW193" s="13" t="s">
        <v>31</v>
      </c>
      <c r="AX193" s="13" t="s">
        <v>73</v>
      </c>
      <c r="AY193" s="207" t="s">
        <v>144</v>
      </c>
    </row>
    <row r="194" spans="1:65" s="14" customFormat="1" ht="11.25">
      <c r="B194" s="208"/>
      <c r="C194" s="209"/>
      <c r="D194" s="199" t="s">
        <v>154</v>
      </c>
      <c r="E194" s="210" t="s">
        <v>1</v>
      </c>
      <c r="F194" s="211" t="s">
        <v>209</v>
      </c>
      <c r="G194" s="209"/>
      <c r="H194" s="212">
        <v>15.840999999999999</v>
      </c>
      <c r="I194" s="213"/>
      <c r="J194" s="209"/>
      <c r="K194" s="209"/>
      <c r="L194" s="214"/>
      <c r="M194" s="215"/>
      <c r="N194" s="216"/>
      <c r="O194" s="216"/>
      <c r="P194" s="216"/>
      <c r="Q194" s="216"/>
      <c r="R194" s="216"/>
      <c r="S194" s="216"/>
      <c r="T194" s="217"/>
      <c r="AT194" s="218" t="s">
        <v>154</v>
      </c>
      <c r="AU194" s="218" t="s">
        <v>152</v>
      </c>
      <c r="AV194" s="14" t="s">
        <v>152</v>
      </c>
      <c r="AW194" s="14" t="s">
        <v>31</v>
      </c>
      <c r="AX194" s="14" t="s">
        <v>73</v>
      </c>
      <c r="AY194" s="218" t="s">
        <v>144</v>
      </c>
    </row>
    <row r="195" spans="1:65" s="13" customFormat="1" ht="11.25">
      <c r="B195" s="197"/>
      <c r="C195" s="198"/>
      <c r="D195" s="199" t="s">
        <v>154</v>
      </c>
      <c r="E195" s="200" t="s">
        <v>1</v>
      </c>
      <c r="F195" s="201" t="s">
        <v>210</v>
      </c>
      <c r="G195" s="198"/>
      <c r="H195" s="200" t="s">
        <v>1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154</v>
      </c>
      <c r="AU195" s="207" t="s">
        <v>152</v>
      </c>
      <c r="AV195" s="13" t="s">
        <v>81</v>
      </c>
      <c r="AW195" s="13" t="s">
        <v>31</v>
      </c>
      <c r="AX195" s="13" t="s">
        <v>73</v>
      </c>
      <c r="AY195" s="207" t="s">
        <v>144</v>
      </c>
    </row>
    <row r="196" spans="1:65" s="14" customFormat="1" ht="11.25">
      <c r="B196" s="208"/>
      <c r="C196" s="209"/>
      <c r="D196" s="199" t="s">
        <v>154</v>
      </c>
      <c r="E196" s="210" t="s">
        <v>1</v>
      </c>
      <c r="F196" s="211" t="s">
        <v>211</v>
      </c>
      <c r="G196" s="209"/>
      <c r="H196" s="212">
        <v>7.8000000000000016</v>
      </c>
      <c r="I196" s="213"/>
      <c r="J196" s="209"/>
      <c r="K196" s="209"/>
      <c r="L196" s="214"/>
      <c r="M196" s="215"/>
      <c r="N196" s="216"/>
      <c r="O196" s="216"/>
      <c r="P196" s="216"/>
      <c r="Q196" s="216"/>
      <c r="R196" s="216"/>
      <c r="S196" s="216"/>
      <c r="T196" s="217"/>
      <c r="AT196" s="218" t="s">
        <v>154</v>
      </c>
      <c r="AU196" s="218" t="s">
        <v>152</v>
      </c>
      <c r="AV196" s="14" t="s">
        <v>152</v>
      </c>
      <c r="AW196" s="14" t="s">
        <v>31</v>
      </c>
      <c r="AX196" s="14" t="s">
        <v>73</v>
      </c>
      <c r="AY196" s="218" t="s">
        <v>144</v>
      </c>
    </row>
    <row r="197" spans="1:65" s="13" customFormat="1" ht="11.25">
      <c r="B197" s="197"/>
      <c r="C197" s="198"/>
      <c r="D197" s="199" t="s">
        <v>154</v>
      </c>
      <c r="E197" s="200" t="s">
        <v>1</v>
      </c>
      <c r="F197" s="201" t="s">
        <v>212</v>
      </c>
      <c r="G197" s="198"/>
      <c r="H197" s="200" t="s">
        <v>1</v>
      </c>
      <c r="I197" s="202"/>
      <c r="J197" s="198"/>
      <c r="K197" s="198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154</v>
      </c>
      <c r="AU197" s="207" t="s">
        <v>152</v>
      </c>
      <c r="AV197" s="13" t="s">
        <v>81</v>
      </c>
      <c r="AW197" s="13" t="s">
        <v>31</v>
      </c>
      <c r="AX197" s="13" t="s">
        <v>73</v>
      </c>
      <c r="AY197" s="207" t="s">
        <v>144</v>
      </c>
    </row>
    <row r="198" spans="1:65" s="14" customFormat="1" ht="11.25">
      <c r="B198" s="208"/>
      <c r="C198" s="209"/>
      <c r="D198" s="199" t="s">
        <v>154</v>
      </c>
      <c r="E198" s="210" t="s">
        <v>1</v>
      </c>
      <c r="F198" s="211" t="s">
        <v>213</v>
      </c>
      <c r="G198" s="209"/>
      <c r="H198" s="212">
        <v>10</v>
      </c>
      <c r="I198" s="213"/>
      <c r="J198" s="209"/>
      <c r="K198" s="209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154</v>
      </c>
      <c r="AU198" s="218" t="s">
        <v>152</v>
      </c>
      <c r="AV198" s="14" t="s">
        <v>152</v>
      </c>
      <c r="AW198" s="14" t="s">
        <v>31</v>
      </c>
      <c r="AX198" s="14" t="s">
        <v>73</v>
      </c>
      <c r="AY198" s="218" t="s">
        <v>144</v>
      </c>
    </row>
    <row r="199" spans="1:65" s="13" customFormat="1" ht="11.25">
      <c r="B199" s="197"/>
      <c r="C199" s="198"/>
      <c r="D199" s="199" t="s">
        <v>154</v>
      </c>
      <c r="E199" s="200" t="s">
        <v>1</v>
      </c>
      <c r="F199" s="201" t="s">
        <v>214</v>
      </c>
      <c r="G199" s="198"/>
      <c r="H199" s="200" t="s">
        <v>1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154</v>
      </c>
      <c r="AU199" s="207" t="s">
        <v>152</v>
      </c>
      <c r="AV199" s="13" t="s">
        <v>81</v>
      </c>
      <c r="AW199" s="13" t="s">
        <v>31</v>
      </c>
      <c r="AX199" s="13" t="s">
        <v>73</v>
      </c>
      <c r="AY199" s="207" t="s">
        <v>144</v>
      </c>
    </row>
    <row r="200" spans="1:65" s="14" customFormat="1" ht="11.25">
      <c r="B200" s="208"/>
      <c r="C200" s="209"/>
      <c r="D200" s="199" t="s">
        <v>154</v>
      </c>
      <c r="E200" s="210" t="s">
        <v>1</v>
      </c>
      <c r="F200" s="211" t="s">
        <v>215</v>
      </c>
      <c r="G200" s="209"/>
      <c r="H200" s="212">
        <v>2</v>
      </c>
      <c r="I200" s="213"/>
      <c r="J200" s="209"/>
      <c r="K200" s="209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154</v>
      </c>
      <c r="AU200" s="218" t="s">
        <v>152</v>
      </c>
      <c r="AV200" s="14" t="s">
        <v>152</v>
      </c>
      <c r="AW200" s="14" t="s">
        <v>31</v>
      </c>
      <c r="AX200" s="14" t="s">
        <v>73</v>
      </c>
      <c r="AY200" s="218" t="s">
        <v>144</v>
      </c>
    </row>
    <row r="201" spans="1:65" s="15" customFormat="1" ht="11.25">
      <c r="B201" s="219"/>
      <c r="C201" s="220"/>
      <c r="D201" s="199" t="s">
        <v>154</v>
      </c>
      <c r="E201" s="221" t="s">
        <v>1</v>
      </c>
      <c r="F201" s="222" t="s">
        <v>159</v>
      </c>
      <c r="G201" s="220"/>
      <c r="H201" s="223">
        <v>35.641000000000005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154</v>
      </c>
      <c r="AU201" s="229" t="s">
        <v>152</v>
      </c>
      <c r="AV201" s="15" t="s">
        <v>151</v>
      </c>
      <c r="AW201" s="15" t="s">
        <v>31</v>
      </c>
      <c r="AX201" s="15" t="s">
        <v>81</v>
      </c>
      <c r="AY201" s="229" t="s">
        <v>144</v>
      </c>
    </row>
    <row r="202" spans="1:65" s="2" customFormat="1" ht="24.2" customHeight="1">
      <c r="A202" s="34"/>
      <c r="B202" s="35"/>
      <c r="C202" s="183" t="s">
        <v>216</v>
      </c>
      <c r="D202" s="183" t="s">
        <v>147</v>
      </c>
      <c r="E202" s="184" t="s">
        <v>217</v>
      </c>
      <c r="F202" s="185" t="s">
        <v>218</v>
      </c>
      <c r="G202" s="186" t="s">
        <v>150</v>
      </c>
      <c r="H202" s="187">
        <v>221.40299999999999</v>
      </c>
      <c r="I202" s="188"/>
      <c r="J202" s="189">
        <f>ROUND(I202*H202,2)</f>
        <v>0</v>
      </c>
      <c r="K202" s="190"/>
      <c r="L202" s="39"/>
      <c r="M202" s="191" t="s">
        <v>1</v>
      </c>
      <c r="N202" s="192" t="s">
        <v>39</v>
      </c>
      <c r="O202" s="71"/>
      <c r="P202" s="193">
        <f>O202*H202</f>
        <v>0</v>
      </c>
      <c r="Q202" s="193">
        <v>2.5999999999999998E-4</v>
      </c>
      <c r="R202" s="193">
        <f>Q202*H202</f>
        <v>5.7564779999999996E-2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151</v>
      </c>
      <c r="AT202" s="195" t="s">
        <v>147</v>
      </c>
      <c r="AU202" s="195" t="s">
        <v>152</v>
      </c>
      <c r="AY202" s="17" t="s">
        <v>144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7" t="s">
        <v>152</v>
      </c>
      <c r="BK202" s="196">
        <f>ROUND(I202*H202,2)</f>
        <v>0</v>
      </c>
      <c r="BL202" s="17" t="s">
        <v>151</v>
      </c>
      <c r="BM202" s="195" t="s">
        <v>219</v>
      </c>
    </row>
    <row r="203" spans="1:65" s="13" customFormat="1" ht="11.25">
      <c r="B203" s="197"/>
      <c r="C203" s="198"/>
      <c r="D203" s="199" t="s">
        <v>154</v>
      </c>
      <c r="E203" s="200" t="s">
        <v>1</v>
      </c>
      <c r="F203" s="201" t="s">
        <v>183</v>
      </c>
      <c r="G203" s="198"/>
      <c r="H203" s="200" t="s">
        <v>1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154</v>
      </c>
      <c r="AU203" s="207" t="s">
        <v>152</v>
      </c>
      <c r="AV203" s="13" t="s">
        <v>81</v>
      </c>
      <c r="AW203" s="13" t="s">
        <v>31</v>
      </c>
      <c r="AX203" s="13" t="s">
        <v>73</v>
      </c>
      <c r="AY203" s="207" t="s">
        <v>144</v>
      </c>
    </row>
    <row r="204" spans="1:65" s="14" customFormat="1" ht="22.5">
      <c r="B204" s="208"/>
      <c r="C204" s="209"/>
      <c r="D204" s="199" t="s">
        <v>154</v>
      </c>
      <c r="E204" s="210" t="s">
        <v>1</v>
      </c>
      <c r="F204" s="211" t="s">
        <v>220</v>
      </c>
      <c r="G204" s="209"/>
      <c r="H204" s="212">
        <v>54.917999999999992</v>
      </c>
      <c r="I204" s="213"/>
      <c r="J204" s="209"/>
      <c r="K204" s="209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154</v>
      </c>
      <c r="AU204" s="218" t="s">
        <v>152</v>
      </c>
      <c r="AV204" s="14" t="s">
        <v>152</v>
      </c>
      <c r="AW204" s="14" t="s">
        <v>31</v>
      </c>
      <c r="AX204" s="14" t="s">
        <v>73</v>
      </c>
      <c r="AY204" s="218" t="s">
        <v>144</v>
      </c>
    </row>
    <row r="205" spans="1:65" s="13" customFormat="1" ht="11.25">
      <c r="B205" s="197"/>
      <c r="C205" s="198"/>
      <c r="D205" s="199" t="s">
        <v>154</v>
      </c>
      <c r="E205" s="200" t="s">
        <v>1</v>
      </c>
      <c r="F205" s="201" t="s">
        <v>185</v>
      </c>
      <c r="G205" s="198"/>
      <c r="H205" s="200" t="s">
        <v>1</v>
      </c>
      <c r="I205" s="202"/>
      <c r="J205" s="198"/>
      <c r="K205" s="198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154</v>
      </c>
      <c r="AU205" s="207" t="s">
        <v>152</v>
      </c>
      <c r="AV205" s="13" t="s">
        <v>81</v>
      </c>
      <c r="AW205" s="13" t="s">
        <v>31</v>
      </c>
      <c r="AX205" s="13" t="s">
        <v>73</v>
      </c>
      <c r="AY205" s="207" t="s">
        <v>144</v>
      </c>
    </row>
    <row r="206" spans="1:65" s="14" customFormat="1" ht="11.25">
      <c r="B206" s="208"/>
      <c r="C206" s="209"/>
      <c r="D206" s="199" t="s">
        <v>154</v>
      </c>
      <c r="E206" s="210" t="s">
        <v>1</v>
      </c>
      <c r="F206" s="211" t="s">
        <v>221</v>
      </c>
      <c r="G206" s="209"/>
      <c r="H206" s="212">
        <v>24.860999999999997</v>
      </c>
      <c r="I206" s="213"/>
      <c r="J206" s="209"/>
      <c r="K206" s="209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154</v>
      </c>
      <c r="AU206" s="218" t="s">
        <v>152</v>
      </c>
      <c r="AV206" s="14" t="s">
        <v>152</v>
      </c>
      <c r="AW206" s="14" t="s">
        <v>31</v>
      </c>
      <c r="AX206" s="14" t="s">
        <v>73</v>
      </c>
      <c r="AY206" s="218" t="s">
        <v>144</v>
      </c>
    </row>
    <row r="207" spans="1:65" s="13" customFormat="1" ht="11.25">
      <c r="B207" s="197"/>
      <c r="C207" s="198"/>
      <c r="D207" s="199" t="s">
        <v>154</v>
      </c>
      <c r="E207" s="200" t="s">
        <v>1</v>
      </c>
      <c r="F207" s="201" t="s">
        <v>187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154</v>
      </c>
      <c r="AU207" s="207" t="s">
        <v>152</v>
      </c>
      <c r="AV207" s="13" t="s">
        <v>81</v>
      </c>
      <c r="AW207" s="13" t="s">
        <v>31</v>
      </c>
      <c r="AX207" s="13" t="s">
        <v>73</v>
      </c>
      <c r="AY207" s="207" t="s">
        <v>144</v>
      </c>
    </row>
    <row r="208" spans="1:65" s="14" customFormat="1" ht="11.25">
      <c r="B208" s="208"/>
      <c r="C208" s="209"/>
      <c r="D208" s="199" t="s">
        <v>154</v>
      </c>
      <c r="E208" s="210" t="s">
        <v>1</v>
      </c>
      <c r="F208" s="211" t="s">
        <v>222</v>
      </c>
      <c r="G208" s="209"/>
      <c r="H208" s="212">
        <v>53.674999999999997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154</v>
      </c>
      <c r="AU208" s="218" t="s">
        <v>152</v>
      </c>
      <c r="AV208" s="14" t="s">
        <v>152</v>
      </c>
      <c r="AW208" s="14" t="s">
        <v>31</v>
      </c>
      <c r="AX208" s="14" t="s">
        <v>73</v>
      </c>
      <c r="AY208" s="218" t="s">
        <v>144</v>
      </c>
    </row>
    <row r="209" spans="1:65" s="13" customFormat="1" ht="11.25">
      <c r="B209" s="197"/>
      <c r="C209" s="198"/>
      <c r="D209" s="199" t="s">
        <v>154</v>
      </c>
      <c r="E209" s="200" t="s">
        <v>1</v>
      </c>
      <c r="F209" s="201" t="s">
        <v>189</v>
      </c>
      <c r="G209" s="198"/>
      <c r="H209" s="200" t="s">
        <v>1</v>
      </c>
      <c r="I209" s="202"/>
      <c r="J209" s="198"/>
      <c r="K209" s="198"/>
      <c r="L209" s="203"/>
      <c r="M209" s="204"/>
      <c r="N209" s="205"/>
      <c r="O209" s="205"/>
      <c r="P209" s="205"/>
      <c r="Q209" s="205"/>
      <c r="R209" s="205"/>
      <c r="S209" s="205"/>
      <c r="T209" s="206"/>
      <c r="AT209" s="207" t="s">
        <v>154</v>
      </c>
      <c r="AU209" s="207" t="s">
        <v>152</v>
      </c>
      <c r="AV209" s="13" t="s">
        <v>81</v>
      </c>
      <c r="AW209" s="13" t="s">
        <v>31</v>
      </c>
      <c r="AX209" s="13" t="s">
        <v>73</v>
      </c>
      <c r="AY209" s="207" t="s">
        <v>144</v>
      </c>
    </row>
    <row r="210" spans="1:65" s="14" customFormat="1" ht="11.25">
      <c r="B210" s="208"/>
      <c r="C210" s="209"/>
      <c r="D210" s="199" t="s">
        <v>154</v>
      </c>
      <c r="E210" s="210" t="s">
        <v>1</v>
      </c>
      <c r="F210" s="211" t="s">
        <v>223</v>
      </c>
      <c r="G210" s="209"/>
      <c r="H210" s="212">
        <v>22.207999999999998</v>
      </c>
      <c r="I210" s="213"/>
      <c r="J210" s="209"/>
      <c r="K210" s="209"/>
      <c r="L210" s="214"/>
      <c r="M210" s="215"/>
      <c r="N210" s="216"/>
      <c r="O210" s="216"/>
      <c r="P210" s="216"/>
      <c r="Q210" s="216"/>
      <c r="R210" s="216"/>
      <c r="S210" s="216"/>
      <c r="T210" s="217"/>
      <c r="AT210" s="218" t="s">
        <v>154</v>
      </c>
      <c r="AU210" s="218" t="s">
        <v>152</v>
      </c>
      <c r="AV210" s="14" t="s">
        <v>152</v>
      </c>
      <c r="AW210" s="14" t="s">
        <v>31</v>
      </c>
      <c r="AX210" s="14" t="s">
        <v>73</v>
      </c>
      <c r="AY210" s="218" t="s">
        <v>144</v>
      </c>
    </row>
    <row r="211" spans="1:65" s="13" customFormat="1" ht="11.25">
      <c r="B211" s="197"/>
      <c r="C211" s="198"/>
      <c r="D211" s="199" t="s">
        <v>154</v>
      </c>
      <c r="E211" s="200" t="s">
        <v>1</v>
      </c>
      <c r="F211" s="201" t="s">
        <v>187</v>
      </c>
      <c r="G211" s="198"/>
      <c r="H211" s="200" t="s">
        <v>1</v>
      </c>
      <c r="I211" s="202"/>
      <c r="J211" s="198"/>
      <c r="K211" s="198"/>
      <c r="L211" s="203"/>
      <c r="M211" s="204"/>
      <c r="N211" s="205"/>
      <c r="O211" s="205"/>
      <c r="P211" s="205"/>
      <c r="Q211" s="205"/>
      <c r="R211" s="205"/>
      <c r="S211" s="205"/>
      <c r="T211" s="206"/>
      <c r="AT211" s="207" t="s">
        <v>154</v>
      </c>
      <c r="AU211" s="207" t="s">
        <v>152</v>
      </c>
      <c r="AV211" s="13" t="s">
        <v>81</v>
      </c>
      <c r="AW211" s="13" t="s">
        <v>31</v>
      </c>
      <c r="AX211" s="13" t="s">
        <v>73</v>
      </c>
      <c r="AY211" s="207" t="s">
        <v>144</v>
      </c>
    </row>
    <row r="212" spans="1:65" s="14" customFormat="1" ht="11.25">
      <c r="B212" s="208"/>
      <c r="C212" s="209"/>
      <c r="D212" s="199" t="s">
        <v>154</v>
      </c>
      <c r="E212" s="210" t="s">
        <v>1</v>
      </c>
      <c r="F212" s="211" t="s">
        <v>224</v>
      </c>
      <c r="G212" s="209"/>
      <c r="H212" s="212">
        <v>55.359999999999992</v>
      </c>
      <c r="I212" s="213"/>
      <c r="J212" s="209"/>
      <c r="K212" s="209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154</v>
      </c>
      <c r="AU212" s="218" t="s">
        <v>152</v>
      </c>
      <c r="AV212" s="14" t="s">
        <v>152</v>
      </c>
      <c r="AW212" s="14" t="s">
        <v>31</v>
      </c>
      <c r="AX212" s="14" t="s">
        <v>73</v>
      </c>
      <c r="AY212" s="218" t="s">
        <v>144</v>
      </c>
    </row>
    <row r="213" spans="1:65" s="13" customFormat="1" ht="11.25">
      <c r="B213" s="197"/>
      <c r="C213" s="198"/>
      <c r="D213" s="199" t="s">
        <v>154</v>
      </c>
      <c r="E213" s="200" t="s">
        <v>1</v>
      </c>
      <c r="F213" s="201" t="s">
        <v>192</v>
      </c>
      <c r="G213" s="198"/>
      <c r="H213" s="200" t="s">
        <v>1</v>
      </c>
      <c r="I213" s="202"/>
      <c r="J213" s="198"/>
      <c r="K213" s="198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154</v>
      </c>
      <c r="AU213" s="207" t="s">
        <v>152</v>
      </c>
      <c r="AV213" s="13" t="s">
        <v>81</v>
      </c>
      <c r="AW213" s="13" t="s">
        <v>31</v>
      </c>
      <c r="AX213" s="13" t="s">
        <v>73</v>
      </c>
      <c r="AY213" s="207" t="s">
        <v>144</v>
      </c>
    </row>
    <row r="214" spans="1:65" s="14" customFormat="1" ht="11.25">
      <c r="B214" s="208"/>
      <c r="C214" s="209"/>
      <c r="D214" s="199" t="s">
        <v>154</v>
      </c>
      <c r="E214" s="210" t="s">
        <v>1</v>
      </c>
      <c r="F214" s="211" t="s">
        <v>225</v>
      </c>
      <c r="G214" s="209"/>
      <c r="H214" s="212">
        <v>16.851000000000003</v>
      </c>
      <c r="I214" s="213"/>
      <c r="J214" s="209"/>
      <c r="K214" s="209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154</v>
      </c>
      <c r="AU214" s="218" t="s">
        <v>152</v>
      </c>
      <c r="AV214" s="14" t="s">
        <v>152</v>
      </c>
      <c r="AW214" s="14" t="s">
        <v>31</v>
      </c>
      <c r="AX214" s="14" t="s">
        <v>73</v>
      </c>
      <c r="AY214" s="218" t="s">
        <v>144</v>
      </c>
    </row>
    <row r="215" spans="1:65" s="13" customFormat="1" ht="11.25">
      <c r="B215" s="197"/>
      <c r="C215" s="198"/>
      <c r="D215" s="199" t="s">
        <v>154</v>
      </c>
      <c r="E215" s="200" t="s">
        <v>1</v>
      </c>
      <c r="F215" s="201" t="s">
        <v>194</v>
      </c>
      <c r="G215" s="198"/>
      <c r="H215" s="200" t="s">
        <v>1</v>
      </c>
      <c r="I215" s="202"/>
      <c r="J215" s="198"/>
      <c r="K215" s="198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154</v>
      </c>
      <c r="AU215" s="207" t="s">
        <v>152</v>
      </c>
      <c r="AV215" s="13" t="s">
        <v>81</v>
      </c>
      <c r="AW215" s="13" t="s">
        <v>31</v>
      </c>
      <c r="AX215" s="13" t="s">
        <v>73</v>
      </c>
      <c r="AY215" s="207" t="s">
        <v>144</v>
      </c>
    </row>
    <row r="216" spans="1:65" s="14" customFormat="1" ht="11.25">
      <c r="B216" s="208"/>
      <c r="C216" s="209"/>
      <c r="D216" s="199" t="s">
        <v>154</v>
      </c>
      <c r="E216" s="210" t="s">
        <v>1</v>
      </c>
      <c r="F216" s="211" t="s">
        <v>226</v>
      </c>
      <c r="G216" s="209"/>
      <c r="H216" s="212">
        <v>17.171000000000003</v>
      </c>
      <c r="I216" s="213"/>
      <c r="J216" s="209"/>
      <c r="K216" s="209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154</v>
      </c>
      <c r="AU216" s="218" t="s">
        <v>152</v>
      </c>
      <c r="AV216" s="14" t="s">
        <v>152</v>
      </c>
      <c r="AW216" s="14" t="s">
        <v>31</v>
      </c>
      <c r="AX216" s="14" t="s">
        <v>73</v>
      </c>
      <c r="AY216" s="218" t="s">
        <v>144</v>
      </c>
    </row>
    <row r="217" spans="1:65" s="13" customFormat="1" ht="11.25">
      <c r="B217" s="197"/>
      <c r="C217" s="198"/>
      <c r="D217" s="199" t="s">
        <v>154</v>
      </c>
      <c r="E217" s="200" t="s">
        <v>1</v>
      </c>
      <c r="F217" s="201" t="s">
        <v>227</v>
      </c>
      <c r="G217" s="198"/>
      <c r="H217" s="200" t="s">
        <v>1</v>
      </c>
      <c r="I217" s="202"/>
      <c r="J217" s="198"/>
      <c r="K217" s="198"/>
      <c r="L217" s="203"/>
      <c r="M217" s="204"/>
      <c r="N217" s="205"/>
      <c r="O217" s="205"/>
      <c r="P217" s="205"/>
      <c r="Q217" s="205"/>
      <c r="R217" s="205"/>
      <c r="S217" s="205"/>
      <c r="T217" s="206"/>
      <c r="AT217" s="207" t="s">
        <v>154</v>
      </c>
      <c r="AU217" s="207" t="s">
        <v>152</v>
      </c>
      <c r="AV217" s="13" t="s">
        <v>81</v>
      </c>
      <c r="AW217" s="13" t="s">
        <v>31</v>
      </c>
      <c r="AX217" s="13" t="s">
        <v>73</v>
      </c>
      <c r="AY217" s="207" t="s">
        <v>144</v>
      </c>
    </row>
    <row r="218" spans="1:65" s="14" customFormat="1" ht="11.25">
      <c r="B218" s="208"/>
      <c r="C218" s="209"/>
      <c r="D218" s="199" t="s">
        <v>154</v>
      </c>
      <c r="E218" s="210" t="s">
        <v>1</v>
      </c>
      <c r="F218" s="211" t="s">
        <v>228</v>
      </c>
      <c r="G218" s="209"/>
      <c r="H218" s="212">
        <v>-23.640999999999998</v>
      </c>
      <c r="I218" s="213"/>
      <c r="J218" s="209"/>
      <c r="K218" s="209"/>
      <c r="L218" s="214"/>
      <c r="M218" s="215"/>
      <c r="N218" s="216"/>
      <c r="O218" s="216"/>
      <c r="P218" s="216"/>
      <c r="Q218" s="216"/>
      <c r="R218" s="216"/>
      <c r="S218" s="216"/>
      <c r="T218" s="217"/>
      <c r="AT218" s="218" t="s">
        <v>154</v>
      </c>
      <c r="AU218" s="218" t="s">
        <v>152</v>
      </c>
      <c r="AV218" s="14" t="s">
        <v>152</v>
      </c>
      <c r="AW218" s="14" t="s">
        <v>31</v>
      </c>
      <c r="AX218" s="14" t="s">
        <v>73</v>
      </c>
      <c r="AY218" s="218" t="s">
        <v>144</v>
      </c>
    </row>
    <row r="219" spans="1:65" s="15" customFormat="1" ht="11.25">
      <c r="B219" s="219"/>
      <c r="C219" s="220"/>
      <c r="D219" s="199" t="s">
        <v>154</v>
      </c>
      <c r="E219" s="221" t="s">
        <v>1</v>
      </c>
      <c r="F219" s="222" t="s">
        <v>159</v>
      </c>
      <c r="G219" s="220"/>
      <c r="H219" s="223">
        <v>221.40299999999999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154</v>
      </c>
      <c r="AU219" s="229" t="s">
        <v>152</v>
      </c>
      <c r="AV219" s="15" t="s">
        <v>151</v>
      </c>
      <c r="AW219" s="15" t="s">
        <v>31</v>
      </c>
      <c r="AX219" s="15" t="s">
        <v>81</v>
      </c>
      <c r="AY219" s="229" t="s">
        <v>144</v>
      </c>
    </row>
    <row r="220" spans="1:65" s="2" customFormat="1" ht="24.2" customHeight="1">
      <c r="A220" s="34"/>
      <c r="B220" s="35"/>
      <c r="C220" s="183" t="s">
        <v>229</v>
      </c>
      <c r="D220" s="183" t="s">
        <v>147</v>
      </c>
      <c r="E220" s="184" t="s">
        <v>230</v>
      </c>
      <c r="F220" s="185" t="s">
        <v>231</v>
      </c>
      <c r="G220" s="186" t="s">
        <v>150</v>
      </c>
      <c r="H220" s="187">
        <v>14.15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39</v>
      </c>
      <c r="O220" s="71"/>
      <c r="P220" s="193">
        <f>O220*H220</f>
        <v>0</v>
      </c>
      <c r="Q220" s="193">
        <v>4.3800000000000002E-3</v>
      </c>
      <c r="R220" s="193">
        <f>Q220*H220</f>
        <v>6.1977000000000004E-2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151</v>
      </c>
      <c r="AT220" s="195" t="s">
        <v>147</v>
      </c>
      <c r="AU220" s="195" t="s">
        <v>152</v>
      </c>
      <c r="AY220" s="17" t="s">
        <v>144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152</v>
      </c>
      <c r="BK220" s="196">
        <f>ROUND(I220*H220,2)</f>
        <v>0</v>
      </c>
      <c r="BL220" s="17" t="s">
        <v>151</v>
      </c>
      <c r="BM220" s="195" t="s">
        <v>232</v>
      </c>
    </row>
    <row r="221" spans="1:65" s="13" customFormat="1" ht="11.25">
      <c r="B221" s="197"/>
      <c r="C221" s="198"/>
      <c r="D221" s="199" t="s">
        <v>154</v>
      </c>
      <c r="E221" s="200" t="s">
        <v>1</v>
      </c>
      <c r="F221" s="201" t="s">
        <v>212</v>
      </c>
      <c r="G221" s="198"/>
      <c r="H221" s="200" t="s">
        <v>1</v>
      </c>
      <c r="I221" s="202"/>
      <c r="J221" s="198"/>
      <c r="K221" s="198"/>
      <c r="L221" s="203"/>
      <c r="M221" s="204"/>
      <c r="N221" s="205"/>
      <c r="O221" s="205"/>
      <c r="P221" s="205"/>
      <c r="Q221" s="205"/>
      <c r="R221" s="205"/>
      <c r="S221" s="205"/>
      <c r="T221" s="206"/>
      <c r="AT221" s="207" t="s">
        <v>154</v>
      </c>
      <c r="AU221" s="207" t="s">
        <v>152</v>
      </c>
      <c r="AV221" s="13" t="s">
        <v>81</v>
      </c>
      <c r="AW221" s="13" t="s">
        <v>31</v>
      </c>
      <c r="AX221" s="13" t="s">
        <v>73</v>
      </c>
      <c r="AY221" s="207" t="s">
        <v>144</v>
      </c>
    </row>
    <row r="222" spans="1:65" s="14" customFormat="1" ht="11.25">
      <c r="B222" s="208"/>
      <c r="C222" s="209"/>
      <c r="D222" s="199" t="s">
        <v>154</v>
      </c>
      <c r="E222" s="210" t="s">
        <v>1</v>
      </c>
      <c r="F222" s="211" t="s">
        <v>213</v>
      </c>
      <c r="G222" s="209"/>
      <c r="H222" s="212">
        <v>10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154</v>
      </c>
      <c r="AU222" s="218" t="s">
        <v>152</v>
      </c>
      <c r="AV222" s="14" t="s">
        <v>152</v>
      </c>
      <c r="AW222" s="14" t="s">
        <v>31</v>
      </c>
      <c r="AX222" s="14" t="s">
        <v>73</v>
      </c>
      <c r="AY222" s="218" t="s">
        <v>144</v>
      </c>
    </row>
    <row r="223" spans="1:65" s="13" customFormat="1" ht="11.25">
      <c r="B223" s="197"/>
      <c r="C223" s="198"/>
      <c r="D223" s="199" t="s">
        <v>154</v>
      </c>
      <c r="E223" s="200" t="s">
        <v>1</v>
      </c>
      <c r="F223" s="201" t="s">
        <v>214</v>
      </c>
      <c r="G223" s="198"/>
      <c r="H223" s="200" t="s">
        <v>1</v>
      </c>
      <c r="I223" s="202"/>
      <c r="J223" s="198"/>
      <c r="K223" s="198"/>
      <c r="L223" s="203"/>
      <c r="M223" s="204"/>
      <c r="N223" s="205"/>
      <c r="O223" s="205"/>
      <c r="P223" s="205"/>
      <c r="Q223" s="205"/>
      <c r="R223" s="205"/>
      <c r="S223" s="205"/>
      <c r="T223" s="206"/>
      <c r="AT223" s="207" t="s">
        <v>154</v>
      </c>
      <c r="AU223" s="207" t="s">
        <v>152</v>
      </c>
      <c r="AV223" s="13" t="s">
        <v>81</v>
      </c>
      <c r="AW223" s="13" t="s">
        <v>31</v>
      </c>
      <c r="AX223" s="13" t="s">
        <v>73</v>
      </c>
      <c r="AY223" s="207" t="s">
        <v>144</v>
      </c>
    </row>
    <row r="224" spans="1:65" s="14" customFormat="1" ht="11.25">
      <c r="B224" s="208"/>
      <c r="C224" s="209"/>
      <c r="D224" s="199" t="s">
        <v>154</v>
      </c>
      <c r="E224" s="210" t="s">
        <v>1</v>
      </c>
      <c r="F224" s="211" t="s">
        <v>215</v>
      </c>
      <c r="G224" s="209"/>
      <c r="H224" s="212">
        <v>2</v>
      </c>
      <c r="I224" s="213"/>
      <c r="J224" s="209"/>
      <c r="K224" s="209"/>
      <c r="L224" s="214"/>
      <c r="M224" s="215"/>
      <c r="N224" s="216"/>
      <c r="O224" s="216"/>
      <c r="P224" s="216"/>
      <c r="Q224" s="216"/>
      <c r="R224" s="216"/>
      <c r="S224" s="216"/>
      <c r="T224" s="217"/>
      <c r="AT224" s="218" t="s">
        <v>154</v>
      </c>
      <c r="AU224" s="218" t="s">
        <v>152</v>
      </c>
      <c r="AV224" s="14" t="s">
        <v>152</v>
      </c>
      <c r="AW224" s="14" t="s">
        <v>31</v>
      </c>
      <c r="AX224" s="14" t="s">
        <v>73</v>
      </c>
      <c r="AY224" s="218" t="s">
        <v>144</v>
      </c>
    </row>
    <row r="225" spans="1:65" s="13" customFormat="1" ht="11.25">
      <c r="B225" s="197"/>
      <c r="C225" s="198"/>
      <c r="D225" s="199" t="s">
        <v>154</v>
      </c>
      <c r="E225" s="200" t="s">
        <v>1</v>
      </c>
      <c r="F225" s="201" t="s">
        <v>155</v>
      </c>
      <c r="G225" s="198"/>
      <c r="H225" s="200" t="s">
        <v>1</v>
      </c>
      <c r="I225" s="202"/>
      <c r="J225" s="198"/>
      <c r="K225" s="198"/>
      <c r="L225" s="203"/>
      <c r="M225" s="204"/>
      <c r="N225" s="205"/>
      <c r="O225" s="205"/>
      <c r="P225" s="205"/>
      <c r="Q225" s="205"/>
      <c r="R225" s="205"/>
      <c r="S225" s="205"/>
      <c r="T225" s="206"/>
      <c r="AT225" s="207" t="s">
        <v>154</v>
      </c>
      <c r="AU225" s="207" t="s">
        <v>152</v>
      </c>
      <c r="AV225" s="13" t="s">
        <v>81</v>
      </c>
      <c r="AW225" s="13" t="s">
        <v>31</v>
      </c>
      <c r="AX225" s="13" t="s">
        <v>73</v>
      </c>
      <c r="AY225" s="207" t="s">
        <v>144</v>
      </c>
    </row>
    <row r="226" spans="1:65" s="14" customFormat="1" ht="11.25">
      <c r="B226" s="208"/>
      <c r="C226" s="209"/>
      <c r="D226" s="199" t="s">
        <v>154</v>
      </c>
      <c r="E226" s="210" t="s">
        <v>1</v>
      </c>
      <c r="F226" s="211" t="s">
        <v>156</v>
      </c>
      <c r="G226" s="209"/>
      <c r="H226" s="212">
        <v>0.5</v>
      </c>
      <c r="I226" s="213"/>
      <c r="J226" s="209"/>
      <c r="K226" s="209"/>
      <c r="L226" s="214"/>
      <c r="M226" s="215"/>
      <c r="N226" s="216"/>
      <c r="O226" s="216"/>
      <c r="P226" s="216"/>
      <c r="Q226" s="216"/>
      <c r="R226" s="216"/>
      <c r="S226" s="216"/>
      <c r="T226" s="217"/>
      <c r="AT226" s="218" t="s">
        <v>154</v>
      </c>
      <c r="AU226" s="218" t="s">
        <v>152</v>
      </c>
      <c r="AV226" s="14" t="s">
        <v>152</v>
      </c>
      <c r="AW226" s="14" t="s">
        <v>31</v>
      </c>
      <c r="AX226" s="14" t="s">
        <v>73</v>
      </c>
      <c r="AY226" s="218" t="s">
        <v>144</v>
      </c>
    </row>
    <row r="227" spans="1:65" s="13" customFormat="1" ht="11.25">
      <c r="B227" s="197"/>
      <c r="C227" s="198"/>
      <c r="D227" s="199" t="s">
        <v>154</v>
      </c>
      <c r="E227" s="200" t="s">
        <v>1</v>
      </c>
      <c r="F227" s="201" t="s">
        <v>157</v>
      </c>
      <c r="G227" s="198"/>
      <c r="H227" s="200" t="s">
        <v>1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154</v>
      </c>
      <c r="AU227" s="207" t="s">
        <v>152</v>
      </c>
      <c r="AV227" s="13" t="s">
        <v>81</v>
      </c>
      <c r="AW227" s="13" t="s">
        <v>31</v>
      </c>
      <c r="AX227" s="13" t="s">
        <v>73</v>
      </c>
      <c r="AY227" s="207" t="s">
        <v>144</v>
      </c>
    </row>
    <row r="228" spans="1:65" s="14" customFormat="1" ht="11.25">
      <c r="B228" s="208"/>
      <c r="C228" s="209"/>
      <c r="D228" s="199" t="s">
        <v>154</v>
      </c>
      <c r="E228" s="210" t="s">
        <v>1</v>
      </c>
      <c r="F228" s="211" t="s">
        <v>158</v>
      </c>
      <c r="G228" s="209"/>
      <c r="H228" s="212">
        <v>1.6500000000000001</v>
      </c>
      <c r="I228" s="213"/>
      <c r="J228" s="209"/>
      <c r="K228" s="209"/>
      <c r="L228" s="214"/>
      <c r="M228" s="215"/>
      <c r="N228" s="216"/>
      <c r="O228" s="216"/>
      <c r="P228" s="216"/>
      <c r="Q228" s="216"/>
      <c r="R228" s="216"/>
      <c r="S228" s="216"/>
      <c r="T228" s="217"/>
      <c r="AT228" s="218" t="s">
        <v>154</v>
      </c>
      <c r="AU228" s="218" t="s">
        <v>152</v>
      </c>
      <c r="AV228" s="14" t="s">
        <v>152</v>
      </c>
      <c r="AW228" s="14" t="s">
        <v>31</v>
      </c>
      <c r="AX228" s="14" t="s">
        <v>73</v>
      </c>
      <c r="AY228" s="218" t="s">
        <v>144</v>
      </c>
    </row>
    <row r="229" spans="1:65" s="15" customFormat="1" ht="11.25">
      <c r="B229" s="219"/>
      <c r="C229" s="220"/>
      <c r="D229" s="199" t="s">
        <v>154</v>
      </c>
      <c r="E229" s="221" t="s">
        <v>1</v>
      </c>
      <c r="F229" s="222" t="s">
        <v>159</v>
      </c>
      <c r="G229" s="220"/>
      <c r="H229" s="223">
        <v>14.15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AT229" s="229" t="s">
        <v>154</v>
      </c>
      <c r="AU229" s="229" t="s">
        <v>152</v>
      </c>
      <c r="AV229" s="15" t="s">
        <v>151</v>
      </c>
      <c r="AW229" s="15" t="s">
        <v>31</v>
      </c>
      <c r="AX229" s="15" t="s">
        <v>81</v>
      </c>
      <c r="AY229" s="229" t="s">
        <v>144</v>
      </c>
    </row>
    <row r="230" spans="1:65" s="2" customFormat="1" ht="24.2" customHeight="1">
      <c r="A230" s="34"/>
      <c r="B230" s="35"/>
      <c r="C230" s="183" t="s">
        <v>233</v>
      </c>
      <c r="D230" s="183" t="s">
        <v>147</v>
      </c>
      <c r="E230" s="184" t="s">
        <v>234</v>
      </c>
      <c r="F230" s="185" t="s">
        <v>235</v>
      </c>
      <c r="G230" s="186" t="s">
        <v>150</v>
      </c>
      <c r="H230" s="187">
        <v>221.40299999999999</v>
      </c>
      <c r="I230" s="188"/>
      <c r="J230" s="189">
        <f>ROUND(I230*H230,2)</f>
        <v>0</v>
      </c>
      <c r="K230" s="190"/>
      <c r="L230" s="39"/>
      <c r="M230" s="191" t="s">
        <v>1</v>
      </c>
      <c r="N230" s="192" t="s">
        <v>39</v>
      </c>
      <c r="O230" s="71"/>
      <c r="P230" s="193">
        <f>O230*H230</f>
        <v>0</v>
      </c>
      <c r="Q230" s="193">
        <v>4.0000000000000001E-3</v>
      </c>
      <c r="R230" s="193">
        <f>Q230*H230</f>
        <v>0.88561199999999995</v>
      </c>
      <c r="S230" s="193">
        <v>0</v>
      </c>
      <c r="T230" s="194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5" t="s">
        <v>151</v>
      </c>
      <c r="AT230" s="195" t="s">
        <v>147</v>
      </c>
      <c r="AU230" s="195" t="s">
        <v>152</v>
      </c>
      <c r="AY230" s="17" t="s">
        <v>144</v>
      </c>
      <c r="BE230" s="196">
        <f>IF(N230="základní",J230,0)</f>
        <v>0</v>
      </c>
      <c r="BF230" s="196">
        <f>IF(N230="snížená",J230,0)</f>
        <v>0</v>
      </c>
      <c r="BG230" s="196">
        <f>IF(N230="zákl. přenesená",J230,0)</f>
        <v>0</v>
      </c>
      <c r="BH230" s="196">
        <f>IF(N230="sníž. přenesená",J230,0)</f>
        <v>0</v>
      </c>
      <c r="BI230" s="196">
        <f>IF(N230="nulová",J230,0)</f>
        <v>0</v>
      </c>
      <c r="BJ230" s="17" t="s">
        <v>152</v>
      </c>
      <c r="BK230" s="196">
        <f>ROUND(I230*H230,2)</f>
        <v>0</v>
      </c>
      <c r="BL230" s="17" t="s">
        <v>151</v>
      </c>
      <c r="BM230" s="195" t="s">
        <v>236</v>
      </c>
    </row>
    <row r="231" spans="1:65" s="2" customFormat="1" ht="21.75" customHeight="1">
      <c r="A231" s="34"/>
      <c r="B231" s="35"/>
      <c r="C231" s="183" t="s">
        <v>8</v>
      </c>
      <c r="D231" s="183" t="s">
        <v>147</v>
      </c>
      <c r="E231" s="184" t="s">
        <v>237</v>
      </c>
      <c r="F231" s="185" t="s">
        <v>238</v>
      </c>
      <c r="G231" s="186" t="s">
        <v>150</v>
      </c>
      <c r="H231" s="187">
        <v>12.63</v>
      </c>
      <c r="I231" s="188"/>
      <c r="J231" s="189">
        <f>ROUND(I231*H231,2)</f>
        <v>0</v>
      </c>
      <c r="K231" s="190"/>
      <c r="L231" s="39"/>
      <c r="M231" s="191" t="s">
        <v>1</v>
      </c>
      <c r="N231" s="192" t="s">
        <v>39</v>
      </c>
      <c r="O231" s="71"/>
      <c r="P231" s="193">
        <f>O231*H231</f>
        <v>0</v>
      </c>
      <c r="Q231" s="193">
        <v>3.73E-2</v>
      </c>
      <c r="R231" s="193">
        <f>Q231*H231</f>
        <v>0.47109900000000005</v>
      </c>
      <c r="S231" s="193">
        <v>0</v>
      </c>
      <c r="T231" s="194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5" t="s">
        <v>151</v>
      </c>
      <c r="AT231" s="195" t="s">
        <v>147</v>
      </c>
      <c r="AU231" s="195" t="s">
        <v>152</v>
      </c>
      <c r="AY231" s="17" t="s">
        <v>144</v>
      </c>
      <c r="BE231" s="196">
        <f>IF(N231="základní",J231,0)</f>
        <v>0</v>
      </c>
      <c r="BF231" s="196">
        <f>IF(N231="snížená",J231,0)</f>
        <v>0</v>
      </c>
      <c r="BG231" s="196">
        <f>IF(N231="zákl. přenesená",J231,0)</f>
        <v>0</v>
      </c>
      <c r="BH231" s="196">
        <f>IF(N231="sníž. přenesená",J231,0)</f>
        <v>0</v>
      </c>
      <c r="BI231" s="196">
        <f>IF(N231="nulová",J231,0)</f>
        <v>0</v>
      </c>
      <c r="BJ231" s="17" t="s">
        <v>152</v>
      </c>
      <c r="BK231" s="196">
        <f>ROUND(I231*H231,2)</f>
        <v>0</v>
      </c>
      <c r="BL231" s="17" t="s">
        <v>151</v>
      </c>
      <c r="BM231" s="195" t="s">
        <v>239</v>
      </c>
    </row>
    <row r="232" spans="1:65" s="13" customFormat="1" ht="11.25">
      <c r="B232" s="197"/>
      <c r="C232" s="198"/>
      <c r="D232" s="199" t="s">
        <v>154</v>
      </c>
      <c r="E232" s="200" t="s">
        <v>1</v>
      </c>
      <c r="F232" s="201" t="s">
        <v>240</v>
      </c>
      <c r="G232" s="198"/>
      <c r="H232" s="200" t="s">
        <v>1</v>
      </c>
      <c r="I232" s="202"/>
      <c r="J232" s="198"/>
      <c r="K232" s="198"/>
      <c r="L232" s="203"/>
      <c r="M232" s="204"/>
      <c r="N232" s="205"/>
      <c r="O232" s="205"/>
      <c r="P232" s="205"/>
      <c r="Q232" s="205"/>
      <c r="R232" s="205"/>
      <c r="S232" s="205"/>
      <c r="T232" s="206"/>
      <c r="AT232" s="207" t="s">
        <v>154</v>
      </c>
      <c r="AU232" s="207" t="s">
        <v>152</v>
      </c>
      <c r="AV232" s="13" t="s">
        <v>81</v>
      </c>
      <c r="AW232" s="13" t="s">
        <v>31</v>
      </c>
      <c r="AX232" s="13" t="s">
        <v>73</v>
      </c>
      <c r="AY232" s="207" t="s">
        <v>144</v>
      </c>
    </row>
    <row r="233" spans="1:65" s="14" customFormat="1" ht="11.25">
      <c r="B233" s="208"/>
      <c r="C233" s="209"/>
      <c r="D233" s="199" t="s">
        <v>154</v>
      </c>
      <c r="E233" s="210" t="s">
        <v>1</v>
      </c>
      <c r="F233" s="211" t="s">
        <v>241</v>
      </c>
      <c r="G233" s="209"/>
      <c r="H233" s="212">
        <v>1.7999999999999998</v>
      </c>
      <c r="I233" s="213"/>
      <c r="J233" s="209"/>
      <c r="K233" s="209"/>
      <c r="L233" s="214"/>
      <c r="M233" s="215"/>
      <c r="N233" s="216"/>
      <c r="O233" s="216"/>
      <c r="P233" s="216"/>
      <c r="Q233" s="216"/>
      <c r="R233" s="216"/>
      <c r="S233" s="216"/>
      <c r="T233" s="217"/>
      <c r="AT233" s="218" t="s">
        <v>154</v>
      </c>
      <c r="AU233" s="218" t="s">
        <v>152</v>
      </c>
      <c r="AV233" s="14" t="s">
        <v>152</v>
      </c>
      <c r="AW233" s="14" t="s">
        <v>31</v>
      </c>
      <c r="AX233" s="14" t="s">
        <v>73</v>
      </c>
      <c r="AY233" s="218" t="s">
        <v>144</v>
      </c>
    </row>
    <row r="234" spans="1:65" s="13" customFormat="1" ht="11.25">
      <c r="B234" s="197"/>
      <c r="C234" s="198"/>
      <c r="D234" s="199" t="s">
        <v>154</v>
      </c>
      <c r="E234" s="200" t="s">
        <v>1</v>
      </c>
      <c r="F234" s="201" t="s">
        <v>242</v>
      </c>
      <c r="G234" s="198"/>
      <c r="H234" s="200" t="s">
        <v>1</v>
      </c>
      <c r="I234" s="202"/>
      <c r="J234" s="198"/>
      <c r="K234" s="198"/>
      <c r="L234" s="203"/>
      <c r="M234" s="204"/>
      <c r="N234" s="205"/>
      <c r="O234" s="205"/>
      <c r="P234" s="205"/>
      <c r="Q234" s="205"/>
      <c r="R234" s="205"/>
      <c r="S234" s="205"/>
      <c r="T234" s="206"/>
      <c r="AT234" s="207" t="s">
        <v>154</v>
      </c>
      <c r="AU234" s="207" t="s">
        <v>152</v>
      </c>
      <c r="AV234" s="13" t="s">
        <v>81</v>
      </c>
      <c r="AW234" s="13" t="s">
        <v>31</v>
      </c>
      <c r="AX234" s="13" t="s">
        <v>73</v>
      </c>
      <c r="AY234" s="207" t="s">
        <v>144</v>
      </c>
    </row>
    <row r="235" spans="1:65" s="14" customFormat="1" ht="11.25">
      <c r="B235" s="208"/>
      <c r="C235" s="209"/>
      <c r="D235" s="199" t="s">
        <v>154</v>
      </c>
      <c r="E235" s="210" t="s">
        <v>1</v>
      </c>
      <c r="F235" s="211" t="s">
        <v>243</v>
      </c>
      <c r="G235" s="209"/>
      <c r="H235" s="212">
        <v>3</v>
      </c>
      <c r="I235" s="213"/>
      <c r="J235" s="209"/>
      <c r="K235" s="209"/>
      <c r="L235" s="214"/>
      <c r="M235" s="215"/>
      <c r="N235" s="216"/>
      <c r="O235" s="216"/>
      <c r="P235" s="216"/>
      <c r="Q235" s="216"/>
      <c r="R235" s="216"/>
      <c r="S235" s="216"/>
      <c r="T235" s="217"/>
      <c r="AT235" s="218" t="s">
        <v>154</v>
      </c>
      <c r="AU235" s="218" t="s">
        <v>152</v>
      </c>
      <c r="AV235" s="14" t="s">
        <v>152</v>
      </c>
      <c r="AW235" s="14" t="s">
        <v>31</v>
      </c>
      <c r="AX235" s="14" t="s">
        <v>73</v>
      </c>
      <c r="AY235" s="218" t="s">
        <v>144</v>
      </c>
    </row>
    <row r="236" spans="1:65" s="13" customFormat="1" ht="11.25">
      <c r="B236" s="197"/>
      <c r="C236" s="198"/>
      <c r="D236" s="199" t="s">
        <v>154</v>
      </c>
      <c r="E236" s="200" t="s">
        <v>1</v>
      </c>
      <c r="F236" s="201" t="s">
        <v>244</v>
      </c>
      <c r="G236" s="198"/>
      <c r="H236" s="200" t="s">
        <v>1</v>
      </c>
      <c r="I236" s="202"/>
      <c r="J236" s="198"/>
      <c r="K236" s="198"/>
      <c r="L236" s="203"/>
      <c r="M236" s="204"/>
      <c r="N236" s="205"/>
      <c r="O236" s="205"/>
      <c r="P236" s="205"/>
      <c r="Q236" s="205"/>
      <c r="R236" s="205"/>
      <c r="S236" s="205"/>
      <c r="T236" s="206"/>
      <c r="AT236" s="207" t="s">
        <v>154</v>
      </c>
      <c r="AU236" s="207" t="s">
        <v>152</v>
      </c>
      <c r="AV236" s="13" t="s">
        <v>81</v>
      </c>
      <c r="AW236" s="13" t="s">
        <v>31</v>
      </c>
      <c r="AX236" s="13" t="s">
        <v>73</v>
      </c>
      <c r="AY236" s="207" t="s">
        <v>144</v>
      </c>
    </row>
    <row r="237" spans="1:65" s="14" customFormat="1" ht="11.25">
      <c r="B237" s="208"/>
      <c r="C237" s="209"/>
      <c r="D237" s="199" t="s">
        <v>154</v>
      </c>
      <c r="E237" s="210" t="s">
        <v>1</v>
      </c>
      <c r="F237" s="211" t="s">
        <v>245</v>
      </c>
      <c r="G237" s="209"/>
      <c r="H237" s="212">
        <v>7.83</v>
      </c>
      <c r="I237" s="213"/>
      <c r="J237" s="209"/>
      <c r="K237" s="209"/>
      <c r="L237" s="214"/>
      <c r="M237" s="215"/>
      <c r="N237" s="216"/>
      <c r="O237" s="216"/>
      <c r="P237" s="216"/>
      <c r="Q237" s="216"/>
      <c r="R237" s="216"/>
      <c r="S237" s="216"/>
      <c r="T237" s="217"/>
      <c r="AT237" s="218" t="s">
        <v>154</v>
      </c>
      <c r="AU237" s="218" t="s">
        <v>152</v>
      </c>
      <c r="AV237" s="14" t="s">
        <v>152</v>
      </c>
      <c r="AW237" s="14" t="s">
        <v>31</v>
      </c>
      <c r="AX237" s="14" t="s">
        <v>73</v>
      </c>
      <c r="AY237" s="218" t="s">
        <v>144</v>
      </c>
    </row>
    <row r="238" spans="1:65" s="15" customFormat="1" ht="11.25">
      <c r="B238" s="219"/>
      <c r="C238" s="220"/>
      <c r="D238" s="199" t="s">
        <v>154</v>
      </c>
      <c r="E238" s="221" t="s">
        <v>1</v>
      </c>
      <c r="F238" s="222" t="s">
        <v>159</v>
      </c>
      <c r="G238" s="220"/>
      <c r="H238" s="223">
        <v>12.629999999999999</v>
      </c>
      <c r="I238" s="224"/>
      <c r="J238" s="220"/>
      <c r="K238" s="220"/>
      <c r="L238" s="225"/>
      <c r="M238" s="226"/>
      <c r="N238" s="227"/>
      <c r="O238" s="227"/>
      <c r="P238" s="227"/>
      <c r="Q238" s="227"/>
      <c r="R238" s="227"/>
      <c r="S238" s="227"/>
      <c r="T238" s="228"/>
      <c r="AT238" s="229" t="s">
        <v>154</v>
      </c>
      <c r="AU238" s="229" t="s">
        <v>152</v>
      </c>
      <c r="AV238" s="15" t="s">
        <v>151</v>
      </c>
      <c r="AW238" s="15" t="s">
        <v>31</v>
      </c>
      <c r="AX238" s="15" t="s">
        <v>81</v>
      </c>
      <c r="AY238" s="229" t="s">
        <v>144</v>
      </c>
    </row>
    <row r="239" spans="1:65" s="2" customFormat="1" ht="24.2" customHeight="1">
      <c r="A239" s="34"/>
      <c r="B239" s="35"/>
      <c r="C239" s="183" t="s">
        <v>246</v>
      </c>
      <c r="D239" s="183" t="s">
        <v>147</v>
      </c>
      <c r="E239" s="184" t="s">
        <v>247</v>
      </c>
      <c r="F239" s="185" t="s">
        <v>248</v>
      </c>
      <c r="G239" s="186" t="s">
        <v>249</v>
      </c>
      <c r="H239" s="187">
        <v>15</v>
      </c>
      <c r="I239" s="188"/>
      <c r="J239" s="189">
        <f>ROUND(I239*H239,2)</f>
        <v>0</v>
      </c>
      <c r="K239" s="190"/>
      <c r="L239" s="39"/>
      <c r="M239" s="191" t="s">
        <v>1</v>
      </c>
      <c r="N239" s="192" t="s">
        <v>39</v>
      </c>
      <c r="O239" s="71"/>
      <c r="P239" s="193">
        <f>O239*H239</f>
        <v>0</v>
      </c>
      <c r="Q239" s="193">
        <v>3.3999999999999998E-3</v>
      </c>
      <c r="R239" s="193">
        <f>Q239*H239</f>
        <v>5.0999999999999997E-2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151</v>
      </c>
      <c r="AT239" s="195" t="s">
        <v>147</v>
      </c>
      <c r="AU239" s="195" t="s">
        <v>152</v>
      </c>
      <c r="AY239" s="17" t="s">
        <v>144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7" t="s">
        <v>152</v>
      </c>
      <c r="BK239" s="196">
        <f>ROUND(I239*H239,2)</f>
        <v>0</v>
      </c>
      <c r="BL239" s="17" t="s">
        <v>151</v>
      </c>
      <c r="BM239" s="195" t="s">
        <v>250</v>
      </c>
    </row>
    <row r="240" spans="1:65" s="13" customFormat="1" ht="11.25">
      <c r="B240" s="197"/>
      <c r="C240" s="198"/>
      <c r="D240" s="199" t="s">
        <v>154</v>
      </c>
      <c r="E240" s="200" t="s">
        <v>1</v>
      </c>
      <c r="F240" s="201" t="s">
        <v>251</v>
      </c>
      <c r="G240" s="198"/>
      <c r="H240" s="200" t="s">
        <v>1</v>
      </c>
      <c r="I240" s="202"/>
      <c r="J240" s="198"/>
      <c r="K240" s="198"/>
      <c r="L240" s="203"/>
      <c r="M240" s="204"/>
      <c r="N240" s="205"/>
      <c r="O240" s="205"/>
      <c r="P240" s="205"/>
      <c r="Q240" s="205"/>
      <c r="R240" s="205"/>
      <c r="S240" s="205"/>
      <c r="T240" s="206"/>
      <c r="AT240" s="207" t="s">
        <v>154</v>
      </c>
      <c r="AU240" s="207" t="s">
        <v>152</v>
      </c>
      <c r="AV240" s="13" t="s">
        <v>81</v>
      </c>
      <c r="AW240" s="13" t="s">
        <v>31</v>
      </c>
      <c r="AX240" s="13" t="s">
        <v>73</v>
      </c>
      <c r="AY240" s="207" t="s">
        <v>144</v>
      </c>
    </row>
    <row r="241" spans="1:65" s="14" customFormat="1" ht="11.25">
      <c r="B241" s="208"/>
      <c r="C241" s="209"/>
      <c r="D241" s="199" t="s">
        <v>154</v>
      </c>
      <c r="E241" s="210" t="s">
        <v>1</v>
      </c>
      <c r="F241" s="211" t="s">
        <v>252</v>
      </c>
      <c r="G241" s="209"/>
      <c r="H241" s="212">
        <v>15</v>
      </c>
      <c r="I241" s="213"/>
      <c r="J241" s="209"/>
      <c r="K241" s="209"/>
      <c r="L241" s="214"/>
      <c r="M241" s="215"/>
      <c r="N241" s="216"/>
      <c r="O241" s="216"/>
      <c r="P241" s="216"/>
      <c r="Q241" s="216"/>
      <c r="R241" s="216"/>
      <c r="S241" s="216"/>
      <c r="T241" s="217"/>
      <c r="AT241" s="218" t="s">
        <v>154</v>
      </c>
      <c r="AU241" s="218" t="s">
        <v>152</v>
      </c>
      <c r="AV241" s="14" t="s">
        <v>152</v>
      </c>
      <c r="AW241" s="14" t="s">
        <v>31</v>
      </c>
      <c r="AX241" s="14" t="s">
        <v>81</v>
      </c>
      <c r="AY241" s="218" t="s">
        <v>144</v>
      </c>
    </row>
    <row r="242" spans="1:65" s="2" customFormat="1" ht="24.2" customHeight="1">
      <c r="A242" s="34"/>
      <c r="B242" s="35"/>
      <c r="C242" s="183" t="s">
        <v>253</v>
      </c>
      <c r="D242" s="183" t="s">
        <v>147</v>
      </c>
      <c r="E242" s="184" t="s">
        <v>254</v>
      </c>
      <c r="F242" s="185" t="s">
        <v>255</v>
      </c>
      <c r="G242" s="186" t="s">
        <v>150</v>
      </c>
      <c r="H242" s="187">
        <v>35.640999999999998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39</v>
      </c>
      <c r="O242" s="71"/>
      <c r="P242" s="193">
        <f>O242*H242</f>
        <v>0</v>
      </c>
      <c r="Q242" s="193">
        <v>1.54E-2</v>
      </c>
      <c r="R242" s="193">
        <f>Q242*H242</f>
        <v>0.54887140000000001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151</v>
      </c>
      <c r="AT242" s="195" t="s">
        <v>147</v>
      </c>
      <c r="AU242" s="195" t="s">
        <v>152</v>
      </c>
      <c r="AY242" s="17" t="s">
        <v>144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152</v>
      </c>
      <c r="BK242" s="196">
        <f>ROUND(I242*H242,2)</f>
        <v>0</v>
      </c>
      <c r="BL242" s="17" t="s">
        <v>151</v>
      </c>
      <c r="BM242" s="195" t="s">
        <v>256</v>
      </c>
    </row>
    <row r="243" spans="1:65" s="2" customFormat="1" ht="24.2" customHeight="1">
      <c r="A243" s="34"/>
      <c r="B243" s="35"/>
      <c r="C243" s="183" t="s">
        <v>252</v>
      </c>
      <c r="D243" s="183" t="s">
        <v>147</v>
      </c>
      <c r="E243" s="184" t="s">
        <v>257</v>
      </c>
      <c r="F243" s="185" t="s">
        <v>258</v>
      </c>
      <c r="G243" s="186" t="s">
        <v>150</v>
      </c>
      <c r="H243" s="187">
        <v>5.92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39</v>
      </c>
      <c r="O243" s="71"/>
      <c r="P243" s="193">
        <f>O243*H243</f>
        <v>0</v>
      </c>
      <c r="Q243" s="193">
        <v>3.4680000000000002E-2</v>
      </c>
      <c r="R243" s="193">
        <f>Q243*H243</f>
        <v>0.2053056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151</v>
      </c>
      <c r="AT243" s="195" t="s">
        <v>147</v>
      </c>
      <c r="AU243" s="195" t="s">
        <v>152</v>
      </c>
      <c r="AY243" s="17" t="s">
        <v>144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152</v>
      </c>
      <c r="BK243" s="196">
        <f>ROUND(I243*H243,2)</f>
        <v>0</v>
      </c>
      <c r="BL243" s="17" t="s">
        <v>151</v>
      </c>
      <c r="BM243" s="195" t="s">
        <v>259</v>
      </c>
    </row>
    <row r="244" spans="1:65" s="13" customFormat="1" ht="11.25">
      <c r="B244" s="197"/>
      <c r="C244" s="198"/>
      <c r="D244" s="199" t="s">
        <v>154</v>
      </c>
      <c r="E244" s="200" t="s">
        <v>1</v>
      </c>
      <c r="F244" s="201" t="s">
        <v>260</v>
      </c>
      <c r="G244" s="198"/>
      <c r="H244" s="200" t="s">
        <v>1</v>
      </c>
      <c r="I244" s="202"/>
      <c r="J244" s="198"/>
      <c r="K244" s="198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154</v>
      </c>
      <c r="AU244" s="207" t="s">
        <v>152</v>
      </c>
      <c r="AV244" s="13" t="s">
        <v>81</v>
      </c>
      <c r="AW244" s="13" t="s">
        <v>31</v>
      </c>
      <c r="AX244" s="13" t="s">
        <v>73</v>
      </c>
      <c r="AY244" s="207" t="s">
        <v>144</v>
      </c>
    </row>
    <row r="245" spans="1:65" s="14" customFormat="1" ht="11.25">
      <c r="B245" s="208"/>
      <c r="C245" s="209"/>
      <c r="D245" s="199" t="s">
        <v>154</v>
      </c>
      <c r="E245" s="210" t="s">
        <v>1</v>
      </c>
      <c r="F245" s="211" t="s">
        <v>261</v>
      </c>
      <c r="G245" s="209"/>
      <c r="H245" s="212">
        <v>5.28</v>
      </c>
      <c r="I245" s="213"/>
      <c r="J245" s="209"/>
      <c r="K245" s="209"/>
      <c r="L245" s="214"/>
      <c r="M245" s="215"/>
      <c r="N245" s="216"/>
      <c r="O245" s="216"/>
      <c r="P245" s="216"/>
      <c r="Q245" s="216"/>
      <c r="R245" s="216"/>
      <c r="S245" s="216"/>
      <c r="T245" s="217"/>
      <c r="AT245" s="218" t="s">
        <v>154</v>
      </c>
      <c r="AU245" s="218" t="s">
        <v>152</v>
      </c>
      <c r="AV245" s="14" t="s">
        <v>152</v>
      </c>
      <c r="AW245" s="14" t="s">
        <v>31</v>
      </c>
      <c r="AX245" s="14" t="s">
        <v>73</v>
      </c>
      <c r="AY245" s="218" t="s">
        <v>144</v>
      </c>
    </row>
    <row r="246" spans="1:65" s="13" customFormat="1" ht="11.25">
      <c r="B246" s="197"/>
      <c r="C246" s="198"/>
      <c r="D246" s="199" t="s">
        <v>154</v>
      </c>
      <c r="E246" s="200" t="s">
        <v>1</v>
      </c>
      <c r="F246" s="201" t="s">
        <v>262</v>
      </c>
      <c r="G246" s="198"/>
      <c r="H246" s="200" t="s">
        <v>1</v>
      </c>
      <c r="I246" s="202"/>
      <c r="J246" s="198"/>
      <c r="K246" s="198"/>
      <c r="L246" s="203"/>
      <c r="M246" s="204"/>
      <c r="N246" s="205"/>
      <c r="O246" s="205"/>
      <c r="P246" s="205"/>
      <c r="Q246" s="205"/>
      <c r="R246" s="205"/>
      <c r="S246" s="205"/>
      <c r="T246" s="206"/>
      <c r="AT246" s="207" t="s">
        <v>154</v>
      </c>
      <c r="AU246" s="207" t="s">
        <v>152</v>
      </c>
      <c r="AV246" s="13" t="s">
        <v>81</v>
      </c>
      <c r="AW246" s="13" t="s">
        <v>31</v>
      </c>
      <c r="AX246" s="13" t="s">
        <v>73</v>
      </c>
      <c r="AY246" s="207" t="s">
        <v>144</v>
      </c>
    </row>
    <row r="247" spans="1:65" s="14" customFormat="1" ht="11.25">
      <c r="B247" s="208"/>
      <c r="C247" s="209"/>
      <c r="D247" s="199" t="s">
        <v>154</v>
      </c>
      <c r="E247" s="210" t="s">
        <v>1</v>
      </c>
      <c r="F247" s="211" t="s">
        <v>263</v>
      </c>
      <c r="G247" s="209"/>
      <c r="H247" s="212">
        <v>0.64000000000000012</v>
      </c>
      <c r="I247" s="213"/>
      <c r="J247" s="209"/>
      <c r="K247" s="209"/>
      <c r="L247" s="214"/>
      <c r="M247" s="215"/>
      <c r="N247" s="216"/>
      <c r="O247" s="216"/>
      <c r="P247" s="216"/>
      <c r="Q247" s="216"/>
      <c r="R247" s="216"/>
      <c r="S247" s="216"/>
      <c r="T247" s="217"/>
      <c r="AT247" s="218" t="s">
        <v>154</v>
      </c>
      <c r="AU247" s="218" t="s">
        <v>152</v>
      </c>
      <c r="AV247" s="14" t="s">
        <v>152</v>
      </c>
      <c r="AW247" s="14" t="s">
        <v>31</v>
      </c>
      <c r="AX247" s="14" t="s">
        <v>73</v>
      </c>
      <c r="AY247" s="218" t="s">
        <v>144</v>
      </c>
    </row>
    <row r="248" spans="1:65" s="15" customFormat="1" ht="11.25">
      <c r="B248" s="219"/>
      <c r="C248" s="220"/>
      <c r="D248" s="199" t="s">
        <v>154</v>
      </c>
      <c r="E248" s="221" t="s">
        <v>1</v>
      </c>
      <c r="F248" s="222" t="s">
        <v>159</v>
      </c>
      <c r="G248" s="220"/>
      <c r="H248" s="223">
        <v>5.92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AT248" s="229" t="s">
        <v>154</v>
      </c>
      <c r="AU248" s="229" t="s">
        <v>152</v>
      </c>
      <c r="AV248" s="15" t="s">
        <v>151</v>
      </c>
      <c r="AW248" s="15" t="s">
        <v>31</v>
      </c>
      <c r="AX248" s="15" t="s">
        <v>81</v>
      </c>
      <c r="AY248" s="229" t="s">
        <v>144</v>
      </c>
    </row>
    <row r="249" spans="1:65" s="2" customFormat="1" ht="33" customHeight="1">
      <c r="A249" s="34"/>
      <c r="B249" s="35"/>
      <c r="C249" s="183" t="s">
        <v>264</v>
      </c>
      <c r="D249" s="183" t="s">
        <v>147</v>
      </c>
      <c r="E249" s="184" t="s">
        <v>265</v>
      </c>
      <c r="F249" s="185" t="s">
        <v>266</v>
      </c>
      <c r="G249" s="186" t="s">
        <v>267</v>
      </c>
      <c r="H249" s="187">
        <v>0.94799999999999995</v>
      </c>
      <c r="I249" s="188"/>
      <c r="J249" s="189">
        <f>ROUND(I249*H249,2)</f>
        <v>0</v>
      </c>
      <c r="K249" s="190"/>
      <c r="L249" s="39"/>
      <c r="M249" s="191" t="s">
        <v>1</v>
      </c>
      <c r="N249" s="192" t="s">
        <v>39</v>
      </c>
      <c r="O249" s="71"/>
      <c r="P249" s="193">
        <f>O249*H249</f>
        <v>0</v>
      </c>
      <c r="Q249" s="193">
        <v>2.5018699999999998</v>
      </c>
      <c r="R249" s="193">
        <f>Q249*H249</f>
        <v>2.3717727599999998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151</v>
      </c>
      <c r="AT249" s="195" t="s">
        <v>147</v>
      </c>
      <c r="AU249" s="195" t="s">
        <v>152</v>
      </c>
      <c r="AY249" s="17" t="s">
        <v>144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7" t="s">
        <v>152</v>
      </c>
      <c r="BK249" s="196">
        <f>ROUND(I249*H249,2)</f>
        <v>0</v>
      </c>
      <c r="BL249" s="17" t="s">
        <v>151</v>
      </c>
      <c r="BM249" s="195" t="s">
        <v>268</v>
      </c>
    </row>
    <row r="250" spans="1:65" s="13" customFormat="1" ht="11.25">
      <c r="B250" s="197"/>
      <c r="C250" s="198"/>
      <c r="D250" s="199" t="s">
        <v>154</v>
      </c>
      <c r="E250" s="200" t="s">
        <v>1</v>
      </c>
      <c r="F250" s="201" t="s">
        <v>269</v>
      </c>
      <c r="G250" s="198"/>
      <c r="H250" s="200" t="s">
        <v>1</v>
      </c>
      <c r="I250" s="202"/>
      <c r="J250" s="198"/>
      <c r="K250" s="198"/>
      <c r="L250" s="203"/>
      <c r="M250" s="204"/>
      <c r="N250" s="205"/>
      <c r="O250" s="205"/>
      <c r="P250" s="205"/>
      <c r="Q250" s="205"/>
      <c r="R250" s="205"/>
      <c r="S250" s="205"/>
      <c r="T250" s="206"/>
      <c r="AT250" s="207" t="s">
        <v>154</v>
      </c>
      <c r="AU250" s="207" t="s">
        <v>152</v>
      </c>
      <c r="AV250" s="13" t="s">
        <v>81</v>
      </c>
      <c r="AW250" s="13" t="s">
        <v>31</v>
      </c>
      <c r="AX250" s="13" t="s">
        <v>73</v>
      </c>
      <c r="AY250" s="207" t="s">
        <v>144</v>
      </c>
    </row>
    <row r="251" spans="1:65" s="14" customFormat="1" ht="11.25">
      <c r="B251" s="208"/>
      <c r="C251" s="209"/>
      <c r="D251" s="199" t="s">
        <v>154</v>
      </c>
      <c r="E251" s="210" t="s">
        <v>1</v>
      </c>
      <c r="F251" s="211" t="s">
        <v>270</v>
      </c>
      <c r="G251" s="209"/>
      <c r="H251" s="212">
        <v>0.94756000000000007</v>
      </c>
      <c r="I251" s="213"/>
      <c r="J251" s="209"/>
      <c r="K251" s="209"/>
      <c r="L251" s="214"/>
      <c r="M251" s="215"/>
      <c r="N251" s="216"/>
      <c r="O251" s="216"/>
      <c r="P251" s="216"/>
      <c r="Q251" s="216"/>
      <c r="R251" s="216"/>
      <c r="S251" s="216"/>
      <c r="T251" s="217"/>
      <c r="AT251" s="218" t="s">
        <v>154</v>
      </c>
      <c r="AU251" s="218" t="s">
        <v>152</v>
      </c>
      <c r="AV251" s="14" t="s">
        <v>152</v>
      </c>
      <c r="AW251" s="14" t="s">
        <v>31</v>
      </c>
      <c r="AX251" s="14" t="s">
        <v>73</v>
      </c>
      <c r="AY251" s="218" t="s">
        <v>144</v>
      </c>
    </row>
    <row r="252" spans="1:65" s="15" customFormat="1" ht="11.25">
      <c r="B252" s="219"/>
      <c r="C252" s="220"/>
      <c r="D252" s="199" t="s">
        <v>154</v>
      </c>
      <c r="E252" s="221" t="s">
        <v>1</v>
      </c>
      <c r="F252" s="222" t="s">
        <v>159</v>
      </c>
      <c r="G252" s="220"/>
      <c r="H252" s="223">
        <v>0.94756000000000007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154</v>
      </c>
      <c r="AU252" s="229" t="s">
        <v>152</v>
      </c>
      <c r="AV252" s="15" t="s">
        <v>151</v>
      </c>
      <c r="AW252" s="15" t="s">
        <v>31</v>
      </c>
      <c r="AX252" s="15" t="s">
        <v>81</v>
      </c>
      <c r="AY252" s="229" t="s">
        <v>144</v>
      </c>
    </row>
    <row r="253" spans="1:65" s="2" customFormat="1" ht="24.2" customHeight="1">
      <c r="A253" s="34"/>
      <c r="B253" s="35"/>
      <c r="C253" s="183" t="s">
        <v>271</v>
      </c>
      <c r="D253" s="183" t="s">
        <v>147</v>
      </c>
      <c r="E253" s="184" t="s">
        <v>272</v>
      </c>
      <c r="F253" s="185" t="s">
        <v>273</v>
      </c>
      <c r="G253" s="186" t="s">
        <v>267</v>
      </c>
      <c r="H253" s="187">
        <v>0.94799999999999995</v>
      </c>
      <c r="I253" s="188"/>
      <c r="J253" s="189">
        <f>ROUND(I253*H253,2)</f>
        <v>0</v>
      </c>
      <c r="K253" s="190"/>
      <c r="L253" s="39"/>
      <c r="M253" s="191" t="s">
        <v>1</v>
      </c>
      <c r="N253" s="192" t="s">
        <v>39</v>
      </c>
      <c r="O253" s="71"/>
      <c r="P253" s="193">
        <f>O253*H253</f>
        <v>0</v>
      </c>
      <c r="Q253" s="193">
        <v>0</v>
      </c>
      <c r="R253" s="193">
        <f>Q253*H253</f>
        <v>0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151</v>
      </c>
      <c r="AT253" s="195" t="s">
        <v>147</v>
      </c>
      <c r="AU253" s="195" t="s">
        <v>152</v>
      </c>
      <c r="AY253" s="17" t="s">
        <v>144</v>
      </c>
      <c r="BE253" s="196">
        <f>IF(N253="základní",J253,0)</f>
        <v>0</v>
      </c>
      <c r="BF253" s="196">
        <f>IF(N253="snížená",J253,0)</f>
        <v>0</v>
      </c>
      <c r="BG253" s="196">
        <f>IF(N253="zákl. přenesená",J253,0)</f>
        <v>0</v>
      </c>
      <c r="BH253" s="196">
        <f>IF(N253="sníž. přenesená",J253,0)</f>
        <v>0</v>
      </c>
      <c r="BI253" s="196">
        <f>IF(N253="nulová",J253,0)</f>
        <v>0</v>
      </c>
      <c r="BJ253" s="17" t="s">
        <v>152</v>
      </c>
      <c r="BK253" s="196">
        <f>ROUND(I253*H253,2)</f>
        <v>0</v>
      </c>
      <c r="BL253" s="17" t="s">
        <v>151</v>
      </c>
      <c r="BM253" s="195" t="s">
        <v>274</v>
      </c>
    </row>
    <row r="254" spans="1:65" s="2" customFormat="1" ht="33" customHeight="1">
      <c r="A254" s="34"/>
      <c r="B254" s="35"/>
      <c r="C254" s="183" t="s">
        <v>275</v>
      </c>
      <c r="D254" s="183" t="s">
        <v>147</v>
      </c>
      <c r="E254" s="184" t="s">
        <v>276</v>
      </c>
      <c r="F254" s="185" t="s">
        <v>277</v>
      </c>
      <c r="G254" s="186" t="s">
        <v>267</v>
      </c>
      <c r="H254" s="187">
        <v>0.94799999999999995</v>
      </c>
      <c r="I254" s="188"/>
      <c r="J254" s="189">
        <f>ROUND(I254*H254,2)</f>
        <v>0</v>
      </c>
      <c r="K254" s="190"/>
      <c r="L254" s="39"/>
      <c r="M254" s="191" t="s">
        <v>1</v>
      </c>
      <c r="N254" s="192" t="s">
        <v>39</v>
      </c>
      <c r="O254" s="71"/>
      <c r="P254" s="193">
        <f>O254*H254</f>
        <v>0</v>
      </c>
      <c r="Q254" s="193">
        <v>0</v>
      </c>
      <c r="R254" s="193">
        <f>Q254*H254</f>
        <v>0</v>
      </c>
      <c r="S254" s="193">
        <v>0</v>
      </c>
      <c r="T254" s="19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5" t="s">
        <v>151</v>
      </c>
      <c r="AT254" s="195" t="s">
        <v>147</v>
      </c>
      <c r="AU254" s="195" t="s">
        <v>152</v>
      </c>
      <c r="AY254" s="17" t="s">
        <v>144</v>
      </c>
      <c r="BE254" s="196">
        <f>IF(N254="základní",J254,0)</f>
        <v>0</v>
      </c>
      <c r="BF254" s="196">
        <f>IF(N254="snížená",J254,0)</f>
        <v>0</v>
      </c>
      <c r="BG254" s="196">
        <f>IF(N254="zákl. přenesená",J254,0)</f>
        <v>0</v>
      </c>
      <c r="BH254" s="196">
        <f>IF(N254="sníž. přenesená",J254,0)</f>
        <v>0</v>
      </c>
      <c r="BI254" s="196">
        <f>IF(N254="nulová",J254,0)</f>
        <v>0</v>
      </c>
      <c r="BJ254" s="17" t="s">
        <v>152</v>
      </c>
      <c r="BK254" s="196">
        <f>ROUND(I254*H254,2)</f>
        <v>0</v>
      </c>
      <c r="BL254" s="17" t="s">
        <v>151</v>
      </c>
      <c r="BM254" s="195" t="s">
        <v>278</v>
      </c>
    </row>
    <row r="255" spans="1:65" s="2" customFormat="1" ht="24.2" customHeight="1">
      <c r="A255" s="34"/>
      <c r="B255" s="35"/>
      <c r="C255" s="183" t="s">
        <v>279</v>
      </c>
      <c r="D255" s="183" t="s">
        <v>147</v>
      </c>
      <c r="E255" s="184" t="s">
        <v>280</v>
      </c>
      <c r="F255" s="185" t="s">
        <v>281</v>
      </c>
      <c r="G255" s="186" t="s">
        <v>267</v>
      </c>
      <c r="H255" s="187">
        <v>0.16</v>
      </c>
      <c r="I255" s="188"/>
      <c r="J255" s="189">
        <f>ROUND(I255*H255,2)</f>
        <v>0</v>
      </c>
      <c r="K255" s="190"/>
      <c r="L255" s="39"/>
      <c r="M255" s="191" t="s">
        <v>1</v>
      </c>
      <c r="N255" s="192" t="s">
        <v>39</v>
      </c>
      <c r="O255" s="71"/>
      <c r="P255" s="193">
        <f>O255*H255</f>
        <v>0</v>
      </c>
      <c r="Q255" s="193">
        <v>1.4419999999999999</v>
      </c>
      <c r="R255" s="193">
        <f>Q255*H255</f>
        <v>0.23072000000000001</v>
      </c>
      <c r="S255" s="193">
        <v>0</v>
      </c>
      <c r="T255" s="194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5" t="s">
        <v>151</v>
      </c>
      <c r="AT255" s="195" t="s">
        <v>147</v>
      </c>
      <c r="AU255" s="195" t="s">
        <v>152</v>
      </c>
      <c r="AY255" s="17" t="s">
        <v>144</v>
      </c>
      <c r="BE255" s="196">
        <f>IF(N255="základní",J255,0)</f>
        <v>0</v>
      </c>
      <c r="BF255" s="196">
        <f>IF(N255="snížená",J255,0)</f>
        <v>0</v>
      </c>
      <c r="BG255" s="196">
        <f>IF(N255="zákl. přenesená",J255,0)</f>
        <v>0</v>
      </c>
      <c r="BH255" s="196">
        <f>IF(N255="sníž. přenesená",J255,0)</f>
        <v>0</v>
      </c>
      <c r="BI255" s="196">
        <f>IF(N255="nulová",J255,0)</f>
        <v>0</v>
      </c>
      <c r="BJ255" s="17" t="s">
        <v>152</v>
      </c>
      <c r="BK255" s="196">
        <f>ROUND(I255*H255,2)</f>
        <v>0</v>
      </c>
      <c r="BL255" s="17" t="s">
        <v>151</v>
      </c>
      <c r="BM255" s="195" t="s">
        <v>282</v>
      </c>
    </row>
    <row r="256" spans="1:65" s="13" customFormat="1" ht="11.25">
      <c r="B256" s="197"/>
      <c r="C256" s="198"/>
      <c r="D256" s="199" t="s">
        <v>154</v>
      </c>
      <c r="E256" s="200" t="s">
        <v>1</v>
      </c>
      <c r="F256" s="201" t="s">
        <v>283</v>
      </c>
      <c r="G256" s="198"/>
      <c r="H256" s="200" t="s">
        <v>1</v>
      </c>
      <c r="I256" s="202"/>
      <c r="J256" s="198"/>
      <c r="K256" s="198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154</v>
      </c>
      <c r="AU256" s="207" t="s">
        <v>152</v>
      </c>
      <c r="AV256" s="13" t="s">
        <v>81</v>
      </c>
      <c r="AW256" s="13" t="s">
        <v>31</v>
      </c>
      <c r="AX256" s="13" t="s">
        <v>73</v>
      </c>
      <c r="AY256" s="207" t="s">
        <v>144</v>
      </c>
    </row>
    <row r="257" spans="1:65" s="14" customFormat="1" ht="11.25">
      <c r="B257" s="208"/>
      <c r="C257" s="209"/>
      <c r="D257" s="199" t="s">
        <v>154</v>
      </c>
      <c r="E257" s="210" t="s">
        <v>1</v>
      </c>
      <c r="F257" s="211" t="s">
        <v>284</v>
      </c>
      <c r="G257" s="209"/>
      <c r="H257" s="212">
        <v>0.16</v>
      </c>
      <c r="I257" s="213"/>
      <c r="J257" s="209"/>
      <c r="K257" s="209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154</v>
      </c>
      <c r="AU257" s="218" t="s">
        <v>152</v>
      </c>
      <c r="AV257" s="14" t="s">
        <v>152</v>
      </c>
      <c r="AW257" s="14" t="s">
        <v>31</v>
      </c>
      <c r="AX257" s="14" t="s">
        <v>81</v>
      </c>
      <c r="AY257" s="218" t="s">
        <v>144</v>
      </c>
    </row>
    <row r="258" spans="1:65" s="2" customFormat="1" ht="24.2" customHeight="1">
      <c r="A258" s="34"/>
      <c r="B258" s="35"/>
      <c r="C258" s="183" t="s">
        <v>285</v>
      </c>
      <c r="D258" s="183" t="s">
        <v>147</v>
      </c>
      <c r="E258" s="184" t="s">
        <v>286</v>
      </c>
      <c r="F258" s="185" t="s">
        <v>287</v>
      </c>
      <c r="G258" s="186" t="s">
        <v>150</v>
      </c>
      <c r="H258" s="187">
        <v>11.845000000000001</v>
      </c>
      <c r="I258" s="188"/>
      <c r="J258" s="189">
        <f>ROUND(I258*H258,2)</f>
        <v>0</v>
      </c>
      <c r="K258" s="190"/>
      <c r="L258" s="39"/>
      <c r="M258" s="191" t="s">
        <v>1</v>
      </c>
      <c r="N258" s="192" t="s">
        <v>39</v>
      </c>
      <c r="O258" s="71"/>
      <c r="P258" s="193">
        <f>O258*H258</f>
        <v>0</v>
      </c>
      <c r="Q258" s="193">
        <v>4.8000000000000001E-4</v>
      </c>
      <c r="R258" s="193">
        <f>Q258*H258</f>
        <v>5.6856000000000007E-3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151</v>
      </c>
      <c r="AT258" s="195" t="s">
        <v>147</v>
      </c>
      <c r="AU258" s="195" t="s">
        <v>152</v>
      </c>
      <c r="AY258" s="17" t="s">
        <v>144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152</v>
      </c>
      <c r="BK258" s="196">
        <f>ROUND(I258*H258,2)</f>
        <v>0</v>
      </c>
      <c r="BL258" s="17" t="s">
        <v>151</v>
      </c>
      <c r="BM258" s="195" t="s">
        <v>288</v>
      </c>
    </row>
    <row r="259" spans="1:65" s="13" customFormat="1" ht="11.25">
      <c r="B259" s="197"/>
      <c r="C259" s="198"/>
      <c r="D259" s="199" t="s">
        <v>154</v>
      </c>
      <c r="E259" s="200" t="s">
        <v>1</v>
      </c>
      <c r="F259" s="201" t="s">
        <v>269</v>
      </c>
      <c r="G259" s="198"/>
      <c r="H259" s="200" t="s">
        <v>1</v>
      </c>
      <c r="I259" s="202"/>
      <c r="J259" s="198"/>
      <c r="K259" s="198"/>
      <c r="L259" s="203"/>
      <c r="M259" s="204"/>
      <c r="N259" s="205"/>
      <c r="O259" s="205"/>
      <c r="P259" s="205"/>
      <c r="Q259" s="205"/>
      <c r="R259" s="205"/>
      <c r="S259" s="205"/>
      <c r="T259" s="206"/>
      <c r="AT259" s="207" t="s">
        <v>154</v>
      </c>
      <c r="AU259" s="207" t="s">
        <v>152</v>
      </c>
      <c r="AV259" s="13" t="s">
        <v>81</v>
      </c>
      <c r="AW259" s="13" t="s">
        <v>31</v>
      </c>
      <c r="AX259" s="13" t="s">
        <v>73</v>
      </c>
      <c r="AY259" s="207" t="s">
        <v>144</v>
      </c>
    </row>
    <row r="260" spans="1:65" s="14" customFormat="1" ht="11.25">
      <c r="B260" s="208"/>
      <c r="C260" s="209"/>
      <c r="D260" s="199" t="s">
        <v>154</v>
      </c>
      <c r="E260" s="210" t="s">
        <v>1</v>
      </c>
      <c r="F260" s="211" t="s">
        <v>289</v>
      </c>
      <c r="G260" s="209"/>
      <c r="H260" s="212">
        <v>11.8445</v>
      </c>
      <c r="I260" s="213"/>
      <c r="J260" s="209"/>
      <c r="K260" s="209"/>
      <c r="L260" s="214"/>
      <c r="M260" s="215"/>
      <c r="N260" s="216"/>
      <c r="O260" s="216"/>
      <c r="P260" s="216"/>
      <c r="Q260" s="216"/>
      <c r="R260" s="216"/>
      <c r="S260" s="216"/>
      <c r="T260" s="217"/>
      <c r="AT260" s="218" t="s">
        <v>154</v>
      </c>
      <c r="AU260" s="218" t="s">
        <v>152</v>
      </c>
      <c r="AV260" s="14" t="s">
        <v>152</v>
      </c>
      <c r="AW260" s="14" t="s">
        <v>31</v>
      </c>
      <c r="AX260" s="14" t="s">
        <v>73</v>
      </c>
      <c r="AY260" s="218" t="s">
        <v>144</v>
      </c>
    </row>
    <row r="261" spans="1:65" s="15" customFormat="1" ht="11.25">
      <c r="B261" s="219"/>
      <c r="C261" s="220"/>
      <c r="D261" s="199" t="s">
        <v>154</v>
      </c>
      <c r="E261" s="221" t="s">
        <v>1</v>
      </c>
      <c r="F261" s="222" t="s">
        <v>159</v>
      </c>
      <c r="G261" s="220"/>
      <c r="H261" s="223">
        <v>11.8445</v>
      </c>
      <c r="I261" s="224"/>
      <c r="J261" s="220"/>
      <c r="K261" s="220"/>
      <c r="L261" s="225"/>
      <c r="M261" s="226"/>
      <c r="N261" s="227"/>
      <c r="O261" s="227"/>
      <c r="P261" s="227"/>
      <c r="Q261" s="227"/>
      <c r="R261" s="227"/>
      <c r="S261" s="227"/>
      <c r="T261" s="228"/>
      <c r="AT261" s="229" t="s">
        <v>154</v>
      </c>
      <c r="AU261" s="229" t="s">
        <v>152</v>
      </c>
      <c r="AV261" s="15" t="s">
        <v>151</v>
      </c>
      <c r="AW261" s="15" t="s">
        <v>31</v>
      </c>
      <c r="AX261" s="15" t="s">
        <v>81</v>
      </c>
      <c r="AY261" s="229" t="s">
        <v>144</v>
      </c>
    </row>
    <row r="262" spans="1:65" s="2" customFormat="1" ht="16.5" customHeight="1">
      <c r="A262" s="34"/>
      <c r="B262" s="35"/>
      <c r="C262" s="183" t="s">
        <v>7</v>
      </c>
      <c r="D262" s="183" t="s">
        <v>147</v>
      </c>
      <c r="E262" s="184" t="s">
        <v>290</v>
      </c>
      <c r="F262" s="185" t="s">
        <v>291</v>
      </c>
      <c r="G262" s="186" t="s">
        <v>150</v>
      </c>
      <c r="H262" s="187">
        <v>17.18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39</v>
      </c>
      <c r="O262" s="71"/>
      <c r="P262" s="193">
        <f>O262*H262</f>
        <v>0</v>
      </c>
      <c r="Q262" s="193">
        <v>1.2999999999999999E-4</v>
      </c>
      <c r="R262" s="193">
        <f>Q262*H262</f>
        <v>2.2334E-3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151</v>
      </c>
      <c r="AT262" s="195" t="s">
        <v>147</v>
      </c>
      <c r="AU262" s="195" t="s">
        <v>152</v>
      </c>
      <c r="AY262" s="17" t="s">
        <v>144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152</v>
      </c>
      <c r="BK262" s="196">
        <f>ROUND(I262*H262,2)</f>
        <v>0</v>
      </c>
      <c r="BL262" s="17" t="s">
        <v>151</v>
      </c>
      <c r="BM262" s="195" t="s">
        <v>292</v>
      </c>
    </row>
    <row r="263" spans="1:65" s="13" customFormat="1" ht="11.25">
      <c r="B263" s="197"/>
      <c r="C263" s="198"/>
      <c r="D263" s="199" t="s">
        <v>154</v>
      </c>
      <c r="E263" s="200" t="s">
        <v>1</v>
      </c>
      <c r="F263" s="201" t="s">
        <v>293</v>
      </c>
      <c r="G263" s="198"/>
      <c r="H263" s="200" t="s">
        <v>1</v>
      </c>
      <c r="I263" s="202"/>
      <c r="J263" s="198"/>
      <c r="K263" s="198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154</v>
      </c>
      <c r="AU263" s="207" t="s">
        <v>152</v>
      </c>
      <c r="AV263" s="13" t="s">
        <v>81</v>
      </c>
      <c r="AW263" s="13" t="s">
        <v>31</v>
      </c>
      <c r="AX263" s="13" t="s">
        <v>73</v>
      </c>
      <c r="AY263" s="207" t="s">
        <v>144</v>
      </c>
    </row>
    <row r="264" spans="1:65" s="14" customFormat="1" ht="11.25">
      <c r="B264" s="208"/>
      <c r="C264" s="209"/>
      <c r="D264" s="199" t="s">
        <v>154</v>
      </c>
      <c r="E264" s="210" t="s">
        <v>1</v>
      </c>
      <c r="F264" s="211" t="s">
        <v>191</v>
      </c>
      <c r="G264" s="209"/>
      <c r="H264" s="212">
        <v>17.18</v>
      </c>
      <c r="I264" s="213"/>
      <c r="J264" s="209"/>
      <c r="K264" s="209"/>
      <c r="L264" s="214"/>
      <c r="M264" s="215"/>
      <c r="N264" s="216"/>
      <c r="O264" s="216"/>
      <c r="P264" s="216"/>
      <c r="Q264" s="216"/>
      <c r="R264" s="216"/>
      <c r="S264" s="216"/>
      <c r="T264" s="217"/>
      <c r="AT264" s="218" t="s">
        <v>154</v>
      </c>
      <c r="AU264" s="218" t="s">
        <v>152</v>
      </c>
      <c r="AV264" s="14" t="s">
        <v>152</v>
      </c>
      <c r="AW264" s="14" t="s">
        <v>31</v>
      </c>
      <c r="AX264" s="14" t="s">
        <v>81</v>
      </c>
      <c r="AY264" s="218" t="s">
        <v>144</v>
      </c>
    </row>
    <row r="265" spans="1:65" s="2" customFormat="1" ht="24.2" customHeight="1">
      <c r="A265" s="34"/>
      <c r="B265" s="35"/>
      <c r="C265" s="183" t="s">
        <v>294</v>
      </c>
      <c r="D265" s="183" t="s">
        <v>147</v>
      </c>
      <c r="E265" s="184" t="s">
        <v>295</v>
      </c>
      <c r="F265" s="185" t="s">
        <v>296</v>
      </c>
      <c r="G265" s="186" t="s">
        <v>150</v>
      </c>
      <c r="H265" s="187">
        <v>17.18</v>
      </c>
      <c r="I265" s="188"/>
      <c r="J265" s="189">
        <f>ROUND(I265*H265,2)</f>
        <v>0</v>
      </c>
      <c r="K265" s="190"/>
      <c r="L265" s="39"/>
      <c r="M265" s="191" t="s">
        <v>1</v>
      </c>
      <c r="N265" s="192" t="s">
        <v>39</v>
      </c>
      <c r="O265" s="71"/>
      <c r="P265" s="193">
        <f>O265*H265</f>
        <v>0</v>
      </c>
      <c r="Q265" s="193">
        <v>9.4500000000000001E-3</v>
      </c>
      <c r="R265" s="193">
        <f>Q265*H265</f>
        <v>0.162351</v>
      </c>
      <c r="S265" s="193">
        <v>0</v>
      </c>
      <c r="T265" s="194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5" t="s">
        <v>151</v>
      </c>
      <c r="AT265" s="195" t="s">
        <v>147</v>
      </c>
      <c r="AU265" s="195" t="s">
        <v>152</v>
      </c>
      <c r="AY265" s="17" t="s">
        <v>144</v>
      </c>
      <c r="BE265" s="196">
        <f>IF(N265="základní",J265,0)</f>
        <v>0</v>
      </c>
      <c r="BF265" s="196">
        <f>IF(N265="snížená",J265,0)</f>
        <v>0</v>
      </c>
      <c r="BG265" s="196">
        <f>IF(N265="zákl. přenesená",J265,0)</f>
        <v>0</v>
      </c>
      <c r="BH265" s="196">
        <f>IF(N265="sníž. přenesená",J265,0)</f>
        <v>0</v>
      </c>
      <c r="BI265" s="196">
        <f>IF(N265="nulová",J265,0)</f>
        <v>0</v>
      </c>
      <c r="BJ265" s="17" t="s">
        <v>152</v>
      </c>
      <c r="BK265" s="196">
        <f>ROUND(I265*H265,2)</f>
        <v>0</v>
      </c>
      <c r="BL265" s="17" t="s">
        <v>151</v>
      </c>
      <c r="BM265" s="195" t="s">
        <v>297</v>
      </c>
    </row>
    <row r="266" spans="1:65" s="13" customFormat="1" ht="11.25">
      <c r="B266" s="197"/>
      <c r="C266" s="198"/>
      <c r="D266" s="199" t="s">
        <v>154</v>
      </c>
      <c r="E266" s="200" t="s">
        <v>1</v>
      </c>
      <c r="F266" s="201" t="s">
        <v>293</v>
      </c>
      <c r="G266" s="198"/>
      <c r="H266" s="200" t="s">
        <v>1</v>
      </c>
      <c r="I266" s="202"/>
      <c r="J266" s="198"/>
      <c r="K266" s="198"/>
      <c r="L266" s="203"/>
      <c r="M266" s="204"/>
      <c r="N266" s="205"/>
      <c r="O266" s="205"/>
      <c r="P266" s="205"/>
      <c r="Q266" s="205"/>
      <c r="R266" s="205"/>
      <c r="S266" s="205"/>
      <c r="T266" s="206"/>
      <c r="AT266" s="207" t="s">
        <v>154</v>
      </c>
      <c r="AU266" s="207" t="s">
        <v>152</v>
      </c>
      <c r="AV266" s="13" t="s">
        <v>81</v>
      </c>
      <c r="AW266" s="13" t="s">
        <v>31</v>
      </c>
      <c r="AX266" s="13" t="s">
        <v>73</v>
      </c>
      <c r="AY266" s="207" t="s">
        <v>144</v>
      </c>
    </row>
    <row r="267" spans="1:65" s="14" customFormat="1" ht="11.25">
      <c r="B267" s="208"/>
      <c r="C267" s="209"/>
      <c r="D267" s="199" t="s">
        <v>154</v>
      </c>
      <c r="E267" s="210" t="s">
        <v>1</v>
      </c>
      <c r="F267" s="211" t="s">
        <v>191</v>
      </c>
      <c r="G267" s="209"/>
      <c r="H267" s="212">
        <v>17.18</v>
      </c>
      <c r="I267" s="213"/>
      <c r="J267" s="209"/>
      <c r="K267" s="209"/>
      <c r="L267" s="214"/>
      <c r="M267" s="215"/>
      <c r="N267" s="216"/>
      <c r="O267" s="216"/>
      <c r="P267" s="216"/>
      <c r="Q267" s="216"/>
      <c r="R267" s="216"/>
      <c r="S267" s="216"/>
      <c r="T267" s="217"/>
      <c r="AT267" s="218" t="s">
        <v>154</v>
      </c>
      <c r="AU267" s="218" t="s">
        <v>152</v>
      </c>
      <c r="AV267" s="14" t="s">
        <v>152</v>
      </c>
      <c r="AW267" s="14" t="s">
        <v>31</v>
      </c>
      <c r="AX267" s="14" t="s">
        <v>81</v>
      </c>
      <c r="AY267" s="218" t="s">
        <v>144</v>
      </c>
    </row>
    <row r="268" spans="1:65" s="12" customFormat="1" ht="22.9" customHeight="1">
      <c r="B268" s="167"/>
      <c r="C268" s="168"/>
      <c r="D268" s="169" t="s">
        <v>72</v>
      </c>
      <c r="E268" s="181" t="s">
        <v>216</v>
      </c>
      <c r="F268" s="181" t="s">
        <v>298</v>
      </c>
      <c r="G268" s="168"/>
      <c r="H268" s="168"/>
      <c r="I268" s="171"/>
      <c r="J268" s="182">
        <f>BK268</f>
        <v>0</v>
      </c>
      <c r="K268" s="168"/>
      <c r="L268" s="173"/>
      <c r="M268" s="174"/>
      <c r="N268" s="175"/>
      <c r="O268" s="175"/>
      <c r="P268" s="176">
        <f>SUM(P269:P343)</f>
        <v>0</v>
      </c>
      <c r="Q268" s="175"/>
      <c r="R268" s="176">
        <f>SUM(R269:R343)</f>
        <v>1.3083199999999998E-2</v>
      </c>
      <c r="S268" s="175"/>
      <c r="T268" s="177">
        <f>SUM(T269:T343)</f>
        <v>14.448099999999998</v>
      </c>
      <c r="AR268" s="178" t="s">
        <v>81</v>
      </c>
      <c r="AT268" s="179" t="s">
        <v>72</v>
      </c>
      <c r="AU268" s="179" t="s">
        <v>81</v>
      </c>
      <c r="AY268" s="178" t="s">
        <v>144</v>
      </c>
      <c r="BK268" s="180">
        <f>SUM(BK269:BK343)</f>
        <v>0</v>
      </c>
    </row>
    <row r="269" spans="1:65" s="2" customFormat="1" ht="33" customHeight="1">
      <c r="A269" s="34"/>
      <c r="B269" s="35"/>
      <c r="C269" s="183" t="s">
        <v>299</v>
      </c>
      <c r="D269" s="183" t="s">
        <v>147</v>
      </c>
      <c r="E269" s="184" t="s">
        <v>300</v>
      </c>
      <c r="F269" s="185" t="s">
        <v>301</v>
      </c>
      <c r="G269" s="186" t="s">
        <v>150</v>
      </c>
      <c r="H269" s="187">
        <v>76.959999999999994</v>
      </c>
      <c r="I269" s="188"/>
      <c r="J269" s="189">
        <f>ROUND(I269*H269,2)</f>
        <v>0</v>
      </c>
      <c r="K269" s="190"/>
      <c r="L269" s="39"/>
      <c r="M269" s="191" t="s">
        <v>1</v>
      </c>
      <c r="N269" s="192" t="s">
        <v>39</v>
      </c>
      <c r="O269" s="71"/>
      <c r="P269" s="193">
        <f>O269*H269</f>
        <v>0</v>
      </c>
      <c r="Q269" s="193">
        <v>1.2999999999999999E-4</v>
      </c>
      <c r="R269" s="193">
        <f>Q269*H269</f>
        <v>1.0004799999999998E-2</v>
      </c>
      <c r="S269" s="193">
        <v>0</v>
      </c>
      <c r="T269" s="194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5" t="s">
        <v>151</v>
      </c>
      <c r="AT269" s="195" t="s">
        <v>147</v>
      </c>
      <c r="AU269" s="195" t="s">
        <v>152</v>
      </c>
      <c r="AY269" s="17" t="s">
        <v>144</v>
      </c>
      <c r="BE269" s="196">
        <f>IF(N269="základní",J269,0)</f>
        <v>0</v>
      </c>
      <c r="BF269" s="196">
        <f>IF(N269="snížená",J269,0)</f>
        <v>0</v>
      </c>
      <c r="BG269" s="196">
        <f>IF(N269="zákl. přenesená",J269,0)</f>
        <v>0</v>
      </c>
      <c r="BH269" s="196">
        <f>IF(N269="sníž. přenesená",J269,0)</f>
        <v>0</v>
      </c>
      <c r="BI269" s="196">
        <f>IF(N269="nulová",J269,0)</f>
        <v>0</v>
      </c>
      <c r="BJ269" s="17" t="s">
        <v>152</v>
      </c>
      <c r="BK269" s="196">
        <f>ROUND(I269*H269,2)</f>
        <v>0</v>
      </c>
      <c r="BL269" s="17" t="s">
        <v>151</v>
      </c>
      <c r="BM269" s="195" t="s">
        <v>302</v>
      </c>
    </row>
    <row r="270" spans="1:65" s="14" customFormat="1" ht="11.25">
      <c r="B270" s="208"/>
      <c r="C270" s="209"/>
      <c r="D270" s="199" t="s">
        <v>154</v>
      </c>
      <c r="E270" s="210" t="s">
        <v>1</v>
      </c>
      <c r="F270" s="211" t="s">
        <v>303</v>
      </c>
      <c r="G270" s="209"/>
      <c r="H270" s="212">
        <v>76.959999999999994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154</v>
      </c>
      <c r="AU270" s="218" t="s">
        <v>152</v>
      </c>
      <c r="AV270" s="14" t="s">
        <v>152</v>
      </c>
      <c r="AW270" s="14" t="s">
        <v>31</v>
      </c>
      <c r="AX270" s="14" t="s">
        <v>81</v>
      </c>
      <c r="AY270" s="218" t="s">
        <v>144</v>
      </c>
    </row>
    <row r="271" spans="1:65" s="2" customFormat="1" ht="24.2" customHeight="1">
      <c r="A271" s="34"/>
      <c r="B271" s="35"/>
      <c r="C271" s="183" t="s">
        <v>304</v>
      </c>
      <c r="D271" s="183" t="s">
        <v>147</v>
      </c>
      <c r="E271" s="184" t="s">
        <v>305</v>
      </c>
      <c r="F271" s="185" t="s">
        <v>306</v>
      </c>
      <c r="G271" s="186" t="s">
        <v>150</v>
      </c>
      <c r="H271" s="187">
        <v>76.959999999999994</v>
      </c>
      <c r="I271" s="188"/>
      <c r="J271" s="189">
        <f>ROUND(I271*H271,2)</f>
        <v>0</v>
      </c>
      <c r="K271" s="190"/>
      <c r="L271" s="39"/>
      <c r="M271" s="191" t="s">
        <v>1</v>
      </c>
      <c r="N271" s="192" t="s">
        <v>39</v>
      </c>
      <c r="O271" s="71"/>
      <c r="P271" s="193">
        <f>O271*H271</f>
        <v>0</v>
      </c>
      <c r="Q271" s="193">
        <v>4.0000000000000003E-5</v>
      </c>
      <c r="R271" s="193">
        <f>Q271*H271</f>
        <v>3.0783999999999998E-3</v>
      </c>
      <c r="S271" s="193">
        <v>0</v>
      </c>
      <c r="T271" s="194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5" t="s">
        <v>151</v>
      </c>
      <c r="AT271" s="195" t="s">
        <v>147</v>
      </c>
      <c r="AU271" s="195" t="s">
        <v>152</v>
      </c>
      <c r="AY271" s="17" t="s">
        <v>144</v>
      </c>
      <c r="BE271" s="196">
        <f>IF(N271="základní",J271,0)</f>
        <v>0</v>
      </c>
      <c r="BF271" s="196">
        <f>IF(N271="snížená",J271,0)</f>
        <v>0</v>
      </c>
      <c r="BG271" s="196">
        <f>IF(N271="zákl. přenesená",J271,0)</f>
        <v>0</v>
      </c>
      <c r="BH271" s="196">
        <f>IF(N271="sníž. přenesená",J271,0)</f>
        <v>0</v>
      </c>
      <c r="BI271" s="196">
        <f>IF(N271="nulová",J271,0)</f>
        <v>0</v>
      </c>
      <c r="BJ271" s="17" t="s">
        <v>152</v>
      </c>
      <c r="BK271" s="196">
        <f>ROUND(I271*H271,2)</f>
        <v>0</v>
      </c>
      <c r="BL271" s="17" t="s">
        <v>151</v>
      </c>
      <c r="BM271" s="195" t="s">
        <v>307</v>
      </c>
    </row>
    <row r="272" spans="1:65" s="13" customFormat="1" ht="11.25">
      <c r="B272" s="197"/>
      <c r="C272" s="198"/>
      <c r="D272" s="199" t="s">
        <v>154</v>
      </c>
      <c r="E272" s="200" t="s">
        <v>1</v>
      </c>
      <c r="F272" s="201" t="s">
        <v>308</v>
      </c>
      <c r="G272" s="198"/>
      <c r="H272" s="200" t="s">
        <v>1</v>
      </c>
      <c r="I272" s="202"/>
      <c r="J272" s="198"/>
      <c r="K272" s="198"/>
      <c r="L272" s="203"/>
      <c r="M272" s="204"/>
      <c r="N272" s="205"/>
      <c r="O272" s="205"/>
      <c r="P272" s="205"/>
      <c r="Q272" s="205"/>
      <c r="R272" s="205"/>
      <c r="S272" s="205"/>
      <c r="T272" s="206"/>
      <c r="AT272" s="207" t="s">
        <v>154</v>
      </c>
      <c r="AU272" s="207" t="s">
        <v>152</v>
      </c>
      <c r="AV272" s="13" t="s">
        <v>81</v>
      </c>
      <c r="AW272" s="13" t="s">
        <v>31</v>
      </c>
      <c r="AX272" s="13" t="s">
        <v>73</v>
      </c>
      <c r="AY272" s="207" t="s">
        <v>144</v>
      </c>
    </row>
    <row r="273" spans="1:65" s="13" customFormat="1" ht="22.5">
      <c r="B273" s="197"/>
      <c r="C273" s="198"/>
      <c r="D273" s="199" t="s">
        <v>154</v>
      </c>
      <c r="E273" s="200" t="s">
        <v>1</v>
      </c>
      <c r="F273" s="201" t="s">
        <v>309</v>
      </c>
      <c r="G273" s="198"/>
      <c r="H273" s="200" t="s">
        <v>1</v>
      </c>
      <c r="I273" s="202"/>
      <c r="J273" s="198"/>
      <c r="K273" s="198"/>
      <c r="L273" s="203"/>
      <c r="M273" s="204"/>
      <c r="N273" s="205"/>
      <c r="O273" s="205"/>
      <c r="P273" s="205"/>
      <c r="Q273" s="205"/>
      <c r="R273" s="205"/>
      <c r="S273" s="205"/>
      <c r="T273" s="206"/>
      <c r="AT273" s="207" t="s">
        <v>154</v>
      </c>
      <c r="AU273" s="207" t="s">
        <v>152</v>
      </c>
      <c r="AV273" s="13" t="s">
        <v>81</v>
      </c>
      <c r="AW273" s="13" t="s">
        <v>31</v>
      </c>
      <c r="AX273" s="13" t="s">
        <v>73</v>
      </c>
      <c r="AY273" s="207" t="s">
        <v>144</v>
      </c>
    </row>
    <row r="274" spans="1:65" s="13" customFormat="1" ht="22.5">
      <c r="B274" s="197"/>
      <c r="C274" s="198"/>
      <c r="D274" s="199" t="s">
        <v>154</v>
      </c>
      <c r="E274" s="200" t="s">
        <v>1</v>
      </c>
      <c r="F274" s="201" t="s">
        <v>310</v>
      </c>
      <c r="G274" s="198"/>
      <c r="H274" s="200" t="s">
        <v>1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154</v>
      </c>
      <c r="AU274" s="207" t="s">
        <v>152</v>
      </c>
      <c r="AV274" s="13" t="s">
        <v>81</v>
      </c>
      <c r="AW274" s="13" t="s">
        <v>31</v>
      </c>
      <c r="AX274" s="13" t="s">
        <v>73</v>
      </c>
      <c r="AY274" s="207" t="s">
        <v>144</v>
      </c>
    </row>
    <row r="275" spans="1:65" s="14" customFormat="1" ht="11.25">
      <c r="B275" s="208"/>
      <c r="C275" s="209"/>
      <c r="D275" s="199" t="s">
        <v>154</v>
      </c>
      <c r="E275" s="210" t="s">
        <v>1</v>
      </c>
      <c r="F275" s="211" t="s">
        <v>311</v>
      </c>
      <c r="G275" s="209"/>
      <c r="H275" s="212">
        <v>76.959999999999994</v>
      </c>
      <c r="I275" s="213"/>
      <c r="J275" s="209"/>
      <c r="K275" s="209"/>
      <c r="L275" s="214"/>
      <c r="M275" s="215"/>
      <c r="N275" s="216"/>
      <c r="O275" s="216"/>
      <c r="P275" s="216"/>
      <c r="Q275" s="216"/>
      <c r="R275" s="216"/>
      <c r="S275" s="216"/>
      <c r="T275" s="217"/>
      <c r="AT275" s="218" t="s">
        <v>154</v>
      </c>
      <c r="AU275" s="218" t="s">
        <v>152</v>
      </c>
      <c r="AV275" s="14" t="s">
        <v>152</v>
      </c>
      <c r="AW275" s="14" t="s">
        <v>31</v>
      </c>
      <c r="AX275" s="14" t="s">
        <v>81</v>
      </c>
      <c r="AY275" s="218" t="s">
        <v>144</v>
      </c>
    </row>
    <row r="276" spans="1:65" s="2" customFormat="1" ht="16.5" customHeight="1">
      <c r="A276" s="34"/>
      <c r="B276" s="35"/>
      <c r="C276" s="183" t="s">
        <v>312</v>
      </c>
      <c r="D276" s="183" t="s">
        <v>147</v>
      </c>
      <c r="E276" s="184" t="s">
        <v>313</v>
      </c>
      <c r="F276" s="185" t="s">
        <v>314</v>
      </c>
      <c r="G276" s="186" t="s">
        <v>150</v>
      </c>
      <c r="H276" s="187">
        <v>4500</v>
      </c>
      <c r="I276" s="188"/>
      <c r="J276" s="189">
        <f>ROUND(I276*H276,2)</f>
        <v>0</v>
      </c>
      <c r="K276" s="190"/>
      <c r="L276" s="39"/>
      <c r="M276" s="191" t="s">
        <v>1</v>
      </c>
      <c r="N276" s="192" t="s">
        <v>39</v>
      </c>
      <c r="O276" s="71"/>
      <c r="P276" s="193">
        <f>O276*H276</f>
        <v>0</v>
      </c>
      <c r="Q276" s="193">
        <v>0</v>
      </c>
      <c r="R276" s="193">
        <f>Q276*H276</f>
        <v>0</v>
      </c>
      <c r="S276" s="193">
        <v>0</v>
      </c>
      <c r="T276" s="194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5" t="s">
        <v>151</v>
      </c>
      <c r="AT276" s="195" t="s">
        <v>147</v>
      </c>
      <c r="AU276" s="195" t="s">
        <v>152</v>
      </c>
      <c r="AY276" s="17" t="s">
        <v>144</v>
      </c>
      <c r="BE276" s="196">
        <f>IF(N276="základní",J276,0)</f>
        <v>0</v>
      </c>
      <c r="BF276" s="196">
        <f>IF(N276="snížená",J276,0)</f>
        <v>0</v>
      </c>
      <c r="BG276" s="196">
        <f>IF(N276="zákl. přenesená",J276,0)</f>
        <v>0</v>
      </c>
      <c r="BH276" s="196">
        <f>IF(N276="sníž. přenesená",J276,0)</f>
        <v>0</v>
      </c>
      <c r="BI276" s="196">
        <f>IF(N276="nulová",J276,0)</f>
        <v>0</v>
      </c>
      <c r="BJ276" s="17" t="s">
        <v>152</v>
      </c>
      <c r="BK276" s="196">
        <f>ROUND(I276*H276,2)</f>
        <v>0</v>
      </c>
      <c r="BL276" s="17" t="s">
        <v>151</v>
      </c>
      <c r="BM276" s="195" t="s">
        <v>315</v>
      </c>
    </row>
    <row r="277" spans="1:65" s="13" customFormat="1" ht="11.25">
      <c r="B277" s="197"/>
      <c r="C277" s="198"/>
      <c r="D277" s="199" t="s">
        <v>154</v>
      </c>
      <c r="E277" s="200" t="s">
        <v>1</v>
      </c>
      <c r="F277" s="201" t="s">
        <v>316</v>
      </c>
      <c r="G277" s="198"/>
      <c r="H277" s="200" t="s">
        <v>1</v>
      </c>
      <c r="I277" s="202"/>
      <c r="J277" s="198"/>
      <c r="K277" s="198"/>
      <c r="L277" s="203"/>
      <c r="M277" s="204"/>
      <c r="N277" s="205"/>
      <c r="O277" s="205"/>
      <c r="P277" s="205"/>
      <c r="Q277" s="205"/>
      <c r="R277" s="205"/>
      <c r="S277" s="205"/>
      <c r="T277" s="206"/>
      <c r="AT277" s="207" t="s">
        <v>154</v>
      </c>
      <c r="AU277" s="207" t="s">
        <v>152</v>
      </c>
      <c r="AV277" s="13" t="s">
        <v>81</v>
      </c>
      <c r="AW277" s="13" t="s">
        <v>31</v>
      </c>
      <c r="AX277" s="13" t="s">
        <v>73</v>
      </c>
      <c r="AY277" s="207" t="s">
        <v>144</v>
      </c>
    </row>
    <row r="278" spans="1:65" s="14" customFormat="1" ht="11.25">
      <c r="B278" s="208"/>
      <c r="C278" s="209"/>
      <c r="D278" s="199" t="s">
        <v>154</v>
      </c>
      <c r="E278" s="210" t="s">
        <v>1</v>
      </c>
      <c r="F278" s="211" t="s">
        <v>317</v>
      </c>
      <c r="G278" s="209"/>
      <c r="H278" s="212">
        <v>4500</v>
      </c>
      <c r="I278" s="213"/>
      <c r="J278" s="209"/>
      <c r="K278" s="209"/>
      <c r="L278" s="214"/>
      <c r="M278" s="215"/>
      <c r="N278" s="216"/>
      <c r="O278" s="216"/>
      <c r="P278" s="216"/>
      <c r="Q278" s="216"/>
      <c r="R278" s="216"/>
      <c r="S278" s="216"/>
      <c r="T278" s="217"/>
      <c r="AT278" s="218" t="s">
        <v>154</v>
      </c>
      <c r="AU278" s="218" t="s">
        <v>152</v>
      </c>
      <c r="AV278" s="14" t="s">
        <v>152</v>
      </c>
      <c r="AW278" s="14" t="s">
        <v>31</v>
      </c>
      <c r="AX278" s="14" t="s">
        <v>81</v>
      </c>
      <c r="AY278" s="218" t="s">
        <v>144</v>
      </c>
    </row>
    <row r="279" spans="1:65" s="2" customFormat="1" ht="21.75" customHeight="1">
      <c r="A279" s="34"/>
      <c r="B279" s="35"/>
      <c r="C279" s="183" t="s">
        <v>78</v>
      </c>
      <c r="D279" s="183" t="s">
        <v>147</v>
      </c>
      <c r="E279" s="184" t="s">
        <v>318</v>
      </c>
      <c r="F279" s="185" t="s">
        <v>319</v>
      </c>
      <c r="G279" s="186" t="s">
        <v>150</v>
      </c>
      <c r="H279" s="187">
        <v>5.0460000000000003</v>
      </c>
      <c r="I279" s="188"/>
      <c r="J279" s="189">
        <f>ROUND(I279*H279,2)</f>
        <v>0</v>
      </c>
      <c r="K279" s="190"/>
      <c r="L279" s="39"/>
      <c r="M279" s="191" t="s">
        <v>1</v>
      </c>
      <c r="N279" s="192" t="s">
        <v>39</v>
      </c>
      <c r="O279" s="71"/>
      <c r="P279" s="193">
        <f>O279*H279</f>
        <v>0</v>
      </c>
      <c r="Q279" s="193">
        <v>0</v>
      </c>
      <c r="R279" s="193">
        <f>Q279*H279</f>
        <v>0</v>
      </c>
      <c r="S279" s="193">
        <v>0.13100000000000001</v>
      </c>
      <c r="T279" s="194">
        <f>S279*H279</f>
        <v>0.66102600000000011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5" t="s">
        <v>151</v>
      </c>
      <c r="AT279" s="195" t="s">
        <v>147</v>
      </c>
      <c r="AU279" s="195" t="s">
        <v>152</v>
      </c>
      <c r="AY279" s="17" t="s">
        <v>144</v>
      </c>
      <c r="BE279" s="196">
        <f>IF(N279="základní",J279,0)</f>
        <v>0</v>
      </c>
      <c r="BF279" s="196">
        <f>IF(N279="snížená",J279,0)</f>
        <v>0</v>
      </c>
      <c r="BG279" s="196">
        <f>IF(N279="zákl. přenesená",J279,0)</f>
        <v>0</v>
      </c>
      <c r="BH279" s="196">
        <f>IF(N279="sníž. přenesená",J279,0)</f>
        <v>0</v>
      </c>
      <c r="BI279" s="196">
        <f>IF(N279="nulová",J279,0)</f>
        <v>0</v>
      </c>
      <c r="BJ279" s="17" t="s">
        <v>152</v>
      </c>
      <c r="BK279" s="196">
        <f>ROUND(I279*H279,2)</f>
        <v>0</v>
      </c>
      <c r="BL279" s="17" t="s">
        <v>151</v>
      </c>
      <c r="BM279" s="195" t="s">
        <v>320</v>
      </c>
    </row>
    <row r="280" spans="1:65" s="13" customFormat="1" ht="11.25">
      <c r="B280" s="197"/>
      <c r="C280" s="198"/>
      <c r="D280" s="199" t="s">
        <v>154</v>
      </c>
      <c r="E280" s="200" t="s">
        <v>1</v>
      </c>
      <c r="F280" s="201" t="s">
        <v>321</v>
      </c>
      <c r="G280" s="198"/>
      <c r="H280" s="200" t="s">
        <v>1</v>
      </c>
      <c r="I280" s="202"/>
      <c r="J280" s="198"/>
      <c r="K280" s="198"/>
      <c r="L280" s="203"/>
      <c r="M280" s="204"/>
      <c r="N280" s="205"/>
      <c r="O280" s="205"/>
      <c r="P280" s="205"/>
      <c r="Q280" s="205"/>
      <c r="R280" s="205"/>
      <c r="S280" s="205"/>
      <c r="T280" s="206"/>
      <c r="AT280" s="207" t="s">
        <v>154</v>
      </c>
      <c r="AU280" s="207" t="s">
        <v>152</v>
      </c>
      <c r="AV280" s="13" t="s">
        <v>81</v>
      </c>
      <c r="AW280" s="13" t="s">
        <v>31</v>
      </c>
      <c r="AX280" s="13" t="s">
        <v>73</v>
      </c>
      <c r="AY280" s="207" t="s">
        <v>144</v>
      </c>
    </row>
    <row r="281" spans="1:65" s="14" customFormat="1" ht="11.25">
      <c r="B281" s="208"/>
      <c r="C281" s="209"/>
      <c r="D281" s="199" t="s">
        <v>154</v>
      </c>
      <c r="E281" s="210" t="s">
        <v>1</v>
      </c>
      <c r="F281" s="211" t="s">
        <v>322</v>
      </c>
      <c r="G281" s="209"/>
      <c r="H281" s="212">
        <v>2.0699999999999998</v>
      </c>
      <c r="I281" s="213"/>
      <c r="J281" s="209"/>
      <c r="K281" s="209"/>
      <c r="L281" s="214"/>
      <c r="M281" s="215"/>
      <c r="N281" s="216"/>
      <c r="O281" s="216"/>
      <c r="P281" s="216"/>
      <c r="Q281" s="216"/>
      <c r="R281" s="216"/>
      <c r="S281" s="216"/>
      <c r="T281" s="217"/>
      <c r="AT281" s="218" t="s">
        <v>154</v>
      </c>
      <c r="AU281" s="218" t="s">
        <v>152</v>
      </c>
      <c r="AV281" s="14" t="s">
        <v>152</v>
      </c>
      <c r="AW281" s="14" t="s">
        <v>31</v>
      </c>
      <c r="AX281" s="14" t="s">
        <v>73</v>
      </c>
      <c r="AY281" s="218" t="s">
        <v>144</v>
      </c>
    </row>
    <row r="282" spans="1:65" s="13" customFormat="1" ht="11.25">
      <c r="B282" s="197"/>
      <c r="C282" s="198"/>
      <c r="D282" s="199" t="s">
        <v>154</v>
      </c>
      <c r="E282" s="200" t="s">
        <v>1</v>
      </c>
      <c r="F282" s="201" t="s">
        <v>189</v>
      </c>
      <c r="G282" s="198"/>
      <c r="H282" s="200" t="s">
        <v>1</v>
      </c>
      <c r="I282" s="202"/>
      <c r="J282" s="198"/>
      <c r="K282" s="198"/>
      <c r="L282" s="203"/>
      <c r="M282" s="204"/>
      <c r="N282" s="205"/>
      <c r="O282" s="205"/>
      <c r="P282" s="205"/>
      <c r="Q282" s="205"/>
      <c r="R282" s="205"/>
      <c r="S282" s="205"/>
      <c r="T282" s="206"/>
      <c r="AT282" s="207" t="s">
        <v>154</v>
      </c>
      <c r="AU282" s="207" t="s">
        <v>152</v>
      </c>
      <c r="AV282" s="13" t="s">
        <v>81</v>
      </c>
      <c r="AW282" s="13" t="s">
        <v>31</v>
      </c>
      <c r="AX282" s="13" t="s">
        <v>73</v>
      </c>
      <c r="AY282" s="207" t="s">
        <v>144</v>
      </c>
    </row>
    <row r="283" spans="1:65" s="14" customFormat="1" ht="11.25">
      <c r="B283" s="208"/>
      <c r="C283" s="209"/>
      <c r="D283" s="199" t="s">
        <v>154</v>
      </c>
      <c r="E283" s="210" t="s">
        <v>1</v>
      </c>
      <c r="F283" s="211" t="s">
        <v>323</v>
      </c>
      <c r="G283" s="209"/>
      <c r="H283" s="212">
        <v>2.9760000000000004</v>
      </c>
      <c r="I283" s="213"/>
      <c r="J283" s="209"/>
      <c r="K283" s="209"/>
      <c r="L283" s="214"/>
      <c r="M283" s="215"/>
      <c r="N283" s="216"/>
      <c r="O283" s="216"/>
      <c r="P283" s="216"/>
      <c r="Q283" s="216"/>
      <c r="R283" s="216"/>
      <c r="S283" s="216"/>
      <c r="T283" s="217"/>
      <c r="AT283" s="218" t="s">
        <v>154</v>
      </c>
      <c r="AU283" s="218" t="s">
        <v>152</v>
      </c>
      <c r="AV283" s="14" t="s">
        <v>152</v>
      </c>
      <c r="AW283" s="14" t="s">
        <v>31</v>
      </c>
      <c r="AX283" s="14" t="s">
        <v>73</v>
      </c>
      <c r="AY283" s="218" t="s">
        <v>144</v>
      </c>
    </row>
    <row r="284" spans="1:65" s="15" customFormat="1" ht="11.25">
      <c r="B284" s="219"/>
      <c r="C284" s="220"/>
      <c r="D284" s="199" t="s">
        <v>154</v>
      </c>
      <c r="E284" s="221" t="s">
        <v>1</v>
      </c>
      <c r="F284" s="222" t="s">
        <v>159</v>
      </c>
      <c r="G284" s="220"/>
      <c r="H284" s="223">
        <v>5.0460000000000003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AT284" s="229" t="s">
        <v>154</v>
      </c>
      <c r="AU284" s="229" t="s">
        <v>152</v>
      </c>
      <c r="AV284" s="15" t="s">
        <v>151</v>
      </c>
      <c r="AW284" s="15" t="s">
        <v>31</v>
      </c>
      <c r="AX284" s="15" t="s">
        <v>81</v>
      </c>
      <c r="AY284" s="229" t="s">
        <v>144</v>
      </c>
    </row>
    <row r="285" spans="1:65" s="2" customFormat="1" ht="24.2" customHeight="1">
      <c r="A285" s="34"/>
      <c r="B285" s="35"/>
      <c r="C285" s="183" t="s">
        <v>324</v>
      </c>
      <c r="D285" s="183" t="s">
        <v>147</v>
      </c>
      <c r="E285" s="184" t="s">
        <v>325</v>
      </c>
      <c r="F285" s="185" t="s">
        <v>326</v>
      </c>
      <c r="G285" s="186" t="s">
        <v>267</v>
      </c>
      <c r="H285" s="187">
        <v>1.02</v>
      </c>
      <c r="I285" s="188"/>
      <c r="J285" s="189">
        <f>ROUND(I285*H285,2)</f>
        <v>0</v>
      </c>
      <c r="K285" s="190"/>
      <c r="L285" s="39"/>
      <c r="M285" s="191" t="s">
        <v>1</v>
      </c>
      <c r="N285" s="192" t="s">
        <v>39</v>
      </c>
      <c r="O285" s="71"/>
      <c r="P285" s="193">
        <f>O285*H285</f>
        <v>0</v>
      </c>
      <c r="Q285" s="193">
        <v>0</v>
      </c>
      <c r="R285" s="193">
        <f>Q285*H285</f>
        <v>0</v>
      </c>
      <c r="S285" s="193">
        <v>2.2000000000000002</v>
      </c>
      <c r="T285" s="194">
        <f>S285*H285</f>
        <v>2.2440000000000002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151</v>
      </c>
      <c r="AT285" s="195" t="s">
        <v>147</v>
      </c>
      <c r="AU285" s="195" t="s">
        <v>152</v>
      </c>
      <c r="AY285" s="17" t="s">
        <v>144</v>
      </c>
      <c r="BE285" s="196">
        <f>IF(N285="základní",J285,0)</f>
        <v>0</v>
      </c>
      <c r="BF285" s="196">
        <f>IF(N285="snížená",J285,0)</f>
        <v>0</v>
      </c>
      <c r="BG285" s="196">
        <f>IF(N285="zákl. přenesená",J285,0)</f>
        <v>0</v>
      </c>
      <c r="BH285" s="196">
        <f>IF(N285="sníž. přenesená",J285,0)</f>
        <v>0</v>
      </c>
      <c r="BI285" s="196">
        <f>IF(N285="nulová",J285,0)</f>
        <v>0</v>
      </c>
      <c r="BJ285" s="17" t="s">
        <v>152</v>
      </c>
      <c r="BK285" s="196">
        <f>ROUND(I285*H285,2)</f>
        <v>0</v>
      </c>
      <c r="BL285" s="17" t="s">
        <v>151</v>
      </c>
      <c r="BM285" s="195" t="s">
        <v>327</v>
      </c>
    </row>
    <row r="286" spans="1:65" s="13" customFormat="1" ht="11.25">
      <c r="B286" s="197"/>
      <c r="C286" s="198"/>
      <c r="D286" s="199" t="s">
        <v>154</v>
      </c>
      <c r="E286" s="200" t="s">
        <v>1</v>
      </c>
      <c r="F286" s="201" t="s">
        <v>328</v>
      </c>
      <c r="G286" s="198"/>
      <c r="H286" s="200" t="s">
        <v>1</v>
      </c>
      <c r="I286" s="202"/>
      <c r="J286" s="198"/>
      <c r="K286" s="198"/>
      <c r="L286" s="203"/>
      <c r="M286" s="204"/>
      <c r="N286" s="205"/>
      <c r="O286" s="205"/>
      <c r="P286" s="205"/>
      <c r="Q286" s="205"/>
      <c r="R286" s="205"/>
      <c r="S286" s="205"/>
      <c r="T286" s="206"/>
      <c r="AT286" s="207" t="s">
        <v>154</v>
      </c>
      <c r="AU286" s="207" t="s">
        <v>152</v>
      </c>
      <c r="AV286" s="13" t="s">
        <v>81</v>
      </c>
      <c r="AW286" s="13" t="s">
        <v>31</v>
      </c>
      <c r="AX286" s="13" t="s">
        <v>73</v>
      </c>
      <c r="AY286" s="207" t="s">
        <v>144</v>
      </c>
    </row>
    <row r="287" spans="1:65" s="14" customFormat="1" ht="11.25">
      <c r="B287" s="208"/>
      <c r="C287" s="209"/>
      <c r="D287" s="199" t="s">
        <v>154</v>
      </c>
      <c r="E287" s="210" t="s">
        <v>1</v>
      </c>
      <c r="F287" s="211" t="s">
        <v>329</v>
      </c>
      <c r="G287" s="209"/>
      <c r="H287" s="212">
        <v>1.02</v>
      </c>
      <c r="I287" s="213"/>
      <c r="J287" s="209"/>
      <c r="K287" s="209"/>
      <c r="L287" s="214"/>
      <c r="M287" s="215"/>
      <c r="N287" s="216"/>
      <c r="O287" s="216"/>
      <c r="P287" s="216"/>
      <c r="Q287" s="216"/>
      <c r="R287" s="216"/>
      <c r="S287" s="216"/>
      <c r="T287" s="217"/>
      <c r="AT287" s="218" t="s">
        <v>154</v>
      </c>
      <c r="AU287" s="218" t="s">
        <v>152</v>
      </c>
      <c r="AV287" s="14" t="s">
        <v>152</v>
      </c>
      <c r="AW287" s="14" t="s">
        <v>31</v>
      </c>
      <c r="AX287" s="14" t="s">
        <v>81</v>
      </c>
      <c r="AY287" s="218" t="s">
        <v>144</v>
      </c>
    </row>
    <row r="288" spans="1:65" s="2" customFormat="1" ht="37.9" customHeight="1">
      <c r="A288" s="34"/>
      <c r="B288" s="35"/>
      <c r="C288" s="183" t="s">
        <v>330</v>
      </c>
      <c r="D288" s="183" t="s">
        <v>147</v>
      </c>
      <c r="E288" s="184" t="s">
        <v>331</v>
      </c>
      <c r="F288" s="185" t="s">
        <v>332</v>
      </c>
      <c r="G288" s="186" t="s">
        <v>267</v>
      </c>
      <c r="H288" s="187">
        <v>3.3889999999999998</v>
      </c>
      <c r="I288" s="188"/>
      <c r="J288" s="189">
        <f>ROUND(I288*H288,2)</f>
        <v>0</v>
      </c>
      <c r="K288" s="190"/>
      <c r="L288" s="39"/>
      <c r="M288" s="191" t="s">
        <v>1</v>
      </c>
      <c r="N288" s="192" t="s">
        <v>39</v>
      </c>
      <c r="O288" s="71"/>
      <c r="P288" s="193">
        <f>O288*H288</f>
        <v>0</v>
      </c>
      <c r="Q288" s="193">
        <v>0</v>
      </c>
      <c r="R288" s="193">
        <f>Q288*H288</f>
        <v>0</v>
      </c>
      <c r="S288" s="193">
        <v>2.2000000000000002</v>
      </c>
      <c r="T288" s="194">
        <f>S288*H288</f>
        <v>7.4558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151</v>
      </c>
      <c r="AT288" s="195" t="s">
        <v>147</v>
      </c>
      <c r="AU288" s="195" t="s">
        <v>152</v>
      </c>
      <c r="AY288" s="17" t="s">
        <v>144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7" t="s">
        <v>152</v>
      </c>
      <c r="BK288" s="196">
        <f>ROUND(I288*H288,2)</f>
        <v>0</v>
      </c>
      <c r="BL288" s="17" t="s">
        <v>151</v>
      </c>
      <c r="BM288" s="195" t="s">
        <v>333</v>
      </c>
    </row>
    <row r="289" spans="1:65" s="13" customFormat="1" ht="11.25">
      <c r="B289" s="197"/>
      <c r="C289" s="198"/>
      <c r="D289" s="199" t="s">
        <v>154</v>
      </c>
      <c r="E289" s="200" t="s">
        <v>1</v>
      </c>
      <c r="F289" s="201" t="s">
        <v>334</v>
      </c>
      <c r="G289" s="198"/>
      <c r="H289" s="200" t="s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154</v>
      </c>
      <c r="AU289" s="207" t="s">
        <v>152</v>
      </c>
      <c r="AV289" s="13" t="s">
        <v>81</v>
      </c>
      <c r="AW289" s="13" t="s">
        <v>31</v>
      </c>
      <c r="AX289" s="13" t="s">
        <v>73</v>
      </c>
      <c r="AY289" s="207" t="s">
        <v>144</v>
      </c>
    </row>
    <row r="290" spans="1:65" s="14" customFormat="1" ht="11.25">
      <c r="B290" s="208"/>
      <c r="C290" s="209"/>
      <c r="D290" s="199" t="s">
        <v>154</v>
      </c>
      <c r="E290" s="210" t="s">
        <v>1</v>
      </c>
      <c r="F290" s="211" t="s">
        <v>335</v>
      </c>
      <c r="G290" s="209"/>
      <c r="H290" s="212">
        <v>0.4864</v>
      </c>
      <c r="I290" s="213"/>
      <c r="J290" s="209"/>
      <c r="K290" s="209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154</v>
      </c>
      <c r="AU290" s="218" t="s">
        <v>152</v>
      </c>
      <c r="AV290" s="14" t="s">
        <v>152</v>
      </c>
      <c r="AW290" s="14" t="s">
        <v>31</v>
      </c>
      <c r="AX290" s="14" t="s">
        <v>73</v>
      </c>
      <c r="AY290" s="218" t="s">
        <v>144</v>
      </c>
    </row>
    <row r="291" spans="1:65" s="13" customFormat="1" ht="11.25">
      <c r="B291" s="197"/>
      <c r="C291" s="198"/>
      <c r="D291" s="199" t="s">
        <v>154</v>
      </c>
      <c r="E291" s="200" t="s">
        <v>1</v>
      </c>
      <c r="F291" s="201" t="s">
        <v>269</v>
      </c>
      <c r="G291" s="198"/>
      <c r="H291" s="200" t="s">
        <v>1</v>
      </c>
      <c r="I291" s="202"/>
      <c r="J291" s="198"/>
      <c r="K291" s="198"/>
      <c r="L291" s="203"/>
      <c r="M291" s="204"/>
      <c r="N291" s="205"/>
      <c r="O291" s="205"/>
      <c r="P291" s="205"/>
      <c r="Q291" s="205"/>
      <c r="R291" s="205"/>
      <c r="S291" s="205"/>
      <c r="T291" s="206"/>
      <c r="AT291" s="207" t="s">
        <v>154</v>
      </c>
      <c r="AU291" s="207" t="s">
        <v>152</v>
      </c>
      <c r="AV291" s="13" t="s">
        <v>81</v>
      </c>
      <c r="AW291" s="13" t="s">
        <v>31</v>
      </c>
      <c r="AX291" s="13" t="s">
        <v>73</v>
      </c>
      <c r="AY291" s="207" t="s">
        <v>144</v>
      </c>
    </row>
    <row r="292" spans="1:65" s="14" customFormat="1" ht="11.25">
      <c r="B292" s="208"/>
      <c r="C292" s="209"/>
      <c r="D292" s="199" t="s">
        <v>154</v>
      </c>
      <c r="E292" s="210" t="s">
        <v>1</v>
      </c>
      <c r="F292" s="211" t="s">
        <v>336</v>
      </c>
      <c r="G292" s="209"/>
      <c r="H292" s="212">
        <v>1.18445</v>
      </c>
      <c r="I292" s="213"/>
      <c r="J292" s="209"/>
      <c r="K292" s="209"/>
      <c r="L292" s="214"/>
      <c r="M292" s="215"/>
      <c r="N292" s="216"/>
      <c r="O292" s="216"/>
      <c r="P292" s="216"/>
      <c r="Q292" s="216"/>
      <c r="R292" s="216"/>
      <c r="S292" s="216"/>
      <c r="T292" s="217"/>
      <c r="AT292" s="218" t="s">
        <v>154</v>
      </c>
      <c r="AU292" s="218" t="s">
        <v>152</v>
      </c>
      <c r="AV292" s="14" t="s">
        <v>152</v>
      </c>
      <c r="AW292" s="14" t="s">
        <v>31</v>
      </c>
      <c r="AX292" s="14" t="s">
        <v>73</v>
      </c>
      <c r="AY292" s="218" t="s">
        <v>144</v>
      </c>
    </row>
    <row r="293" spans="1:65" s="13" customFormat="1" ht="11.25">
      <c r="B293" s="197"/>
      <c r="C293" s="198"/>
      <c r="D293" s="199" t="s">
        <v>154</v>
      </c>
      <c r="E293" s="200" t="s">
        <v>1</v>
      </c>
      <c r="F293" s="201" t="s">
        <v>337</v>
      </c>
      <c r="G293" s="198"/>
      <c r="H293" s="200" t="s">
        <v>1</v>
      </c>
      <c r="I293" s="202"/>
      <c r="J293" s="198"/>
      <c r="K293" s="198"/>
      <c r="L293" s="203"/>
      <c r="M293" s="204"/>
      <c r="N293" s="205"/>
      <c r="O293" s="205"/>
      <c r="P293" s="205"/>
      <c r="Q293" s="205"/>
      <c r="R293" s="205"/>
      <c r="S293" s="205"/>
      <c r="T293" s="206"/>
      <c r="AT293" s="207" t="s">
        <v>154</v>
      </c>
      <c r="AU293" s="207" t="s">
        <v>152</v>
      </c>
      <c r="AV293" s="13" t="s">
        <v>81</v>
      </c>
      <c r="AW293" s="13" t="s">
        <v>31</v>
      </c>
      <c r="AX293" s="13" t="s">
        <v>73</v>
      </c>
      <c r="AY293" s="207" t="s">
        <v>144</v>
      </c>
    </row>
    <row r="294" spans="1:65" s="14" customFormat="1" ht="11.25">
      <c r="B294" s="208"/>
      <c r="C294" s="209"/>
      <c r="D294" s="199" t="s">
        <v>154</v>
      </c>
      <c r="E294" s="210" t="s">
        <v>1</v>
      </c>
      <c r="F294" s="211" t="s">
        <v>338</v>
      </c>
      <c r="G294" s="209"/>
      <c r="H294" s="212">
        <v>1.718</v>
      </c>
      <c r="I294" s="213"/>
      <c r="J294" s="209"/>
      <c r="K294" s="209"/>
      <c r="L294" s="214"/>
      <c r="M294" s="215"/>
      <c r="N294" s="216"/>
      <c r="O294" s="216"/>
      <c r="P294" s="216"/>
      <c r="Q294" s="216"/>
      <c r="R294" s="216"/>
      <c r="S294" s="216"/>
      <c r="T294" s="217"/>
      <c r="AT294" s="218" t="s">
        <v>154</v>
      </c>
      <c r="AU294" s="218" t="s">
        <v>152</v>
      </c>
      <c r="AV294" s="14" t="s">
        <v>152</v>
      </c>
      <c r="AW294" s="14" t="s">
        <v>31</v>
      </c>
      <c r="AX294" s="14" t="s">
        <v>73</v>
      </c>
      <c r="AY294" s="218" t="s">
        <v>144</v>
      </c>
    </row>
    <row r="295" spans="1:65" s="15" customFormat="1" ht="11.25">
      <c r="B295" s="219"/>
      <c r="C295" s="220"/>
      <c r="D295" s="199" t="s">
        <v>154</v>
      </c>
      <c r="E295" s="221" t="s">
        <v>1</v>
      </c>
      <c r="F295" s="222" t="s">
        <v>159</v>
      </c>
      <c r="G295" s="220"/>
      <c r="H295" s="223">
        <v>3.3888499999999997</v>
      </c>
      <c r="I295" s="224"/>
      <c r="J295" s="220"/>
      <c r="K295" s="220"/>
      <c r="L295" s="225"/>
      <c r="M295" s="226"/>
      <c r="N295" s="227"/>
      <c r="O295" s="227"/>
      <c r="P295" s="227"/>
      <c r="Q295" s="227"/>
      <c r="R295" s="227"/>
      <c r="S295" s="227"/>
      <c r="T295" s="228"/>
      <c r="AT295" s="229" t="s">
        <v>154</v>
      </c>
      <c r="AU295" s="229" t="s">
        <v>152</v>
      </c>
      <c r="AV295" s="15" t="s">
        <v>151</v>
      </c>
      <c r="AW295" s="15" t="s">
        <v>31</v>
      </c>
      <c r="AX295" s="15" t="s">
        <v>81</v>
      </c>
      <c r="AY295" s="229" t="s">
        <v>144</v>
      </c>
    </row>
    <row r="296" spans="1:65" s="2" customFormat="1" ht="21.75" customHeight="1">
      <c r="A296" s="34"/>
      <c r="B296" s="35"/>
      <c r="C296" s="183" t="s">
        <v>339</v>
      </c>
      <c r="D296" s="183" t="s">
        <v>147</v>
      </c>
      <c r="E296" s="184" t="s">
        <v>340</v>
      </c>
      <c r="F296" s="185" t="s">
        <v>341</v>
      </c>
      <c r="G296" s="186" t="s">
        <v>150</v>
      </c>
      <c r="H296" s="187">
        <v>29.43</v>
      </c>
      <c r="I296" s="188"/>
      <c r="J296" s="189">
        <f>ROUND(I296*H296,2)</f>
        <v>0</v>
      </c>
      <c r="K296" s="190"/>
      <c r="L296" s="39"/>
      <c r="M296" s="191" t="s">
        <v>1</v>
      </c>
      <c r="N296" s="192" t="s">
        <v>39</v>
      </c>
      <c r="O296" s="71"/>
      <c r="P296" s="193">
        <f>O296*H296</f>
        <v>0</v>
      </c>
      <c r="Q296" s="193">
        <v>0</v>
      </c>
      <c r="R296" s="193">
        <f>Q296*H296</f>
        <v>0</v>
      </c>
      <c r="S296" s="193">
        <v>0</v>
      </c>
      <c r="T296" s="194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5" t="s">
        <v>151</v>
      </c>
      <c r="AT296" s="195" t="s">
        <v>147</v>
      </c>
      <c r="AU296" s="195" t="s">
        <v>152</v>
      </c>
      <c r="AY296" s="17" t="s">
        <v>144</v>
      </c>
      <c r="BE296" s="196">
        <f>IF(N296="základní",J296,0)</f>
        <v>0</v>
      </c>
      <c r="BF296" s="196">
        <f>IF(N296="snížená",J296,0)</f>
        <v>0</v>
      </c>
      <c r="BG296" s="196">
        <f>IF(N296="zákl. přenesená",J296,0)</f>
        <v>0</v>
      </c>
      <c r="BH296" s="196">
        <f>IF(N296="sníž. přenesená",J296,0)</f>
        <v>0</v>
      </c>
      <c r="BI296" s="196">
        <f>IF(N296="nulová",J296,0)</f>
        <v>0</v>
      </c>
      <c r="BJ296" s="17" t="s">
        <v>152</v>
      </c>
      <c r="BK296" s="196">
        <f>ROUND(I296*H296,2)</f>
        <v>0</v>
      </c>
      <c r="BL296" s="17" t="s">
        <v>151</v>
      </c>
      <c r="BM296" s="195" t="s">
        <v>342</v>
      </c>
    </row>
    <row r="297" spans="1:65" s="13" customFormat="1" ht="11.25">
      <c r="B297" s="197"/>
      <c r="C297" s="198"/>
      <c r="D297" s="199" t="s">
        <v>154</v>
      </c>
      <c r="E297" s="200" t="s">
        <v>1</v>
      </c>
      <c r="F297" s="201" t="s">
        <v>343</v>
      </c>
      <c r="G297" s="198"/>
      <c r="H297" s="200" t="s">
        <v>1</v>
      </c>
      <c r="I297" s="202"/>
      <c r="J297" s="198"/>
      <c r="K297" s="198"/>
      <c r="L297" s="203"/>
      <c r="M297" s="204"/>
      <c r="N297" s="205"/>
      <c r="O297" s="205"/>
      <c r="P297" s="205"/>
      <c r="Q297" s="205"/>
      <c r="R297" s="205"/>
      <c r="S297" s="205"/>
      <c r="T297" s="206"/>
      <c r="AT297" s="207" t="s">
        <v>154</v>
      </c>
      <c r="AU297" s="207" t="s">
        <v>152</v>
      </c>
      <c r="AV297" s="13" t="s">
        <v>81</v>
      </c>
      <c r="AW297" s="13" t="s">
        <v>31</v>
      </c>
      <c r="AX297" s="13" t="s">
        <v>73</v>
      </c>
      <c r="AY297" s="207" t="s">
        <v>144</v>
      </c>
    </row>
    <row r="298" spans="1:65" s="14" customFormat="1" ht="11.25">
      <c r="B298" s="208"/>
      <c r="C298" s="209"/>
      <c r="D298" s="199" t="s">
        <v>154</v>
      </c>
      <c r="E298" s="210" t="s">
        <v>1</v>
      </c>
      <c r="F298" s="211" t="s">
        <v>344</v>
      </c>
      <c r="G298" s="209"/>
      <c r="H298" s="212">
        <v>29.43</v>
      </c>
      <c r="I298" s="213"/>
      <c r="J298" s="209"/>
      <c r="K298" s="209"/>
      <c r="L298" s="214"/>
      <c r="M298" s="215"/>
      <c r="N298" s="216"/>
      <c r="O298" s="216"/>
      <c r="P298" s="216"/>
      <c r="Q298" s="216"/>
      <c r="R298" s="216"/>
      <c r="S298" s="216"/>
      <c r="T298" s="217"/>
      <c r="AT298" s="218" t="s">
        <v>154</v>
      </c>
      <c r="AU298" s="218" t="s">
        <v>152</v>
      </c>
      <c r="AV298" s="14" t="s">
        <v>152</v>
      </c>
      <c r="AW298" s="14" t="s">
        <v>31</v>
      </c>
      <c r="AX298" s="14" t="s">
        <v>81</v>
      </c>
      <c r="AY298" s="218" t="s">
        <v>144</v>
      </c>
    </row>
    <row r="299" spans="1:65" s="2" customFormat="1" ht="24.2" customHeight="1">
      <c r="A299" s="34"/>
      <c r="B299" s="35"/>
      <c r="C299" s="183" t="s">
        <v>345</v>
      </c>
      <c r="D299" s="183" t="s">
        <v>147</v>
      </c>
      <c r="E299" s="184" t="s">
        <v>346</v>
      </c>
      <c r="F299" s="185" t="s">
        <v>347</v>
      </c>
      <c r="G299" s="186" t="s">
        <v>150</v>
      </c>
      <c r="H299" s="187">
        <v>29.43</v>
      </c>
      <c r="I299" s="188"/>
      <c r="J299" s="189">
        <f>ROUND(I299*H299,2)</f>
        <v>0</v>
      </c>
      <c r="K299" s="190"/>
      <c r="L299" s="39"/>
      <c r="M299" s="191" t="s">
        <v>1</v>
      </c>
      <c r="N299" s="192" t="s">
        <v>39</v>
      </c>
      <c r="O299" s="71"/>
      <c r="P299" s="193">
        <f>O299*H299</f>
        <v>0</v>
      </c>
      <c r="Q299" s="193">
        <v>0</v>
      </c>
      <c r="R299" s="193">
        <f>Q299*H299</f>
        <v>0</v>
      </c>
      <c r="S299" s="193">
        <v>0</v>
      </c>
      <c r="T299" s="194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151</v>
      </c>
      <c r="AT299" s="195" t="s">
        <v>147</v>
      </c>
      <c r="AU299" s="195" t="s">
        <v>152</v>
      </c>
      <c r="AY299" s="17" t="s">
        <v>144</v>
      </c>
      <c r="BE299" s="196">
        <f>IF(N299="základní",J299,0)</f>
        <v>0</v>
      </c>
      <c r="BF299" s="196">
        <f>IF(N299="snížená",J299,0)</f>
        <v>0</v>
      </c>
      <c r="BG299" s="196">
        <f>IF(N299="zákl. přenesená",J299,0)</f>
        <v>0</v>
      </c>
      <c r="BH299" s="196">
        <f>IF(N299="sníž. přenesená",J299,0)</f>
        <v>0</v>
      </c>
      <c r="BI299" s="196">
        <f>IF(N299="nulová",J299,0)</f>
        <v>0</v>
      </c>
      <c r="BJ299" s="17" t="s">
        <v>152</v>
      </c>
      <c r="BK299" s="196">
        <f>ROUND(I299*H299,2)</f>
        <v>0</v>
      </c>
      <c r="BL299" s="17" t="s">
        <v>151</v>
      </c>
      <c r="BM299" s="195" t="s">
        <v>348</v>
      </c>
    </row>
    <row r="300" spans="1:65" s="2" customFormat="1" ht="24.2" customHeight="1">
      <c r="A300" s="34"/>
      <c r="B300" s="35"/>
      <c r="C300" s="183" t="s">
        <v>349</v>
      </c>
      <c r="D300" s="183" t="s">
        <v>147</v>
      </c>
      <c r="E300" s="184" t="s">
        <v>350</v>
      </c>
      <c r="F300" s="185" t="s">
        <v>351</v>
      </c>
      <c r="G300" s="186" t="s">
        <v>150</v>
      </c>
      <c r="H300" s="187">
        <v>2.15</v>
      </c>
      <c r="I300" s="188"/>
      <c r="J300" s="189">
        <f>ROUND(I300*H300,2)</f>
        <v>0</v>
      </c>
      <c r="K300" s="190"/>
      <c r="L300" s="39"/>
      <c r="M300" s="191" t="s">
        <v>1</v>
      </c>
      <c r="N300" s="192" t="s">
        <v>39</v>
      </c>
      <c r="O300" s="71"/>
      <c r="P300" s="193">
        <f>O300*H300</f>
        <v>0</v>
      </c>
      <c r="Q300" s="193">
        <v>0</v>
      </c>
      <c r="R300" s="193">
        <f>Q300*H300</f>
        <v>0</v>
      </c>
      <c r="S300" s="193">
        <v>4.1000000000000002E-2</v>
      </c>
      <c r="T300" s="194">
        <f>S300*H300</f>
        <v>8.8150000000000006E-2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5" t="s">
        <v>151</v>
      </c>
      <c r="AT300" s="195" t="s">
        <v>147</v>
      </c>
      <c r="AU300" s="195" t="s">
        <v>152</v>
      </c>
      <c r="AY300" s="17" t="s">
        <v>144</v>
      </c>
      <c r="BE300" s="196">
        <f>IF(N300="základní",J300,0)</f>
        <v>0</v>
      </c>
      <c r="BF300" s="196">
        <f>IF(N300="snížená",J300,0)</f>
        <v>0</v>
      </c>
      <c r="BG300" s="196">
        <f>IF(N300="zákl. přenesená",J300,0)</f>
        <v>0</v>
      </c>
      <c r="BH300" s="196">
        <f>IF(N300="sníž. přenesená",J300,0)</f>
        <v>0</v>
      </c>
      <c r="BI300" s="196">
        <f>IF(N300="nulová",J300,0)</f>
        <v>0</v>
      </c>
      <c r="BJ300" s="17" t="s">
        <v>152</v>
      </c>
      <c r="BK300" s="196">
        <f>ROUND(I300*H300,2)</f>
        <v>0</v>
      </c>
      <c r="BL300" s="17" t="s">
        <v>151</v>
      </c>
      <c r="BM300" s="195" t="s">
        <v>352</v>
      </c>
    </row>
    <row r="301" spans="1:65" s="13" customFormat="1" ht="11.25">
      <c r="B301" s="197"/>
      <c r="C301" s="198"/>
      <c r="D301" s="199" t="s">
        <v>154</v>
      </c>
      <c r="E301" s="200" t="s">
        <v>1</v>
      </c>
      <c r="F301" s="201" t="s">
        <v>185</v>
      </c>
      <c r="G301" s="198"/>
      <c r="H301" s="200" t="s">
        <v>1</v>
      </c>
      <c r="I301" s="202"/>
      <c r="J301" s="198"/>
      <c r="K301" s="198"/>
      <c r="L301" s="203"/>
      <c r="M301" s="204"/>
      <c r="N301" s="205"/>
      <c r="O301" s="205"/>
      <c r="P301" s="205"/>
      <c r="Q301" s="205"/>
      <c r="R301" s="205"/>
      <c r="S301" s="205"/>
      <c r="T301" s="206"/>
      <c r="AT301" s="207" t="s">
        <v>154</v>
      </c>
      <c r="AU301" s="207" t="s">
        <v>152</v>
      </c>
      <c r="AV301" s="13" t="s">
        <v>81</v>
      </c>
      <c r="AW301" s="13" t="s">
        <v>31</v>
      </c>
      <c r="AX301" s="13" t="s">
        <v>73</v>
      </c>
      <c r="AY301" s="207" t="s">
        <v>144</v>
      </c>
    </row>
    <row r="302" spans="1:65" s="14" customFormat="1" ht="11.25">
      <c r="B302" s="208"/>
      <c r="C302" s="209"/>
      <c r="D302" s="199" t="s">
        <v>154</v>
      </c>
      <c r="E302" s="210" t="s">
        <v>1</v>
      </c>
      <c r="F302" s="211" t="s">
        <v>156</v>
      </c>
      <c r="G302" s="209"/>
      <c r="H302" s="212">
        <v>0.5</v>
      </c>
      <c r="I302" s="213"/>
      <c r="J302" s="209"/>
      <c r="K302" s="209"/>
      <c r="L302" s="214"/>
      <c r="M302" s="215"/>
      <c r="N302" s="216"/>
      <c r="O302" s="216"/>
      <c r="P302" s="216"/>
      <c r="Q302" s="216"/>
      <c r="R302" s="216"/>
      <c r="S302" s="216"/>
      <c r="T302" s="217"/>
      <c r="AT302" s="218" t="s">
        <v>154</v>
      </c>
      <c r="AU302" s="218" t="s">
        <v>152</v>
      </c>
      <c r="AV302" s="14" t="s">
        <v>152</v>
      </c>
      <c r="AW302" s="14" t="s">
        <v>31</v>
      </c>
      <c r="AX302" s="14" t="s">
        <v>73</v>
      </c>
      <c r="AY302" s="218" t="s">
        <v>144</v>
      </c>
    </row>
    <row r="303" spans="1:65" s="13" customFormat="1" ht="11.25">
      <c r="B303" s="197"/>
      <c r="C303" s="198"/>
      <c r="D303" s="199" t="s">
        <v>154</v>
      </c>
      <c r="E303" s="200" t="s">
        <v>1</v>
      </c>
      <c r="F303" s="201" t="s">
        <v>189</v>
      </c>
      <c r="G303" s="198"/>
      <c r="H303" s="200" t="s">
        <v>1</v>
      </c>
      <c r="I303" s="202"/>
      <c r="J303" s="198"/>
      <c r="K303" s="198"/>
      <c r="L303" s="203"/>
      <c r="M303" s="204"/>
      <c r="N303" s="205"/>
      <c r="O303" s="205"/>
      <c r="P303" s="205"/>
      <c r="Q303" s="205"/>
      <c r="R303" s="205"/>
      <c r="S303" s="205"/>
      <c r="T303" s="206"/>
      <c r="AT303" s="207" t="s">
        <v>154</v>
      </c>
      <c r="AU303" s="207" t="s">
        <v>152</v>
      </c>
      <c r="AV303" s="13" t="s">
        <v>81</v>
      </c>
      <c r="AW303" s="13" t="s">
        <v>31</v>
      </c>
      <c r="AX303" s="13" t="s">
        <v>73</v>
      </c>
      <c r="AY303" s="207" t="s">
        <v>144</v>
      </c>
    </row>
    <row r="304" spans="1:65" s="14" customFormat="1" ht="11.25">
      <c r="B304" s="208"/>
      <c r="C304" s="209"/>
      <c r="D304" s="199" t="s">
        <v>154</v>
      </c>
      <c r="E304" s="210" t="s">
        <v>1</v>
      </c>
      <c r="F304" s="211" t="s">
        <v>158</v>
      </c>
      <c r="G304" s="209"/>
      <c r="H304" s="212">
        <v>1.6500000000000001</v>
      </c>
      <c r="I304" s="213"/>
      <c r="J304" s="209"/>
      <c r="K304" s="209"/>
      <c r="L304" s="214"/>
      <c r="M304" s="215"/>
      <c r="N304" s="216"/>
      <c r="O304" s="216"/>
      <c r="P304" s="216"/>
      <c r="Q304" s="216"/>
      <c r="R304" s="216"/>
      <c r="S304" s="216"/>
      <c r="T304" s="217"/>
      <c r="AT304" s="218" t="s">
        <v>154</v>
      </c>
      <c r="AU304" s="218" t="s">
        <v>152</v>
      </c>
      <c r="AV304" s="14" t="s">
        <v>152</v>
      </c>
      <c r="AW304" s="14" t="s">
        <v>31</v>
      </c>
      <c r="AX304" s="14" t="s">
        <v>73</v>
      </c>
      <c r="AY304" s="218" t="s">
        <v>144</v>
      </c>
    </row>
    <row r="305" spans="1:65" s="15" customFormat="1" ht="11.25">
      <c r="B305" s="219"/>
      <c r="C305" s="220"/>
      <c r="D305" s="199" t="s">
        <v>154</v>
      </c>
      <c r="E305" s="221" t="s">
        <v>1</v>
      </c>
      <c r="F305" s="222" t="s">
        <v>159</v>
      </c>
      <c r="G305" s="220"/>
      <c r="H305" s="223">
        <v>2.1500000000000004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AT305" s="229" t="s">
        <v>154</v>
      </c>
      <c r="AU305" s="229" t="s">
        <v>152</v>
      </c>
      <c r="AV305" s="15" t="s">
        <v>151</v>
      </c>
      <c r="AW305" s="15" t="s">
        <v>31</v>
      </c>
      <c r="AX305" s="15" t="s">
        <v>81</v>
      </c>
      <c r="AY305" s="229" t="s">
        <v>144</v>
      </c>
    </row>
    <row r="306" spans="1:65" s="2" customFormat="1" ht="24.2" customHeight="1">
      <c r="A306" s="34"/>
      <c r="B306" s="35"/>
      <c r="C306" s="183" t="s">
        <v>353</v>
      </c>
      <c r="D306" s="183" t="s">
        <v>147</v>
      </c>
      <c r="E306" s="184" t="s">
        <v>354</v>
      </c>
      <c r="F306" s="185" t="s">
        <v>355</v>
      </c>
      <c r="G306" s="186" t="s">
        <v>249</v>
      </c>
      <c r="H306" s="187">
        <v>10</v>
      </c>
      <c r="I306" s="188"/>
      <c r="J306" s="189">
        <f>ROUND(I306*H306,2)</f>
        <v>0</v>
      </c>
      <c r="K306" s="190"/>
      <c r="L306" s="39"/>
      <c r="M306" s="191" t="s">
        <v>1</v>
      </c>
      <c r="N306" s="192" t="s">
        <v>39</v>
      </c>
      <c r="O306" s="71"/>
      <c r="P306" s="193">
        <f>O306*H306</f>
        <v>0</v>
      </c>
      <c r="Q306" s="193">
        <v>0</v>
      </c>
      <c r="R306" s="193">
        <f>Q306*H306</f>
        <v>0</v>
      </c>
      <c r="S306" s="193">
        <v>4.0000000000000001E-3</v>
      </c>
      <c r="T306" s="194">
        <f>S306*H306</f>
        <v>0.04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151</v>
      </c>
      <c r="AT306" s="195" t="s">
        <v>147</v>
      </c>
      <c r="AU306" s="195" t="s">
        <v>152</v>
      </c>
      <c r="AY306" s="17" t="s">
        <v>144</v>
      </c>
      <c r="BE306" s="196">
        <f>IF(N306="základní",J306,0)</f>
        <v>0</v>
      </c>
      <c r="BF306" s="196">
        <f>IF(N306="snížená",J306,0)</f>
        <v>0</v>
      </c>
      <c r="BG306" s="196">
        <f>IF(N306="zákl. přenesená",J306,0)</f>
        <v>0</v>
      </c>
      <c r="BH306" s="196">
        <f>IF(N306="sníž. přenesená",J306,0)</f>
        <v>0</v>
      </c>
      <c r="BI306" s="196">
        <f>IF(N306="nulová",J306,0)</f>
        <v>0</v>
      </c>
      <c r="BJ306" s="17" t="s">
        <v>152</v>
      </c>
      <c r="BK306" s="196">
        <f>ROUND(I306*H306,2)</f>
        <v>0</v>
      </c>
      <c r="BL306" s="17" t="s">
        <v>151</v>
      </c>
      <c r="BM306" s="195" t="s">
        <v>356</v>
      </c>
    </row>
    <row r="307" spans="1:65" s="13" customFormat="1" ht="11.25">
      <c r="B307" s="197"/>
      <c r="C307" s="198"/>
      <c r="D307" s="199" t="s">
        <v>154</v>
      </c>
      <c r="E307" s="200" t="s">
        <v>1</v>
      </c>
      <c r="F307" s="201" t="s">
        <v>357</v>
      </c>
      <c r="G307" s="198"/>
      <c r="H307" s="200" t="s">
        <v>1</v>
      </c>
      <c r="I307" s="202"/>
      <c r="J307" s="198"/>
      <c r="K307" s="198"/>
      <c r="L307" s="203"/>
      <c r="M307" s="204"/>
      <c r="N307" s="205"/>
      <c r="O307" s="205"/>
      <c r="P307" s="205"/>
      <c r="Q307" s="205"/>
      <c r="R307" s="205"/>
      <c r="S307" s="205"/>
      <c r="T307" s="206"/>
      <c r="AT307" s="207" t="s">
        <v>154</v>
      </c>
      <c r="AU307" s="207" t="s">
        <v>152</v>
      </c>
      <c r="AV307" s="13" t="s">
        <v>81</v>
      </c>
      <c r="AW307" s="13" t="s">
        <v>31</v>
      </c>
      <c r="AX307" s="13" t="s">
        <v>73</v>
      </c>
      <c r="AY307" s="207" t="s">
        <v>144</v>
      </c>
    </row>
    <row r="308" spans="1:65" s="14" customFormat="1" ht="11.25">
      <c r="B308" s="208"/>
      <c r="C308" s="209"/>
      <c r="D308" s="199" t="s">
        <v>154</v>
      </c>
      <c r="E308" s="210" t="s">
        <v>1</v>
      </c>
      <c r="F308" s="211" t="s">
        <v>229</v>
      </c>
      <c r="G308" s="209"/>
      <c r="H308" s="212">
        <v>10</v>
      </c>
      <c r="I308" s="213"/>
      <c r="J308" s="209"/>
      <c r="K308" s="209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154</v>
      </c>
      <c r="AU308" s="218" t="s">
        <v>152</v>
      </c>
      <c r="AV308" s="14" t="s">
        <v>152</v>
      </c>
      <c r="AW308" s="14" t="s">
        <v>31</v>
      </c>
      <c r="AX308" s="14" t="s">
        <v>81</v>
      </c>
      <c r="AY308" s="218" t="s">
        <v>144</v>
      </c>
    </row>
    <row r="309" spans="1:65" s="2" customFormat="1" ht="24.2" customHeight="1">
      <c r="A309" s="34"/>
      <c r="B309" s="35"/>
      <c r="C309" s="183" t="s">
        <v>358</v>
      </c>
      <c r="D309" s="183" t="s">
        <v>147</v>
      </c>
      <c r="E309" s="184" t="s">
        <v>359</v>
      </c>
      <c r="F309" s="185" t="s">
        <v>360</v>
      </c>
      <c r="G309" s="186" t="s">
        <v>249</v>
      </c>
      <c r="H309" s="187">
        <v>2</v>
      </c>
      <c r="I309" s="188"/>
      <c r="J309" s="189">
        <f>ROUND(I309*H309,2)</f>
        <v>0</v>
      </c>
      <c r="K309" s="190"/>
      <c r="L309" s="39"/>
      <c r="M309" s="191" t="s">
        <v>1</v>
      </c>
      <c r="N309" s="192" t="s">
        <v>39</v>
      </c>
      <c r="O309" s="71"/>
      <c r="P309" s="193">
        <f>O309*H309</f>
        <v>0</v>
      </c>
      <c r="Q309" s="193">
        <v>0</v>
      </c>
      <c r="R309" s="193">
        <f>Q309*H309</f>
        <v>0</v>
      </c>
      <c r="S309" s="193">
        <v>1.4999999999999999E-2</v>
      </c>
      <c r="T309" s="194">
        <f>S309*H309</f>
        <v>0.03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151</v>
      </c>
      <c r="AT309" s="195" t="s">
        <v>147</v>
      </c>
      <c r="AU309" s="195" t="s">
        <v>152</v>
      </c>
      <c r="AY309" s="17" t="s">
        <v>144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7" t="s">
        <v>152</v>
      </c>
      <c r="BK309" s="196">
        <f>ROUND(I309*H309,2)</f>
        <v>0</v>
      </c>
      <c r="BL309" s="17" t="s">
        <v>151</v>
      </c>
      <c r="BM309" s="195" t="s">
        <v>361</v>
      </c>
    </row>
    <row r="310" spans="1:65" s="13" customFormat="1" ht="11.25">
      <c r="B310" s="197"/>
      <c r="C310" s="198"/>
      <c r="D310" s="199" t="s">
        <v>154</v>
      </c>
      <c r="E310" s="200" t="s">
        <v>1</v>
      </c>
      <c r="F310" s="201" t="s">
        <v>362</v>
      </c>
      <c r="G310" s="198"/>
      <c r="H310" s="200" t="s">
        <v>1</v>
      </c>
      <c r="I310" s="202"/>
      <c r="J310" s="198"/>
      <c r="K310" s="198"/>
      <c r="L310" s="203"/>
      <c r="M310" s="204"/>
      <c r="N310" s="205"/>
      <c r="O310" s="205"/>
      <c r="P310" s="205"/>
      <c r="Q310" s="205"/>
      <c r="R310" s="205"/>
      <c r="S310" s="205"/>
      <c r="T310" s="206"/>
      <c r="AT310" s="207" t="s">
        <v>154</v>
      </c>
      <c r="AU310" s="207" t="s">
        <v>152</v>
      </c>
      <c r="AV310" s="13" t="s">
        <v>81</v>
      </c>
      <c r="AW310" s="13" t="s">
        <v>31</v>
      </c>
      <c r="AX310" s="13" t="s">
        <v>73</v>
      </c>
      <c r="AY310" s="207" t="s">
        <v>144</v>
      </c>
    </row>
    <row r="311" spans="1:65" s="14" customFormat="1" ht="11.25">
      <c r="B311" s="208"/>
      <c r="C311" s="209"/>
      <c r="D311" s="199" t="s">
        <v>154</v>
      </c>
      <c r="E311" s="210" t="s">
        <v>1</v>
      </c>
      <c r="F311" s="211" t="s">
        <v>152</v>
      </c>
      <c r="G311" s="209"/>
      <c r="H311" s="212">
        <v>2</v>
      </c>
      <c r="I311" s="213"/>
      <c r="J311" s="209"/>
      <c r="K311" s="209"/>
      <c r="L311" s="214"/>
      <c r="M311" s="215"/>
      <c r="N311" s="216"/>
      <c r="O311" s="216"/>
      <c r="P311" s="216"/>
      <c r="Q311" s="216"/>
      <c r="R311" s="216"/>
      <c r="S311" s="216"/>
      <c r="T311" s="217"/>
      <c r="AT311" s="218" t="s">
        <v>154</v>
      </c>
      <c r="AU311" s="218" t="s">
        <v>152</v>
      </c>
      <c r="AV311" s="14" t="s">
        <v>152</v>
      </c>
      <c r="AW311" s="14" t="s">
        <v>31</v>
      </c>
      <c r="AX311" s="14" t="s">
        <v>81</v>
      </c>
      <c r="AY311" s="218" t="s">
        <v>144</v>
      </c>
    </row>
    <row r="312" spans="1:65" s="2" customFormat="1" ht="24.2" customHeight="1">
      <c r="A312" s="34"/>
      <c r="B312" s="35"/>
      <c r="C312" s="183" t="s">
        <v>363</v>
      </c>
      <c r="D312" s="183" t="s">
        <v>147</v>
      </c>
      <c r="E312" s="184" t="s">
        <v>364</v>
      </c>
      <c r="F312" s="185" t="s">
        <v>365</v>
      </c>
      <c r="G312" s="186" t="s">
        <v>366</v>
      </c>
      <c r="H312" s="187">
        <v>32</v>
      </c>
      <c r="I312" s="188"/>
      <c r="J312" s="189">
        <f>ROUND(I312*H312,2)</f>
        <v>0</v>
      </c>
      <c r="K312" s="190"/>
      <c r="L312" s="39"/>
      <c r="M312" s="191" t="s">
        <v>1</v>
      </c>
      <c r="N312" s="192" t="s">
        <v>39</v>
      </c>
      <c r="O312" s="71"/>
      <c r="P312" s="193">
        <f>O312*H312</f>
        <v>0</v>
      </c>
      <c r="Q312" s="193">
        <v>0</v>
      </c>
      <c r="R312" s="193">
        <f>Q312*H312</f>
        <v>0</v>
      </c>
      <c r="S312" s="193">
        <v>6.0000000000000001E-3</v>
      </c>
      <c r="T312" s="194">
        <f>S312*H312</f>
        <v>0.192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151</v>
      </c>
      <c r="AT312" s="195" t="s">
        <v>147</v>
      </c>
      <c r="AU312" s="195" t="s">
        <v>152</v>
      </c>
      <c r="AY312" s="17" t="s">
        <v>144</v>
      </c>
      <c r="BE312" s="196">
        <f>IF(N312="základní",J312,0)</f>
        <v>0</v>
      </c>
      <c r="BF312" s="196">
        <f>IF(N312="snížená",J312,0)</f>
        <v>0</v>
      </c>
      <c r="BG312" s="196">
        <f>IF(N312="zákl. přenesená",J312,0)</f>
        <v>0</v>
      </c>
      <c r="BH312" s="196">
        <f>IF(N312="sníž. přenesená",J312,0)</f>
        <v>0</v>
      </c>
      <c r="BI312" s="196">
        <f>IF(N312="nulová",J312,0)</f>
        <v>0</v>
      </c>
      <c r="BJ312" s="17" t="s">
        <v>152</v>
      </c>
      <c r="BK312" s="196">
        <f>ROUND(I312*H312,2)</f>
        <v>0</v>
      </c>
      <c r="BL312" s="17" t="s">
        <v>151</v>
      </c>
      <c r="BM312" s="195" t="s">
        <v>367</v>
      </c>
    </row>
    <row r="313" spans="1:65" s="13" customFormat="1" ht="11.25">
      <c r="B313" s="197"/>
      <c r="C313" s="198"/>
      <c r="D313" s="199" t="s">
        <v>154</v>
      </c>
      <c r="E313" s="200" t="s">
        <v>1</v>
      </c>
      <c r="F313" s="201" t="s">
        <v>240</v>
      </c>
      <c r="G313" s="198"/>
      <c r="H313" s="200" t="s">
        <v>1</v>
      </c>
      <c r="I313" s="202"/>
      <c r="J313" s="198"/>
      <c r="K313" s="198"/>
      <c r="L313" s="203"/>
      <c r="M313" s="204"/>
      <c r="N313" s="205"/>
      <c r="O313" s="205"/>
      <c r="P313" s="205"/>
      <c r="Q313" s="205"/>
      <c r="R313" s="205"/>
      <c r="S313" s="205"/>
      <c r="T313" s="206"/>
      <c r="AT313" s="207" t="s">
        <v>154</v>
      </c>
      <c r="AU313" s="207" t="s">
        <v>152</v>
      </c>
      <c r="AV313" s="13" t="s">
        <v>81</v>
      </c>
      <c r="AW313" s="13" t="s">
        <v>31</v>
      </c>
      <c r="AX313" s="13" t="s">
        <v>73</v>
      </c>
      <c r="AY313" s="207" t="s">
        <v>144</v>
      </c>
    </row>
    <row r="314" spans="1:65" s="14" customFormat="1" ht="11.25">
      <c r="B314" s="208"/>
      <c r="C314" s="209"/>
      <c r="D314" s="199" t="s">
        <v>154</v>
      </c>
      <c r="E314" s="210" t="s">
        <v>1</v>
      </c>
      <c r="F314" s="211" t="s">
        <v>8</v>
      </c>
      <c r="G314" s="209"/>
      <c r="H314" s="212">
        <v>12</v>
      </c>
      <c r="I314" s="213"/>
      <c r="J314" s="209"/>
      <c r="K314" s="209"/>
      <c r="L314" s="214"/>
      <c r="M314" s="215"/>
      <c r="N314" s="216"/>
      <c r="O314" s="216"/>
      <c r="P314" s="216"/>
      <c r="Q314" s="216"/>
      <c r="R314" s="216"/>
      <c r="S314" s="216"/>
      <c r="T314" s="217"/>
      <c r="AT314" s="218" t="s">
        <v>154</v>
      </c>
      <c r="AU314" s="218" t="s">
        <v>152</v>
      </c>
      <c r="AV314" s="14" t="s">
        <v>152</v>
      </c>
      <c r="AW314" s="14" t="s">
        <v>31</v>
      </c>
      <c r="AX314" s="14" t="s">
        <v>73</v>
      </c>
      <c r="AY314" s="218" t="s">
        <v>144</v>
      </c>
    </row>
    <row r="315" spans="1:65" s="13" customFormat="1" ht="11.25">
      <c r="B315" s="197"/>
      <c r="C315" s="198"/>
      <c r="D315" s="199" t="s">
        <v>154</v>
      </c>
      <c r="E315" s="200" t="s">
        <v>1</v>
      </c>
      <c r="F315" s="201" t="s">
        <v>242</v>
      </c>
      <c r="G315" s="198"/>
      <c r="H315" s="200" t="s">
        <v>1</v>
      </c>
      <c r="I315" s="202"/>
      <c r="J315" s="198"/>
      <c r="K315" s="198"/>
      <c r="L315" s="203"/>
      <c r="M315" s="204"/>
      <c r="N315" s="205"/>
      <c r="O315" s="205"/>
      <c r="P315" s="205"/>
      <c r="Q315" s="205"/>
      <c r="R315" s="205"/>
      <c r="S315" s="205"/>
      <c r="T315" s="206"/>
      <c r="AT315" s="207" t="s">
        <v>154</v>
      </c>
      <c r="AU315" s="207" t="s">
        <v>152</v>
      </c>
      <c r="AV315" s="13" t="s">
        <v>81</v>
      </c>
      <c r="AW315" s="13" t="s">
        <v>31</v>
      </c>
      <c r="AX315" s="13" t="s">
        <v>73</v>
      </c>
      <c r="AY315" s="207" t="s">
        <v>144</v>
      </c>
    </row>
    <row r="316" spans="1:65" s="14" customFormat="1" ht="11.25">
      <c r="B316" s="208"/>
      <c r="C316" s="209"/>
      <c r="D316" s="199" t="s">
        <v>154</v>
      </c>
      <c r="E316" s="210" t="s">
        <v>1</v>
      </c>
      <c r="F316" s="211" t="s">
        <v>285</v>
      </c>
      <c r="G316" s="209"/>
      <c r="H316" s="212">
        <v>20</v>
      </c>
      <c r="I316" s="213"/>
      <c r="J316" s="209"/>
      <c r="K316" s="209"/>
      <c r="L316" s="214"/>
      <c r="M316" s="215"/>
      <c r="N316" s="216"/>
      <c r="O316" s="216"/>
      <c r="P316" s="216"/>
      <c r="Q316" s="216"/>
      <c r="R316" s="216"/>
      <c r="S316" s="216"/>
      <c r="T316" s="217"/>
      <c r="AT316" s="218" t="s">
        <v>154</v>
      </c>
      <c r="AU316" s="218" t="s">
        <v>152</v>
      </c>
      <c r="AV316" s="14" t="s">
        <v>152</v>
      </c>
      <c r="AW316" s="14" t="s">
        <v>31</v>
      </c>
      <c r="AX316" s="14" t="s">
        <v>73</v>
      </c>
      <c r="AY316" s="218" t="s">
        <v>144</v>
      </c>
    </row>
    <row r="317" spans="1:65" s="15" customFormat="1" ht="11.25">
      <c r="B317" s="219"/>
      <c r="C317" s="220"/>
      <c r="D317" s="199" t="s">
        <v>154</v>
      </c>
      <c r="E317" s="221" t="s">
        <v>1</v>
      </c>
      <c r="F317" s="222" t="s">
        <v>159</v>
      </c>
      <c r="G317" s="220"/>
      <c r="H317" s="223">
        <v>32</v>
      </c>
      <c r="I317" s="224"/>
      <c r="J317" s="220"/>
      <c r="K317" s="220"/>
      <c r="L317" s="225"/>
      <c r="M317" s="226"/>
      <c r="N317" s="227"/>
      <c r="O317" s="227"/>
      <c r="P317" s="227"/>
      <c r="Q317" s="227"/>
      <c r="R317" s="227"/>
      <c r="S317" s="227"/>
      <c r="T317" s="228"/>
      <c r="AT317" s="229" t="s">
        <v>154</v>
      </c>
      <c r="AU317" s="229" t="s">
        <v>152</v>
      </c>
      <c r="AV317" s="15" t="s">
        <v>151</v>
      </c>
      <c r="AW317" s="15" t="s">
        <v>31</v>
      </c>
      <c r="AX317" s="15" t="s">
        <v>81</v>
      </c>
      <c r="AY317" s="229" t="s">
        <v>144</v>
      </c>
    </row>
    <row r="318" spans="1:65" s="2" customFormat="1" ht="24.2" customHeight="1">
      <c r="A318" s="34"/>
      <c r="B318" s="35"/>
      <c r="C318" s="183" t="s">
        <v>368</v>
      </c>
      <c r="D318" s="183" t="s">
        <v>147</v>
      </c>
      <c r="E318" s="184" t="s">
        <v>369</v>
      </c>
      <c r="F318" s="185" t="s">
        <v>370</v>
      </c>
      <c r="G318" s="186" t="s">
        <v>366</v>
      </c>
      <c r="H318" s="187">
        <v>5</v>
      </c>
      <c r="I318" s="188"/>
      <c r="J318" s="189">
        <f>ROUND(I318*H318,2)</f>
        <v>0</v>
      </c>
      <c r="K318" s="190"/>
      <c r="L318" s="39"/>
      <c r="M318" s="191" t="s">
        <v>1</v>
      </c>
      <c r="N318" s="192" t="s">
        <v>39</v>
      </c>
      <c r="O318" s="71"/>
      <c r="P318" s="193">
        <f>O318*H318</f>
        <v>0</v>
      </c>
      <c r="Q318" s="193">
        <v>0</v>
      </c>
      <c r="R318" s="193">
        <f>Q318*H318</f>
        <v>0</v>
      </c>
      <c r="S318" s="193">
        <v>1.7999999999999999E-2</v>
      </c>
      <c r="T318" s="194">
        <f>S318*H318</f>
        <v>0.09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5" t="s">
        <v>151</v>
      </c>
      <c r="AT318" s="195" t="s">
        <v>147</v>
      </c>
      <c r="AU318" s="195" t="s">
        <v>152</v>
      </c>
      <c r="AY318" s="17" t="s">
        <v>144</v>
      </c>
      <c r="BE318" s="196">
        <f>IF(N318="základní",J318,0)</f>
        <v>0</v>
      </c>
      <c r="BF318" s="196">
        <f>IF(N318="snížená",J318,0)</f>
        <v>0</v>
      </c>
      <c r="BG318" s="196">
        <f>IF(N318="zákl. přenesená",J318,0)</f>
        <v>0</v>
      </c>
      <c r="BH318" s="196">
        <f>IF(N318="sníž. přenesená",J318,0)</f>
        <v>0</v>
      </c>
      <c r="BI318" s="196">
        <f>IF(N318="nulová",J318,0)</f>
        <v>0</v>
      </c>
      <c r="BJ318" s="17" t="s">
        <v>152</v>
      </c>
      <c r="BK318" s="196">
        <f>ROUND(I318*H318,2)</f>
        <v>0</v>
      </c>
      <c r="BL318" s="17" t="s">
        <v>151</v>
      </c>
      <c r="BM318" s="195" t="s">
        <v>371</v>
      </c>
    </row>
    <row r="319" spans="1:65" s="13" customFormat="1" ht="11.25">
      <c r="B319" s="197"/>
      <c r="C319" s="198"/>
      <c r="D319" s="199" t="s">
        <v>154</v>
      </c>
      <c r="E319" s="200" t="s">
        <v>1</v>
      </c>
      <c r="F319" s="201" t="s">
        <v>372</v>
      </c>
      <c r="G319" s="198"/>
      <c r="H319" s="200" t="s">
        <v>1</v>
      </c>
      <c r="I319" s="202"/>
      <c r="J319" s="198"/>
      <c r="K319" s="198"/>
      <c r="L319" s="203"/>
      <c r="M319" s="204"/>
      <c r="N319" s="205"/>
      <c r="O319" s="205"/>
      <c r="P319" s="205"/>
      <c r="Q319" s="205"/>
      <c r="R319" s="205"/>
      <c r="S319" s="205"/>
      <c r="T319" s="206"/>
      <c r="AT319" s="207" t="s">
        <v>154</v>
      </c>
      <c r="AU319" s="207" t="s">
        <v>152</v>
      </c>
      <c r="AV319" s="13" t="s">
        <v>81</v>
      </c>
      <c r="AW319" s="13" t="s">
        <v>31</v>
      </c>
      <c r="AX319" s="13" t="s">
        <v>73</v>
      </c>
      <c r="AY319" s="207" t="s">
        <v>144</v>
      </c>
    </row>
    <row r="320" spans="1:65" s="14" customFormat="1" ht="11.25">
      <c r="B320" s="208"/>
      <c r="C320" s="209"/>
      <c r="D320" s="199" t="s">
        <v>154</v>
      </c>
      <c r="E320" s="210" t="s">
        <v>1</v>
      </c>
      <c r="F320" s="211" t="s">
        <v>152</v>
      </c>
      <c r="G320" s="209"/>
      <c r="H320" s="212">
        <v>2</v>
      </c>
      <c r="I320" s="213"/>
      <c r="J320" s="209"/>
      <c r="K320" s="209"/>
      <c r="L320" s="214"/>
      <c r="M320" s="215"/>
      <c r="N320" s="216"/>
      <c r="O320" s="216"/>
      <c r="P320" s="216"/>
      <c r="Q320" s="216"/>
      <c r="R320" s="216"/>
      <c r="S320" s="216"/>
      <c r="T320" s="217"/>
      <c r="AT320" s="218" t="s">
        <v>154</v>
      </c>
      <c r="AU320" s="218" t="s">
        <v>152</v>
      </c>
      <c r="AV320" s="14" t="s">
        <v>152</v>
      </c>
      <c r="AW320" s="14" t="s">
        <v>31</v>
      </c>
      <c r="AX320" s="14" t="s">
        <v>73</v>
      </c>
      <c r="AY320" s="218" t="s">
        <v>144</v>
      </c>
    </row>
    <row r="321" spans="1:65" s="13" customFormat="1" ht="11.25">
      <c r="B321" s="197"/>
      <c r="C321" s="198"/>
      <c r="D321" s="199" t="s">
        <v>154</v>
      </c>
      <c r="E321" s="200" t="s">
        <v>1</v>
      </c>
      <c r="F321" s="201" t="s">
        <v>373</v>
      </c>
      <c r="G321" s="198"/>
      <c r="H321" s="200" t="s">
        <v>1</v>
      </c>
      <c r="I321" s="202"/>
      <c r="J321" s="198"/>
      <c r="K321" s="198"/>
      <c r="L321" s="203"/>
      <c r="M321" s="204"/>
      <c r="N321" s="205"/>
      <c r="O321" s="205"/>
      <c r="P321" s="205"/>
      <c r="Q321" s="205"/>
      <c r="R321" s="205"/>
      <c r="S321" s="205"/>
      <c r="T321" s="206"/>
      <c r="AT321" s="207" t="s">
        <v>154</v>
      </c>
      <c r="AU321" s="207" t="s">
        <v>152</v>
      </c>
      <c r="AV321" s="13" t="s">
        <v>81</v>
      </c>
      <c r="AW321" s="13" t="s">
        <v>31</v>
      </c>
      <c r="AX321" s="13" t="s">
        <v>73</v>
      </c>
      <c r="AY321" s="207" t="s">
        <v>144</v>
      </c>
    </row>
    <row r="322" spans="1:65" s="14" customFormat="1" ht="11.25">
      <c r="B322" s="208"/>
      <c r="C322" s="209"/>
      <c r="D322" s="199" t="s">
        <v>154</v>
      </c>
      <c r="E322" s="210" t="s">
        <v>1</v>
      </c>
      <c r="F322" s="211" t="s">
        <v>145</v>
      </c>
      <c r="G322" s="209"/>
      <c r="H322" s="212">
        <v>3</v>
      </c>
      <c r="I322" s="213"/>
      <c r="J322" s="209"/>
      <c r="K322" s="209"/>
      <c r="L322" s="214"/>
      <c r="M322" s="215"/>
      <c r="N322" s="216"/>
      <c r="O322" s="216"/>
      <c r="P322" s="216"/>
      <c r="Q322" s="216"/>
      <c r="R322" s="216"/>
      <c r="S322" s="216"/>
      <c r="T322" s="217"/>
      <c r="AT322" s="218" t="s">
        <v>154</v>
      </c>
      <c r="AU322" s="218" t="s">
        <v>152</v>
      </c>
      <c r="AV322" s="14" t="s">
        <v>152</v>
      </c>
      <c r="AW322" s="14" t="s">
        <v>31</v>
      </c>
      <c r="AX322" s="14" t="s">
        <v>73</v>
      </c>
      <c r="AY322" s="218" t="s">
        <v>144</v>
      </c>
    </row>
    <row r="323" spans="1:65" s="15" customFormat="1" ht="11.25">
      <c r="B323" s="219"/>
      <c r="C323" s="220"/>
      <c r="D323" s="199" t="s">
        <v>154</v>
      </c>
      <c r="E323" s="221" t="s">
        <v>1</v>
      </c>
      <c r="F323" s="222" t="s">
        <v>159</v>
      </c>
      <c r="G323" s="220"/>
      <c r="H323" s="223">
        <v>5</v>
      </c>
      <c r="I323" s="224"/>
      <c r="J323" s="220"/>
      <c r="K323" s="220"/>
      <c r="L323" s="225"/>
      <c r="M323" s="226"/>
      <c r="N323" s="227"/>
      <c r="O323" s="227"/>
      <c r="P323" s="227"/>
      <c r="Q323" s="227"/>
      <c r="R323" s="227"/>
      <c r="S323" s="227"/>
      <c r="T323" s="228"/>
      <c r="AT323" s="229" t="s">
        <v>154</v>
      </c>
      <c r="AU323" s="229" t="s">
        <v>152</v>
      </c>
      <c r="AV323" s="15" t="s">
        <v>151</v>
      </c>
      <c r="AW323" s="15" t="s">
        <v>31</v>
      </c>
      <c r="AX323" s="15" t="s">
        <v>81</v>
      </c>
      <c r="AY323" s="229" t="s">
        <v>144</v>
      </c>
    </row>
    <row r="324" spans="1:65" s="2" customFormat="1" ht="24.2" customHeight="1">
      <c r="A324" s="34"/>
      <c r="B324" s="35"/>
      <c r="C324" s="183" t="s">
        <v>374</v>
      </c>
      <c r="D324" s="183" t="s">
        <v>147</v>
      </c>
      <c r="E324" s="184" t="s">
        <v>375</v>
      </c>
      <c r="F324" s="185" t="s">
        <v>376</v>
      </c>
      <c r="G324" s="186" t="s">
        <v>366</v>
      </c>
      <c r="H324" s="187">
        <v>353</v>
      </c>
      <c r="I324" s="188"/>
      <c r="J324" s="189">
        <f>ROUND(I324*H324,2)</f>
        <v>0</v>
      </c>
      <c r="K324" s="190"/>
      <c r="L324" s="39"/>
      <c r="M324" s="191" t="s">
        <v>1</v>
      </c>
      <c r="N324" s="192" t="s">
        <v>39</v>
      </c>
      <c r="O324" s="71"/>
      <c r="P324" s="193">
        <f>O324*H324</f>
        <v>0</v>
      </c>
      <c r="Q324" s="193">
        <v>0</v>
      </c>
      <c r="R324" s="193">
        <f>Q324*H324</f>
        <v>0</v>
      </c>
      <c r="S324" s="193">
        <v>1E-3</v>
      </c>
      <c r="T324" s="194">
        <f>S324*H324</f>
        <v>0.35299999999999998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151</v>
      </c>
      <c r="AT324" s="195" t="s">
        <v>147</v>
      </c>
      <c r="AU324" s="195" t="s">
        <v>152</v>
      </c>
      <c r="AY324" s="17" t="s">
        <v>144</v>
      </c>
      <c r="BE324" s="196">
        <f>IF(N324="základní",J324,0)</f>
        <v>0</v>
      </c>
      <c r="BF324" s="196">
        <f>IF(N324="snížená",J324,0)</f>
        <v>0</v>
      </c>
      <c r="BG324" s="196">
        <f>IF(N324="zákl. přenesená",J324,0)</f>
        <v>0</v>
      </c>
      <c r="BH324" s="196">
        <f>IF(N324="sníž. přenesená",J324,0)</f>
        <v>0</v>
      </c>
      <c r="BI324" s="196">
        <f>IF(N324="nulová",J324,0)</f>
        <v>0</v>
      </c>
      <c r="BJ324" s="17" t="s">
        <v>152</v>
      </c>
      <c r="BK324" s="196">
        <f>ROUND(I324*H324,2)</f>
        <v>0</v>
      </c>
      <c r="BL324" s="17" t="s">
        <v>151</v>
      </c>
      <c r="BM324" s="195" t="s">
        <v>377</v>
      </c>
    </row>
    <row r="325" spans="1:65" s="2" customFormat="1" ht="24.2" customHeight="1">
      <c r="A325" s="34"/>
      <c r="B325" s="35"/>
      <c r="C325" s="183" t="s">
        <v>378</v>
      </c>
      <c r="D325" s="183" t="s">
        <v>147</v>
      </c>
      <c r="E325" s="184" t="s">
        <v>379</v>
      </c>
      <c r="F325" s="185" t="s">
        <v>380</v>
      </c>
      <c r="G325" s="186" t="s">
        <v>366</v>
      </c>
      <c r="H325" s="187">
        <v>10</v>
      </c>
      <c r="I325" s="188"/>
      <c r="J325" s="189">
        <f>ROUND(I325*H325,2)</f>
        <v>0</v>
      </c>
      <c r="K325" s="190"/>
      <c r="L325" s="39"/>
      <c r="M325" s="191" t="s">
        <v>1</v>
      </c>
      <c r="N325" s="192" t="s">
        <v>39</v>
      </c>
      <c r="O325" s="71"/>
      <c r="P325" s="193">
        <f>O325*H325</f>
        <v>0</v>
      </c>
      <c r="Q325" s="193">
        <v>0</v>
      </c>
      <c r="R325" s="193">
        <f>Q325*H325</f>
        <v>0</v>
      </c>
      <c r="S325" s="193">
        <v>1E-3</v>
      </c>
      <c r="T325" s="194">
        <f>S325*H325</f>
        <v>0.01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5" t="s">
        <v>151</v>
      </c>
      <c r="AT325" s="195" t="s">
        <v>147</v>
      </c>
      <c r="AU325" s="195" t="s">
        <v>152</v>
      </c>
      <c r="AY325" s="17" t="s">
        <v>144</v>
      </c>
      <c r="BE325" s="196">
        <f>IF(N325="základní",J325,0)</f>
        <v>0</v>
      </c>
      <c r="BF325" s="196">
        <f>IF(N325="snížená",J325,0)</f>
        <v>0</v>
      </c>
      <c r="BG325" s="196">
        <f>IF(N325="zákl. přenesená",J325,0)</f>
        <v>0</v>
      </c>
      <c r="BH325" s="196">
        <f>IF(N325="sníž. přenesená",J325,0)</f>
        <v>0</v>
      </c>
      <c r="BI325" s="196">
        <f>IF(N325="nulová",J325,0)</f>
        <v>0</v>
      </c>
      <c r="BJ325" s="17" t="s">
        <v>152</v>
      </c>
      <c r="BK325" s="196">
        <f>ROUND(I325*H325,2)</f>
        <v>0</v>
      </c>
      <c r="BL325" s="17" t="s">
        <v>151</v>
      </c>
      <c r="BM325" s="195" t="s">
        <v>381</v>
      </c>
    </row>
    <row r="326" spans="1:65" s="2" customFormat="1" ht="24.2" customHeight="1">
      <c r="A326" s="34"/>
      <c r="B326" s="35"/>
      <c r="C326" s="183" t="s">
        <v>382</v>
      </c>
      <c r="D326" s="183" t="s">
        <v>147</v>
      </c>
      <c r="E326" s="184" t="s">
        <v>383</v>
      </c>
      <c r="F326" s="185" t="s">
        <v>384</v>
      </c>
      <c r="G326" s="186" t="s">
        <v>249</v>
      </c>
      <c r="H326" s="187">
        <v>65</v>
      </c>
      <c r="I326" s="188"/>
      <c r="J326" s="189">
        <f>ROUND(I326*H326,2)</f>
        <v>0</v>
      </c>
      <c r="K326" s="190"/>
      <c r="L326" s="39"/>
      <c r="M326" s="191" t="s">
        <v>1</v>
      </c>
      <c r="N326" s="192" t="s">
        <v>39</v>
      </c>
      <c r="O326" s="71"/>
      <c r="P326" s="193">
        <f>O326*H326</f>
        <v>0</v>
      </c>
      <c r="Q326" s="193">
        <v>0</v>
      </c>
      <c r="R326" s="193">
        <f>Q326*H326</f>
        <v>0</v>
      </c>
      <c r="S326" s="193">
        <v>5.6999999999999998E-4</v>
      </c>
      <c r="T326" s="194">
        <f>S326*H326</f>
        <v>3.705E-2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151</v>
      </c>
      <c r="AT326" s="195" t="s">
        <v>147</v>
      </c>
      <c r="AU326" s="195" t="s">
        <v>152</v>
      </c>
      <c r="AY326" s="17" t="s">
        <v>144</v>
      </c>
      <c r="BE326" s="196">
        <f>IF(N326="základní",J326,0)</f>
        <v>0</v>
      </c>
      <c r="BF326" s="196">
        <f>IF(N326="snížená",J326,0)</f>
        <v>0</v>
      </c>
      <c r="BG326" s="196">
        <f>IF(N326="zákl. přenesená",J326,0)</f>
        <v>0</v>
      </c>
      <c r="BH326" s="196">
        <f>IF(N326="sníž. přenesená",J326,0)</f>
        <v>0</v>
      </c>
      <c r="BI326" s="196">
        <f>IF(N326="nulová",J326,0)</f>
        <v>0</v>
      </c>
      <c r="BJ326" s="17" t="s">
        <v>152</v>
      </c>
      <c r="BK326" s="196">
        <f>ROUND(I326*H326,2)</f>
        <v>0</v>
      </c>
      <c r="BL326" s="17" t="s">
        <v>151</v>
      </c>
      <c r="BM326" s="195" t="s">
        <v>385</v>
      </c>
    </row>
    <row r="327" spans="1:65" s="2" customFormat="1" ht="24.2" customHeight="1">
      <c r="A327" s="34"/>
      <c r="B327" s="35"/>
      <c r="C327" s="183" t="s">
        <v>386</v>
      </c>
      <c r="D327" s="183" t="s">
        <v>147</v>
      </c>
      <c r="E327" s="184" t="s">
        <v>387</v>
      </c>
      <c r="F327" s="185" t="s">
        <v>388</v>
      </c>
      <c r="G327" s="186" t="s">
        <v>366</v>
      </c>
      <c r="H327" s="187">
        <v>4</v>
      </c>
      <c r="I327" s="188"/>
      <c r="J327" s="189">
        <f>ROUND(I327*H327,2)</f>
        <v>0</v>
      </c>
      <c r="K327" s="190"/>
      <c r="L327" s="39"/>
      <c r="M327" s="191" t="s">
        <v>1</v>
      </c>
      <c r="N327" s="192" t="s">
        <v>39</v>
      </c>
      <c r="O327" s="71"/>
      <c r="P327" s="193">
        <f>O327*H327</f>
        <v>0</v>
      </c>
      <c r="Q327" s="193">
        <v>0</v>
      </c>
      <c r="R327" s="193">
        <f>Q327*H327</f>
        <v>0</v>
      </c>
      <c r="S327" s="193">
        <v>0</v>
      </c>
      <c r="T327" s="194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5" t="s">
        <v>151</v>
      </c>
      <c r="AT327" s="195" t="s">
        <v>147</v>
      </c>
      <c r="AU327" s="195" t="s">
        <v>152</v>
      </c>
      <c r="AY327" s="17" t="s">
        <v>144</v>
      </c>
      <c r="BE327" s="196">
        <f>IF(N327="základní",J327,0)</f>
        <v>0</v>
      </c>
      <c r="BF327" s="196">
        <f>IF(N327="snížená",J327,0)</f>
        <v>0</v>
      </c>
      <c r="BG327" s="196">
        <f>IF(N327="zákl. přenesená",J327,0)</f>
        <v>0</v>
      </c>
      <c r="BH327" s="196">
        <f>IF(N327="sníž. přenesená",J327,0)</f>
        <v>0</v>
      </c>
      <c r="BI327" s="196">
        <f>IF(N327="nulová",J327,0)</f>
        <v>0</v>
      </c>
      <c r="BJ327" s="17" t="s">
        <v>152</v>
      </c>
      <c r="BK327" s="196">
        <f>ROUND(I327*H327,2)</f>
        <v>0</v>
      </c>
      <c r="BL327" s="17" t="s">
        <v>151</v>
      </c>
      <c r="BM327" s="195" t="s">
        <v>389</v>
      </c>
    </row>
    <row r="328" spans="1:65" s="2" customFormat="1" ht="37.9" customHeight="1">
      <c r="A328" s="34"/>
      <c r="B328" s="35"/>
      <c r="C328" s="183" t="s">
        <v>390</v>
      </c>
      <c r="D328" s="183" t="s">
        <v>147</v>
      </c>
      <c r="E328" s="184" t="s">
        <v>391</v>
      </c>
      <c r="F328" s="185" t="s">
        <v>392</v>
      </c>
      <c r="G328" s="186" t="s">
        <v>150</v>
      </c>
      <c r="H328" s="187">
        <v>35.640999999999998</v>
      </c>
      <c r="I328" s="188"/>
      <c r="J328" s="189">
        <f>ROUND(I328*H328,2)</f>
        <v>0</v>
      </c>
      <c r="K328" s="190"/>
      <c r="L328" s="39"/>
      <c r="M328" s="191" t="s">
        <v>1</v>
      </c>
      <c r="N328" s="192" t="s">
        <v>39</v>
      </c>
      <c r="O328" s="71"/>
      <c r="P328" s="193">
        <f>O328*H328</f>
        <v>0</v>
      </c>
      <c r="Q328" s="193">
        <v>0</v>
      </c>
      <c r="R328" s="193">
        <f>Q328*H328</f>
        <v>0</v>
      </c>
      <c r="S328" s="193">
        <v>4.5999999999999999E-2</v>
      </c>
      <c r="T328" s="194">
        <f>S328*H328</f>
        <v>1.639486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5" t="s">
        <v>151</v>
      </c>
      <c r="AT328" s="195" t="s">
        <v>147</v>
      </c>
      <c r="AU328" s="195" t="s">
        <v>152</v>
      </c>
      <c r="AY328" s="17" t="s">
        <v>144</v>
      </c>
      <c r="BE328" s="196">
        <f>IF(N328="základní",J328,0)</f>
        <v>0</v>
      </c>
      <c r="BF328" s="196">
        <f>IF(N328="snížená",J328,0)</f>
        <v>0</v>
      </c>
      <c r="BG328" s="196">
        <f>IF(N328="zákl. přenesená",J328,0)</f>
        <v>0</v>
      </c>
      <c r="BH328" s="196">
        <f>IF(N328="sníž. přenesená",J328,0)</f>
        <v>0</v>
      </c>
      <c r="BI328" s="196">
        <f>IF(N328="nulová",J328,0)</f>
        <v>0</v>
      </c>
      <c r="BJ328" s="17" t="s">
        <v>152</v>
      </c>
      <c r="BK328" s="196">
        <f>ROUND(I328*H328,2)</f>
        <v>0</v>
      </c>
      <c r="BL328" s="17" t="s">
        <v>151</v>
      </c>
      <c r="BM328" s="195" t="s">
        <v>393</v>
      </c>
    </row>
    <row r="329" spans="1:65" s="13" customFormat="1" ht="11.25">
      <c r="B329" s="197"/>
      <c r="C329" s="198"/>
      <c r="D329" s="199" t="s">
        <v>154</v>
      </c>
      <c r="E329" s="200" t="s">
        <v>1</v>
      </c>
      <c r="F329" s="201" t="s">
        <v>208</v>
      </c>
      <c r="G329" s="198"/>
      <c r="H329" s="200" t="s">
        <v>1</v>
      </c>
      <c r="I329" s="202"/>
      <c r="J329" s="198"/>
      <c r="K329" s="198"/>
      <c r="L329" s="203"/>
      <c r="M329" s="204"/>
      <c r="N329" s="205"/>
      <c r="O329" s="205"/>
      <c r="P329" s="205"/>
      <c r="Q329" s="205"/>
      <c r="R329" s="205"/>
      <c r="S329" s="205"/>
      <c r="T329" s="206"/>
      <c r="AT329" s="207" t="s">
        <v>154</v>
      </c>
      <c r="AU329" s="207" t="s">
        <v>152</v>
      </c>
      <c r="AV329" s="13" t="s">
        <v>81</v>
      </c>
      <c r="AW329" s="13" t="s">
        <v>31</v>
      </c>
      <c r="AX329" s="13" t="s">
        <v>73</v>
      </c>
      <c r="AY329" s="207" t="s">
        <v>144</v>
      </c>
    </row>
    <row r="330" spans="1:65" s="14" customFormat="1" ht="11.25">
      <c r="B330" s="208"/>
      <c r="C330" s="209"/>
      <c r="D330" s="199" t="s">
        <v>154</v>
      </c>
      <c r="E330" s="210" t="s">
        <v>1</v>
      </c>
      <c r="F330" s="211" t="s">
        <v>209</v>
      </c>
      <c r="G330" s="209"/>
      <c r="H330" s="212">
        <v>15.840999999999999</v>
      </c>
      <c r="I330" s="213"/>
      <c r="J330" s="209"/>
      <c r="K330" s="209"/>
      <c r="L330" s="214"/>
      <c r="M330" s="215"/>
      <c r="N330" s="216"/>
      <c r="O330" s="216"/>
      <c r="P330" s="216"/>
      <c r="Q330" s="216"/>
      <c r="R330" s="216"/>
      <c r="S330" s="216"/>
      <c r="T330" s="217"/>
      <c r="AT330" s="218" t="s">
        <v>154</v>
      </c>
      <c r="AU330" s="218" t="s">
        <v>152</v>
      </c>
      <c r="AV330" s="14" t="s">
        <v>152</v>
      </c>
      <c r="AW330" s="14" t="s">
        <v>31</v>
      </c>
      <c r="AX330" s="14" t="s">
        <v>73</v>
      </c>
      <c r="AY330" s="218" t="s">
        <v>144</v>
      </c>
    </row>
    <row r="331" spans="1:65" s="13" customFormat="1" ht="11.25">
      <c r="B331" s="197"/>
      <c r="C331" s="198"/>
      <c r="D331" s="199" t="s">
        <v>154</v>
      </c>
      <c r="E331" s="200" t="s">
        <v>1</v>
      </c>
      <c r="F331" s="201" t="s">
        <v>210</v>
      </c>
      <c r="G331" s="198"/>
      <c r="H331" s="200" t="s">
        <v>1</v>
      </c>
      <c r="I331" s="202"/>
      <c r="J331" s="198"/>
      <c r="K331" s="198"/>
      <c r="L331" s="203"/>
      <c r="M331" s="204"/>
      <c r="N331" s="205"/>
      <c r="O331" s="205"/>
      <c r="P331" s="205"/>
      <c r="Q331" s="205"/>
      <c r="R331" s="205"/>
      <c r="S331" s="205"/>
      <c r="T331" s="206"/>
      <c r="AT331" s="207" t="s">
        <v>154</v>
      </c>
      <c r="AU331" s="207" t="s">
        <v>152</v>
      </c>
      <c r="AV331" s="13" t="s">
        <v>81</v>
      </c>
      <c r="AW331" s="13" t="s">
        <v>31</v>
      </c>
      <c r="AX331" s="13" t="s">
        <v>73</v>
      </c>
      <c r="AY331" s="207" t="s">
        <v>144</v>
      </c>
    </row>
    <row r="332" spans="1:65" s="14" customFormat="1" ht="11.25">
      <c r="B332" s="208"/>
      <c r="C332" s="209"/>
      <c r="D332" s="199" t="s">
        <v>154</v>
      </c>
      <c r="E332" s="210" t="s">
        <v>1</v>
      </c>
      <c r="F332" s="211" t="s">
        <v>211</v>
      </c>
      <c r="G332" s="209"/>
      <c r="H332" s="212">
        <v>7.8000000000000016</v>
      </c>
      <c r="I332" s="213"/>
      <c r="J332" s="209"/>
      <c r="K332" s="209"/>
      <c r="L332" s="214"/>
      <c r="M332" s="215"/>
      <c r="N332" s="216"/>
      <c r="O332" s="216"/>
      <c r="P332" s="216"/>
      <c r="Q332" s="216"/>
      <c r="R332" s="216"/>
      <c r="S332" s="216"/>
      <c r="T332" s="217"/>
      <c r="AT332" s="218" t="s">
        <v>154</v>
      </c>
      <c r="AU332" s="218" t="s">
        <v>152</v>
      </c>
      <c r="AV332" s="14" t="s">
        <v>152</v>
      </c>
      <c r="AW332" s="14" t="s">
        <v>31</v>
      </c>
      <c r="AX332" s="14" t="s">
        <v>73</v>
      </c>
      <c r="AY332" s="218" t="s">
        <v>144</v>
      </c>
    </row>
    <row r="333" spans="1:65" s="13" customFormat="1" ht="11.25">
      <c r="B333" s="197"/>
      <c r="C333" s="198"/>
      <c r="D333" s="199" t="s">
        <v>154</v>
      </c>
      <c r="E333" s="200" t="s">
        <v>1</v>
      </c>
      <c r="F333" s="201" t="s">
        <v>212</v>
      </c>
      <c r="G333" s="198"/>
      <c r="H333" s="200" t="s">
        <v>1</v>
      </c>
      <c r="I333" s="202"/>
      <c r="J333" s="198"/>
      <c r="K333" s="198"/>
      <c r="L333" s="203"/>
      <c r="M333" s="204"/>
      <c r="N333" s="205"/>
      <c r="O333" s="205"/>
      <c r="P333" s="205"/>
      <c r="Q333" s="205"/>
      <c r="R333" s="205"/>
      <c r="S333" s="205"/>
      <c r="T333" s="206"/>
      <c r="AT333" s="207" t="s">
        <v>154</v>
      </c>
      <c r="AU333" s="207" t="s">
        <v>152</v>
      </c>
      <c r="AV333" s="13" t="s">
        <v>81</v>
      </c>
      <c r="AW333" s="13" t="s">
        <v>31</v>
      </c>
      <c r="AX333" s="13" t="s">
        <v>73</v>
      </c>
      <c r="AY333" s="207" t="s">
        <v>144</v>
      </c>
    </row>
    <row r="334" spans="1:65" s="14" customFormat="1" ht="11.25">
      <c r="B334" s="208"/>
      <c r="C334" s="209"/>
      <c r="D334" s="199" t="s">
        <v>154</v>
      </c>
      <c r="E334" s="210" t="s">
        <v>1</v>
      </c>
      <c r="F334" s="211" t="s">
        <v>213</v>
      </c>
      <c r="G334" s="209"/>
      <c r="H334" s="212">
        <v>10</v>
      </c>
      <c r="I334" s="213"/>
      <c r="J334" s="209"/>
      <c r="K334" s="209"/>
      <c r="L334" s="214"/>
      <c r="M334" s="215"/>
      <c r="N334" s="216"/>
      <c r="O334" s="216"/>
      <c r="P334" s="216"/>
      <c r="Q334" s="216"/>
      <c r="R334" s="216"/>
      <c r="S334" s="216"/>
      <c r="T334" s="217"/>
      <c r="AT334" s="218" t="s">
        <v>154</v>
      </c>
      <c r="AU334" s="218" t="s">
        <v>152</v>
      </c>
      <c r="AV334" s="14" t="s">
        <v>152</v>
      </c>
      <c r="AW334" s="14" t="s">
        <v>31</v>
      </c>
      <c r="AX334" s="14" t="s">
        <v>73</v>
      </c>
      <c r="AY334" s="218" t="s">
        <v>144</v>
      </c>
    </row>
    <row r="335" spans="1:65" s="13" customFormat="1" ht="11.25">
      <c r="B335" s="197"/>
      <c r="C335" s="198"/>
      <c r="D335" s="199" t="s">
        <v>154</v>
      </c>
      <c r="E335" s="200" t="s">
        <v>1</v>
      </c>
      <c r="F335" s="201" t="s">
        <v>214</v>
      </c>
      <c r="G335" s="198"/>
      <c r="H335" s="200" t="s">
        <v>1</v>
      </c>
      <c r="I335" s="202"/>
      <c r="J335" s="198"/>
      <c r="K335" s="198"/>
      <c r="L335" s="203"/>
      <c r="M335" s="204"/>
      <c r="N335" s="205"/>
      <c r="O335" s="205"/>
      <c r="P335" s="205"/>
      <c r="Q335" s="205"/>
      <c r="R335" s="205"/>
      <c r="S335" s="205"/>
      <c r="T335" s="206"/>
      <c r="AT335" s="207" t="s">
        <v>154</v>
      </c>
      <c r="AU335" s="207" t="s">
        <v>152</v>
      </c>
      <c r="AV335" s="13" t="s">
        <v>81</v>
      </c>
      <c r="AW335" s="13" t="s">
        <v>31</v>
      </c>
      <c r="AX335" s="13" t="s">
        <v>73</v>
      </c>
      <c r="AY335" s="207" t="s">
        <v>144</v>
      </c>
    </row>
    <row r="336" spans="1:65" s="14" customFormat="1" ht="11.25">
      <c r="B336" s="208"/>
      <c r="C336" s="209"/>
      <c r="D336" s="199" t="s">
        <v>154</v>
      </c>
      <c r="E336" s="210" t="s">
        <v>1</v>
      </c>
      <c r="F336" s="211" t="s">
        <v>215</v>
      </c>
      <c r="G336" s="209"/>
      <c r="H336" s="212">
        <v>2</v>
      </c>
      <c r="I336" s="213"/>
      <c r="J336" s="209"/>
      <c r="K336" s="209"/>
      <c r="L336" s="214"/>
      <c r="M336" s="215"/>
      <c r="N336" s="216"/>
      <c r="O336" s="216"/>
      <c r="P336" s="216"/>
      <c r="Q336" s="216"/>
      <c r="R336" s="216"/>
      <c r="S336" s="216"/>
      <c r="T336" s="217"/>
      <c r="AT336" s="218" t="s">
        <v>154</v>
      </c>
      <c r="AU336" s="218" t="s">
        <v>152</v>
      </c>
      <c r="AV336" s="14" t="s">
        <v>152</v>
      </c>
      <c r="AW336" s="14" t="s">
        <v>31</v>
      </c>
      <c r="AX336" s="14" t="s">
        <v>73</v>
      </c>
      <c r="AY336" s="218" t="s">
        <v>144</v>
      </c>
    </row>
    <row r="337" spans="1:65" s="15" customFormat="1" ht="11.25">
      <c r="B337" s="219"/>
      <c r="C337" s="220"/>
      <c r="D337" s="199" t="s">
        <v>154</v>
      </c>
      <c r="E337" s="221" t="s">
        <v>1</v>
      </c>
      <c r="F337" s="222" t="s">
        <v>159</v>
      </c>
      <c r="G337" s="220"/>
      <c r="H337" s="223">
        <v>35.641000000000005</v>
      </c>
      <c r="I337" s="224"/>
      <c r="J337" s="220"/>
      <c r="K337" s="220"/>
      <c r="L337" s="225"/>
      <c r="M337" s="226"/>
      <c r="N337" s="227"/>
      <c r="O337" s="227"/>
      <c r="P337" s="227"/>
      <c r="Q337" s="227"/>
      <c r="R337" s="227"/>
      <c r="S337" s="227"/>
      <c r="T337" s="228"/>
      <c r="AT337" s="229" t="s">
        <v>154</v>
      </c>
      <c r="AU337" s="229" t="s">
        <v>152</v>
      </c>
      <c r="AV337" s="15" t="s">
        <v>151</v>
      </c>
      <c r="AW337" s="15" t="s">
        <v>31</v>
      </c>
      <c r="AX337" s="15" t="s">
        <v>81</v>
      </c>
      <c r="AY337" s="229" t="s">
        <v>144</v>
      </c>
    </row>
    <row r="338" spans="1:65" s="2" customFormat="1" ht="24.2" customHeight="1">
      <c r="A338" s="34"/>
      <c r="B338" s="35"/>
      <c r="C338" s="183" t="s">
        <v>394</v>
      </c>
      <c r="D338" s="183" t="s">
        <v>147</v>
      </c>
      <c r="E338" s="184" t="s">
        <v>395</v>
      </c>
      <c r="F338" s="185" t="s">
        <v>396</v>
      </c>
      <c r="G338" s="186" t="s">
        <v>150</v>
      </c>
      <c r="H338" s="187">
        <v>23.640999999999998</v>
      </c>
      <c r="I338" s="188"/>
      <c r="J338" s="189">
        <f>ROUND(I338*H338,2)</f>
        <v>0</v>
      </c>
      <c r="K338" s="190"/>
      <c r="L338" s="39"/>
      <c r="M338" s="191" t="s">
        <v>1</v>
      </c>
      <c r="N338" s="192" t="s">
        <v>39</v>
      </c>
      <c r="O338" s="71"/>
      <c r="P338" s="193">
        <f>O338*H338</f>
        <v>0</v>
      </c>
      <c r="Q338" s="193">
        <v>0</v>
      </c>
      <c r="R338" s="193">
        <f>Q338*H338</f>
        <v>0</v>
      </c>
      <c r="S338" s="193">
        <v>6.8000000000000005E-2</v>
      </c>
      <c r="T338" s="194">
        <f>S338*H338</f>
        <v>1.607588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5" t="s">
        <v>151</v>
      </c>
      <c r="AT338" s="195" t="s">
        <v>147</v>
      </c>
      <c r="AU338" s="195" t="s">
        <v>152</v>
      </c>
      <c r="AY338" s="17" t="s">
        <v>144</v>
      </c>
      <c r="BE338" s="196">
        <f>IF(N338="základní",J338,0)</f>
        <v>0</v>
      </c>
      <c r="BF338" s="196">
        <f>IF(N338="snížená",J338,0)</f>
        <v>0</v>
      </c>
      <c r="BG338" s="196">
        <f>IF(N338="zákl. přenesená",J338,0)</f>
        <v>0</v>
      </c>
      <c r="BH338" s="196">
        <f>IF(N338="sníž. přenesená",J338,0)</f>
        <v>0</v>
      </c>
      <c r="BI338" s="196">
        <f>IF(N338="nulová",J338,0)</f>
        <v>0</v>
      </c>
      <c r="BJ338" s="17" t="s">
        <v>152</v>
      </c>
      <c r="BK338" s="196">
        <f>ROUND(I338*H338,2)</f>
        <v>0</v>
      </c>
      <c r="BL338" s="17" t="s">
        <v>151</v>
      </c>
      <c r="BM338" s="195" t="s">
        <v>397</v>
      </c>
    </row>
    <row r="339" spans="1:65" s="13" customFormat="1" ht="11.25">
      <c r="B339" s="197"/>
      <c r="C339" s="198"/>
      <c r="D339" s="199" t="s">
        <v>154</v>
      </c>
      <c r="E339" s="200" t="s">
        <v>1</v>
      </c>
      <c r="F339" s="201" t="s">
        <v>208</v>
      </c>
      <c r="G339" s="198"/>
      <c r="H339" s="200" t="s">
        <v>1</v>
      </c>
      <c r="I339" s="202"/>
      <c r="J339" s="198"/>
      <c r="K339" s="198"/>
      <c r="L339" s="203"/>
      <c r="M339" s="204"/>
      <c r="N339" s="205"/>
      <c r="O339" s="205"/>
      <c r="P339" s="205"/>
      <c r="Q339" s="205"/>
      <c r="R339" s="205"/>
      <c r="S339" s="205"/>
      <c r="T339" s="206"/>
      <c r="AT339" s="207" t="s">
        <v>154</v>
      </c>
      <c r="AU339" s="207" t="s">
        <v>152</v>
      </c>
      <c r="AV339" s="13" t="s">
        <v>81</v>
      </c>
      <c r="AW339" s="13" t="s">
        <v>31</v>
      </c>
      <c r="AX339" s="13" t="s">
        <v>73</v>
      </c>
      <c r="AY339" s="207" t="s">
        <v>144</v>
      </c>
    </row>
    <row r="340" spans="1:65" s="14" customFormat="1" ht="11.25">
      <c r="B340" s="208"/>
      <c r="C340" s="209"/>
      <c r="D340" s="199" t="s">
        <v>154</v>
      </c>
      <c r="E340" s="210" t="s">
        <v>1</v>
      </c>
      <c r="F340" s="211" t="s">
        <v>209</v>
      </c>
      <c r="G340" s="209"/>
      <c r="H340" s="212">
        <v>15.840999999999999</v>
      </c>
      <c r="I340" s="213"/>
      <c r="J340" s="209"/>
      <c r="K340" s="209"/>
      <c r="L340" s="214"/>
      <c r="M340" s="215"/>
      <c r="N340" s="216"/>
      <c r="O340" s="216"/>
      <c r="P340" s="216"/>
      <c r="Q340" s="216"/>
      <c r="R340" s="216"/>
      <c r="S340" s="216"/>
      <c r="T340" s="217"/>
      <c r="AT340" s="218" t="s">
        <v>154</v>
      </c>
      <c r="AU340" s="218" t="s">
        <v>152</v>
      </c>
      <c r="AV340" s="14" t="s">
        <v>152</v>
      </c>
      <c r="AW340" s="14" t="s">
        <v>31</v>
      </c>
      <c r="AX340" s="14" t="s">
        <v>73</v>
      </c>
      <c r="AY340" s="218" t="s">
        <v>144</v>
      </c>
    </row>
    <row r="341" spans="1:65" s="13" customFormat="1" ht="11.25">
      <c r="B341" s="197"/>
      <c r="C341" s="198"/>
      <c r="D341" s="199" t="s">
        <v>154</v>
      </c>
      <c r="E341" s="200" t="s">
        <v>1</v>
      </c>
      <c r="F341" s="201" t="s">
        <v>210</v>
      </c>
      <c r="G341" s="198"/>
      <c r="H341" s="200" t="s">
        <v>1</v>
      </c>
      <c r="I341" s="202"/>
      <c r="J341" s="198"/>
      <c r="K341" s="198"/>
      <c r="L341" s="203"/>
      <c r="M341" s="204"/>
      <c r="N341" s="205"/>
      <c r="O341" s="205"/>
      <c r="P341" s="205"/>
      <c r="Q341" s="205"/>
      <c r="R341" s="205"/>
      <c r="S341" s="205"/>
      <c r="T341" s="206"/>
      <c r="AT341" s="207" t="s">
        <v>154</v>
      </c>
      <c r="AU341" s="207" t="s">
        <v>152</v>
      </c>
      <c r="AV341" s="13" t="s">
        <v>81</v>
      </c>
      <c r="AW341" s="13" t="s">
        <v>31</v>
      </c>
      <c r="AX341" s="13" t="s">
        <v>73</v>
      </c>
      <c r="AY341" s="207" t="s">
        <v>144</v>
      </c>
    </row>
    <row r="342" spans="1:65" s="14" customFormat="1" ht="11.25">
      <c r="B342" s="208"/>
      <c r="C342" s="209"/>
      <c r="D342" s="199" t="s">
        <v>154</v>
      </c>
      <c r="E342" s="210" t="s">
        <v>1</v>
      </c>
      <c r="F342" s="211" t="s">
        <v>211</v>
      </c>
      <c r="G342" s="209"/>
      <c r="H342" s="212">
        <v>7.8000000000000016</v>
      </c>
      <c r="I342" s="213"/>
      <c r="J342" s="209"/>
      <c r="K342" s="209"/>
      <c r="L342" s="214"/>
      <c r="M342" s="215"/>
      <c r="N342" s="216"/>
      <c r="O342" s="216"/>
      <c r="P342" s="216"/>
      <c r="Q342" s="216"/>
      <c r="R342" s="216"/>
      <c r="S342" s="216"/>
      <c r="T342" s="217"/>
      <c r="AT342" s="218" t="s">
        <v>154</v>
      </c>
      <c r="AU342" s="218" t="s">
        <v>152</v>
      </c>
      <c r="AV342" s="14" t="s">
        <v>152</v>
      </c>
      <c r="AW342" s="14" t="s">
        <v>31</v>
      </c>
      <c r="AX342" s="14" t="s">
        <v>73</v>
      </c>
      <c r="AY342" s="218" t="s">
        <v>144</v>
      </c>
    </row>
    <row r="343" spans="1:65" s="15" customFormat="1" ht="11.25">
      <c r="B343" s="219"/>
      <c r="C343" s="220"/>
      <c r="D343" s="199" t="s">
        <v>154</v>
      </c>
      <c r="E343" s="221" t="s">
        <v>1</v>
      </c>
      <c r="F343" s="222" t="s">
        <v>159</v>
      </c>
      <c r="G343" s="220"/>
      <c r="H343" s="223">
        <v>23.641000000000002</v>
      </c>
      <c r="I343" s="224"/>
      <c r="J343" s="220"/>
      <c r="K343" s="220"/>
      <c r="L343" s="225"/>
      <c r="M343" s="226"/>
      <c r="N343" s="227"/>
      <c r="O343" s="227"/>
      <c r="P343" s="227"/>
      <c r="Q343" s="227"/>
      <c r="R343" s="227"/>
      <c r="S343" s="227"/>
      <c r="T343" s="228"/>
      <c r="AT343" s="229" t="s">
        <v>154</v>
      </c>
      <c r="AU343" s="229" t="s">
        <v>152</v>
      </c>
      <c r="AV343" s="15" t="s">
        <v>151</v>
      </c>
      <c r="AW343" s="15" t="s">
        <v>31</v>
      </c>
      <c r="AX343" s="15" t="s">
        <v>81</v>
      </c>
      <c r="AY343" s="229" t="s">
        <v>144</v>
      </c>
    </row>
    <row r="344" spans="1:65" s="12" customFormat="1" ht="22.9" customHeight="1">
      <c r="B344" s="167"/>
      <c r="C344" s="168"/>
      <c r="D344" s="169" t="s">
        <v>72</v>
      </c>
      <c r="E344" s="181" t="s">
        <v>398</v>
      </c>
      <c r="F344" s="181" t="s">
        <v>399</v>
      </c>
      <c r="G344" s="168"/>
      <c r="H344" s="168"/>
      <c r="I344" s="171"/>
      <c r="J344" s="182">
        <f>BK344</f>
        <v>0</v>
      </c>
      <c r="K344" s="168"/>
      <c r="L344" s="173"/>
      <c r="M344" s="174"/>
      <c r="N344" s="175"/>
      <c r="O344" s="175"/>
      <c r="P344" s="176">
        <f>SUM(P345:P350)</f>
        <v>0</v>
      </c>
      <c r="Q344" s="175"/>
      <c r="R344" s="176">
        <f>SUM(R345:R350)</f>
        <v>0</v>
      </c>
      <c r="S344" s="175"/>
      <c r="T344" s="177">
        <f>SUM(T345:T350)</f>
        <v>0</v>
      </c>
      <c r="AR344" s="178" t="s">
        <v>81</v>
      </c>
      <c r="AT344" s="179" t="s">
        <v>72</v>
      </c>
      <c r="AU344" s="179" t="s">
        <v>81</v>
      </c>
      <c r="AY344" s="178" t="s">
        <v>144</v>
      </c>
      <c r="BK344" s="180">
        <f>SUM(BK345:BK350)</f>
        <v>0</v>
      </c>
    </row>
    <row r="345" spans="1:65" s="2" customFormat="1" ht="24.2" customHeight="1">
      <c r="A345" s="34"/>
      <c r="B345" s="35"/>
      <c r="C345" s="183" t="s">
        <v>400</v>
      </c>
      <c r="D345" s="183" t="s">
        <v>147</v>
      </c>
      <c r="E345" s="184" t="s">
        <v>401</v>
      </c>
      <c r="F345" s="185" t="s">
        <v>402</v>
      </c>
      <c r="G345" s="186" t="s">
        <v>162</v>
      </c>
      <c r="H345" s="187">
        <v>20.234000000000002</v>
      </c>
      <c r="I345" s="188"/>
      <c r="J345" s="189">
        <f>ROUND(I345*H345,2)</f>
        <v>0</v>
      </c>
      <c r="K345" s="190"/>
      <c r="L345" s="39"/>
      <c r="M345" s="191" t="s">
        <v>1</v>
      </c>
      <c r="N345" s="192" t="s">
        <v>39</v>
      </c>
      <c r="O345" s="71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151</v>
      </c>
      <c r="AT345" s="195" t="s">
        <v>147</v>
      </c>
      <c r="AU345" s="195" t="s">
        <v>152</v>
      </c>
      <c r="AY345" s="17" t="s">
        <v>144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7" t="s">
        <v>152</v>
      </c>
      <c r="BK345" s="196">
        <f>ROUND(I345*H345,2)</f>
        <v>0</v>
      </c>
      <c r="BL345" s="17" t="s">
        <v>151</v>
      </c>
      <c r="BM345" s="195" t="s">
        <v>403</v>
      </c>
    </row>
    <row r="346" spans="1:65" s="2" customFormat="1" ht="33" customHeight="1">
      <c r="A346" s="34"/>
      <c r="B346" s="35"/>
      <c r="C346" s="183" t="s">
        <v>404</v>
      </c>
      <c r="D346" s="183" t="s">
        <v>147</v>
      </c>
      <c r="E346" s="184" t="s">
        <v>405</v>
      </c>
      <c r="F346" s="185" t="s">
        <v>406</v>
      </c>
      <c r="G346" s="186" t="s">
        <v>162</v>
      </c>
      <c r="H346" s="187">
        <v>20.234000000000002</v>
      </c>
      <c r="I346" s="188"/>
      <c r="J346" s="189">
        <f>ROUND(I346*H346,2)</f>
        <v>0</v>
      </c>
      <c r="K346" s="190"/>
      <c r="L346" s="39"/>
      <c r="M346" s="191" t="s">
        <v>1</v>
      </c>
      <c r="N346" s="192" t="s">
        <v>39</v>
      </c>
      <c r="O346" s="71"/>
      <c r="P346" s="193">
        <f>O346*H346</f>
        <v>0</v>
      </c>
      <c r="Q346" s="193">
        <v>0</v>
      </c>
      <c r="R346" s="193">
        <f>Q346*H346</f>
        <v>0</v>
      </c>
      <c r="S346" s="193">
        <v>0</v>
      </c>
      <c r="T346" s="194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5" t="s">
        <v>151</v>
      </c>
      <c r="AT346" s="195" t="s">
        <v>147</v>
      </c>
      <c r="AU346" s="195" t="s">
        <v>152</v>
      </c>
      <c r="AY346" s="17" t="s">
        <v>144</v>
      </c>
      <c r="BE346" s="196">
        <f>IF(N346="základní",J346,0)</f>
        <v>0</v>
      </c>
      <c r="BF346" s="196">
        <f>IF(N346="snížená",J346,0)</f>
        <v>0</v>
      </c>
      <c r="BG346" s="196">
        <f>IF(N346="zákl. přenesená",J346,0)</f>
        <v>0</v>
      </c>
      <c r="BH346" s="196">
        <f>IF(N346="sníž. přenesená",J346,0)</f>
        <v>0</v>
      </c>
      <c r="BI346" s="196">
        <f>IF(N346="nulová",J346,0)</f>
        <v>0</v>
      </c>
      <c r="BJ346" s="17" t="s">
        <v>152</v>
      </c>
      <c r="BK346" s="196">
        <f>ROUND(I346*H346,2)</f>
        <v>0</v>
      </c>
      <c r="BL346" s="17" t="s">
        <v>151</v>
      </c>
      <c r="BM346" s="195" t="s">
        <v>407</v>
      </c>
    </row>
    <row r="347" spans="1:65" s="2" customFormat="1" ht="24.2" customHeight="1">
      <c r="A347" s="34"/>
      <c r="B347" s="35"/>
      <c r="C347" s="183" t="s">
        <v>408</v>
      </c>
      <c r="D347" s="183" t="s">
        <v>147</v>
      </c>
      <c r="E347" s="184" t="s">
        <v>409</v>
      </c>
      <c r="F347" s="185" t="s">
        <v>410</v>
      </c>
      <c r="G347" s="186" t="s">
        <v>162</v>
      </c>
      <c r="H347" s="187">
        <v>20.234000000000002</v>
      </c>
      <c r="I347" s="188"/>
      <c r="J347" s="189">
        <f>ROUND(I347*H347,2)</f>
        <v>0</v>
      </c>
      <c r="K347" s="190"/>
      <c r="L347" s="39"/>
      <c r="M347" s="191" t="s">
        <v>1</v>
      </c>
      <c r="N347" s="192" t="s">
        <v>39</v>
      </c>
      <c r="O347" s="71"/>
      <c r="P347" s="193">
        <f>O347*H347</f>
        <v>0</v>
      </c>
      <c r="Q347" s="193">
        <v>0</v>
      </c>
      <c r="R347" s="193">
        <f>Q347*H347</f>
        <v>0</v>
      </c>
      <c r="S347" s="193">
        <v>0</v>
      </c>
      <c r="T347" s="19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5" t="s">
        <v>151</v>
      </c>
      <c r="AT347" s="195" t="s">
        <v>147</v>
      </c>
      <c r="AU347" s="195" t="s">
        <v>152</v>
      </c>
      <c r="AY347" s="17" t="s">
        <v>144</v>
      </c>
      <c r="BE347" s="196">
        <f>IF(N347="základní",J347,0)</f>
        <v>0</v>
      </c>
      <c r="BF347" s="196">
        <f>IF(N347="snížená",J347,0)</f>
        <v>0</v>
      </c>
      <c r="BG347" s="196">
        <f>IF(N347="zákl. přenesená",J347,0)</f>
        <v>0</v>
      </c>
      <c r="BH347" s="196">
        <f>IF(N347="sníž. přenesená",J347,0)</f>
        <v>0</v>
      </c>
      <c r="BI347" s="196">
        <f>IF(N347="nulová",J347,0)</f>
        <v>0</v>
      </c>
      <c r="BJ347" s="17" t="s">
        <v>152</v>
      </c>
      <c r="BK347" s="196">
        <f>ROUND(I347*H347,2)</f>
        <v>0</v>
      </c>
      <c r="BL347" s="17" t="s">
        <v>151</v>
      </c>
      <c r="BM347" s="195" t="s">
        <v>411</v>
      </c>
    </row>
    <row r="348" spans="1:65" s="2" customFormat="1" ht="24.2" customHeight="1">
      <c r="A348" s="34"/>
      <c r="B348" s="35"/>
      <c r="C348" s="183" t="s">
        <v>412</v>
      </c>
      <c r="D348" s="183" t="s">
        <v>147</v>
      </c>
      <c r="E348" s="184" t="s">
        <v>413</v>
      </c>
      <c r="F348" s="185" t="s">
        <v>414</v>
      </c>
      <c r="G348" s="186" t="s">
        <v>162</v>
      </c>
      <c r="H348" s="187">
        <v>384.44600000000003</v>
      </c>
      <c r="I348" s="188"/>
      <c r="J348" s="189">
        <f>ROUND(I348*H348,2)</f>
        <v>0</v>
      </c>
      <c r="K348" s="190"/>
      <c r="L348" s="39"/>
      <c r="M348" s="191" t="s">
        <v>1</v>
      </c>
      <c r="N348" s="192" t="s">
        <v>39</v>
      </c>
      <c r="O348" s="71"/>
      <c r="P348" s="193">
        <f>O348*H348</f>
        <v>0</v>
      </c>
      <c r="Q348" s="193">
        <v>0</v>
      </c>
      <c r="R348" s="193">
        <f>Q348*H348</f>
        <v>0</v>
      </c>
      <c r="S348" s="193">
        <v>0</v>
      </c>
      <c r="T348" s="194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5" t="s">
        <v>151</v>
      </c>
      <c r="AT348" s="195" t="s">
        <v>147</v>
      </c>
      <c r="AU348" s="195" t="s">
        <v>152</v>
      </c>
      <c r="AY348" s="17" t="s">
        <v>144</v>
      </c>
      <c r="BE348" s="196">
        <f>IF(N348="základní",J348,0)</f>
        <v>0</v>
      </c>
      <c r="BF348" s="196">
        <f>IF(N348="snížená",J348,0)</f>
        <v>0</v>
      </c>
      <c r="BG348" s="196">
        <f>IF(N348="zákl. přenesená",J348,0)</f>
        <v>0</v>
      </c>
      <c r="BH348" s="196">
        <f>IF(N348="sníž. přenesená",J348,0)</f>
        <v>0</v>
      </c>
      <c r="BI348" s="196">
        <f>IF(N348="nulová",J348,0)</f>
        <v>0</v>
      </c>
      <c r="BJ348" s="17" t="s">
        <v>152</v>
      </c>
      <c r="BK348" s="196">
        <f>ROUND(I348*H348,2)</f>
        <v>0</v>
      </c>
      <c r="BL348" s="17" t="s">
        <v>151</v>
      </c>
      <c r="BM348" s="195" t="s">
        <v>415</v>
      </c>
    </row>
    <row r="349" spans="1:65" s="14" customFormat="1" ht="11.25">
      <c r="B349" s="208"/>
      <c r="C349" s="209"/>
      <c r="D349" s="199" t="s">
        <v>154</v>
      </c>
      <c r="E349" s="209"/>
      <c r="F349" s="211" t="s">
        <v>416</v>
      </c>
      <c r="G349" s="209"/>
      <c r="H349" s="212">
        <v>384.44600000000003</v>
      </c>
      <c r="I349" s="213"/>
      <c r="J349" s="209"/>
      <c r="K349" s="209"/>
      <c r="L349" s="214"/>
      <c r="M349" s="215"/>
      <c r="N349" s="216"/>
      <c r="O349" s="216"/>
      <c r="P349" s="216"/>
      <c r="Q349" s="216"/>
      <c r="R349" s="216"/>
      <c r="S349" s="216"/>
      <c r="T349" s="217"/>
      <c r="AT349" s="218" t="s">
        <v>154</v>
      </c>
      <c r="AU349" s="218" t="s">
        <v>152</v>
      </c>
      <c r="AV349" s="14" t="s">
        <v>152</v>
      </c>
      <c r="AW349" s="14" t="s">
        <v>4</v>
      </c>
      <c r="AX349" s="14" t="s">
        <v>81</v>
      </c>
      <c r="AY349" s="218" t="s">
        <v>144</v>
      </c>
    </row>
    <row r="350" spans="1:65" s="2" customFormat="1" ht="33" customHeight="1">
      <c r="A350" s="34"/>
      <c r="B350" s="35"/>
      <c r="C350" s="183" t="s">
        <v>417</v>
      </c>
      <c r="D350" s="183" t="s">
        <v>147</v>
      </c>
      <c r="E350" s="184" t="s">
        <v>418</v>
      </c>
      <c r="F350" s="185" t="s">
        <v>419</v>
      </c>
      <c r="G350" s="186" t="s">
        <v>162</v>
      </c>
      <c r="H350" s="187">
        <v>20.234000000000002</v>
      </c>
      <c r="I350" s="188"/>
      <c r="J350" s="189">
        <f>ROUND(I350*H350,2)</f>
        <v>0</v>
      </c>
      <c r="K350" s="190"/>
      <c r="L350" s="39"/>
      <c r="M350" s="191" t="s">
        <v>1</v>
      </c>
      <c r="N350" s="192" t="s">
        <v>39</v>
      </c>
      <c r="O350" s="71"/>
      <c r="P350" s="193">
        <f>O350*H350</f>
        <v>0</v>
      </c>
      <c r="Q350" s="193">
        <v>0</v>
      </c>
      <c r="R350" s="193">
        <f>Q350*H350</f>
        <v>0</v>
      </c>
      <c r="S350" s="193">
        <v>0</v>
      </c>
      <c r="T350" s="194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5" t="s">
        <v>151</v>
      </c>
      <c r="AT350" s="195" t="s">
        <v>147</v>
      </c>
      <c r="AU350" s="195" t="s">
        <v>152</v>
      </c>
      <c r="AY350" s="17" t="s">
        <v>144</v>
      </c>
      <c r="BE350" s="196">
        <f>IF(N350="základní",J350,0)</f>
        <v>0</v>
      </c>
      <c r="BF350" s="196">
        <f>IF(N350="snížená",J350,0)</f>
        <v>0</v>
      </c>
      <c r="BG350" s="196">
        <f>IF(N350="zákl. přenesená",J350,0)</f>
        <v>0</v>
      </c>
      <c r="BH350" s="196">
        <f>IF(N350="sníž. přenesená",J350,0)</f>
        <v>0</v>
      </c>
      <c r="BI350" s="196">
        <f>IF(N350="nulová",J350,0)</f>
        <v>0</v>
      </c>
      <c r="BJ350" s="17" t="s">
        <v>152</v>
      </c>
      <c r="BK350" s="196">
        <f>ROUND(I350*H350,2)</f>
        <v>0</v>
      </c>
      <c r="BL350" s="17" t="s">
        <v>151</v>
      </c>
      <c r="BM350" s="195" t="s">
        <v>420</v>
      </c>
    </row>
    <row r="351" spans="1:65" s="12" customFormat="1" ht="22.9" customHeight="1">
      <c r="B351" s="167"/>
      <c r="C351" s="168"/>
      <c r="D351" s="169" t="s">
        <v>72</v>
      </c>
      <c r="E351" s="181" t="s">
        <v>421</v>
      </c>
      <c r="F351" s="181" t="s">
        <v>422</v>
      </c>
      <c r="G351" s="168"/>
      <c r="H351" s="168"/>
      <c r="I351" s="171"/>
      <c r="J351" s="182">
        <f>BK351</f>
        <v>0</v>
      </c>
      <c r="K351" s="168"/>
      <c r="L351" s="173"/>
      <c r="M351" s="174"/>
      <c r="N351" s="175"/>
      <c r="O351" s="175"/>
      <c r="P351" s="176">
        <f>SUM(P352:P353)</f>
        <v>0</v>
      </c>
      <c r="Q351" s="175"/>
      <c r="R351" s="176">
        <f>SUM(R352:R353)</f>
        <v>0</v>
      </c>
      <c r="S351" s="175"/>
      <c r="T351" s="177">
        <f>SUM(T352:T353)</f>
        <v>0</v>
      </c>
      <c r="AR351" s="178" t="s">
        <v>81</v>
      </c>
      <c r="AT351" s="179" t="s">
        <v>72</v>
      </c>
      <c r="AU351" s="179" t="s">
        <v>81</v>
      </c>
      <c r="AY351" s="178" t="s">
        <v>144</v>
      </c>
      <c r="BK351" s="180">
        <f>SUM(BK352:BK353)</f>
        <v>0</v>
      </c>
    </row>
    <row r="352" spans="1:65" s="2" customFormat="1" ht="21.75" customHeight="1">
      <c r="A352" s="34"/>
      <c r="B352" s="35"/>
      <c r="C352" s="183" t="s">
        <v>423</v>
      </c>
      <c r="D352" s="183" t="s">
        <v>147</v>
      </c>
      <c r="E352" s="184" t="s">
        <v>424</v>
      </c>
      <c r="F352" s="185" t="s">
        <v>425</v>
      </c>
      <c r="G352" s="186" t="s">
        <v>162</v>
      </c>
      <c r="H352" s="187">
        <v>6.9809999999999999</v>
      </c>
      <c r="I352" s="188"/>
      <c r="J352" s="189">
        <f>ROUND(I352*H352,2)</f>
        <v>0</v>
      </c>
      <c r="K352" s="190"/>
      <c r="L352" s="39"/>
      <c r="M352" s="191" t="s">
        <v>1</v>
      </c>
      <c r="N352" s="192" t="s">
        <v>39</v>
      </c>
      <c r="O352" s="71"/>
      <c r="P352" s="193">
        <f>O352*H352</f>
        <v>0</v>
      </c>
      <c r="Q352" s="193">
        <v>0</v>
      </c>
      <c r="R352" s="193">
        <f>Q352*H352</f>
        <v>0</v>
      </c>
      <c r="S352" s="193">
        <v>0</v>
      </c>
      <c r="T352" s="194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5" t="s">
        <v>151</v>
      </c>
      <c r="AT352" s="195" t="s">
        <v>147</v>
      </c>
      <c r="AU352" s="195" t="s">
        <v>152</v>
      </c>
      <c r="AY352" s="17" t="s">
        <v>144</v>
      </c>
      <c r="BE352" s="196">
        <f>IF(N352="základní",J352,0)</f>
        <v>0</v>
      </c>
      <c r="BF352" s="196">
        <f>IF(N352="snížená",J352,0)</f>
        <v>0</v>
      </c>
      <c r="BG352" s="196">
        <f>IF(N352="zákl. přenesená",J352,0)</f>
        <v>0</v>
      </c>
      <c r="BH352" s="196">
        <f>IF(N352="sníž. přenesená",J352,0)</f>
        <v>0</v>
      </c>
      <c r="BI352" s="196">
        <f>IF(N352="nulová",J352,0)</f>
        <v>0</v>
      </c>
      <c r="BJ352" s="17" t="s">
        <v>152</v>
      </c>
      <c r="BK352" s="196">
        <f>ROUND(I352*H352,2)</f>
        <v>0</v>
      </c>
      <c r="BL352" s="17" t="s">
        <v>151</v>
      </c>
      <c r="BM352" s="195" t="s">
        <v>426</v>
      </c>
    </row>
    <row r="353" spans="1:65" s="2" customFormat="1" ht="24.2" customHeight="1">
      <c r="A353" s="34"/>
      <c r="B353" s="35"/>
      <c r="C353" s="183" t="s">
        <v>427</v>
      </c>
      <c r="D353" s="183" t="s">
        <v>147</v>
      </c>
      <c r="E353" s="184" t="s">
        <v>428</v>
      </c>
      <c r="F353" s="185" t="s">
        <v>429</v>
      </c>
      <c r="G353" s="186" t="s">
        <v>162</v>
      </c>
      <c r="H353" s="187">
        <v>6.9809999999999999</v>
      </c>
      <c r="I353" s="188"/>
      <c r="J353" s="189">
        <f>ROUND(I353*H353,2)</f>
        <v>0</v>
      </c>
      <c r="K353" s="190"/>
      <c r="L353" s="39"/>
      <c r="M353" s="191" t="s">
        <v>1</v>
      </c>
      <c r="N353" s="192" t="s">
        <v>39</v>
      </c>
      <c r="O353" s="71"/>
      <c r="P353" s="193">
        <f>O353*H353</f>
        <v>0</v>
      </c>
      <c r="Q353" s="193">
        <v>0</v>
      </c>
      <c r="R353" s="193">
        <f>Q353*H353</f>
        <v>0</v>
      </c>
      <c r="S353" s="193">
        <v>0</v>
      </c>
      <c r="T353" s="19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5" t="s">
        <v>151</v>
      </c>
      <c r="AT353" s="195" t="s">
        <v>147</v>
      </c>
      <c r="AU353" s="195" t="s">
        <v>152</v>
      </c>
      <c r="AY353" s="17" t="s">
        <v>144</v>
      </c>
      <c r="BE353" s="196">
        <f>IF(N353="základní",J353,0)</f>
        <v>0</v>
      </c>
      <c r="BF353" s="196">
        <f>IF(N353="snížená",J353,0)</f>
        <v>0</v>
      </c>
      <c r="BG353" s="196">
        <f>IF(N353="zákl. přenesená",J353,0)</f>
        <v>0</v>
      </c>
      <c r="BH353" s="196">
        <f>IF(N353="sníž. přenesená",J353,0)</f>
        <v>0</v>
      </c>
      <c r="BI353" s="196">
        <f>IF(N353="nulová",J353,0)</f>
        <v>0</v>
      </c>
      <c r="BJ353" s="17" t="s">
        <v>152</v>
      </c>
      <c r="BK353" s="196">
        <f>ROUND(I353*H353,2)</f>
        <v>0</v>
      </c>
      <c r="BL353" s="17" t="s">
        <v>151</v>
      </c>
      <c r="BM353" s="195" t="s">
        <v>430</v>
      </c>
    </row>
    <row r="354" spans="1:65" s="12" customFormat="1" ht="25.9" customHeight="1">
      <c r="B354" s="167"/>
      <c r="C354" s="168"/>
      <c r="D354" s="169" t="s">
        <v>72</v>
      </c>
      <c r="E354" s="170" t="s">
        <v>431</v>
      </c>
      <c r="F354" s="170" t="s">
        <v>432</v>
      </c>
      <c r="G354" s="168"/>
      <c r="H354" s="168"/>
      <c r="I354" s="171"/>
      <c r="J354" s="172">
        <f>BK354</f>
        <v>0</v>
      </c>
      <c r="K354" s="168"/>
      <c r="L354" s="173"/>
      <c r="M354" s="174"/>
      <c r="N354" s="175"/>
      <c r="O354" s="175"/>
      <c r="P354" s="176">
        <f>P355+P377+P436+P485+P498+P545+P556+P579+P587+P649+P830+P854+P859+P870+P877+P936+P949+P997+P1005+P1041+P1075+P1129+P1172+P1203+P1214</f>
        <v>0</v>
      </c>
      <c r="Q354" s="175"/>
      <c r="R354" s="176">
        <f>R355+R377+R436+R485+R498+R545+R556+R579+R587+R649+R830+R854+R859+R870+R877+R936+R949+R997+R1005+R1041+R1075+R1129+R1172+R1203+R1214</f>
        <v>4.0565546000000001</v>
      </c>
      <c r="S354" s="175"/>
      <c r="T354" s="177">
        <f>T355+T377+T436+T485+T498+T545+T556+T579+T587+T649+T830+T854+T859+T870+T877+T936+T949+T997+T1005+T1041+T1075+T1129+T1172+T1203+T1214</f>
        <v>5.7862696799999993</v>
      </c>
      <c r="AR354" s="178" t="s">
        <v>152</v>
      </c>
      <c r="AT354" s="179" t="s">
        <v>72</v>
      </c>
      <c r="AU354" s="179" t="s">
        <v>73</v>
      </c>
      <c r="AY354" s="178" t="s">
        <v>144</v>
      </c>
      <c r="BK354" s="180">
        <f>BK355+BK377+BK436+BK485+BK498+BK545+BK556+BK579+BK587+BK649+BK830+BK854+BK859+BK870+BK877+BK936+BK949+BK997+BK1005+BK1041+BK1075+BK1129+BK1172+BK1203+BK1214</f>
        <v>0</v>
      </c>
    </row>
    <row r="355" spans="1:65" s="12" customFormat="1" ht="22.9" customHeight="1">
      <c r="B355" s="167"/>
      <c r="C355" s="168"/>
      <c r="D355" s="169" t="s">
        <v>72</v>
      </c>
      <c r="E355" s="181" t="s">
        <v>433</v>
      </c>
      <c r="F355" s="181" t="s">
        <v>434</v>
      </c>
      <c r="G355" s="168"/>
      <c r="H355" s="168"/>
      <c r="I355" s="171"/>
      <c r="J355" s="182">
        <f>BK355</f>
        <v>0</v>
      </c>
      <c r="K355" s="168"/>
      <c r="L355" s="173"/>
      <c r="M355" s="174"/>
      <c r="N355" s="175"/>
      <c r="O355" s="175"/>
      <c r="P355" s="176">
        <f>SUM(P356:P376)</f>
        <v>0</v>
      </c>
      <c r="Q355" s="175"/>
      <c r="R355" s="176">
        <f>SUM(R356:R376)</f>
        <v>2.2966299999999999E-2</v>
      </c>
      <c r="S355" s="175"/>
      <c r="T355" s="177">
        <f>SUM(T356:T376)</f>
        <v>0</v>
      </c>
      <c r="AR355" s="178" t="s">
        <v>152</v>
      </c>
      <c r="AT355" s="179" t="s">
        <v>72</v>
      </c>
      <c r="AU355" s="179" t="s">
        <v>81</v>
      </c>
      <c r="AY355" s="178" t="s">
        <v>144</v>
      </c>
      <c r="BK355" s="180">
        <f>SUM(BK356:BK376)</f>
        <v>0</v>
      </c>
    </row>
    <row r="356" spans="1:65" s="2" customFormat="1" ht="24.2" customHeight="1">
      <c r="A356" s="34"/>
      <c r="B356" s="35"/>
      <c r="C356" s="183" t="s">
        <v>435</v>
      </c>
      <c r="D356" s="183" t="s">
        <v>147</v>
      </c>
      <c r="E356" s="184" t="s">
        <v>436</v>
      </c>
      <c r="F356" s="185" t="s">
        <v>437</v>
      </c>
      <c r="G356" s="186" t="s">
        <v>366</v>
      </c>
      <c r="H356" s="187">
        <v>11.2</v>
      </c>
      <c r="I356" s="188"/>
      <c r="J356" s="189">
        <f>ROUND(I356*H356,2)</f>
        <v>0</v>
      </c>
      <c r="K356" s="190"/>
      <c r="L356" s="39"/>
      <c r="M356" s="191" t="s">
        <v>1</v>
      </c>
      <c r="N356" s="192" t="s">
        <v>39</v>
      </c>
      <c r="O356" s="71"/>
      <c r="P356" s="193">
        <f>O356*H356</f>
        <v>0</v>
      </c>
      <c r="Q356" s="193">
        <v>0</v>
      </c>
      <c r="R356" s="193">
        <f>Q356*H356</f>
        <v>0</v>
      </c>
      <c r="S356" s="193">
        <v>0</v>
      </c>
      <c r="T356" s="194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264</v>
      </c>
      <c r="AT356" s="195" t="s">
        <v>147</v>
      </c>
      <c r="AU356" s="195" t="s">
        <v>152</v>
      </c>
      <c r="AY356" s="17" t="s">
        <v>144</v>
      </c>
      <c r="BE356" s="196">
        <f>IF(N356="základní",J356,0)</f>
        <v>0</v>
      </c>
      <c r="BF356" s="196">
        <f>IF(N356="snížená",J356,0)</f>
        <v>0</v>
      </c>
      <c r="BG356" s="196">
        <f>IF(N356="zákl. přenesená",J356,0)</f>
        <v>0</v>
      </c>
      <c r="BH356" s="196">
        <f>IF(N356="sníž. přenesená",J356,0)</f>
        <v>0</v>
      </c>
      <c r="BI356" s="196">
        <f>IF(N356="nulová",J356,0)</f>
        <v>0</v>
      </c>
      <c r="BJ356" s="17" t="s">
        <v>152</v>
      </c>
      <c r="BK356" s="196">
        <f>ROUND(I356*H356,2)</f>
        <v>0</v>
      </c>
      <c r="BL356" s="17" t="s">
        <v>264</v>
      </c>
      <c r="BM356" s="195" t="s">
        <v>438</v>
      </c>
    </row>
    <row r="357" spans="1:65" s="13" customFormat="1" ht="11.25">
      <c r="B357" s="197"/>
      <c r="C357" s="198"/>
      <c r="D357" s="199" t="s">
        <v>154</v>
      </c>
      <c r="E357" s="200" t="s">
        <v>1</v>
      </c>
      <c r="F357" s="201" t="s">
        <v>439</v>
      </c>
      <c r="G357" s="198"/>
      <c r="H357" s="200" t="s">
        <v>1</v>
      </c>
      <c r="I357" s="202"/>
      <c r="J357" s="198"/>
      <c r="K357" s="198"/>
      <c r="L357" s="203"/>
      <c r="M357" s="204"/>
      <c r="N357" s="205"/>
      <c r="O357" s="205"/>
      <c r="P357" s="205"/>
      <c r="Q357" s="205"/>
      <c r="R357" s="205"/>
      <c r="S357" s="205"/>
      <c r="T357" s="206"/>
      <c r="AT357" s="207" t="s">
        <v>154</v>
      </c>
      <c r="AU357" s="207" t="s">
        <v>152</v>
      </c>
      <c r="AV357" s="13" t="s">
        <v>81</v>
      </c>
      <c r="AW357" s="13" t="s">
        <v>31</v>
      </c>
      <c r="AX357" s="13" t="s">
        <v>73</v>
      </c>
      <c r="AY357" s="207" t="s">
        <v>144</v>
      </c>
    </row>
    <row r="358" spans="1:65" s="13" customFormat="1" ht="11.25">
      <c r="B358" s="197"/>
      <c r="C358" s="198"/>
      <c r="D358" s="199" t="s">
        <v>154</v>
      </c>
      <c r="E358" s="200" t="s">
        <v>1</v>
      </c>
      <c r="F358" s="201" t="s">
        <v>185</v>
      </c>
      <c r="G358" s="198"/>
      <c r="H358" s="200" t="s">
        <v>1</v>
      </c>
      <c r="I358" s="202"/>
      <c r="J358" s="198"/>
      <c r="K358" s="198"/>
      <c r="L358" s="203"/>
      <c r="M358" s="204"/>
      <c r="N358" s="205"/>
      <c r="O358" s="205"/>
      <c r="P358" s="205"/>
      <c r="Q358" s="205"/>
      <c r="R358" s="205"/>
      <c r="S358" s="205"/>
      <c r="T358" s="206"/>
      <c r="AT358" s="207" t="s">
        <v>154</v>
      </c>
      <c r="AU358" s="207" t="s">
        <v>152</v>
      </c>
      <c r="AV358" s="13" t="s">
        <v>81</v>
      </c>
      <c r="AW358" s="13" t="s">
        <v>31</v>
      </c>
      <c r="AX358" s="13" t="s">
        <v>73</v>
      </c>
      <c r="AY358" s="207" t="s">
        <v>144</v>
      </c>
    </row>
    <row r="359" spans="1:65" s="14" customFormat="1" ht="11.25">
      <c r="B359" s="208"/>
      <c r="C359" s="209"/>
      <c r="D359" s="199" t="s">
        <v>154</v>
      </c>
      <c r="E359" s="210" t="s">
        <v>1</v>
      </c>
      <c r="F359" s="211" t="s">
        <v>440</v>
      </c>
      <c r="G359" s="209"/>
      <c r="H359" s="212">
        <v>8.1999999999999993</v>
      </c>
      <c r="I359" s="213"/>
      <c r="J359" s="209"/>
      <c r="K359" s="209"/>
      <c r="L359" s="214"/>
      <c r="M359" s="215"/>
      <c r="N359" s="216"/>
      <c r="O359" s="216"/>
      <c r="P359" s="216"/>
      <c r="Q359" s="216"/>
      <c r="R359" s="216"/>
      <c r="S359" s="216"/>
      <c r="T359" s="217"/>
      <c r="AT359" s="218" t="s">
        <v>154</v>
      </c>
      <c r="AU359" s="218" t="s">
        <v>152</v>
      </c>
      <c r="AV359" s="14" t="s">
        <v>152</v>
      </c>
      <c r="AW359" s="14" t="s">
        <v>31</v>
      </c>
      <c r="AX359" s="14" t="s">
        <v>73</v>
      </c>
      <c r="AY359" s="218" t="s">
        <v>144</v>
      </c>
    </row>
    <row r="360" spans="1:65" s="13" customFormat="1" ht="11.25">
      <c r="B360" s="197"/>
      <c r="C360" s="198"/>
      <c r="D360" s="199" t="s">
        <v>154</v>
      </c>
      <c r="E360" s="200" t="s">
        <v>1</v>
      </c>
      <c r="F360" s="201" t="s">
        <v>441</v>
      </c>
      <c r="G360" s="198"/>
      <c r="H360" s="200" t="s">
        <v>1</v>
      </c>
      <c r="I360" s="202"/>
      <c r="J360" s="198"/>
      <c r="K360" s="198"/>
      <c r="L360" s="203"/>
      <c r="M360" s="204"/>
      <c r="N360" s="205"/>
      <c r="O360" s="205"/>
      <c r="P360" s="205"/>
      <c r="Q360" s="205"/>
      <c r="R360" s="205"/>
      <c r="S360" s="205"/>
      <c r="T360" s="206"/>
      <c r="AT360" s="207" t="s">
        <v>154</v>
      </c>
      <c r="AU360" s="207" t="s">
        <v>152</v>
      </c>
      <c r="AV360" s="13" t="s">
        <v>81</v>
      </c>
      <c r="AW360" s="13" t="s">
        <v>31</v>
      </c>
      <c r="AX360" s="13" t="s">
        <v>73</v>
      </c>
      <c r="AY360" s="207" t="s">
        <v>144</v>
      </c>
    </row>
    <row r="361" spans="1:65" s="14" customFormat="1" ht="11.25">
      <c r="B361" s="208"/>
      <c r="C361" s="209"/>
      <c r="D361" s="199" t="s">
        <v>154</v>
      </c>
      <c r="E361" s="210" t="s">
        <v>1</v>
      </c>
      <c r="F361" s="211" t="s">
        <v>442</v>
      </c>
      <c r="G361" s="209"/>
      <c r="H361" s="212">
        <v>3</v>
      </c>
      <c r="I361" s="213"/>
      <c r="J361" s="209"/>
      <c r="K361" s="209"/>
      <c r="L361" s="214"/>
      <c r="M361" s="215"/>
      <c r="N361" s="216"/>
      <c r="O361" s="216"/>
      <c r="P361" s="216"/>
      <c r="Q361" s="216"/>
      <c r="R361" s="216"/>
      <c r="S361" s="216"/>
      <c r="T361" s="217"/>
      <c r="AT361" s="218" t="s">
        <v>154</v>
      </c>
      <c r="AU361" s="218" t="s">
        <v>152</v>
      </c>
      <c r="AV361" s="14" t="s">
        <v>152</v>
      </c>
      <c r="AW361" s="14" t="s">
        <v>31</v>
      </c>
      <c r="AX361" s="14" t="s">
        <v>73</v>
      </c>
      <c r="AY361" s="218" t="s">
        <v>144</v>
      </c>
    </row>
    <row r="362" spans="1:65" s="15" customFormat="1" ht="11.25">
      <c r="B362" s="219"/>
      <c r="C362" s="220"/>
      <c r="D362" s="199" t="s">
        <v>154</v>
      </c>
      <c r="E362" s="221" t="s">
        <v>1</v>
      </c>
      <c r="F362" s="222" t="s">
        <v>159</v>
      </c>
      <c r="G362" s="220"/>
      <c r="H362" s="223">
        <v>11.2</v>
      </c>
      <c r="I362" s="224"/>
      <c r="J362" s="220"/>
      <c r="K362" s="220"/>
      <c r="L362" s="225"/>
      <c r="M362" s="226"/>
      <c r="N362" s="227"/>
      <c r="O362" s="227"/>
      <c r="P362" s="227"/>
      <c r="Q362" s="227"/>
      <c r="R362" s="227"/>
      <c r="S362" s="227"/>
      <c r="T362" s="228"/>
      <c r="AT362" s="229" t="s">
        <v>154</v>
      </c>
      <c r="AU362" s="229" t="s">
        <v>152</v>
      </c>
      <c r="AV362" s="15" t="s">
        <v>151</v>
      </c>
      <c r="AW362" s="15" t="s">
        <v>31</v>
      </c>
      <c r="AX362" s="15" t="s">
        <v>81</v>
      </c>
      <c r="AY362" s="229" t="s">
        <v>144</v>
      </c>
    </row>
    <row r="363" spans="1:65" s="2" customFormat="1" ht="16.5" customHeight="1">
      <c r="A363" s="34"/>
      <c r="B363" s="35"/>
      <c r="C363" s="230" t="s">
        <v>443</v>
      </c>
      <c r="D363" s="230" t="s">
        <v>166</v>
      </c>
      <c r="E363" s="231" t="s">
        <v>444</v>
      </c>
      <c r="F363" s="232" t="s">
        <v>445</v>
      </c>
      <c r="G363" s="233" t="s">
        <v>366</v>
      </c>
      <c r="H363" s="234">
        <v>11.76</v>
      </c>
      <c r="I363" s="235"/>
      <c r="J363" s="236">
        <f>ROUND(I363*H363,2)</f>
        <v>0</v>
      </c>
      <c r="K363" s="237"/>
      <c r="L363" s="238"/>
      <c r="M363" s="239" t="s">
        <v>1</v>
      </c>
      <c r="N363" s="240" t="s">
        <v>39</v>
      </c>
      <c r="O363" s="71"/>
      <c r="P363" s="193">
        <f>O363*H363</f>
        <v>0</v>
      </c>
      <c r="Q363" s="193">
        <v>3.0000000000000001E-5</v>
      </c>
      <c r="R363" s="193">
        <f>Q363*H363</f>
        <v>3.5280000000000001E-4</v>
      </c>
      <c r="S363" s="193">
        <v>0</v>
      </c>
      <c r="T363" s="194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5" t="s">
        <v>353</v>
      </c>
      <c r="AT363" s="195" t="s">
        <v>166</v>
      </c>
      <c r="AU363" s="195" t="s">
        <v>152</v>
      </c>
      <c r="AY363" s="17" t="s">
        <v>144</v>
      </c>
      <c r="BE363" s="196">
        <f>IF(N363="základní",J363,0)</f>
        <v>0</v>
      </c>
      <c r="BF363" s="196">
        <f>IF(N363="snížená",J363,0)</f>
        <v>0</v>
      </c>
      <c r="BG363" s="196">
        <f>IF(N363="zákl. přenesená",J363,0)</f>
        <v>0</v>
      </c>
      <c r="BH363" s="196">
        <f>IF(N363="sníž. přenesená",J363,0)</f>
        <v>0</v>
      </c>
      <c r="BI363" s="196">
        <f>IF(N363="nulová",J363,0)</f>
        <v>0</v>
      </c>
      <c r="BJ363" s="17" t="s">
        <v>152</v>
      </c>
      <c r="BK363" s="196">
        <f>ROUND(I363*H363,2)</f>
        <v>0</v>
      </c>
      <c r="BL363" s="17" t="s">
        <v>264</v>
      </c>
      <c r="BM363" s="195" t="s">
        <v>446</v>
      </c>
    </row>
    <row r="364" spans="1:65" s="14" customFormat="1" ht="11.25">
      <c r="B364" s="208"/>
      <c r="C364" s="209"/>
      <c r="D364" s="199" t="s">
        <v>154</v>
      </c>
      <c r="E364" s="209"/>
      <c r="F364" s="211" t="s">
        <v>447</v>
      </c>
      <c r="G364" s="209"/>
      <c r="H364" s="212">
        <v>11.76</v>
      </c>
      <c r="I364" s="213"/>
      <c r="J364" s="209"/>
      <c r="K364" s="209"/>
      <c r="L364" s="214"/>
      <c r="M364" s="215"/>
      <c r="N364" s="216"/>
      <c r="O364" s="216"/>
      <c r="P364" s="216"/>
      <c r="Q364" s="216"/>
      <c r="R364" s="216"/>
      <c r="S364" s="216"/>
      <c r="T364" s="217"/>
      <c r="AT364" s="218" t="s">
        <v>154</v>
      </c>
      <c r="AU364" s="218" t="s">
        <v>152</v>
      </c>
      <c r="AV364" s="14" t="s">
        <v>152</v>
      </c>
      <c r="AW364" s="14" t="s">
        <v>4</v>
      </c>
      <c r="AX364" s="14" t="s">
        <v>81</v>
      </c>
      <c r="AY364" s="218" t="s">
        <v>144</v>
      </c>
    </row>
    <row r="365" spans="1:65" s="2" customFormat="1" ht="24.2" customHeight="1">
      <c r="A365" s="34"/>
      <c r="B365" s="35"/>
      <c r="C365" s="183" t="s">
        <v>448</v>
      </c>
      <c r="D365" s="183" t="s">
        <v>147</v>
      </c>
      <c r="E365" s="184" t="s">
        <v>449</v>
      </c>
      <c r="F365" s="185" t="s">
        <v>450</v>
      </c>
      <c r="G365" s="186" t="s">
        <v>249</v>
      </c>
      <c r="H365" s="187">
        <v>4</v>
      </c>
      <c r="I365" s="188"/>
      <c r="J365" s="189">
        <f>ROUND(I365*H365,2)</f>
        <v>0</v>
      </c>
      <c r="K365" s="190"/>
      <c r="L365" s="39"/>
      <c r="M365" s="191" t="s">
        <v>1</v>
      </c>
      <c r="N365" s="192" t="s">
        <v>39</v>
      </c>
      <c r="O365" s="71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5" t="s">
        <v>264</v>
      </c>
      <c r="AT365" s="195" t="s">
        <v>147</v>
      </c>
      <c r="AU365" s="195" t="s">
        <v>152</v>
      </c>
      <c r="AY365" s="17" t="s">
        <v>144</v>
      </c>
      <c r="BE365" s="196">
        <f>IF(N365="základní",J365,0)</f>
        <v>0</v>
      </c>
      <c r="BF365" s="196">
        <f>IF(N365="snížená",J365,0)</f>
        <v>0</v>
      </c>
      <c r="BG365" s="196">
        <f>IF(N365="zákl. přenesená",J365,0)</f>
        <v>0</v>
      </c>
      <c r="BH365" s="196">
        <f>IF(N365="sníž. přenesená",J365,0)</f>
        <v>0</v>
      </c>
      <c r="BI365" s="196">
        <f>IF(N365="nulová",J365,0)</f>
        <v>0</v>
      </c>
      <c r="BJ365" s="17" t="s">
        <v>152</v>
      </c>
      <c r="BK365" s="196">
        <f>ROUND(I365*H365,2)</f>
        <v>0</v>
      </c>
      <c r="BL365" s="17" t="s">
        <v>264</v>
      </c>
      <c r="BM365" s="195" t="s">
        <v>451</v>
      </c>
    </row>
    <row r="366" spans="1:65" s="2" customFormat="1" ht="16.5" customHeight="1">
      <c r="A366" s="34"/>
      <c r="B366" s="35"/>
      <c r="C366" s="230" t="s">
        <v>452</v>
      </c>
      <c r="D366" s="230" t="s">
        <v>166</v>
      </c>
      <c r="E366" s="231" t="s">
        <v>453</v>
      </c>
      <c r="F366" s="232" t="s">
        <v>454</v>
      </c>
      <c r="G366" s="233" t="s">
        <v>249</v>
      </c>
      <c r="H366" s="234">
        <v>4</v>
      </c>
      <c r="I366" s="235"/>
      <c r="J366" s="236">
        <f>ROUND(I366*H366,2)</f>
        <v>0</v>
      </c>
      <c r="K366" s="237"/>
      <c r="L366" s="238"/>
      <c r="M366" s="239" t="s">
        <v>1</v>
      </c>
      <c r="N366" s="240" t="s">
        <v>39</v>
      </c>
      <c r="O366" s="71"/>
      <c r="P366" s="193">
        <f>O366*H366</f>
        <v>0</v>
      </c>
      <c r="Q366" s="193">
        <v>4.0000000000000003E-5</v>
      </c>
      <c r="R366" s="193">
        <f>Q366*H366</f>
        <v>1.6000000000000001E-4</v>
      </c>
      <c r="S366" s="193">
        <v>0</v>
      </c>
      <c r="T366" s="194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5" t="s">
        <v>353</v>
      </c>
      <c r="AT366" s="195" t="s">
        <v>166</v>
      </c>
      <c r="AU366" s="195" t="s">
        <v>152</v>
      </c>
      <c r="AY366" s="17" t="s">
        <v>144</v>
      </c>
      <c r="BE366" s="196">
        <f>IF(N366="základní",J366,0)</f>
        <v>0</v>
      </c>
      <c r="BF366" s="196">
        <f>IF(N366="snížená",J366,0)</f>
        <v>0</v>
      </c>
      <c r="BG366" s="196">
        <f>IF(N366="zákl. přenesená",J366,0)</f>
        <v>0</v>
      </c>
      <c r="BH366" s="196">
        <f>IF(N366="sníž. přenesená",J366,0)</f>
        <v>0</v>
      </c>
      <c r="BI366" s="196">
        <f>IF(N366="nulová",J366,0)</f>
        <v>0</v>
      </c>
      <c r="BJ366" s="17" t="s">
        <v>152</v>
      </c>
      <c r="BK366" s="196">
        <f>ROUND(I366*H366,2)</f>
        <v>0</v>
      </c>
      <c r="BL366" s="17" t="s">
        <v>264</v>
      </c>
      <c r="BM366" s="195" t="s">
        <v>455</v>
      </c>
    </row>
    <row r="367" spans="1:65" s="2" customFormat="1" ht="16.5" customHeight="1">
      <c r="A367" s="34"/>
      <c r="B367" s="35"/>
      <c r="C367" s="230" t="s">
        <v>456</v>
      </c>
      <c r="D367" s="230" t="s">
        <v>166</v>
      </c>
      <c r="E367" s="231" t="s">
        <v>457</v>
      </c>
      <c r="F367" s="232" t="s">
        <v>458</v>
      </c>
      <c r="G367" s="233" t="s">
        <v>249</v>
      </c>
      <c r="H367" s="234">
        <v>1</v>
      </c>
      <c r="I367" s="235"/>
      <c r="J367" s="236">
        <f>ROUND(I367*H367,2)</f>
        <v>0</v>
      </c>
      <c r="K367" s="237"/>
      <c r="L367" s="238"/>
      <c r="M367" s="239" t="s">
        <v>1</v>
      </c>
      <c r="N367" s="240" t="s">
        <v>39</v>
      </c>
      <c r="O367" s="71"/>
      <c r="P367" s="193">
        <f>O367*H367</f>
        <v>0</v>
      </c>
      <c r="Q367" s="193">
        <v>3.0000000000000001E-5</v>
      </c>
      <c r="R367" s="193">
        <f>Q367*H367</f>
        <v>3.0000000000000001E-5</v>
      </c>
      <c r="S367" s="193">
        <v>0</v>
      </c>
      <c r="T367" s="19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5" t="s">
        <v>353</v>
      </c>
      <c r="AT367" s="195" t="s">
        <v>166</v>
      </c>
      <c r="AU367" s="195" t="s">
        <v>152</v>
      </c>
      <c r="AY367" s="17" t="s">
        <v>144</v>
      </c>
      <c r="BE367" s="196">
        <f>IF(N367="základní",J367,0)</f>
        <v>0</v>
      </c>
      <c r="BF367" s="196">
        <f>IF(N367="snížená",J367,0)</f>
        <v>0</v>
      </c>
      <c r="BG367" s="196">
        <f>IF(N367="zákl. přenesená",J367,0)</f>
        <v>0</v>
      </c>
      <c r="BH367" s="196">
        <f>IF(N367="sníž. přenesená",J367,0)</f>
        <v>0</v>
      </c>
      <c r="BI367" s="196">
        <f>IF(N367="nulová",J367,0)</f>
        <v>0</v>
      </c>
      <c r="BJ367" s="17" t="s">
        <v>152</v>
      </c>
      <c r="BK367" s="196">
        <f>ROUND(I367*H367,2)</f>
        <v>0</v>
      </c>
      <c r="BL367" s="17" t="s">
        <v>264</v>
      </c>
      <c r="BM367" s="195" t="s">
        <v>459</v>
      </c>
    </row>
    <row r="368" spans="1:65" s="2" customFormat="1" ht="33" customHeight="1">
      <c r="A368" s="34"/>
      <c r="B368" s="35"/>
      <c r="C368" s="183" t="s">
        <v>460</v>
      </c>
      <c r="D368" s="183" t="s">
        <v>147</v>
      </c>
      <c r="E368" s="184" t="s">
        <v>461</v>
      </c>
      <c r="F368" s="185" t="s">
        <v>462</v>
      </c>
      <c r="G368" s="186" t="s">
        <v>150</v>
      </c>
      <c r="H368" s="187">
        <v>4.1630000000000003</v>
      </c>
      <c r="I368" s="188"/>
      <c r="J368" s="189">
        <f>ROUND(I368*H368,2)</f>
        <v>0</v>
      </c>
      <c r="K368" s="190"/>
      <c r="L368" s="39"/>
      <c r="M368" s="191" t="s">
        <v>1</v>
      </c>
      <c r="N368" s="192" t="s">
        <v>39</v>
      </c>
      <c r="O368" s="71"/>
      <c r="P368" s="193">
        <f>O368*H368</f>
        <v>0</v>
      </c>
      <c r="Q368" s="193">
        <v>4.4999999999999997E-3</v>
      </c>
      <c r="R368" s="193">
        <f>Q368*H368</f>
        <v>1.87335E-2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264</v>
      </c>
      <c r="AT368" s="195" t="s">
        <v>147</v>
      </c>
      <c r="AU368" s="195" t="s">
        <v>152</v>
      </c>
      <c r="AY368" s="17" t="s">
        <v>144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152</v>
      </c>
      <c r="BK368" s="196">
        <f>ROUND(I368*H368,2)</f>
        <v>0</v>
      </c>
      <c r="BL368" s="17" t="s">
        <v>264</v>
      </c>
      <c r="BM368" s="195" t="s">
        <v>463</v>
      </c>
    </row>
    <row r="369" spans="1:65" s="13" customFormat="1" ht="11.25">
      <c r="B369" s="197"/>
      <c r="C369" s="198"/>
      <c r="D369" s="199" t="s">
        <v>154</v>
      </c>
      <c r="E369" s="200" t="s">
        <v>1</v>
      </c>
      <c r="F369" s="201" t="s">
        <v>185</v>
      </c>
      <c r="G369" s="198"/>
      <c r="H369" s="200" t="s">
        <v>1</v>
      </c>
      <c r="I369" s="202"/>
      <c r="J369" s="198"/>
      <c r="K369" s="198"/>
      <c r="L369" s="203"/>
      <c r="M369" s="204"/>
      <c r="N369" s="205"/>
      <c r="O369" s="205"/>
      <c r="P369" s="205"/>
      <c r="Q369" s="205"/>
      <c r="R369" s="205"/>
      <c r="S369" s="205"/>
      <c r="T369" s="206"/>
      <c r="AT369" s="207" t="s">
        <v>154</v>
      </c>
      <c r="AU369" s="207" t="s">
        <v>152</v>
      </c>
      <c r="AV369" s="13" t="s">
        <v>81</v>
      </c>
      <c r="AW369" s="13" t="s">
        <v>31</v>
      </c>
      <c r="AX369" s="13" t="s">
        <v>73</v>
      </c>
      <c r="AY369" s="207" t="s">
        <v>144</v>
      </c>
    </row>
    <row r="370" spans="1:65" s="14" customFormat="1" ht="11.25">
      <c r="B370" s="208"/>
      <c r="C370" s="209"/>
      <c r="D370" s="199" t="s">
        <v>154</v>
      </c>
      <c r="E370" s="210" t="s">
        <v>1</v>
      </c>
      <c r="F370" s="211" t="s">
        <v>464</v>
      </c>
      <c r="G370" s="209"/>
      <c r="H370" s="212">
        <v>4.1625000000000005</v>
      </c>
      <c r="I370" s="213"/>
      <c r="J370" s="209"/>
      <c r="K370" s="209"/>
      <c r="L370" s="214"/>
      <c r="M370" s="215"/>
      <c r="N370" s="216"/>
      <c r="O370" s="216"/>
      <c r="P370" s="216"/>
      <c r="Q370" s="216"/>
      <c r="R370" s="216"/>
      <c r="S370" s="216"/>
      <c r="T370" s="217"/>
      <c r="AT370" s="218" t="s">
        <v>154</v>
      </c>
      <c r="AU370" s="218" t="s">
        <v>152</v>
      </c>
      <c r="AV370" s="14" t="s">
        <v>152</v>
      </c>
      <c r="AW370" s="14" t="s">
        <v>31</v>
      </c>
      <c r="AX370" s="14" t="s">
        <v>81</v>
      </c>
      <c r="AY370" s="218" t="s">
        <v>144</v>
      </c>
    </row>
    <row r="371" spans="1:65" s="2" customFormat="1" ht="24.2" customHeight="1">
      <c r="A371" s="34"/>
      <c r="B371" s="35"/>
      <c r="C371" s="183" t="s">
        <v>465</v>
      </c>
      <c r="D371" s="183" t="s">
        <v>147</v>
      </c>
      <c r="E371" s="184" t="s">
        <v>466</v>
      </c>
      <c r="F371" s="185" t="s">
        <v>467</v>
      </c>
      <c r="G371" s="186" t="s">
        <v>150</v>
      </c>
      <c r="H371" s="187">
        <v>0.82</v>
      </c>
      <c r="I371" s="188"/>
      <c r="J371" s="189">
        <f>ROUND(I371*H371,2)</f>
        <v>0</v>
      </c>
      <c r="K371" s="190"/>
      <c r="L371" s="39"/>
      <c r="M371" s="191" t="s">
        <v>1</v>
      </c>
      <c r="N371" s="192" t="s">
        <v>39</v>
      </c>
      <c r="O371" s="71"/>
      <c r="P371" s="193">
        <f>O371*H371</f>
        <v>0</v>
      </c>
      <c r="Q371" s="193">
        <v>4.4999999999999997E-3</v>
      </c>
      <c r="R371" s="193">
        <f>Q371*H371</f>
        <v>3.6899999999999997E-3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264</v>
      </c>
      <c r="AT371" s="195" t="s">
        <v>147</v>
      </c>
      <c r="AU371" s="195" t="s">
        <v>152</v>
      </c>
      <c r="AY371" s="17" t="s">
        <v>144</v>
      </c>
      <c r="BE371" s="196">
        <f>IF(N371="základní",J371,0)</f>
        <v>0</v>
      </c>
      <c r="BF371" s="196">
        <f>IF(N371="snížená",J371,0)</f>
        <v>0</v>
      </c>
      <c r="BG371" s="196">
        <f>IF(N371="zákl. přenesená",J371,0)</f>
        <v>0</v>
      </c>
      <c r="BH371" s="196">
        <f>IF(N371="sníž. přenesená",J371,0)</f>
        <v>0</v>
      </c>
      <c r="BI371" s="196">
        <f>IF(N371="nulová",J371,0)</f>
        <v>0</v>
      </c>
      <c r="BJ371" s="17" t="s">
        <v>152</v>
      </c>
      <c r="BK371" s="196">
        <f>ROUND(I371*H371,2)</f>
        <v>0</v>
      </c>
      <c r="BL371" s="17" t="s">
        <v>264</v>
      </c>
      <c r="BM371" s="195" t="s">
        <v>468</v>
      </c>
    </row>
    <row r="372" spans="1:65" s="13" customFormat="1" ht="11.25">
      <c r="B372" s="197"/>
      <c r="C372" s="198"/>
      <c r="D372" s="199" t="s">
        <v>154</v>
      </c>
      <c r="E372" s="200" t="s">
        <v>1</v>
      </c>
      <c r="F372" s="201" t="s">
        <v>185</v>
      </c>
      <c r="G372" s="198"/>
      <c r="H372" s="200" t="s">
        <v>1</v>
      </c>
      <c r="I372" s="202"/>
      <c r="J372" s="198"/>
      <c r="K372" s="198"/>
      <c r="L372" s="203"/>
      <c r="M372" s="204"/>
      <c r="N372" s="205"/>
      <c r="O372" s="205"/>
      <c r="P372" s="205"/>
      <c r="Q372" s="205"/>
      <c r="R372" s="205"/>
      <c r="S372" s="205"/>
      <c r="T372" s="206"/>
      <c r="AT372" s="207" t="s">
        <v>154</v>
      </c>
      <c r="AU372" s="207" t="s">
        <v>152</v>
      </c>
      <c r="AV372" s="13" t="s">
        <v>81</v>
      </c>
      <c r="AW372" s="13" t="s">
        <v>31</v>
      </c>
      <c r="AX372" s="13" t="s">
        <v>73</v>
      </c>
      <c r="AY372" s="207" t="s">
        <v>144</v>
      </c>
    </row>
    <row r="373" spans="1:65" s="13" customFormat="1" ht="11.25">
      <c r="B373" s="197"/>
      <c r="C373" s="198"/>
      <c r="D373" s="199" t="s">
        <v>154</v>
      </c>
      <c r="E373" s="200" t="s">
        <v>1</v>
      </c>
      <c r="F373" s="201" t="s">
        <v>469</v>
      </c>
      <c r="G373" s="198"/>
      <c r="H373" s="200" t="s">
        <v>1</v>
      </c>
      <c r="I373" s="202"/>
      <c r="J373" s="198"/>
      <c r="K373" s="198"/>
      <c r="L373" s="203"/>
      <c r="M373" s="204"/>
      <c r="N373" s="205"/>
      <c r="O373" s="205"/>
      <c r="P373" s="205"/>
      <c r="Q373" s="205"/>
      <c r="R373" s="205"/>
      <c r="S373" s="205"/>
      <c r="T373" s="206"/>
      <c r="AT373" s="207" t="s">
        <v>154</v>
      </c>
      <c r="AU373" s="207" t="s">
        <v>152</v>
      </c>
      <c r="AV373" s="13" t="s">
        <v>81</v>
      </c>
      <c r="AW373" s="13" t="s">
        <v>31</v>
      </c>
      <c r="AX373" s="13" t="s">
        <v>73</v>
      </c>
      <c r="AY373" s="207" t="s">
        <v>144</v>
      </c>
    </row>
    <row r="374" spans="1:65" s="14" customFormat="1" ht="11.25">
      <c r="B374" s="208"/>
      <c r="C374" s="209"/>
      <c r="D374" s="199" t="s">
        <v>154</v>
      </c>
      <c r="E374" s="210" t="s">
        <v>1</v>
      </c>
      <c r="F374" s="211" t="s">
        <v>470</v>
      </c>
      <c r="G374" s="209"/>
      <c r="H374" s="212">
        <v>0.82</v>
      </c>
      <c r="I374" s="213"/>
      <c r="J374" s="209"/>
      <c r="K374" s="209"/>
      <c r="L374" s="214"/>
      <c r="M374" s="215"/>
      <c r="N374" s="216"/>
      <c r="O374" s="216"/>
      <c r="P374" s="216"/>
      <c r="Q374" s="216"/>
      <c r="R374" s="216"/>
      <c r="S374" s="216"/>
      <c r="T374" s="217"/>
      <c r="AT374" s="218" t="s">
        <v>154</v>
      </c>
      <c r="AU374" s="218" t="s">
        <v>152</v>
      </c>
      <c r="AV374" s="14" t="s">
        <v>152</v>
      </c>
      <c r="AW374" s="14" t="s">
        <v>31</v>
      </c>
      <c r="AX374" s="14" t="s">
        <v>81</v>
      </c>
      <c r="AY374" s="218" t="s">
        <v>144</v>
      </c>
    </row>
    <row r="375" spans="1:65" s="2" customFormat="1" ht="24.2" customHeight="1">
      <c r="A375" s="34"/>
      <c r="B375" s="35"/>
      <c r="C375" s="183" t="s">
        <v>471</v>
      </c>
      <c r="D375" s="183" t="s">
        <v>147</v>
      </c>
      <c r="E375" s="184" t="s">
        <v>472</v>
      </c>
      <c r="F375" s="185" t="s">
        <v>473</v>
      </c>
      <c r="G375" s="186" t="s">
        <v>162</v>
      </c>
      <c r="H375" s="187">
        <v>2.3E-2</v>
      </c>
      <c r="I375" s="188"/>
      <c r="J375" s="189">
        <f>ROUND(I375*H375,2)</f>
        <v>0</v>
      </c>
      <c r="K375" s="190"/>
      <c r="L375" s="39"/>
      <c r="M375" s="191" t="s">
        <v>1</v>
      </c>
      <c r="N375" s="192" t="s">
        <v>39</v>
      </c>
      <c r="O375" s="71"/>
      <c r="P375" s="193">
        <f>O375*H375</f>
        <v>0</v>
      </c>
      <c r="Q375" s="193">
        <v>0</v>
      </c>
      <c r="R375" s="193">
        <f>Q375*H375</f>
        <v>0</v>
      </c>
      <c r="S375" s="193">
        <v>0</v>
      </c>
      <c r="T375" s="194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5" t="s">
        <v>264</v>
      </c>
      <c r="AT375" s="195" t="s">
        <v>147</v>
      </c>
      <c r="AU375" s="195" t="s">
        <v>152</v>
      </c>
      <c r="AY375" s="17" t="s">
        <v>144</v>
      </c>
      <c r="BE375" s="196">
        <f>IF(N375="základní",J375,0)</f>
        <v>0</v>
      </c>
      <c r="BF375" s="196">
        <f>IF(N375="snížená",J375,0)</f>
        <v>0</v>
      </c>
      <c r="BG375" s="196">
        <f>IF(N375="zákl. přenesená",J375,0)</f>
        <v>0</v>
      </c>
      <c r="BH375" s="196">
        <f>IF(N375="sníž. přenesená",J375,0)</f>
        <v>0</v>
      </c>
      <c r="BI375" s="196">
        <f>IF(N375="nulová",J375,0)</f>
        <v>0</v>
      </c>
      <c r="BJ375" s="17" t="s">
        <v>152</v>
      </c>
      <c r="BK375" s="196">
        <f>ROUND(I375*H375,2)</f>
        <v>0</v>
      </c>
      <c r="BL375" s="17" t="s">
        <v>264</v>
      </c>
      <c r="BM375" s="195" t="s">
        <v>474</v>
      </c>
    </row>
    <row r="376" spans="1:65" s="2" customFormat="1" ht="24.2" customHeight="1">
      <c r="A376" s="34"/>
      <c r="B376" s="35"/>
      <c r="C376" s="183" t="s">
        <v>475</v>
      </c>
      <c r="D376" s="183" t="s">
        <v>147</v>
      </c>
      <c r="E376" s="184" t="s">
        <v>476</v>
      </c>
      <c r="F376" s="185" t="s">
        <v>477</v>
      </c>
      <c r="G376" s="186" t="s">
        <v>162</v>
      </c>
      <c r="H376" s="187">
        <v>2.3E-2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39</v>
      </c>
      <c r="O376" s="71"/>
      <c r="P376" s="193">
        <f>O376*H376</f>
        <v>0</v>
      </c>
      <c r="Q376" s="193">
        <v>0</v>
      </c>
      <c r="R376" s="193">
        <f>Q376*H376</f>
        <v>0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264</v>
      </c>
      <c r="AT376" s="195" t="s">
        <v>147</v>
      </c>
      <c r="AU376" s="195" t="s">
        <v>152</v>
      </c>
      <c r="AY376" s="17" t="s">
        <v>144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152</v>
      </c>
      <c r="BK376" s="196">
        <f>ROUND(I376*H376,2)</f>
        <v>0</v>
      </c>
      <c r="BL376" s="17" t="s">
        <v>264</v>
      </c>
      <c r="BM376" s="195" t="s">
        <v>478</v>
      </c>
    </row>
    <row r="377" spans="1:65" s="12" customFormat="1" ht="22.9" customHeight="1">
      <c r="B377" s="167"/>
      <c r="C377" s="168"/>
      <c r="D377" s="169" t="s">
        <v>72</v>
      </c>
      <c r="E377" s="181" t="s">
        <v>479</v>
      </c>
      <c r="F377" s="181" t="s">
        <v>480</v>
      </c>
      <c r="G377" s="168"/>
      <c r="H377" s="168"/>
      <c r="I377" s="171"/>
      <c r="J377" s="182">
        <f>BK377</f>
        <v>0</v>
      </c>
      <c r="K377" s="168"/>
      <c r="L377" s="173"/>
      <c r="M377" s="174"/>
      <c r="N377" s="175"/>
      <c r="O377" s="175"/>
      <c r="P377" s="176">
        <f>SUM(P378:P435)</f>
        <v>0</v>
      </c>
      <c r="Q377" s="175"/>
      <c r="R377" s="176">
        <f>SUM(R378:R435)</f>
        <v>1.022E-2</v>
      </c>
      <c r="S377" s="175"/>
      <c r="T377" s="177">
        <f>SUM(T378:T435)</f>
        <v>1.5509999999999999E-2</v>
      </c>
      <c r="AR377" s="178" t="s">
        <v>152</v>
      </c>
      <c r="AT377" s="179" t="s">
        <v>72</v>
      </c>
      <c r="AU377" s="179" t="s">
        <v>81</v>
      </c>
      <c r="AY377" s="178" t="s">
        <v>144</v>
      </c>
      <c r="BK377" s="180">
        <f>SUM(BK378:BK435)</f>
        <v>0</v>
      </c>
    </row>
    <row r="378" spans="1:65" s="2" customFormat="1" ht="16.5" customHeight="1">
      <c r="A378" s="34"/>
      <c r="B378" s="35"/>
      <c r="C378" s="183" t="s">
        <v>481</v>
      </c>
      <c r="D378" s="183" t="s">
        <v>147</v>
      </c>
      <c r="E378" s="184" t="s">
        <v>482</v>
      </c>
      <c r="F378" s="185" t="s">
        <v>483</v>
      </c>
      <c r="G378" s="186" t="s">
        <v>249</v>
      </c>
      <c r="H378" s="187">
        <v>4</v>
      </c>
      <c r="I378" s="188"/>
      <c r="J378" s="189">
        <f>ROUND(I378*H378,2)</f>
        <v>0</v>
      </c>
      <c r="K378" s="190"/>
      <c r="L378" s="39"/>
      <c r="M378" s="191" t="s">
        <v>1</v>
      </c>
      <c r="N378" s="192" t="s">
        <v>39</v>
      </c>
      <c r="O378" s="71"/>
      <c r="P378" s="193">
        <f>O378*H378</f>
        <v>0</v>
      </c>
      <c r="Q378" s="193">
        <v>0</v>
      </c>
      <c r="R378" s="193">
        <f>Q378*H378</f>
        <v>0</v>
      </c>
      <c r="S378" s="193">
        <v>0</v>
      </c>
      <c r="T378" s="19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5" t="s">
        <v>264</v>
      </c>
      <c r="AT378" s="195" t="s">
        <v>147</v>
      </c>
      <c r="AU378" s="195" t="s">
        <v>152</v>
      </c>
      <c r="AY378" s="17" t="s">
        <v>144</v>
      </c>
      <c r="BE378" s="196">
        <f>IF(N378="základní",J378,0)</f>
        <v>0</v>
      </c>
      <c r="BF378" s="196">
        <f>IF(N378="snížená",J378,0)</f>
        <v>0</v>
      </c>
      <c r="BG378" s="196">
        <f>IF(N378="zákl. přenesená",J378,0)</f>
        <v>0</v>
      </c>
      <c r="BH378" s="196">
        <f>IF(N378="sníž. přenesená",J378,0)</f>
        <v>0</v>
      </c>
      <c r="BI378" s="196">
        <f>IF(N378="nulová",J378,0)</f>
        <v>0</v>
      </c>
      <c r="BJ378" s="17" t="s">
        <v>152</v>
      </c>
      <c r="BK378" s="196">
        <f>ROUND(I378*H378,2)</f>
        <v>0</v>
      </c>
      <c r="BL378" s="17" t="s">
        <v>264</v>
      </c>
      <c r="BM378" s="195" t="s">
        <v>484</v>
      </c>
    </row>
    <row r="379" spans="1:65" s="13" customFormat="1" ht="11.25">
      <c r="B379" s="197"/>
      <c r="C379" s="198"/>
      <c r="D379" s="199" t="s">
        <v>154</v>
      </c>
      <c r="E379" s="200" t="s">
        <v>1</v>
      </c>
      <c r="F379" s="201" t="s">
        <v>485</v>
      </c>
      <c r="G379" s="198"/>
      <c r="H379" s="200" t="s">
        <v>1</v>
      </c>
      <c r="I379" s="202"/>
      <c r="J379" s="198"/>
      <c r="K379" s="198"/>
      <c r="L379" s="203"/>
      <c r="M379" s="204"/>
      <c r="N379" s="205"/>
      <c r="O379" s="205"/>
      <c r="P379" s="205"/>
      <c r="Q379" s="205"/>
      <c r="R379" s="205"/>
      <c r="S379" s="205"/>
      <c r="T379" s="206"/>
      <c r="AT379" s="207" t="s">
        <v>154</v>
      </c>
      <c r="AU379" s="207" t="s">
        <v>152</v>
      </c>
      <c r="AV379" s="13" t="s">
        <v>81</v>
      </c>
      <c r="AW379" s="13" t="s">
        <v>31</v>
      </c>
      <c r="AX379" s="13" t="s">
        <v>73</v>
      </c>
      <c r="AY379" s="207" t="s">
        <v>144</v>
      </c>
    </row>
    <row r="380" spans="1:65" s="14" customFormat="1" ht="11.25">
      <c r="B380" s="208"/>
      <c r="C380" s="209"/>
      <c r="D380" s="199" t="s">
        <v>154</v>
      </c>
      <c r="E380" s="210" t="s">
        <v>1</v>
      </c>
      <c r="F380" s="211" t="s">
        <v>152</v>
      </c>
      <c r="G380" s="209"/>
      <c r="H380" s="212">
        <v>2</v>
      </c>
      <c r="I380" s="213"/>
      <c r="J380" s="209"/>
      <c r="K380" s="209"/>
      <c r="L380" s="214"/>
      <c r="M380" s="215"/>
      <c r="N380" s="216"/>
      <c r="O380" s="216"/>
      <c r="P380" s="216"/>
      <c r="Q380" s="216"/>
      <c r="R380" s="216"/>
      <c r="S380" s="216"/>
      <c r="T380" s="217"/>
      <c r="AT380" s="218" t="s">
        <v>154</v>
      </c>
      <c r="AU380" s="218" t="s">
        <v>152</v>
      </c>
      <c r="AV380" s="14" t="s">
        <v>152</v>
      </c>
      <c r="AW380" s="14" t="s">
        <v>31</v>
      </c>
      <c r="AX380" s="14" t="s">
        <v>73</v>
      </c>
      <c r="AY380" s="218" t="s">
        <v>144</v>
      </c>
    </row>
    <row r="381" spans="1:65" s="13" customFormat="1" ht="11.25">
      <c r="B381" s="197"/>
      <c r="C381" s="198"/>
      <c r="D381" s="199" t="s">
        <v>154</v>
      </c>
      <c r="E381" s="200" t="s">
        <v>1</v>
      </c>
      <c r="F381" s="201" t="s">
        <v>185</v>
      </c>
      <c r="G381" s="198"/>
      <c r="H381" s="200" t="s">
        <v>1</v>
      </c>
      <c r="I381" s="202"/>
      <c r="J381" s="198"/>
      <c r="K381" s="198"/>
      <c r="L381" s="203"/>
      <c r="M381" s="204"/>
      <c r="N381" s="205"/>
      <c r="O381" s="205"/>
      <c r="P381" s="205"/>
      <c r="Q381" s="205"/>
      <c r="R381" s="205"/>
      <c r="S381" s="205"/>
      <c r="T381" s="206"/>
      <c r="AT381" s="207" t="s">
        <v>154</v>
      </c>
      <c r="AU381" s="207" t="s">
        <v>152</v>
      </c>
      <c r="AV381" s="13" t="s">
        <v>81</v>
      </c>
      <c r="AW381" s="13" t="s">
        <v>31</v>
      </c>
      <c r="AX381" s="13" t="s">
        <v>73</v>
      </c>
      <c r="AY381" s="207" t="s">
        <v>144</v>
      </c>
    </row>
    <row r="382" spans="1:65" s="14" customFormat="1" ht="11.25">
      <c r="B382" s="208"/>
      <c r="C382" s="209"/>
      <c r="D382" s="199" t="s">
        <v>154</v>
      </c>
      <c r="E382" s="210" t="s">
        <v>1</v>
      </c>
      <c r="F382" s="211" t="s">
        <v>152</v>
      </c>
      <c r="G382" s="209"/>
      <c r="H382" s="212">
        <v>2</v>
      </c>
      <c r="I382" s="213"/>
      <c r="J382" s="209"/>
      <c r="K382" s="209"/>
      <c r="L382" s="214"/>
      <c r="M382" s="215"/>
      <c r="N382" s="216"/>
      <c r="O382" s="216"/>
      <c r="P382" s="216"/>
      <c r="Q382" s="216"/>
      <c r="R382" s="216"/>
      <c r="S382" s="216"/>
      <c r="T382" s="217"/>
      <c r="AT382" s="218" t="s">
        <v>154</v>
      </c>
      <c r="AU382" s="218" t="s">
        <v>152</v>
      </c>
      <c r="AV382" s="14" t="s">
        <v>152</v>
      </c>
      <c r="AW382" s="14" t="s">
        <v>31</v>
      </c>
      <c r="AX382" s="14" t="s">
        <v>73</v>
      </c>
      <c r="AY382" s="218" t="s">
        <v>144</v>
      </c>
    </row>
    <row r="383" spans="1:65" s="15" customFormat="1" ht="11.25">
      <c r="B383" s="219"/>
      <c r="C383" s="220"/>
      <c r="D383" s="199" t="s">
        <v>154</v>
      </c>
      <c r="E383" s="221" t="s">
        <v>1</v>
      </c>
      <c r="F383" s="222" t="s">
        <v>159</v>
      </c>
      <c r="G383" s="220"/>
      <c r="H383" s="223">
        <v>4</v>
      </c>
      <c r="I383" s="224"/>
      <c r="J383" s="220"/>
      <c r="K383" s="220"/>
      <c r="L383" s="225"/>
      <c r="M383" s="226"/>
      <c r="N383" s="227"/>
      <c r="O383" s="227"/>
      <c r="P383" s="227"/>
      <c r="Q383" s="227"/>
      <c r="R383" s="227"/>
      <c r="S383" s="227"/>
      <c r="T383" s="228"/>
      <c r="AT383" s="229" t="s">
        <v>154</v>
      </c>
      <c r="AU383" s="229" t="s">
        <v>152</v>
      </c>
      <c r="AV383" s="15" t="s">
        <v>151</v>
      </c>
      <c r="AW383" s="15" t="s">
        <v>31</v>
      </c>
      <c r="AX383" s="15" t="s">
        <v>81</v>
      </c>
      <c r="AY383" s="229" t="s">
        <v>144</v>
      </c>
    </row>
    <row r="384" spans="1:65" s="2" customFormat="1" ht="16.5" customHeight="1">
      <c r="A384" s="34"/>
      <c r="B384" s="35"/>
      <c r="C384" s="183" t="s">
        <v>486</v>
      </c>
      <c r="D384" s="183" t="s">
        <v>147</v>
      </c>
      <c r="E384" s="184" t="s">
        <v>487</v>
      </c>
      <c r="F384" s="185" t="s">
        <v>488</v>
      </c>
      <c r="G384" s="186" t="s">
        <v>249</v>
      </c>
      <c r="H384" s="187">
        <v>1</v>
      </c>
      <c r="I384" s="188"/>
      <c r="J384" s="189">
        <f>ROUND(I384*H384,2)</f>
        <v>0</v>
      </c>
      <c r="K384" s="190"/>
      <c r="L384" s="39"/>
      <c r="M384" s="191" t="s">
        <v>1</v>
      </c>
      <c r="N384" s="192" t="s">
        <v>39</v>
      </c>
      <c r="O384" s="71"/>
      <c r="P384" s="193">
        <f>O384*H384</f>
        <v>0</v>
      </c>
      <c r="Q384" s="193">
        <v>0</v>
      </c>
      <c r="R384" s="193">
        <f>Q384*H384</f>
        <v>0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264</v>
      </c>
      <c r="AT384" s="195" t="s">
        <v>147</v>
      </c>
      <c r="AU384" s="195" t="s">
        <v>152</v>
      </c>
      <c r="AY384" s="17" t="s">
        <v>144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7" t="s">
        <v>152</v>
      </c>
      <c r="BK384" s="196">
        <f>ROUND(I384*H384,2)</f>
        <v>0</v>
      </c>
      <c r="BL384" s="17" t="s">
        <v>264</v>
      </c>
      <c r="BM384" s="195" t="s">
        <v>489</v>
      </c>
    </row>
    <row r="385" spans="1:65" s="13" customFormat="1" ht="11.25">
      <c r="B385" s="197"/>
      <c r="C385" s="198"/>
      <c r="D385" s="199" t="s">
        <v>154</v>
      </c>
      <c r="E385" s="200" t="s">
        <v>1</v>
      </c>
      <c r="F385" s="201" t="s">
        <v>192</v>
      </c>
      <c r="G385" s="198"/>
      <c r="H385" s="200" t="s">
        <v>1</v>
      </c>
      <c r="I385" s="202"/>
      <c r="J385" s="198"/>
      <c r="K385" s="198"/>
      <c r="L385" s="203"/>
      <c r="M385" s="204"/>
      <c r="N385" s="205"/>
      <c r="O385" s="205"/>
      <c r="P385" s="205"/>
      <c r="Q385" s="205"/>
      <c r="R385" s="205"/>
      <c r="S385" s="205"/>
      <c r="T385" s="206"/>
      <c r="AT385" s="207" t="s">
        <v>154</v>
      </c>
      <c r="AU385" s="207" t="s">
        <v>152</v>
      </c>
      <c r="AV385" s="13" t="s">
        <v>81</v>
      </c>
      <c r="AW385" s="13" t="s">
        <v>31</v>
      </c>
      <c r="AX385" s="13" t="s">
        <v>73</v>
      </c>
      <c r="AY385" s="207" t="s">
        <v>144</v>
      </c>
    </row>
    <row r="386" spans="1:65" s="14" customFormat="1" ht="11.25">
      <c r="B386" s="208"/>
      <c r="C386" s="209"/>
      <c r="D386" s="199" t="s">
        <v>154</v>
      </c>
      <c r="E386" s="210" t="s">
        <v>1</v>
      </c>
      <c r="F386" s="211" t="s">
        <v>81</v>
      </c>
      <c r="G386" s="209"/>
      <c r="H386" s="212">
        <v>1</v>
      </c>
      <c r="I386" s="213"/>
      <c r="J386" s="209"/>
      <c r="K386" s="209"/>
      <c r="L386" s="214"/>
      <c r="M386" s="215"/>
      <c r="N386" s="216"/>
      <c r="O386" s="216"/>
      <c r="P386" s="216"/>
      <c r="Q386" s="216"/>
      <c r="R386" s="216"/>
      <c r="S386" s="216"/>
      <c r="T386" s="217"/>
      <c r="AT386" s="218" t="s">
        <v>154</v>
      </c>
      <c r="AU386" s="218" t="s">
        <v>152</v>
      </c>
      <c r="AV386" s="14" t="s">
        <v>152</v>
      </c>
      <c r="AW386" s="14" t="s">
        <v>31</v>
      </c>
      <c r="AX386" s="14" t="s">
        <v>81</v>
      </c>
      <c r="AY386" s="218" t="s">
        <v>144</v>
      </c>
    </row>
    <row r="387" spans="1:65" s="2" customFormat="1" ht="16.5" customHeight="1">
      <c r="A387" s="34"/>
      <c r="B387" s="35"/>
      <c r="C387" s="183" t="s">
        <v>490</v>
      </c>
      <c r="D387" s="183" t="s">
        <v>147</v>
      </c>
      <c r="E387" s="184" t="s">
        <v>491</v>
      </c>
      <c r="F387" s="185" t="s">
        <v>492</v>
      </c>
      <c r="G387" s="186" t="s">
        <v>366</v>
      </c>
      <c r="H387" s="187">
        <v>5.5</v>
      </c>
      <c r="I387" s="188"/>
      <c r="J387" s="189">
        <f>ROUND(I387*H387,2)</f>
        <v>0</v>
      </c>
      <c r="K387" s="190"/>
      <c r="L387" s="39"/>
      <c r="M387" s="191" t="s">
        <v>1</v>
      </c>
      <c r="N387" s="192" t="s">
        <v>39</v>
      </c>
      <c r="O387" s="71"/>
      <c r="P387" s="193">
        <f>O387*H387</f>
        <v>0</v>
      </c>
      <c r="Q387" s="193">
        <v>0</v>
      </c>
      <c r="R387" s="193">
        <f>Q387*H387</f>
        <v>0</v>
      </c>
      <c r="S387" s="193">
        <v>2.0999999999999999E-3</v>
      </c>
      <c r="T387" s="194">
        <f>S387*H387</f>
        <v>1.155E-2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264</v>
      </c>
      <c r="AT387" s="195" t="s">
        <v>147</v>
      </c>
      <c r="AU387" s="195" t="s">
        <v>152</v>
      </c>
      <c r="AY387" s="17" t="s">
        <v>144</v>
      </c>
      <c r="BE387" s="196">
        <f>IF(N387="základní",J387,0)</f>
        <v>0</v>
      </c>
      <c r="BF387" s="196">
        <f>IF(N387="snížená",J387,0)</f>
        <v>0</v>
      </c>
      <c r="BG387" s="196">
        <f>IF(N387="zákl. přenesená",J387,0)</f>
        <v>0</v>
      </c>
      <c r="BH387" s="196">
        <f>IF(N387="sníž. přenesená",J387,0)</f>
        <v>0</v>
      </c>
      <c r="BI387" s="196">
        <f>IF(N387="nulová",J387,0)</f>
        <v>0</v>
      </c>
      <c r="BJ387" s="17" t="s">
        <v>152</v>
      </c>
      <c r="BK387" s="196">
        <f>ROUND(I387*H387,2)</f>
        <v>0</v>
      </c>
      <c r="BL387" s="17" t="s">
        <v>264</v>
      </c>
      <c r="BM387" s="195" t="s">
        <v>493</v>
      </c>
    </row>
    <row r="388" spans="1:65" s="13" customFormat="1" ht="11.25">
      <c r="B388" s="197"/>
      <c r="C388" s="198"/>
      <c r="D388" s="199" t="s">
        <v>154</v>
      </c>
      <c r="E388" s="200" t="s">
        <v>1</v>
      </c>
      <c r="F388" s="201" t="s">
        <v>485</v>
      </c>
      <c r="G388" s="198"/>
      <c r="H388" s="200" t="s">
        <v>1</v>
      </c>
      <c r="I388" s="202"/>
      <c r="J388" s="198"/>
      <c r="K388" s="198"/>
      <c r="L388" s="203"/>
      <c r="M388" s="204"/>
      <c r="N388" s="205"/>
      <c r="O388" s="205"/>
      <c r="P388" s="205"/>
      <c r="Q388" s="205"/>
      <c r="R388" s="205"/>
      <c r="S388" s="205"/>
      <c r="T388" s="206"/>
      <c r="AT388" s="207" t="s">
        <v>154</v>
      </c>
      <c r="AU388" s="207" t="s">
        <v>152</v>
      </c>
      <c r="AV388" s="13" t="s">
        <v>81</v>
      </c>
      <c r="AW388" s="13" t="s">
        <v>31</v>
      </c>
      <c r="AX388" s="13" t="s">
        <v>73</v>
      </c>
      <c r="AY388" s="207" t="s">
        <v>144</v>
      </c>
    </row>
    <row r="389" spans="1:65" s="14" customFormat="1" ht="11.25">
      <c r="B389" s="208"/>
      <c r="C389" s="209"/>
      <c r="D389" s="199" t="s">
        <v>154</v>
      </c>
      <c r="E389" s="210" t="s">
        <v>1</v>
      </c>
      <c r="F389" s="211" t="s">
        <v>145</v>
      </c>
      <c r="G389" s="209"/>
      <c r="H389" s="212">
        <v>3</v>
      </c>
      <c r="I389" s="213"/>
      <c r="J389" s="209"/>
      <c r="K389" s="209"/>
      <c r="L389" s="214"/>
      <c r="M389" s="215"/>
      <c r="N389" s="216"/>
      <c r="O389" s="216"/>
      <c r="P389" s="216"/>
      <c r="Q389" s="216"/>
      <c r="R389" s="216"/>
      <c r="S389" s="216"/>
      <c r="T389" s="217"/>
      <c r="AT389" s="218" t="s">
        <v>154</v>
      </c>
      <c r="AU389" s="218" t="s">
        <v>152</v>
      </c>
      <c r="AV389" s="14" t="s">
        <v>152</v>
      </c>
      <c r="AW389" s="14" t="s">
        <v>31</v>
      </c>
      <c r="AX389" s="14" t="s">
        <v>73</v>
      </c>
      <c r="AY389" s="218" t="s">
        <v>144</v>
      </c>
    </row>
    <row r="390" spans="1:65" s="13" customFormat="1" ht="11.25">
      <c r="B390" s="197"/>
      <c r="C390" s="198"/>
      <c r="D390" s="199" t="s">
        <v>154</v>
      </c>
      <c r="E390" s="200" t="s">
        <v>1</v>
      </c>
      <c r="F390" s="201" t="s">
        <v>185</v>
      </c>
      <c r="G390" s="198"/>
      <c r="H390" s="200" t="s">
        <v>1</v>
      </c>
      <c r="I390" s="202"/>
      <c r="J390" s="198"/>
      <c r="K390" s="198"/>
      <c r="L390" s="203"/>
      <c r="M390" s="204"/>
      <c r="N390" s="205"/>
      <c r="O390" s="205"/>
      <c r="P390" s="205"/>
      <c r="Q390" s="205"/>
      <c r="R390" s="205"/>
      <c r="S390" s="205"/>
      <c r="T390" s="206"/>
      <c r="AT390" s="207" t="s">
        <v>154</v>
      </c>
      <c r="AU390" s="207" t="s">
        <v>152</v>
      </c>
      <c r="AV390" s="13" t="s">
        <v>81</v>
      </c>
      <c r="AW390" s="13" t="s">
        <v>31</v>
      </c>
      <c r="AX390" s="13" t="s">
        <v>73</v>
      </c>
      <c r="AY390" s="207" t="s">
        <v>144</v>
      </c>
    </row>
    <row r="391" spans="1:65" s="14" customFormat="1" ht="11.25">
      <c r="B391" s="208"/>
      <c r="C391" s="209"/>
      <c r="D391" s="199" t="s">
        <v>154</v>
      </c>
      <c r="E391" s="210" t="s">
        <v>1</v>
      </c>
      <c r="F391" s="211" t="s">
        <v>494</v>
      </c>
      <c r="G391" s="209"/>
      <c r="H391" s="212">
        <v>2.5</v>
      </c>
      <c r="I391" s="213"/>
      <c r="J391" s="209"/>
      <c r="K391" s="209"/>
      <c r="L391" s="214"/>
      <c r="M391" s="215"/>
      <c r="N391" s="216"/>
      <c r="O391" s="216"/>
      <c r="P391" s="216"/>
      <c r="Q391" s="216"/>
      <c r="R391" s="216"/>
      <c r="S391" s="216"/>
      <c r="T391" s="217"/>
      <c r="AT391" s="218" t="s">
        <v>154</v>
      </c>
      <c r="AU391" s="218" t="s">
        <v>152</v>
      </c>
      <c r="AV391" s="14" t="s">
        <v>152</v>
      </c>
      <c r="AW391" s="14" t="s">
        <v>31</v>
      </c>
      <c r="AX391" s="14" t="s">
        <v>73</v>
      </c>
      <c r="AY391" s="218" t="s">
        <v>144</v>
      </c>
    </row>
    <row r="392" spans="1:65" s="15" customFormat="1" ht="11.25">
      <c r="B392" s="219"/>
      <c r="C392" s="220"/>
      <c r="D392" s="199" t="s">
        <v>154</v>
      </c>
      <c r="E392" s="221" t="s">
        <v>1</v>
      </c>
      <c r="F392" s="222" t="s">
        <v>159</v>
      </c>
      <c r="G392" s="220"/>
      <c r="H392" s="223">
        <v>5.5</v>
      </c>
      <c r="I392" s="224"/>
      <c r="J392" s="220"/>
      <c r="K392" s="220"/>
      <c r="L392" s="225"/>
      <c r="M392" s="226"/>
      <c r="N392" s="227"/>
      <c r="O392" s="227"/>
      <c r="P392" s="227"/>
      <c r="Q392" s="227"/>
      <c r="R392" s="227"/>
      <c r="S392" s="227"/>
      <c r="T392" s="228"/>
      <c r="AT392" s="229" t="s">
        <v>154</v>
      </c>
      <c r="AU392" s="229" t="s">
        <v>152</v>
      </c>
      <c r="AV392" s="15" t="s">
        <v>151</v>
      </c>
      <c r="AW392" s="15" t="s">
        <v>31</v>
      </c>
      <c r="AX392" s="15" t="s">
        <v>81</v>
      </c>
      <c r="AY392" s="229" t="s">
        <v>144</v>
      </c>
    </row>
    <row r="393" spans="1:65" s="2" customFormat="1" ht="16.5" customHeight="1">
      <c r="A393" s="34"/>
      <c r="B393" s="35"/>
      <c r="C393" s="183" t="s">
        <v>495</v>
      </c>
      <c r="D393" s="183" t="s">
        <v>147</v>
      </c>
      <c r="E393" s="184" t="s">
        <v>496</v>
      </c>
      <c r="F393" s="185" t="s">
        <v>497</v>
      </c>
      <c r="G393" s="186" t="s">
        <v>366</v>
      </c>
      <c r="H393" s="187">
        <v>2</v>
      </c>
      <c r="I393" s="188"/>
      <c r="J393" s="189">
        <f>ROUND(I393*H393,2)</f>
        <v>0</v>
      </c>
      <c r="K393" s="190"/>
      <c r="L393" s="39"/>
      <c r="M393" s="191" t="s">
        <v>1</v>
      </c>
      <c r="N393" s="192" t="s">
        <v>39</v>
      </c>
      <c r="O393" s="71"/>
      <c r="P393" s="193">
        <f>O393*H393</f>
        <v>0</v>
      </c>
      <c r="Q393" s="193">
        <v>0</v>
      </c>
      <c r="R393" s="193">
        <f>Q393*H393</f>
        <v>0</v>
      </c>
      <c r="S393" s="193">
        <v>1.98E-3</v>
      </c>
      <c r="T393" s="194">
        <f>S393*H393</f>
        <v>3.96E-3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5" t="s">
        <v>264</v>
      </c>
      <c r="AT393" s="195" t="s">
        <v>147</v>
      </c>
      <c r="AU393" s="195" t="s">
        <v>152</v>
      </c>
      <c r="AY393" s="17" t="s">
        <v>144</v>
      </c>
      <c r="BE393" s="196">
        <f>IF(N393="základní",J393,0)</f>
        <v>0</v>
      </c>
      <c r="BF393" s="196">
        <f>IF(N393="snížená",J393,0)</f>
        <v>0</v>
      </c>
      <c r="BG393" s="196">
        <f>IF(N393="zákl. přenesená",J393,0)</f>
        <v>0</v>
      </c>
      <c r="BH393" s="196">
        <f>IF(N393="sníž. přenesená",J393,0)</f>
        <v>0</v>
      </c>
      <c r="BI393" s="196">
        <f>IF(N393="nulová",J393,0)</f>
        <v>0</v>
      </c>
      <c r="BJ393" s="17" t="s">
        <v>152</v>
      </c>
      <c r="BK393" s="196">
        <f>ROUND(I393*H393,2)</f>
        <v>0</v>
      </c>
      <c r="BL393" s="17" t="s">
        <v>264</v>
      </c>
      <c r="BM393" s="195" t="s">
        <v>498</v>
      </c>
    </row>
    <row r="394" spans="1:65" s="13" customFormat="1" ht="11.25">
      <c r="B394" s="197"/>
      <c r="C394" s="198"/>
      <c r="D394" s="199" t="s">
        <v>154</v>
      </c>
      <c r="E394" s="200" t="s">
        <v>1</v>
      </c>
      <c r="F394" s="201" t="s">
        <v>185</v>
      </c>
      <c r="G394" s="198"/>
      <c r="H394" s="200" t="s">
        <v>1</v>
      </c>
      <c r="I394" s="202"/>
      <c r="J394" s="198"/>
      <c r="K394" s="198"/>
      <c r="L394" s="203"/>
      <c r="M394" s="204"/>
      <c r="N394" s="205"/>
      <c r="O394" s="205"/>
      <c r="P394" s="205"/>
      <c r="Q394" s="205"/>
      <c r="R394" s="205"/>
      <c r="S394" s="205"/>
      <c r="T394" s="206"/>
      <c r="AT394" s="207" t="s">
        <v>154</v>
      </c>
      <c r="AU394" s="207" t="s">
        <v>152</v>
      </c>
      <c r="AV394" s="13" t="s">
        <v>81</v>
      </c>
      <c r="AW394" s="13" t="s">
        <v>31</v>
      </c>
      <c r="AX394" s="13" t="s">
        <v>73</v>
      </c>
      <c r="AY394" s="207" t="s">
        <v>144</v>
      </c>
    </row>
    <row r="395" spans="1:65" s="14" customFormat="1" ht="11.25">
      <c r="B395" s="208"/>
      <c r="C395" s="209"/>
      <c r="D395" s="199" t="s">
        <v>154</v>
      </c>
      <c r="E395" s="210" t="s">
        <v>1</v>
      </c>
      <c r="F395" s="211" t="s">
        <v>152</v>
      </c>
      <c r="G395" s="209"/>
      <c r="H395" s="212">
        <v>2</v>
      </c>
      <c r="I395" s="213"/>
      <c r="J395" s="209"/>
      <c r="K395" s="209"/>
      <c r="L395" s="214"/>
      <c r="M395" s="215"/>
      <c r="N395" s="216"/>
      <c r="O395" s="216"/>
      <c r="P395" s="216"/>
      <c r="Q395" s="216"/>
      <c r="R395" s="216"/>
      <c r="S395" s="216"/>
      <c r="T395" s="217"/>
      <c r="AT395" s="218" t="s">
        <v>154</v>
      </c>
      <c r="AU395" s="218" t="s">
        <v>152</v>
      </c>
      <c r="AV395" s="14" t="s">
        <v>152</v>
      </c>
      <c r="AW395" s="14" t="s">
        <v>31</v>
      </c>
      <c r="AX395" s="14" t="s">
        <v>81</v>
      </c>
      <c r="AY395" s="218" t="s">
        <v>144</v>
      </c>
    </row>
    <row r="396" spans="1:65" s="2" customFormat="1" ht="16.5" customHeight="1">
      <c r="A396" s="34"/>
      <c r="B396" s="35"/>
      <c r="C396" s="183" t="s">
        <v>499</v>
      </c>
      <c r="D396" s="183" t="s">
        <v>147</v>
      </c>
      <c r="E396" s="184" t="s">
        <v>500</v>
      </c>
      <c r="F396" s="185" t="s">
        <v>501</v>
      </c>
      <c r="G396" s="186" t="s">
        <v>249</v>
      </c>
      <c r="H396" s="187">
        <v>1</v>
      </c>
      <c r="I396" s="188"/>
      <c r="J396" s="189">
        <f>ROUND(I396*H396,2)</f>
        <v>0</v>
      </c>
      <c r="K396" s="190"/>
      <c r="L396" s="39"/>
      <c r="M396" s="191" t="s">
        <v>1</v>
      </c>
      <c r="N396" s="192" t="s">
        <v>39</v>
      </c>
      <c r="O396" s="71"/>
      <c r="P396" s="193">
        <f>O396*H396</f>
        <v>0</v>
      </c>
      <c r="Q396" s="193">
        <v>1.7899999999999999E-3</v>
      </c>
      <c r="R396" s="193">
        <f>Q396*H396</f>
        <v>1.7899999999999999E-3</v>
      </c>
      <c r="S396" s="193">
        <v>0</v>
      </c>
      <c r="T396" s="194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5" t="s">
        <v>264</v>
      </c>
      <c r="AT396" s="195" t="s">
        <v>147</v>
      </c>
      <c r="AU396" s="195" t="s">
        <v>152</v>
      </c>
      <c r="AY396" s="17" t="s">
        <v>144</v>
      </c>
      <c r="BE396" s="196">
        <f>IF(N396="základní",J396,0)</f>
        <v>0</v>
      </c>
      <c r="BF396" s="196">
        <f>IF(N396="snížená",J396,0)</f>
        <v>0</v>
      </c>
      <c r="BG396" s="196">
        <f>IF(N396="zákl. přenesená",J396,0)</f>
        <v>0</v>
      </c>
      <c r="BH396" s="196">
        <f>IF(N396="sníž. přenesená",J396,0)</f>
        <v>0</v>
      </c>
      <c r="BI396" s="196">
        <f>IF(N396="nulová",J396,0)</f>
        <v>0</v>
      </c>
      <c r="BJ396" s="17" t="s">
        <v>152</v>
      </c>
      <c r="BK396" s="196">
        <f>ROUND(I396*H396,2)</f>
        <v>0</v>
      </c>
      <c r="BL396" s="17" t="s">
        <v>264</v>
      </c>
      <c r="BM396" s="195" t="s">
        <v>502</v>
      </c>
    </row>
    <row r="397" spans="1:65" s="2" customFormat="1" ht="16.5" customHeight="1">
      <c r="A397" s="34"/>
      <c r="B397" s="35"/>
      <c r="C397" s="183" t="s">
        <v>503</v>
      </c>
      <c r="D397" s="183" t="s">
        <v>147</v>
      </c>
      <c r="E397" s="184" t="s">
        <v>504</v>
      </c>
      <c r="F397" s="185" t="s">
        <v>505</v>
      </c>
      <c r="G397" s="186" t="s">
        <v>249</v>
      </c>
      <c r="H397" s="187">
        <v>1</v>
      </c>
      <c r="I397" s="188"/>
      <c r="J397" s="189">
        <f>ROUND(I397*H397,2)</f>
        <v>0</v>
      </c>
      <c r="K397" s="190"/>
      <c r="L397" s="39"/>
      <c r="M397" s="191" t="s">
        <v>1</v>
      </c>
      <c r="N397" s="192" t="s">
        <v>39</v>
      </c>
      <c r="O397" s="71"/>
      <c r="P397" s="193">
        <f>O397*H397</f>
        <v>0</v>
      </c>
      <c r="Q397" s="193">
        <v>1E-3</v>
      </c>
      <c r="R397" s="193">
        <f>Q397*H397</f>
        <v>1E-3</v>
      </c>
      <c r="S397" s="193">
        <v>0</v>
      </c>
      <c r="T397" s="194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5" t="s">
        <v>264</v>
      </c>
      <c r="AT397" s="195" t="s">
        <v>147</v>
      </c>
      <c r="AU397" s="195" t="s">
        <v>152</v>
      </c>
      <c r="AY397" s="17" t="s">
        <v>144</v>
      </c>
      <c r="BE397" s="196">
        <f>IF(N397="základní",J397,0)</f>
        <v>0</v>
      </c>
      <c r="BF397" s="196">
        <f>IF(N397="snížená",J397,0)</f>
        <v>0</v>
      </c>
      <c r="BG397" s="196">
        <f>IF(N397="zákl. přenesená",J397,0)</f>
        <v>0</v>
      </c>
      <c r="BH397" s="196">
        <f>IF(N397="sníž. přenesená",J397,0)</f>
        <v>0</v>
      </c>
      <c r="BI397" s="196">
        <f>IF(N397="nulová",J397,0)</f>
        <v>0</v>
      </c>
      <c r="BJ397" s="17" t="s">
        <v>152</v>
      </c>
      <c r="BK397" s="196">
        <f>ROUND(I397*H397,2)</f>
        <v>0</v>
      </c>
      <c r="BL397" s="17" t="s">
        <v>264</v>
      </c>
      <c r="BM397" s="195" t="s">
        <v>506</v>
      </c>
    </row>
    <row r="398" spans="1:65" s="2" customFormat="1" ht="16.5" customHeight="1">
      <c r="A398" s="34"/>
      <c r="B398" s="35"/>
      <c r="C398" s="183" t="s">
        <v>507</v>
      </c>
      <c r="D398" s="183" t="s">
        <v>147</v>
      </c>
      <c r="E398" s="184" t="s">
        <v>508</v>
      </c>
      <c r="F398" s="185" t="s">
        <v>509</v>
      </c>
      <c r="G398" s="186" t="s">
        <v>366</v>
      </c>
      <c r="H398" s="187">
        <v>2</v>
      </c>
      <c r="I398" s="188"/>
      <c r="J398" s="189">
        <f>ROUND(I398*H398,2)</f>
        <v>0</v>
      </c>
      <c r="K398" s="190"/>
      <c r="L398" s="39"/>
      <c r="M398" s="191" t="s">
        <v>1</v>
      </c>
      <c r="N398" s="192" t="s">
        <v>39</v>
      </c>
      <c r="O398" s="71"/>
      <c r="P398" s="193">
        <f>O398*H398</f>
        <v>0</v>
      </c>
      <c r="Q398" s="193">
        <v>4.0999999999999999E-4</v>
      </c>
      <c r="R398" s="193">
        <f>Q398*H398</f>
        <v>8.1999999999999998E-4</v>
      </c>
      <c r="S398" s="193">
        <v>0</v>
      </c>
      <c r="T398" s="19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264</v>
      </c>
      <c r="AT398" s="195" t="s">
        <v>147</v>
      </c>
      <c r="AU398" s="195" t="s">
        <v>152</v>
      </c>
      <c r="AY398" s="17" t="s">
        <v>144</v>
      </c>
      <c r="BE398" s="196">
        <f>IF(N398="základní",J398,0)</f>
        <v>0</v>
      </c>
      <c r="BF398" s="196">
        <f>IF(N398="snížená",J398,0)</f>
        <v>0</v>
      </c>
      <c r="BG398" s="196">
        <f>IF(N398="zákl. přenesená",J398,0)</f>
        <v>0</v>
      </c>
      <c r="BH398" s="196">
        <f>IF(N398="sníž. přenesená",J398,0)</f>
        <v>0</v>
      </c>
      <c r="BI398" s="196">
        <f>IF(N398="nulová",J398,0)</f>
        <v>0</v>
      </c>
      <c r="BJ398" s="17" t="s">
        <v>152</v>
      </c>
      <c r="BK398" s="196">
        <f>ROUND(I398*H398,2)</f>
        <v>0</v>
      </c>
      <c r="BL398" s="17" t="s">
        <v>264</v>
      </c>
      <c r="BM398" s="195" t="s">
        <v>510</v>
      </c>
    </row>
    <row r="399" spans="1:65" s="13" customFormat="1" ht="11.25">
      <c r="B399" s="197"/>
      <c r="C399" s="198"/>
      <c r="D399" s="199" t="s">
        <v>154</v>
      </c>
      <c r="E399" s="200" t="s">
        <v>1</v>
      </c>
      <c r="F399" s="201" t="s">
        <v>511</v>
      </c>
      <c r="G399" s="198"/>
      <c r="H399" s="200" t="s">
        <v>1</v>
      </c>
      <c r="I399" s="202"/>
      <c r="J399" s="198"/>
      <c r="K399" s="198"/>
      <c r="L399" s="203"/>
      <c r="M399" s="204"/>
      <c r="N399" s="205"/>
      <c r="O399" s="205"/>
      <c r="P399" s="205"/>
      <c r="Q399" s="205"/>
      <c r="R399" s="205"/>
      <c r="S399" s="205"/>
      <c r="T399" s="206"/>
      <c r="AT399" s="207" t="s">
        <v>154</v>
      </c>
      <c r="AU399" s="207" t="s">
        <v>152</v>
      </c>
      <c r="AV399" s="13" t="s">
        <v>81</v>
      </c>
      <c r="AW399" s="13" t="s">
        <v>31</v>
      </c>
      <c r="AX399" s="13" t="s">
        <v>73</v>
      </c>
      <c r="AY399" s="207" t="s">
        <v>144</v>
      </c>
    </row>
    <row r="400" spans="1:65" s="14" customFormat="1" ht="11.25">
      <c r="B400" s="208"/>
      <c r="C400" s="209"/>
      <c r="D400" s="199" t="s">
        <v>154</v>
      </c>
      <c r="E400" s="210" t="s">
        <v>1</v>
      </c>
      <c r="F400" s="211" t="s">
        <v>152</v>
      </c>
      <c r="G400" s="209"/>
      <c r="H400" s="212">
        <v>2</v>
      </c>
      <c r="I400" s="213"/>
      <c r="J400" s="209"/>
      <c r="K400" s="209"/>
      <c r="L400" s="214"/>
      <c r="M400" s="215"/>
      <c r="N400" s="216"/>
      <c r="O400" s="216"/>
      <c r="P400" s="216"/>
      <c r="Q400" s="216"/>
      <c r="R400" s="216"/>
      <c r="S400" s="216"/>
      <c r="T400" s="217"/>
      <c r="AT400" s="218" t="s">
        <v>154</v>
      </c>
      <c r="AU400" s="218" t="s">
        <v>152</v>
      </c>
      <c r="AV400" s="14" t="s">
        <v>152</v>
      </c>
      <c r="AW400" s="14" t="s">
        <v>31</v>
      </c>
      <c r="AX400" s="14" t="s">
        <v>81</v>
      </c>
      <c r="AY400" s="218" t="s">
        <v>144</v>
      </c>
    </row>
    <row r="401" spans="1:65" s="2" customFormat="1" ht="16.5" customHeight="1">
      <c r="A401" s="34"/>
      <c r="B401" s="35"/>
      <c r="C401" s="183" t="s">
        <v>512</v>
      </c>
      <c r="D401" s="183" t="s">
        <v>147</v>
      </c>
      <c r="E401" s="184" t="s">
        <v>513</v>
      </c>
      <c r="F401" s="185" t="s">
        <v>514</v>
      </c>
      <c r="G401" s="186" t="s">
        <v>366</v>
      </c>
      <c r="H401" s="187">
        <v>5.5</v>
      </c>
      <c r="I401" s="188"/>
      <c r="J401" s="189">
        <f>ROUND(I401*H401,2)</f>
        <v>0</v>
      </c>
      <c r="K401" s="190"/>
      <c r="L401" s="39"/>
      <c r="M401" s="191" t="s">
        <v>1</v>
      </c>
      <c r="N401" s="192" t="s">
        <v>39</v>
      </c>
      <c r="O401" s="71"/>
      <c r="P401" s="193">
        <f>O401*H401</f>
        <v>0</v>
      </c>
      <c r="Q401" s="193">
        <v>4.8000000000000001E-4</v>
      </c>
      <c r="R401" s="193">
        <f>Q401*H401</f>
        <v>2.64E-3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264</v>
      </c>
      <c r="AT401" s="195" t="s">
        <v>147</v>
      </c>
      <c r="AU401" s="195" t="s">
        <v>152</v>
      </c>
      <c r="AY401" s="17" t="s">
        <v>144</v>
      </c>
      <c r="BE401" s="196">
        <f>IF(N401="základní",J401,0)</f>
        <v>0</v>
      </c>
      <c r="BF401" s="196">
        <f>IF(N401="snížená",J401,0)</f>
        <v>0</v>
      </c>
      <c r="BG401" s="196">
        <f>IF(N401="zákl. přenesená",J401,0)</f>
        <v>0</v>
      </c>
      <c r="BH401" s="196">
        <f>IF(N401="sníž. přenesená",J401,0)</f>
        <v>0</v>
      </c>
      <c r="BI401" s="196">
        <f>IF(N401="nulová",J401,0)</f>
        <v>0</v>
      </c>
      <c r="BJ401" s="17" t="s">
        <v>152</v>
      </c>
      <c r="BK401" s="196">
        <f>ROUND(I401*H401,2)</f>
        <v>0</v>
      </c>
      <c r="BL401" s="17" t="s">
        <v>264</v>
      </c>
      <c r="BM401" s="195" t="s">
        <v>515</v>
      </c>
    </row>
    <row r="402" spans="1:65" s="13" customFormat="1" ht="11.25">
      <c r="B402" s="197"/>
      <c r="C402" s="198"/>
      <c r="D402" s="199" t="s">
        <v>154</v>
      </c>
      <c r="E402" s="200" t="s">
        <v>1</v>
      </c>
      <c r="F402" s="201" t="s">
        <v>516</v>
      </c>
      <c r="G402" s="198"/>
      <c r="H402" s="200" t="s">
        <v>1</v>
      </c>
      <c r="I402" s="202"/>
      <c r="J402" s="198"/>
      <c r="K402" s="198"/>
      <c r="L402" s="203"/>
      <c r="M402" s="204"/>
      <c r="N402" s="205"/>
      <c r="O402" s="205"/>
      <c r="P402" s="205"/>
      <c r="Q402" s="205"/>
      <c r="R402" s="205"/>
      <c r="S402" s="205"/>
      <c r="T402" s="206"/>
      <c r="AT402" s="207" t="s">
        <v>154</v>
      </c>
      <c r="AU402" s="207" t="s">
        <v>152</v>
      </c>
      <c r="AV402" s="13" t="s">
        <v>81</v>
      </c>
      <c r="AW402" s="13" t="s">
        <v>31</v>
      </c>
      <c r="AX402" s="13" t="s">
        <v>73</v>
      </c>
      <c r="AY402" s="207" t="s">
        <v>144</v>
      </c>
    </row>
    <row r="403" spans="1:65" s="14" customFormat="1" ht="11.25">
      <c r="B403" s="208"/>
      <c r="C403" s="209"/>
      <c r="D403" s="199" t="s">
        <v>154</v>
      </c>
      <c r="E403" s="210" t="s">
        <v>1</v>
      </c>
      <c r="F403" s="211" t="s">
        <v>145</v>
      </c>
      <c r="G403" s="209"/>
      <c r="H403" s="212">
        <v>3</v>
      </c>
      <c r="I403" s="213"/>
      <c r="J403" s="209"/>
      <c r="K403" s="209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154</v>
      </c>
      <c r="AU403" s="218" t="s">
        <v>152</v>
      </c>
      <c r="AV403" s="14" t="s">
        <v>152</v>
      </c>
      <c r="AW403" s="14" t="s">
        <v>31</v>
      </c>
      <c r="AX403" s="14" t="s">
        <v>73</v>
      </c>
      <c r="AY403" s="218" t="s">
        <v>144</v>
      </c>
    </row>
    <row r="404" spans="1:65" s="13" customFormat="1" ht="11.25">
      <c r="B404" s="197"/>
      <c r="C404" s="198"/>
      <c r="D404" s="199" t="s">
        <v>154</v>
      </c>
      <c r="E404" s="200" t="s">
        <v>1</v>
      </c>
      <c r="F404" s="201" t="s">
        <v>372</v>
      </c>
      <c r="G404" s="198"/>
      <c r="H404" s="200" t="s">
        <v>1</v>
      </c>
      <c r="I404" s="202"/>
      <c r="J404" s="198"/>
      <c r="K404" s="198"/>
      <c r="L404" s="203"/>
      <c r="M404" s="204"/>
      <c r="N404" s="205"/>
      <c r="O404" s="205"/>
      <c r="P404" s="205"/>
      <c r="Q404" s="205"/>
      <c r="R404" s="205"/>
      <c r="S404" s="205"/>
      <c r="T404" s="206"/>
      <c r="AT404" s="207" t="s">
        <v>154</v>
      </c>
      <c r="AU404" s="207" t="s">
        <v>152</v>
      </c>
      <c r="AV404" s="13" t="s">
        <v>81</v>
      </c>
      <c r="AW404" s="13" t="s">
        <v>31</v>
      </c>
      <c r="AX404" s="13" t="s">
        <v>73</v>
      </c>
      <c r="AY404" s="207" t="s">
        <v>144</v>
      </c>
    </row>
    <row r="405" spans="1:65" s="14" customFormat="1" ht="11.25">
      <c r="B405" s="208"/>
      <c r="C405" s="209"/>
      <c r="D405" s="199" t="s">
        <v>154</v>
      </c>
      <c r="E405" s="210" t="s">
        <v>1</v>
      </c>
      <c r="F405" s="211" t="s">
        <v>494</v>
      </c>
      <c r="G405" s="209"/>
      <c r="H405" s="212">
        <v>2.5</v>
      </c>
      <c r="I405" s="213"/>
      <c r="J405" s="209"/>
      <c r="K405" s="209"/>
      <c r="L405" s="214"/>
      <c r="M405" s="215"/>
      <c r="N405" s="216"/>
      <c r="O405" s="216"/>
      <c r="P405" s="216"/>
      <c r="Q405" s="216"/>
      <c r="R405" s="216"/>
      <c r="S405" s="216"/>
      <c r="T405" s="217"/>
      <c r="AT405" s="218" t="s">
        <v>154</v>
      </c>
      <c r="AU405" s="218" t="s">
        <v>152</v>
      </c>
      <c r="AV405" s="14" t="s">
        <v>152</v>
      </c>
      <c r="AW405" s="14" t="s">
        <v>31</v>
      </c>
      <c r="AX405" s="14" t="s">
        <v>73</v>
      </c>
      <c r="AY405" s="218" t="s">
        <v>144</v>
      </c>
    </row>
    <row r="406" spans="1:65" s="15" customFormat="1" ht="11.25">
      <c r="B406" s="219"/>
      <c r="C406" s="220"/>
      <c r="D406" s="199" t="s">
        <v>154</v>
      </c>
      <c r="E406" s="221" t="s">
        <v>1</v>
      </c>
      <c r="F406" s="222" t="s">
        <v>159</v>
      </c>
      <c r="G406" s="220"/>
      <c r="H406" s="223">
        <v>5.5</v>
      </c>
      <c r="I406" s="224"/>
      <c r="J406" s="220"/>
      <c r="K406" s="220"/>
      <c r="L406" s="225"/>
      <c r="M406" s="226"/>
      <c r="N406" s="227"/>
      <c r="O406" s="227"/>
      <c r="P406" s="227"/>
      <c r="Q406" s="227"/>
      <c r="R406" s="227"/>
      <c r="S406" s="227"/>
      <c r="T406" s="228"/>
      <c r="AT406" s="229" t="s">
        <v>154</v>
      </c>
      <c r="AU406" s="229" t="s">
        <v>152</v>
      </c>
      <c r="AV406" s="15" t="s">
        <v>151</v>
      </c>
      <c r="AW406" s="15" t="s">
        <v>31</v>
      </c>
      <c r="AX406" s="15" t="s">
        <v>81</v>
      </c>
      <c r="AY406" s="229" t="s">
        <v>144</v>
      </c>
    </row>
    <row r="407" spans="1:65" s="2" customFormat="1" ht="16.5" customHeight="1">
      <c r="A407" s="34"/>
      <c r="B407" s="35"/>
      <c r="C407" s="183" t="s">
        <v>517</v>
      </c>
      <c r="D407" s="183" t="s">
        <v>147</v>
      </c>
      <c r="E407" s="184" t="s">
        <v>518</v>
      </c>
      <c r="F407" s="185" t="s">
        <v>519</v>
      </c>
      <c r="G407" s="186" t="s">
        <v>366</v>
      </c>
      <c r="H407" s="187">
        <v>1</v>
      </c>
      <c r="I407" s="188"/>
      <c r="J407" s="189">
        <f>ROUND(I407*H407,2)</f>
        <v>0</v>
      </c>
      <c r="K407" s="190"/>
      <c r="L407" s="39"/>
      <c r="M407" s="191" t="s">
        <v>1</v>
      </c>
      <c r="N407" s="192" t="s">
        <v>39</v>
      </c>
      <c r="O407" s="71"/>
      <c r="P407" s="193">
        <f>O407*H407</f>
        <v>0</v>
      </c>
      <c r="Q407" s="193">
        <v>7.1000000000000002E-4</v>
      </c>
      <c r="R407" s="193">
        <f>Q407*H407</f>
        <v>7.1000000000000002E-4</v>
      </c>
      <c r="S407" s="193">
        <v>0</v>
      </c>
      <c r="T407" s="194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5" t="s">
        <v>264</v>
      </c>
      <c r="AT407" s="195" t="s">
        <v>147</v>
      </c>
      <c r="AU407" s="195" t="s">
        <v>152</v>
      </c>
      <c r="AY407" s="17" t="s">
        <v>144</v>
      </c>
      <c r="BE407" s="196">
        <f>IF(N407="základní",J407,0)</f>
        <v>0</v>
      </c>
      <c r="BF407" s="196">
        <f>IF(N407="snížená",J407,0)</f>
        <v>0</v>
      </c>
      <c r="BG407" s="196">
        <f>IF(N407="zákl. přenesená",J407,0)</f>
        <v>0</v>
      </c>
      <c r="BH407" s="196">
        <f>IF(N407="sníž. přenesená",J407,0)</f>
        <v>0</v>
      </c>
      <c r="BI407" s="196">
        <f>IF(N407="nulová",J407,0)</f>
        <v>0</v>
      </c>
      <c r="BJ407" s="17" t="s">
        <v>152</v>
      </c>
      <c r="BK407" s="196">
        <f>ROUND(I407*H407,2)</f>
        <v>0</v>
      </c>
      <c r="BL407" s="17" t="s">
        <v>264</v>
      </c>
      <c r="BM407" s="195" t="s">
        <v>520</v>
      </c>
    </row>
    <row r="408" spans="1:65" s="13" customFormat="1" ht="11.25">
      <c r="B408" s="197"/>
      <c r="C408" s="198"/>
      <c r="D408" s="199" t="s">
        <v>154</v>
      </c>
      <c r="E408" s="200" t="s">
        <v>1</v>
      </c>
      <c r="F408" s="201" t="s">
        <v>521</v>
      </c>
      <c r="G408" s="198"/>
      <c r="H408" s="200" t="s">
        <v>1</v>
      </c>
      <c r="I408" s="202"/>
      <c r="J408" s="198"/>
      <c r="K408" s="198"/>
      <c r="L408" s="203"/>
      <c r="M408" s="204"/>
      <c r="N408" s="205"/>
      <c r="O408" s="205"/>
      <c r="P408" s="205"/>
      <c r="Q408" s="205"/>
      <c r="R408" s="205"/>
      <c r="S408" s="205"/>
      <c r="T408" s="206"/>
      <c r="AT408" s="207" t="s">
        <v>154</v>
      </c>
      <c r="AU408" s="207" t="s">
        <v>152</v>
      </c>
      <c r="AV408" s="13" t="s">
        <v>81</v>
      </c>
      <c r="AW408" s="13" t="s">
        <v>31</v>
      </c>
      <c r="AX408" s="13" t="s">
        <v>73</v>
      </c>
      <c r="AY408" s="207" t="s">
        <v>144</v>
      </c>
    </row>
    <row r="409" spans="1:65" s="14" customFormat="1" ht="11.25">
      <c r="B409" s="208"/>
      <c r="C409" s="209"/>
      <c r="D409" s="199" t="s">
        <v>154</v>
      </c>
      <c r="E409" s="210" t="s">
        <v>1</v>
      </c>
      <c r="F409" s="211" t="s">
        <v>81</v>
      </c>
      <c r="G409" s="209"/>
      <c r="H409" s="212">
        <v>1</v>
      </c>
      <c r="I409" s="213"/>
      <c r="J409" s="209"/>
      <c r="K409" s="209"/>
      <c r="L409" s="214"/>
      <c r="M409" s="215"/>
      <c r="N409" s="216"/>
      <c r="O409" s="216"/>
      <c r="P409" s="216"/>
      <c r="Q409" s="216"/>
      <c r="R409" s="216"/>
      <c r="S409" s="216"/>
      <c r="T409" s="217"/>
      <c r="AT409" s="218" t="s">
        <v>154</v>
      </c>
      <c r="AU409" s="218" t="s">
        <v>152</v>
      </c>
      <c r="AV409" s="14" t="s">
        <v>152</v>
      </c>
      <c r="AW409" s="14" t="s">
        <v>31</v>
      </c>
      <c r="AX409" s="14" t="s">
        <v>81</v>
      </c>
      <c r="AY409" s="218" t="s">
        <v>144</v>
      </c>
    </row>
    <row r="410" spans="1:65" s="2" customFormat="1" ht="16.5" customHeight="1">
      <c r="A410" s="34"/>
      <c r="B410" s="35"/>
      <c r="C410" s="183" t="s">
        <v>522</v>
      </c>
      <c r="D410" s="183" t="s">
        <v>147</v>
      </c>
      <c r="E410" s="184" t="s">
        <v>523</v>
      </c>
      <c r="F410" s="185" t="s">
        <v>524</v>
      </c>
      <c r="G410" s="186" t="s">
        <v>366</v>
      </c>
      <c r="H410" s="187">
        <v>1</v>
      </c>
      <c r="I410" s="188"/>
      <c r="J410" s="189">
        <f>ROUND(I410*H410,2)</f>
        <v>0</v>
      </c>
      <c r="K410" s="190"/>
      <c r="L410" s="39"/>
      <c r="M410" s="191" t="s">
        <v>1</v>
      </c>
      <c r="N410" s="192" t="s">
        <v>39</v>
      </c>
      <c r="O410" s="71"/>
      <c r="P410" s="193">
        <f>O410*H410</f>
        <v>0</v>
      </c>
      <c r="Q410" s="193">
        <v>2.2399999999999998E-3</v>
      </c>
      <c r="R410" s="193">
        <f>Q410*H410</f>
        <v>2.2399999999999998E-3</v>
      </c>
      <c r="S410" s="193">
        <v>0</v>
      </c>
      <c r="T410" s="194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264</v>
      </c>
      <c r="AT410" s="195" t="s">
        <v>147</v>
      </c>
      <c r="AU410" s="195" t="s">
        <v>152</v>
      </c>
      <c r="AY410" s="17" t="s">
        <v>144</v>
      </c>
      <c r="BE410" s="196">
        <f>IF(N410="základní",J410,0)</f>
        <v>0</v>
      </c>
      <c r="BF410" s="196">
        <f>IF(N410="snížená",J410,0)</f>
        <v>0</v>
      </c>
      <c r="BG410" s="196">
        <f>IF(N410="zákl. přenesená",J410,0)</f>
        <v>0</v>
      </c>
      <c r="BH410" s="196">
        <f>IF(N410="sníž. přenesená",J410,0)</f>
        <v>0</v>
      </c>
      <c r="BI410" s="196">
        <f>IF(N410="nulová",J410,0)</f>
        <v>0</v>
      </c>
      <c r="BJ410" s="17" t="s">
        <v>152</v>
      </c>
      <c r="BK410" s="196">
        <f>ROUND(I410*H410,2)</f>
        <v>0</v>
      </c>
      <c r="BL410" s="17" t="s">
        <v>264</v>
      </c>
      <c r="BM410" s="195" t="s">
        <v>525</v>
      </c>
    </row>
    <row r="411" spans="1:65" s="13" customFormat="1" ht="11.25">
      <c r="B411" s="197"/>
      <c r="C411" s="198"/>
      <c r="D411" s="199" t="s">
        <v>154</v>
      </c>
      <c r="E411" s="200" t="s">
        <v>1</v>
      </c>
      <c r="F411" s="201" t="s">
        <v>192</v>
      </c>
      <c r="G411" s="198"/>
      <c r="H411" s="200" t="s">
        <v>1</v>
      </c>
      <c r="I411" s="202"/>
      <c r="J411" s="198"/>
      <c r="K411" s="198"/>
      <c r="L411" s="203"/>
      <c r="M411" s="204"/>
      <c r="N411" s="205"/>
      <c r="O411" s="205"/>
      <c r="P411" s="205"/>
      <c r="Q411" s="205"/>
      <c r="R411" s="205"/>
      <c r="S411" s="205"/>
      <c r="T411" s="206"/>
      <c r="AT411" s="207" t="s">
        <v>154</v>
      </c>
      <c r="AU411" s="207" t="s">
        <v>152</v>
      </c>
      <c r="AV411" s="13" t="s">
        <v>81</v>
      </c>
      <c r="AW411" s="13" t="s">
        <v>31</v>
      </c>
      <c r="AX411" s="13" t="s">
        <v>73</v>
      </c>
      <c r="AY411" s="207" t="s">
        <v>144</v>
      </c>
    </row>
    <row r="412" spans="1:65" s="14" customFormat="1" ht="11.25">
      <c r="B412" s="208"/>
      <c r="C412" s="209"/>
      <c r="D412" s="199" t="s">
        <v>154</v>
      </c>
      <c r="E412" s="210" t="s">
        <v>1</v>
      </c>
      <c r="F412" s="211" t="s">
        <v>81</v>
      </c>
      <c r="G412" s="209"/>
      <c r="H412" s="212">
        <v>1</v>
      </c>
      <c r="I412" s="213"/>
      <c r="J412" s="209"/>
      <c r="K412" s="209"/>
      <c r="L412" s="214"/>
      <c r="M412" s="215"/>
      <c r="N412" s="216"/>
      <c r="O412" s="216"/>
      <c r="P412" s="216"/>
      <c r="Q412" s="216"/>
      <c r="R412" s="216"/>
      <c r="S412" s="216"/>
      <c r="T412" s="217"/>
      <c r="AT412" s="218" t="s">
        <v>154</v>
      </c>
      <c r="AU412" s="218" t="s">
        <v>152</v>
      </c>
      <c r="AV412" s="14" t="s">
        <v>152</v>
      </c>
      <c r="AW412" s="14" t="s">
        <v>31</v>
      </c>
      <c r="AX412" s="14" t="s">
        <v>81</v>
      </c>
      <c r="AY412" s="218" t="s">
        <v>144</v>
      </c>
    </row>
    <row r="413" spans="1:65" s="2" customFormat="1" ht="16.5" customHeight="1">
      <c r="A413" s="34"/>
      <c r="B413" s="35"/>
      <c r="C413" s="183" t="s">
        <v>526</v>
      </c>
      <c r="D413" s="183" t="s">
        <v>147</v>
      </c>
      <c r="E413" s="184" t="s">
        <v>527</v>
      </c>
      <c r="F413" s="185" t="s">
        <v>528</v>
      </c>
      <c r="G413" s="186" t="s">
        <v>249</v>
      </c>
      <c r="H413" s="187">
        <v>2</v>
      </c>
      <c r="I413" s="188"/>
      <c r="J413" s="189">
        <f>ROUND(I413*H413,2)</f>
        <v>0</v>
      </c>
      <c r="K413" s="190"/>
      <c r="L413" s="39"/>
      <c r="M413" s="191" t="s">
        <v>1</v>
      </c>
      <c r="N413" s="192" t="s">
        <v>39</v>
      </c>
      <c r="O413" s="71"/>
      <c r="P413" s="193">
        <f>O413*H413</f>
        <v>0</v>
      </c>
      <c r="Q413" s="193">
        <v>0</v>
      </c>
      <c r="R413" s="193">
        <f>Q413*H413</f>
        <v>0</v>
      </c>
      <c r="S413" s="193">
        <v>0</v>
      </c>
      <c r="T413" s="194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264</v>
      </c>
      <c r="AT413" s="195" t="s">
        <v>147</v>
      </c>
      <c r="AU413" s="195" t="s">
        <v>152</v>
      </c>
      <c r="AY413" s="17" t="s">
        <v>144</v>
      </c>
      <c r="BE413" s="196">
        <f>IF(N413="základní",J413,0)</f>
        <v>0</v>
      </c>
      <c r="BF413" s="196">
        <f>IF(N413="snížená",J413,0)</f>
        <v>0</v>
      </c>
      <c r="BG413" s="196">
        <f>IF(N413="zákl. přenesená",J413,0)</f>
        <v>0</v>
      </c>
      <c r="BH413" s="196">
        <f>IF(N413="sníž. přenesená",J413,0)</f>
        <v>0</v>
      </c>
      <c r="BI413" s="196">
        <f>IF(N413="nulová",J413,0)</f>
        <v>0</v>
      </c>
      <c r="BJ413" s="17" t="s">
        <v>152</v>
      </c>
      <c r="BK413" s="196">
        <f>ROUND(I413*H413,2)</f>
        <v>0</v>
      </c>
      <c r="BL413" s="17" t="s">
        <v>264</v>
      </c>
      <c r="BM413" s="195" t="s">
        <v>529</v>
      </c>
    </row>
    <row r="414" spans="1:65" s="13" customFormat="1" ht="11.25">
      <c r="B414" s="197"/>
      <c r="C414" s="198"/>
      <c r="D414" s="199" t="s">
        <v>154</v>
      </c>
      <c r="E414" s="200" t="s">
        <v>1</v>
      </c>
      <c r="F414" s="201" t="s">
        <v>511</v>
      </c>
      <c r="G414" s="198"/>
      <c r="H414" s="200" t="s">
        <v>1</v>
      </c>
      <c r="I414" s="202"/>
      <c r="J414" s="198"/>
      <c r="K414" s="198"/>
      <c r="L414" s="203"/>
      <c r="M414" s="204"/>
      <c r="N414" s="205"/>
      <c r="O414" s="205"/>
      <c r="P414" s="205"/>
      <c r="Q414" s="205"/>
      <c r="R414" s="205"/>
      <c r="S414" s="205"/>
      <c r="T414" s="206"/>
      <c r="AT414" s="207" t="s">
        <v>154</v>
      </c>
      <c r="AU414" s="207" t="s">
        <v>152</v>
      </c>
      <c r="AV414" s="13" t="s">
        <v>81</v>
      </c>
      <c r="AW414" s="13" t="s">
        <v>31</v>
      </c>
      <c r="AX414" s="13" t="s">
        <v>73</v>
      </c>
      <c r="AY414" s="207" t="s">
        <v>144</v>
      </c>
    </row>
    <row r="415" spans="1:65" s="14" customFormat="1" ht="11.25">
      <c r="B415" s="208"/>
      <c r="C415" s="209"/>
      <c r="D415" s="199" t="s">
        <v>154</v>
      </c>
      <c r="E415" s="210" t="s">
        <v>1</v>
      </c>
      <c r="F415" s="211" t="s">
        <v>81</v>
      </c>
      <c r="G415" s="209"/>
      <c r="H415" s="212">
        <v>1</v>
      </c>
      <c r="I415" s="213"/>
      <c r="J415" s="209"/>
      <c r="K415" s="209"/>
      <c r="L415" s="214"/>
      <c r="M415" s="215"/>
      <c r="N415" s="216"/>
      <c r="O415" s="216"/>
      <c r="P415" s="216"/>
      <c r="Q415" s="216"/>
      <c r="R415" s="216"/>
      <c r="S415" s="216"/>
      <c r="T415" s="217"/>
      <c r="AT415" s="218" t="s">
        <v>154</v>
      </c>
      <c r="AU415" s="218" t="s">
        <v>152</v>
      </c>
      <c r="AV415" s="14" t="s">
        <v>152</v>
      </c>
      <c r="AW415" s="14" t="s">
        <v>31</v>
      </c>
      <c r="AX415" s="14" t="s">
        <v>73</v>
      </c>
      <c r="AY415" s="218" t="s">
        <v>144</v>
      </c>
    </row>
    <row r="416" spans="1:65" s="13" customFormat="1" ht="11.25">
      <c r="B416" s="197"/>
      <c r="C416" s="198"/>
      <c r="D416" s="199" t="s">
        <v>154</v>
      </c>
      <c r="E416" s="200" t="s">
        <v>1</v>
      </c>
      <c r="F416" s="201" t="s">
        <v>530</v>
      </c>
      <c r="G416" s="198"/>
      <c r="H416" s="200" t="s">
        <v>1</v>
      </c>
      <c r="I416" s="202"/>
      <c r="J416" s="198"/>
      <c r="K416" s="198"/>
      <c r="L416" s="203"/>
      <c r="M416" s="204"/>
      <c r="N416" s="205"/>
      <c r="O416" s="205"/>
      <c r="P416" s="205"/>
      <c r="Q416" s="205"/>
      <c r="R416" s="205"/>
      <c r="S416" s="205"/>
      <c r="T416" s="206"/>
      <c r="AT416" s="207" t="s">
        <v>154</v>
      </c>
      <c r="AU416" s="207" t="s">
        <v>152</v>
      </c>
      <c r="AV416" s="13" t="s">
        <v>81</v>
      </c>
      <c r="AW416" s="13" t="s">
        <v>31</v>
      </c>
      <c r="AX416" s="13" t="s">
        <v>73</v>
      </c>
      <c r="AY416" s="207" t="s">
        <v>144</v>
      </c>
    </row>
    <row r="417" spans="1:65" s="14" customFormat="1" ht="11.25">
      <c r="B417" s="208"/>
      <c r="C417" s="209"/>
      <c r="D417" s="199" t="s">
        <v>154</v>
      </c>
      <c r="E417" s="210" t="s">
        <v>1</v>
      </c>
      <c r="F417" s="211" t="s">
        <v>81</v>
      </c>
      <c r="G417" s="209"/>
      <c r="H417" s="212">
        <v>1</v>
      </c>
      <c r="I417" s="213"/>
      <c r="J417" s="209"/>
      <c r="K417" s="209"/>
      <c r="L417" s="214"/>
      <c r="M417" s="215"/>
      <c r="N417" s="216"/>
      <c r="O417" s="216"/>
      <c r="P417" s="216"/>
      <c r="Q417" s="216"/>
      <c r="R417" s="216"/>
      <c r="S417" s="216"/>
      <c r="T417" s="217"/>
      <c r="AT417" s="218" t="s">
        <v>154</v>
      </c>
      <c r="AU417" s="218" t="s">
        <v>152</v>
      </c>
      <c r="AV417" s="14" t="s">
        <v>152</v>
      </c>
      <c r="AW417" s="14" t="s">
        <v>31</v>
      </c>
      <c r="AX417" s="14" t="s">
        <v>73</v>
      </c>
      <c r="AY417" s="218" t="s">
        <v>144</v>
      </c>
    </row>
    <row r="418" spans="1:65" s="15" customFormat="1" ht="11.25">
      <c r="B418" s="219"/>
      <c r="C418" s="220"/>
      <c r="D418" s="199" t="s">
        <v>154</v>
      </c>
      <c r="E418" s="221" t="s">
        <v>1</v>
      </c>
      <c r="F418" s="222" t="s">
        <v>159</v>
      </c>
      <c r="G418" s="220"/>
      <c r="H418" s="223">
        <v>2</v>
      </c>
      <c r="I418" s="224"/>
      <c r="J418" s="220"/>
      <c r="K418" s="220"/>
      <c r="L418" s="225"/>
      <c r="M418" s="226"/>
      <c r="N418" s="227"/>
      <c r="O418" s="227"/>
      <c r="P418" s="227"/>
      <c r="Q418" s="227"/>
      <c r="R418" s="227"/>
      <c r="S418" s="227"/>
      <c r="T418" s="228"/>
      <c r="AT418" s="229" t="s">
        <v>154</v>
      </c>
      <c r="AU418" s="229" t="s">
        <v>152</v>
      </c>
      <c r="AV418" s="15" t="s">
        <v>151</v>
      </c>
      <c r="AW418" s="15" t="s">
        <v>31</v>
      </c>
      <c r="AX418" s="15" t="s">
        <v>81</v>
      </c>
      <c r="AY418" s="229" t="s">
        <v>144</v>
      </c>
    </row>
    <row r="419" spans="1:65" s="2" customFormat="1" ht="16.5" customHeight="1">
      <c r="A419" s="34"/>
      <c r="B419" s="35"/>
      <c r="C419" s="183" t="s">
        <v>531</v>
      </c>
      <c r="D419" s="183" t="s">
        <v>147</v>
      </c>
      <c r="E419" s="184" t="s">
        <v>532</v>
      </c>
      <c r="F419" s="185" t="s">
        <v>533</v>
      </c>
      <c r="G419" s="186" t="s">
        <v>249</v>
      </c>
      <c r="H419" s="187">
        <v>4</v>
      </c>
      <c r="I419" s="188"/>
      <c r="J419" s="189">
        <f>ROUND(I419*H419,2)</f>
        <v>0</v>
      </c>
      <c r="K419" s="190"/>
      <c r="L419" s="39"/>
      <c r="M419" s="191" t="s">
        <v>1</v>
      </c>
      <c r="N419" s="192" t="s">
        <v>39</v>
      </c>
      <c r="O419" s="71"/>
      <c r="P419" s="193">
        <f>O419*H419</f>
        <v>0</v>
      </c>
      <c r="Q419" s="193">
        <v>0</v>
      </c>
      <c r="R419" s="193">
        <f>Q419*H419</f>
        <v>0</v>
      </c>
      <c r="S419" s="193">
        <v>0</v>
      </c>
      <c r="T419" s="194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264</v>
      </c>
      <c r="AT419" s="195" t="s">
        <v>147</v>
      </c>
      <c r="AU419" s="195" t="s">
        <v>152</v>
      </c>
      <c r="AY419" s="17" t="s">
        <v>144</v>
      </c>
      <c r="BE419" s="196">
        <f>IF(N419="základní",J419,0)</f>
        <v>0</v>
      </c>
      <c r="BF419" s="196">
        <f>IF(N419="snížená",J419,0)</f>
        <v>0</v>
      </c>
      <c r="BG419" s="196">
        <f>IF(N419="zákl. přenesená",J419,0)</f>
        <v>0</v>
      </c>
      <c r="BH419" s="196">
        <f>IF(N419="sníž. přenesená",J419,0)</f>
        <v>0</v>
      </c>
      <c r="BI419" s="196">
        <f>IF(N419="nulová",J419,0)</f>
        <v>0</v>
      </c>
      <c r="BJ419" s="17" t="s">
        <v>152</v>
      </c>
      <c r="BK419" s="196">
        <f>ROUND(I419*H419,2)</f>
        <v>0</v>
      </c>
      <c r="BL419" s="17" t="s">
        <v>264</v>
      </c>
      <c r="BM419" s="195" t="s">
        <v>534</v>
      </c>
    </row>
    <row r="420" spans="1:65" s="13" customFormat="1" ht="11.25">
      <c r="B420" s="197"/>
      <c r="C420" s="198"/>
      <c r="D420" s="199" t="s">
        <v>154</v>
      </c>
      <c r="E420" s="200" t="s">
        <v>1</v>
      </c>
      <c r="F420" s="201" t="s">
        <v>516</v>
      </c>
      <c r="G420" s="198"/>
      <c r="H420" s="200" t="s">
        <v>1</v>
      </c>
      <c r="I420" s="202"/>
      <c r="J420" s="198"/>
      <c r="K420" s="198"/>
      <c r="L420" s="203"/>
      <c r="M420" s="204"/>
      <c r="N420" s="205"/>
      <c r="O420" s="205"/>
      <c r="P420" s="205"/>
      <c r="Q420" s="205"/>
      <c r="R420" s="205"/>
      <c r="S420" s="205"/>
      <c r="T420" s="206"/>
      <c r="AT420" s="207" t="s">
        <v>154</v>
      </c>
      <c r="AU420" s="207" t="s">
        <v>152</v>
      </c>
      <c r="AV420" s="13" t="s">
        <v>81</v>
      </c>
      <c r="AW420" s="13" t="s">
        <v>31</v>
      </c>
      <c r="AX420" s="13" t="s">
        <v>73</v>
      </c>
      <c r="AY420" s="207" t="s">
        <v>144</v>
      </c>
    </row>
    <row r="421" spans="1:65" s="14" customFormat="1" ht="11.25">
      <c r="B421" s="208"/>
      <c r="C421" s="209"/>
      <c r="D421" s="199" t="s">
        <v>154</v>
      </c>
      <c r="E421" s="210" t="s">
        <v>1</v>
      </c>
      <c r="F421" s="211" t="s">
        <v>535</v>
      </c>
      <c r="G421" s="209"/>
      <c r="H421" s="212">
        <v>2</v>
      </c>
      <c r="I421" s="213"/>
      <c r="J421" s="209"/>
      <c r="K421" s="209"/>
      <c r="L421" s="214"/>
      <c r="M421" s="215"/>
      <c r="N421" s="216"/>
      <c r="O421" s="216"/>
      <c r="P421" s="216"/>
      <c r="Q421" s="216"/>
      <c r="R421" s="216"/>
      <c r="S421" s="216"/>
      <c r="T421" s="217"/>
      <c r="AT421" s="218" t="s">
        <v>154</v>
      </c>
      <c r="AU421" s="218" t="s">
        <v>152</v>
      </c>
      <c r="AV421" s="14" t="s">
        <v>152</v>
      </c>
      <c r="AW421" s="14" t="s">
        <v>31</v>
      </c>
      <c r="AX421" s="14" t="s">
        <v>73</v>
      </c>
      <c r="AY421" s="218" t="s">
        <v>144</v>
      </c>
    </row>
    <row r="422" spans="1:65" s="13" customFormat="1" ht="11.25">
      <c r="B422" s="197"/>
      <c r="C422" s="198"/>
      <c r="D422" s="199" t="s">
        <v>154</v>
      </c>
      <c r="E422" s="200" t="s">
        <v>1</v>
      </c>
      <c r="F422" s="201" t="s">
        <v>372</v>
      </c>
      <c r="G422" s="198"/>
      <c r="H422" s="200" t="s">
        <v>1</v>
      </c>
      <c r="I422" s="202"/>
      <c r="J422" s="198"/>
      <c r="K422" s="198"/>
      <c r="L422" s="203"/>
      <c r="M422" s="204"/>
      <c r="N422" s="205"/>
      <c r="O422" s="205"/>
      <c r="P422" s="205"/>
      <c r="Q422" s="205"/>
      <c r="R422" s="205"/>
      <c r="S422" s="205"/>
      <c r="T422" s="206"/>
      <c r="AT422" s="207" t="s">
        <v>154</v>
      </c>
      <c r="AU422" s="207" t="s">
        <v>152</v>
      </c>
      <c r="AV422" s="13" t="s">
        <v>81</v>
      </c>
      <c r="AW422" s="13" t="s">
        <v>31</v>
      </c>
      <c r="AX422" s="13" t="s">
        <v>73</v>
      </c>
      <c r="AY422" s="207" t="s">
        <v>144</v>
      </c>
    </row>
    <row r="423" spans="1:65" s="14" customFormat="1" ht="11.25">
      <c r="B423" s="208"/>
      <c r="C423" s="209"/>
      <c r="D423" s="199" t="s">
        <v>154</v>
      </c>
      <c r="E423" s="210" t="s">
        <v>1</v>
      </c>
      <c r="F423" s="211" t="s">
        <v>81</v>
      </c>
      <c r="G423" s="209"/>
      <c r="H423" s="212">
        <v>1</v>
      </c>
      <c r="I423" s="213"/>
      <c r="J423" s="209"/>
      <c r="K423" s="209"/>
      <c r="L423" s="214"/>
      <c r="M423" s="215"/>
      <c r="N423" s="216"/>
      <c r="O423" s="216"/>
      <c r="P423" s="216"/>
      <c r="Q423" s="216"/>
      <c r="R423" s="216"/>
      <c r="S423" s="216"/>
      <c r="T423" s="217"/>
      <c r="AT423" s="218" t="s">
        <v>154</v>
      </c>
      <c r="AU423" s="218" t="s">
        <v>152</v>
      </c>
      <c r="AV423" s="14" t="s">
        <v>152</v>
      </c>
      <c r="AW423" s="14" t="s">
        <v>31</v>
      </c>
      <c r="AX423" s="14" t="s">
        <v>73</v>
      </c>
      <c r="AY423" s="218" t="s">
        <v>144</v>
      </c>
    </row>
    <row r="424" spans="1:65" s="13" customFormat="1" ht="11.25">
      <c r="B424" s="197"/>
      <c r="C424" s="198"/>
      <c r="D424" s="199" t="s">
        <v>154</v>
      </c>
      <c r="E424" s="200" t="s">
        <v>1</v>
      </c>
      <c r="F424" s="201" t="s">
        <v>521</v>
      </c>
      <c r="G424" s="198"/>
      <c r="H424" s="200" t="s">
        <v>1</v>
      </c>
      <c r="I424" s="202"/>
      <c r="J424" s="198"/>
      <c r="K424" s="198"/>
      <c r="L424" s="203"/>
      <c r="M424" s="204"/>
      <c r="N424" s="205"/>
      <c r="O424" s="205"/>
      <c r="P424" s="205"/>
      <c r="Q424" s="205"/>
      <c r="R424" s="205"/>
      <c r="S424" s="205"/>
      <c r="T424" s="206"/>
      <c r="AT424" s="207" t="s">
        <v>154</v>
      </c>
      <c r="AU424" s="207" t="s">
        <v>152</v>
      </c>
      <c r="AV424" s="13" t="s">
        <v>81</v>
      </c>
      <c r="AW424" s="13" t="s">
        <v>31</v>
      </c>
      <c r="AX424" s="13" t="s">
        <v>73</v>
      </c>
      <c r="AY424" s="207" t="s">
        <v>144</v>
      </c>
    </row>
    <row r="425" spans="1:65" s="14" customFormat="1" ht="11.25">
      <c r="B425" s="208"/>
      <c r="C425" s="209"/>
      <c r="D425" s="199" t="s">
        <v>154</v>
      </c>
      <c r="E425" s="210" t="s">
        <v>1</v>
      </c>
      <c r="F425" s="211" t="s">
        <v>81</v>
      </c>
      <c r="G425" s="209"/>
      <c r="H425" s="212">
        <v>1</v>
      </c>
      <c r="I425" s="213"/>
      <c r="J425" s="209"/>
      <c r="K425" s="209"/>
      <c r="L425" s="214"/>
      <c r="M425" s="215"/>
      <c r="N425" s="216"/>
      <c r="O425" s="216"/>
      <c r="P425" s="216"/>
      <c r="Q425" s="216"/>
      <c r="R425" s="216"/>
      <c r="S425" s="216"/>
      <c r="T425" s="217"/>
      <c r="AT425" s="218" t="s">
        <v>154</v>
      </c>
      <c r="AU425" s="218" t="s">
        <v>152</v>
      </c>
      <c r="AV425" s="14" t="s">
        <v>152</v>
      </c>
      <c r="AW425" s="14" t="s">
        <v>31</v>
      </c>
      <c r="AX425" s="14" t="s">
        <v>73</v>
      </c>
      <c r="AY425" s="218" t="s">
        <v>144</v>
      </c>
    </row>
    <row r="426" spans="1:65" s="15" customFormat="1" ht="11.25">
      <c r="B426" s="219"/>
      <c r="C426" s="220"/>
      <c r="D426" s="199" t="s">
        <v>154</v>
      </c>
      <c r="E426" s="221" t="s">
        <v>1</v>
      </c>
      <c r="F426" s="222" t="s">
        <v>159</v>
      </c>
      <c r="G426" s="220"/>
      <c r="H426" s="223">
        <v>4</v>
      </c>
      <c r="I426" s="224"/>
      <c r="J426" s="220"/>
      <c r="K426" s="220"/>
      <c r="L426" s="225"/>
      <c r="M426" s="226"/>
      <c r="N426" s="227"/>
      <c r="O426" s="227"/>
      <c r="P426" s="227"/>
      <c r="Q426" s="227"/>
      <c r="R426" s="227"/>
      <c r="S426" s="227"/>
      <c r="T426" s="228"/>
      <c r="AT426" s="229" t="s">
        <v>154</v>
      </c>
      <c r="AU426" s="229" t="s">
        <v>152</v>
      </c>
      <c r="AV426" s="15" t="s">
        <v>151</v>
      </c>
      <c r="AW426" s="15" t="s">
        <v>31</v>
      </c>
      <c r="AX426" s="15" t="s">
        <v>81</v>
      </c>
      <c r="AY426" s="229" t="s">
        <v>144</v>
      </c>
    </row>
    <row r="427" spans="1:65" s="2" customFormat="1" ht="21.75" customHeight="1">
      <c r="A427" s="34"/>
      <c r="B427" s="35"/>
      <c r="C427" s="183" t="s">
        <v>536</v>
      </c>
      <c r="D427" s="183" t="s">
        <v>147</v>
      </c>
      <c r="E427" s="184" t="s">
        <v>537</v>
      </c>
      <c r="F427" s="185" t="s">
        <v>538</v>
      </c>
      <c r="G427" s="186" t="s">
        <v>249</v>
      </c>
      <c r="H427" s="187">
        <v>1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39</v>
      </c>
      <c r="O427" s="71"/>
      <c r="P427" s="193">
        <f>O427*H427</f>
        <v>0</v>
      </c>
      <c r="Q427" s="193">
        <v>0</v>
      </c>
      <c r="R427" s="193">
        <f>Q427*H427</f>
        <v>0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264</v>
      </c>
      <c r="AT427" s="195" t="s">
        <v>147</v>
      </c>
      <c r="AU427" s="195" t="s">
        <v>152</v>
      </c>
      <c r="AY427" s="17" t="s">
        <v>144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152</v>
      </c>
      <c r="BK427" s="196">
        <f>ROUND(I427*H427,2)</f>
        <v>0</v>
      </c>
      <c r="BL427" s="17" t="s">
        <v>264</v>
      </c>
      <c r="BM427" s="195" t="s">
        <v>539</v>
      </c>
    </row>
    <row r="428" spans="1:65" s="13" customFormat="1" ht="11.25">
      <c r="B428" s="197"/>
      <c r="C428" s="198"/>
      <c r="D428" s="199" t="s">
        <v>154</v>
      </c>
      <c r="E428" s="200" t="s">
        <v>1</v>
      </c>
      <c r="F428" s="201" t="s">
        <v>192</v>
      </c>
      <c r="G428" s="198"/>
      <c r="H428" s="200" t="s">
        <v>1</v>
      </c>
      <c r="I428" s="202"/>
      <c r="J428" s="198"/>
      <c r="K428" s="198"/>
      <c r="L428" s="203"/>
      <c r="M428" s="204"/>
      <c r="N428" s="205"/>
      <c r="O428" s="205"/>
      <c r="P428" s="205"/>
      <c r="Q428" s="205"/>
      <c r="R428" s="205"/>
      <c r="S428" s="205"/>
      <c r="T428" s="206"/>
      <c r="AT428" s="207" t="s">
        <v>154</v>
      </c>
      <c r="AU428" s="207" t="s">
        <v>152</v>
      </c>
      <c r="AV428" s="13" t="s">
        <v>81</v>
      </c>
      <c r="AW428" s="13" t="s">
        <v>31</v>
      </c>
      <c r="AX428" s="13" t="s">
        <v>73</v>
      </c>
      <c r="AY428" s="207" t="s">
        <v>144</v>
      </c>
    </row>
    <row r="429" spans="1:65" s="14" customFormat="1" ht="11.25">
      <c r="B429" s="208"/>
      <c r="C429" s="209"/>
      <c r="D429" s="199" t="s">
        <v>154</v>
      </c>
      <c r="E429" s="210" t="s">
        <v>1</v>
      </c>
      <c r="F429" s="211" t="s">
        <v>81</v>
      </c>
      <c r="G429" s="209"/>
      <c r="H429" s="212">
        <v>1</v>
      </c>
      <c r="I429" s="213"/>
      <c r="J429" s="209"/>
      <c r="K429" s="209"/>
      <c r="L429" s="214"/>
      <c r="M429" s="215"/>
      <c r="N429" s="216"/>
      <c r="O429" s="216"/>
      <c r="P429" s="216"/>
      <c r="Q429" s="216"/>
      <c r="R429" s="216"/>
      <c r="S429" s="216"/>
      <c r="T429" s="217"/>
      <c r="AT429" s="218" t="s">
        <v>154</v>
      </c>
      <c r="AU429" s="218" t="s">
        <v>152</v>
      </c>
      <c r="AV429" s="14" t="s">
        <v>152</v>
      </c>
      <c r="AW429" s="14" t="s">
        <v>31</v>
      </c>
      <c r="AX429" s="14" t="s">
        <v>81</v>
      </c>
      <c r="AY429" s="218" t="s">
        <v>144</v>
      </c>
    </row>
    <row r="430" spans="1:65" s="2" customFormat="1" ht="24.2" customHeight="1">
      <c r="A430" s="34"/>
      <c r="B430" s="35"/>
      <c r="C430" s="183" t="s">
        <v>540</v>
      </c>
      <c r="D430" s="183" t="s">
        <v>147</v>
      </c>
      <c r="E430" s="184" t="s">
        <v>541</v>
      </c>
      <c r="F430" s="185" t="s">
        <v>542</v>
      </c>
      <c r="G430" s="186" t="s">
        <v>249</v>
      </c>
      <c r="H430" s="187">
        <v>2</v>
      </c>
      <c r="I430" s="188"/>
      <c r="J430" s="189">
        <f t="shared" ref="J430:J435" si="0">ROUND(I430*H430,2)</f>
        <v>0</v>
      </c>
      <c r="K430" s="190"/>
      <c r="L430" s="39"/>
      <c r="M430" s="191" t="s">
        <v>1</v>
      </c>
      <c r="N430" s="192" t="s">
        <v>39</v>
      </c>
      <c r="O430" s="71"/>
      <c r="P430" s="193">
        <f t="shared" ref="P430:P435" si="1">O430*H430</f>
        <v>0</v>
      </c>
      <c r="Q430" s="193">
        <v>6.0000000000000002E-5</v>
      </c>
      <c r="R430" s="193">
        <f t="shared" ref="R430:R435" si="2">Q430*H430</f>
        <v>1.2E-4</v>
      </c>
      <c r="S430" s="193">
        <v>0</v>
      </c>
      <c r="T430" s="194">
        <f t="shared" ref="T430:T435" si="3"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5" t="s">
        <v>264</v>
      </c>
      <c r="AT430" s="195" t="s">
        <v>147</v>
      </c>
      <c r="AU430" s="195" t="s">
        <v>152</v>
      </c>
      <c r="AY430" s="17" t="s">
        <v>144</v>
      </c>
      <c r="BE430" s="196">
        <f t="shared" ref="BE430:BE435" si="4">IF(N430="základní",J430,0)</f>
        <v>0</v>
      </c>
      <c r="BF430" s="196">
        <f t="shared" ref="BF430:BF435" si="5">IF(N430="snížená",J430,0)</f>
        <v>0</v>
      </c>
      <c r="BG430" s="196">
        <f t="shared" ref="BG430:BG435" si="6">IF(N430="zákl. přenesená",J430,0)</f>
        <v>0</v>
      </c>
      <c r="BH430" s="196">
        <f t="shared" ref="BH430:BH435" si="7">IF(N430="sníž. přenesená",J430,0)</f>
        <v>0</v>
      </c>
      <c r="BI430" s="196">
        <f t="shared" ref="BI430:BI435" si="8">IF(N430="nulová",J430,0)</f>
        <v>0</v>
      </c>
      <c r="BJ430" s="17" t="s">
        <v>152</v>
      </c>
      <c r="BK430" s="196">
        <f t="shared" ref="BK430:BK435" si="9">ROUND(I430*H430,2)</f>
        <v>0</v>
      </c>
      <c r="BL430" s="17" t="s">
        <v>264</v>
      </c>
      <c r="BM430" s="195" t="s">
        <v>543</v>
      </c>
    </row>
    <row r="431" spans="1:65" s="2" customFormat="1" ht="24.2" customHeight="1">
      <c r="A431" s="34"/>
      <c r="B431" s="35"/>
      <c r="C431" s="230" t="s">
        <v>544</v>
      </c>
      <c r="D431" s="230" t="s">
        <v>166</v>
      </c>
      <c r="E431" s="231" t="s">
        <v>545</v>
      </c>
      <c r="F431" s="232" t="s">
        <v>546</v>
      </c>
      <c r="G431" s="233" t="s">
        <v>249</v>
      </c>
      <c r="H431" s="234">
        <v>2</v>
      </c>
      <c r="I431" s="235"/>
      <c r="J431" s="236">
        <f t="shared" si="0"/>
        <v>0</v>
      </c>
      <c r="K431" s="237"/>
      <c r="L431" s="238"/>
      <c r="M431" s="239" t="s">
        <v>1</v>
      </c>
      <c r="N431" s="240" t="s">
        <v>39</v>
      </c>
      <c r="O431" s="71"/>
      <c r="P431" s="193">
        <f t="shared" si="1"/>
        <v>0</v>
      </c>
      <c r="Q431" s="193">
        <v>4.4999999999999999E-4</v>
      </c>
      <c r="R431" s="193">
        <f t="shared" si="2"/>
        <v>8.9999999999999998E-4</v>
      </c>
      <c r="S431" s="193">
        <v>0</v>
      </c>
      <c r="T431" s="194">
        <f t="shared" si="3"/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95" t="s">
        <v>353</v>
      </c>
      <c r="AT431" s="195" t="s">
        <v>166</v>
      </c>
      <c r="AU431" s="195" t="s">
        <v>152</v>
      </c>
      <c r="AY431" s="17" t="s">
        <v>144</v>
      </c>
      <c r="BE431" s="196">
        <f t="shared" si="4"/>
        <v>0</v>
      </c>
      <c r="BF431" s="196">
        <f t="shared" si="5"/>
        <v>0</v>
      </c>
      <c r="BG431" s="196">
        <f t="shared" si="6"/>
        <v>0</v>
      </c>
      <c r="BH431" s="196">
        <f t="shared" si="7"/>
        <v>0</v>
      </c>
      <c r="BI431" s="196">
        <f t="shared" si="8"/>
        <v>0</v>
      </c>
      <c r="BJ431" s="17" t="s">
        <v>152</v>
      </c>
      <c r="BK431" s="196">
        <f t="shared" si="9"/>
        <v>0</v>
      </c>
      <c r="BL431" s="17" t="s">
        <v>264</v>
      </c>
      <c r="BM431" s="195" t="s">
        <v>547</v>
      </c>
    </row>
    <row r="432" spans="1:65" s="2" customFormat="1" ht="21.75" customHeight="1">
      <c r="A432" s="34"/>
      <c r="B432" s="35"/>
      <c r="C432" s="183" t="s">
        <v>548</v>
      </c>
      <c r="D432" s="183" t="s">
        <v>147</v>
      </c>
      <c r="E432" s="184" t="s">
        <v>549</v>
      </c>
      <c r="F432" s="185" t="s">
        <v>550</v>
      </c>
      <c r="G432" s="186" t="s">
        <v>366</v>
      </c>
      <c r="H432" s="187">
        <v>9.5</v>
      </c>
      <c r="I432" s="188"/>
      <c r="J432" s="189">
        <f t="shared" si="0"/>
        <v>0</v>
      </c>
      <c r="K432" s="190"/>
      <c r="L432" s="39"/>
      <c r="M432" s="191" t="s">
        <v>1</v>
      </c>
      <c r="N432" s="192" t="s">
        <v>39</v>
      </c>
      <c r="O432" s="71"/>
      <c r="P432" s="193">
        <f t="shared" si="1"/>
        <v>0</v>
      </c>
      <c r="Q432" s="193">
        <v>0</v>
      </c>
      <c r="R432" s="193">
        <f t="shared" si="2"/>
        <v>0</v>
      </c>
      <c r="S432" s="193">
        <v>0</v>
      </c>
      <c r="T432" s="194">
        <f t="shared" si="3"/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264</v>
      </c>
      <c r="AT432" s="195" t="s">
        <v>147</v>
      </c>
      <c r="AU432" s="195" t="s">
        <v>152</v>
      </c>
      <c r="AY432" s="17" t="s">
        <v>144</v>
      </c>
      <c r="BE432" s="196">
        <f t="shared" si="4"/>
        <v>0</v>
      </c>
      <c r="BF432" s="196">
        <f t="shared" si="5"/>
        <v>0</v>
      </c>
      <c r="BG432" s="196">
        <f t="shared" si="6"/>
        <v>0</v>
      </c>
      <c r="BH432" s="196">
        <f t="shared" si="7"/>
        <v>0</v>
      </c>
      <c r="BI432" s="196">
        <f t="shared" si="8"/>
        <v>0</v>
      </c>
      <c r="BJ432" s="17" t="s">
        <v>152</v>
      </c>
      <c r="BK432" s="196">
        <f t="shared" si="9"/>
        <v>0</v>
      </c>
      <c r="BL432" s="17" t="s">
        <v>264</v>
      </c>
      <c r="BM432" s="195" t="s">
        <v>551</v>
      </c>
    </row>
    <row r="433" spans="1:65" s="2" customFormat="1" ht="24.2" customHeight="1">
      <c r="A433" s="34"/>
      <c r="B433" s="35"/>
      <c r="C433" s="183" t="s">
        <v>552</v>
      </c>
      <c r="D433" s="183" t="s">
        <v>147</v>
      </c>
      <c r="E433" s="184" t="s">
        <v>553</v>
      </c>
      <c r="F433" s="185" t="s">
        <v>554</v>
      </c>
      <c r="G433" s="186" t="s">
        <v>249</v>
      </c>
      <c r="H433" s="187">
        <v>2</v>
      </c>
      <c r="I433" s="188"/>
      <c r="J433" s="189">
        <f t="shared" si="0"/>
        <v>0</v>
      </c>
      <c r="K433" s="190"/>
      <c r="L433" s="39"/>
      <c r="M433" s="191" t="s">
        <v>1</v>
      </c>
      <c r="N433" s="192" t="s">
        <v>39</v>
      </c>
      <c r="O433" s="71"/>
      <c r="P433" s="193">
        <f t="shared" si="1"/>
        <v>0</v>
      </c>
      <c r="Q433" s="193">
        <v>0</v>
      </c>
      <c r="R433" s="193">
        <f t="shared" si="2"/>
        <v>0</v>
      </c>
      <c r="S433" s="193">
        <v>0</v>
      </c>
      <c r="T433" s="194">
        <f t="shared" si="3"/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264</v>
      </c>
      <c r="AT433" s="195" t="s">
        <v>147</v>
      </c>
      <c r="AU433" s="195" t="s">
        <v>152</v>
      </c>
      <c r="AY433" s="17" t="s">
        <v>144</v>
      </c>
      <c r="BE433" s="196">
        <f t="shared" si="4"/>
        <v>0</v>
      </c>
      <c r="BF433" s="196">
        <f t="shared" si="5"/>
        <v>0</v>
      </c>
      <c r="BG433" s="196">
        <f t="shared" si="6"/>
        <v>0</v>
      </c>
      <c r="BH433" s="196">
        <f t="shared" si="7"/>
        <v>0</v>
      </c>
      <c r="BI433" s="196">
        <f t="shared" si="8"/>
        <v>0</v>
      </c>
      <c r="BJ433" s="17" t="s">
        <v>152</v>
      </c>
      <c r="BK433" s="196">
        <f t="shared" si="9"/>
        <v>0</v>
      </c>
      <c r="BL433" s="17" t="s">
        <v>264</v>
      </c>
      <c r="BM433" s="195" t="s">
        <v>555</v>
      </c>
    </row>
    <row r="434" spans="1:65" s="2" customFormat="1" ht="24.2" customHeight="1">
      <c r="A434" s="34"/>
      <c r="B434" s="35"/>
      <c r="C434" s="183" t="s">
        <v>556</v>
      </c>
      <c r="D434" s="183" t="s">
        <v>147</v>
      </c>
      <c r="E434" s="184" t="s">
        <v>557</v>
      </c>
      <c r="F434" s="185" t="s">
        <v>558</v>
      </c>
      <c r="G434" s="186" t="s">
        <v>162</v>
      </c>
      <c r="H434" s="187">
        <v>0.01</v>
      </c>
      <c r="I434" s="188"/>
      <c r="J434" s="189">
        <f t="shared" si="0"/>
        <v>0</v>
      </c>
      <c r="K434" s="190"/>
      <c r="L434" s="39"/>
      <c r="M434" s="191" t="s">
        <v>1</v>
      </c>
      <c r="N434" s="192" t="s">
        <v>39</v>
      </c>
      <c r="O434" s="71"/>
      <c r="P434" s="193">
        <f t="shared" si="1"/>
        <v>0</v>
      </c>
      <c r="Q434" s="193">
        <v>0</v>
      </c>
      <c r="R434" s="193">
        <f t="shared" si="2"/>
        <v>0</v>
      </c>
      <c r="S434" s="193">
        <v>0</v>
      </c>
      <c r="T434" s="194">
        <f t="shared" si="3"/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5" t="s">
        <v>264</v>
      </c>
      <c r="AT434" s="195" t="s">
        <v>147</v>
      </c>
      <c r="AU434" s="195" t="s">
        <v>152</v>
      </c>
      <c r="AY434" s="17" t="s">
        <v>144</v>
      </c>
      <c r="BE434" s="196">
        <f t="shared" si="4"/>
        <v>0</v>
      </c>
      <c r="BF434" s="196">
        <f t="shared" si="5"/>
        <v>0</v>
      </c>
      <c r="BG434" s="196">
        <f t="shared" si="6"/>
        <v>0</v>
      </c>
      <c r="BH434" s="196">
        <f t="shared" si="7"/>
        <v>0</v>
      </c>
      <c r="BI434" s="196">
        <f t="shared" si="8"/>
        <v>0</v>
      </c>
      <c r="BJ434" s="17" t="s">
        <v>152</v>
      </c>
      <c r="BK434" s="196">
        <f t="shared" si="9"/>
        <v>0</v>
      </c>
      <c r="BL434" s="17" t="s">
        <v>264</v>
      </c>
      <c r="BM434" s="195" t="s">
        <v>559</v>
      </c>
    </row>
    <row r="435" spans="1:65" s="2" customFormat="1" ht="24.2" customHeight="1">
      <c r="A435" s="34"/>
      <c r="B435" s="35"/>
      <c r="C435" s="183" t="s">
        <v>560</v>
      </c>
      <c r="D435" s="183" t="s">
        <v>147</v>
      </c>
      <c r="E435" s="184" t="s">
        <v>561</v>
      </c>
      <c r="F435" s="185" t="s">
        <v>562</v>
      </c>
      <c r="G435" s="186" t="s">
        <v>162</v>
      </c>
      <c r="H435" s="187">
        <v>0.01</v>
      </c>
      <c r="I435" s="188"/>
      <c r="J435" s="189">
        <f t="shared" si="0"/>
        <v>0</v>
      </c>
      <c r="K435" s="190"/>
      <c r="L435" s="39"/>
      <c r="M435" s="191" t="s">
        <v>1</v>
      </c>
      <c r="N435" s="192" t="s">
        <v>39</v>
      </c>
      <c r="O435" s="71"/>
      <c r="P435" s="193">
        <f t="shared" si="1"/>
        <v>0</v>
      </c>
      <c r="Q435" s="193">
        <v>0</v>
      </c>
      <c r="R435" s="193">
        <f t="shared" si="2"/>
        <v>0</v>
      </c>
      <c r="S435" s="193">
        <v>0</v>
      </c>
      <c r="T435" s="194">
        <f t="shared" si="3"/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264</v>
      </c>
      <c r="AT435" s="195" t="s">
        <v>147</v>
      </c>
      <c r="AU435" s="195" t="s">
        <v>152</v>
      </c>
      <c r="AY435" s="17" t="s">
        <v>144</v>
      </c>
      <c r="BE435" s="196">
        <f t="shared" si="4"/>
        <v>0</v>
      </c>
      <c r="BF435" s="196">
        <f t="shared" si="5"/>
        <v>0</v>
      </c>
      <c r="BG435" s="196">
        <f t="shared" si="6"/>
        <v>0</v>
      </c>
      <c r="BH435" s="196">
        <f t="shared" si="7"/>
        <v>0</v>
      </c>
      <c r="BI435" s="196">
        <f t="shared" si="8"/>
        <v>0</v>
      </c>
      <c r="BJ435" s="17" t="s">
        <v>152</v>
      </c>
      <c r="BK435" s="196">
        <f t="shared" si="9"/>
        <v>0</v>
      </c>
      <c r="BL435" s="17" t="s">
        <v>264</v>
      </c>
      <c r="BM435" s="195" t="s">
        <v>563</v>
      </c>
    </row>
    <row r="436" spans="1:65" s="12" customFormat="1" ht="22.9" customHeight="1">
      <c r="B436" s="167"/>
      <c r="C436" s="168"/>
      <c r="D436" s="169" t="s">
        <v>72</v>
      </c>
      <c r="E436" s="181" t="s">
        <v>564</v>
      </c>
      <c r="F436" s="181" t="s">
        <v>565</v>
      </c>
      <c r="G436" s="168"/>
      <c r="H436" s="168"/>
      <c r="I436" s="171"/>
      <c r="J436" s="182">
        <f>BK436</f>
        <v>0</v>
      </c>
      <c r="K436" s="168"/>
      <c r="L436" s="173"/>
      <c r="M436" s="174"/>
      <c r="N436" s="175"/>
      <c r="O436" s="175"/>
      <c r="P436" s="176">
        <f>SUM(P437:P484)</f>
        <v>0</v>
      </c>
      <c r="Q436" s="175"/>
      <c r="R436" s="176">
        <f>SUM(R437:R484)</f>
        <v>3.916E-2</v>
      </c>
      <c r="S436" s="175"/>
      <c r="T436" s="177">
        <f>SUM(T437:T484)</f>
        <v>2.6929999999999999E-2</v>
      </c>
      <c r="AR436" s="178" t="s">
        <v>152</v>
      </c>
      <c r="AT436" s="179" t="s">
        <v>72</v>
      </c>
      <c r="AU436" s="179" t="s">
        <v>81</v>
      </c>
      <c r="AY436" s="178" t="s">
        <v>144</v>
      </c>
      <c r="BK436" s="180">
        <f>SUM(BK437:BK484)</f>
        <v>0</v>
      </c>
    </row>
    <row r="437" spans="1:65" s="2" customFormat="1" ht="24.2" customHeight="1">
      <c r="A437" s="34"/>
      <c r="B437" s="35"/>
      <c r="C437" s="183" t="s">
        <v>566</v>
      </c>
      <c r="D437" s="183" t="s">
        <v>147</v>
      </c>
      <c r="E437" s="184" t="s">
        <v>567</v>
      </c>
      <c r="F437" s="185" t="s">
        <v>568</v>
      </c>
      <c r="G437" s="186" t="s">
        <v>366</v>
      </c>
      <c r="H437" s="187">
        <v>9</v>
      </c>
      <c r="I437" s="188"/>
      <c r="J437" s="189">
        <f>ROUND(I437*H437,2)</f>
        <v>0</v>
      </c>
      <c r="K437" s="190"/>
      <c r="L437" s="39"/>
      <c r="M437" s="191" t="s">
        <v>1</v>
      </c>
      <c r="N437" s="192" t="s">
        <v>39</v>
      </c>
      <c r="O437" s="71"/>
      <c r="P437" s="193">
        <f>O437*H437</f>
        <v>0</v>
      </c>
      <c r="Q437" s="193">
        <v>0</v>
      </c>
      <c r="R437" s="193">
        <f>Q437*H437</f>
        <v>0</v>
      </c>
      <c r="S437" s="193">
        <v>2.1299999999999999E-3</v>
      </c>
      <c r="T437" s="194">
        <f>S437*H437</f>
        <v>1.917E-2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264</v>
      </c>
      <c r="AT437" s="195" t="s">
        <v>147</v>
      </c>
      <c r="AU437" s="195" t="s">
        <v>152</v>
      </c>
      <c r="AY437" s="17" t="s">
        <v>144</v>
      </c>
      <c r="BE437" s="196">
        <f>IF(N437="základní",J437,0)</f>
        <v>0</v>
      </c>
      <c r="BF437" s="196">
        <f>IF(N437="snížená",J437,0)</f>
        <v>0</v>
      </c>
      <c r="BG437" s="196">
        <f>IF(N437="zákl. přenesená",J437,0)</f>
        <v>0</v>
      </c>
      <c r="BH437" s="196">
        <f>IF(N437="sníž. přenesená",J437,0)</f>
        <v>0</v>
      </c>
      <c r="BI437" s="196">
        <f>IF(N437="nulová",J437,0)</f>
        <v>0</v>
      </c>
      <c r="BJ437" s="17" t="s">
        <v>152</v>
      </c>
      <c r="BK437" s="196">
        <f>ROUND(I437*H437,2)</f>
        <v>0</v>
      </c>
      <c r="BL437" s="17" t="s">
        <v>264</v>
      </c>
      <c r="BM437" s="195" t="s">
        <v>569</v>
      </c>
    </row>
    <row r="438" spans="1:65" s="13" customFormat="1" ht="11.25">
      <c r="B438" s="197"/>
      <c r="C438" s="198"/>
      <c r="D438" s="199" t="s">
        <v>154</v>
      </c>
      <c r="E438" s="200" t="s">
        <v>1</v>
      </c>
      <c r="F438" s="201" t="s">
        <v>185</v>
      </c>
      <c r="G438" s="198"/>
      <c r="H438" s="200" t="s">
        <v>1</v>
      </c>
      <c r="I438" s="202"/>
      <c r="J438" s="198"/>
      <c r="K438" s="198"/>
      <c r="L438" s="203"/>
      <c r="M438" s="204"/>
      <c r="N438" s="205"/>
      <c r="O438" s="205"/>
      <c r="P438" s="205"/>
      <c r="Q438" s="205"/>
      <c r="R438" s="205"/>
      <c r="S438" s="205"/>
      <c r="T438" s="206"/>
      <c r="AT438" s="207" t="s">
        <v>154</v>
      </c>
      <c r="AU438" s="207" t="s">
        <v>152</v>
      </c>
      <c r="AV438" s="13" t="s">
        <v>81</v>
      </c>
      <c r="AW438" s="13" t="s">
        <v>31</v>
      </c>
      <c r="AX438" s="13" t="s">
        <v>73</v>
      </c>
      <c r="AY438" s="207" t="s">
        <v>144</v>
      </c>
    </row>
    <row r="439" spans="1:65" s="14" customFormat="1" ht="11.25">
      <c r="B439" s="208"/>
      <c r="C439" s="209"/>
      <c r="D439" s="199" t="s">
        <v>154</v>
      </c>
      <c r="E439" s="210" t="s">
        <v>1</v>
      </c>
      <c r="F439" s="211" t="s">
        <v>179</v>
      </c>
      <c r="G439" s="209"/>
      <c r="H439" s="212">
        <v>5</v>
      </c>
      <c r="I439" s="213"/>
      <c r="J439" s="209"/>
      <c r="K439" s="209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154</v>
      </c>
      <c r="AU439" s="218" t="s">
        <v>152</v>
      </c>
      <c r="AV439" s="14" t="s">
        <v>152</v>
      </c>
      <c r="AW439" s="14" t="s">
        <v>31</v>
      </c>
      <c r="AX439" s="14" t="s">
        <v>73</v>
      </c>
      <c r="AY439" s="218" t="s">
        <v>144</v>
      </c>
    </row>
    <row r="440" spans="1:65" s="13" customFormat="1" ht="11.25">
      <c r="B440" s="197"/>
      <c r="C440" s="198"/>
      <c r="D440" s="199" t="s">
        <v>154</v>
      </c>
      <c r="E440" s="200" t="s">
        <v>1</v>
      </c>
      <c r="F440" s="201" t="s">
        <v>189</v>
      </c>
      <c r="G440" s="198"/>
      <c r="H440" s="200" t="s">
        <v>1</v>
      </c>
      <c r="I440" s="202"/>
      <c r="J440" s="198"/>
      <c r="K440" s="198"/>
      <c r="L440" s="203"/>
      <c r="M440" s="204"/>
      <c r="N440" s="205"/>
      <c r="O440" s="205"/>
      <c r="P440" s="205"/>
      <c r="Q440" s="205"/>
      <c r="R440" s="205"/>
      <c r="S440" s="205"/>
      <c r="T440" s="206"/>
      <c r="AT440" s="207" t="s">
        <v>154</v>
      </c>
      <c r="AU440" s="207" t="s">
        <v>152</v>
      </c>
      <c r="AV440" s="13" t="s">
        <v>81</v>
      </c>
      <c r="AW440" s="13" t="s">
        <v>31</v>
      </c>
      <c r="AX440" s="13" t="s">
        <v>73</v>
      </c>
      <c r="AY440" s="207" t="s">
        <v>144</v>
      </c>
    </row>
    <row r="441" spans="1:65" s="14" customFormat="1" ht="11.25">
      <c r="B441" s="208"/>
      <c r="C441" s="209"/>
      <c r="D441" s="199" t="s">
        <v>154</v>
      </c>
      <c r="E441" s="210" t="s">
        <v>1</v>
      </c>
      <c r="F441" s="211" t="s">
        <v>151</v>
      </c>
      <c r="G441" s="209"/>
      <c r="H441" s="212">
        <v>4</v>
      </c>
      <c r="I441" s="213"/>
      <c r="J441" s="209"/>
      <c r="K441" s="209"/>
      <c r="L441" s="214"/>
      <c r="M441" s="215"/>
      <c r="N441" s="216"/>
      <c r="O441" s="216"/>
      <c r="P441" s="216"/>
      <c r="Q441" s="216"/>
      <c r="R441" s="216"/>
      <c r="S441" s="216"/>
      <c r="T441" s="217"/>
      <c r="AT441" s="218" t="s">
        <v>154</v>
      </c>
      <c r="AU441" s="218" t="s">
        <v>152</v>
      </c>
      <c r="AV441" s="14" t="s">
        <v>152</v>
      </c>
      <c r="AW441" s="14" t="s">
        <v>31</v>
      </c>
      <c r="AX441" s="14" t="s">
        <v>73</v>
      </c>
      <c r="AY441" s="218" t="s">
        <v>144</v>
      </c>
    </row>
    <row r="442" spans="1:65" s="15" customFormat="1" ht="11.25">
      <c r="B442" s="219"/>
      <c r="C442" s="220"/>
      <c r="D442" s="199" t="s">
        <v>154</v>
      </c>
      <c r="E442" s="221" t="s">
        <v>1</v>
      </c>
      <c r="F442" s="222" t="s">
        <v>159</v>
      </c>
      <c r="G442" s="220"/>
      <c r="H442" s="223">
        <v>9</v>
      </c>
      <c r="I442" s="224"/>
      <c r="J442" s="220"/>
      <c r="K442" s="220"/>
      <c r="L442" s="225"/>
      <c r="M442" s="226"/>
      <c r="N442" s="227"/>
      <c r="O442" s="227"/>
      <c r="P442" s="227"/>
      <c r="Q442" s="227"/>
      <c r="R442" s="227"/>
      <c r="S442" s="227"/>
      <c r="T442" s="228"/>
      <c r="AT442" s="229" t="s">
        <v>154</v>
      </c>
      <c r="AU442" s="229" t="s">
        <v>152</v>
      </c>
      <c r="AV442" s="15" t="s">
        <v>151</v>
      </c>
      <c r="AW442" s="15" t="s">
        <v>31</v>
      </c>
      <c r="AX442" s="15" t="s">
        <v>81</v>
      </c>
      <c r="AY442" s="229" t="s">
        <v>144</v>
      </c>
    </row>
    <row r="443" spans="1:65" s="2" customFormat="1" ht="24.2" customHeight="1">
      <c r="A443" s="34"/>
      <c r="B443" s="35"/>
      <c r="C443" s="183" t="s">
        <v>570</v>
      </c>
      <c r="D443" s="183" t="s">
        <v>147</v>
      </c>
      <c r="E443" s="184" t="s">
        <v>571</v>
      </c>
      <c r="F443" s="185" t="s">
        <v>572</v>
      </c>
      <c r="G443" s="186" t="s">
        <v>366</v>
      </c>
      <c r="H443" s="187">
        <v>16</v>
      </c>
      <c r="I443" s="188"/>
      <c r="J443" s="189">
        <f>ROUND(I443*H443,2)</f>
        <v>0</v>
      </c>
      <c r="K443" s="190"/>
      <c r="L443" s="39"/>
      <c r="M443" s="191" t="s">
        <v>1</v>
      </c>
      <c r="N443" s="192" t="s">
        <v>39</v>
      </c>
      <c r="O443" s="71"/>
      <c r="P443" s="193">
        <f>O443*H443</f>
        <v>0</v>
      </c>
      <c r="Q443" s="193">
        <v>8.4000000000000003E-4</v>
      </c>
      <c r="R443" s="193">
        <f>Q443*H443</f>
        <v>1.3440000000000001E-2</v>
      </c>
      <c r="S443" s="193">
        <v>0</v>
      </c>
      <c r="T443" s="194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264</v>
      </c>
      <c r="AT443" s="195" t="s">
        <v>147</v>
      </c>
      <c r="AU443" s="195" t="s">
        <v>152</v>
      </c>
      <c r="AY443" s="17" t="s">
        <v>144</v>
      </c>
      <c r="BE443" s="196">
        <f>IF(N443="základní",J443,0)</f>
        <v>0</v>
      </c>
      <c r="BF443" s="196">
        <f>IF(N443="snížená",J443,0)</f>
        <v>0</v>
      </c>
      <c r="BG443" s="196">
        <f>IF(N443="zákl. přenesená",J443,0)</f>
        <v>0</v>
      </c>
      <c r="BH443" s="196">
        <f>IF(N443="sníž. přenesená",J443,0)</f>
        <v>0</v>
      </c>
      <c r="BI443" s="196">
        <f>IF(N443="nulová",J443,0)</f>
        <v>0</v>
      </c>
      <c r="BJ443" s="17" t="s">
        <v>152</v>
      </c>
      <c r="BK443" s="196">
        <f>ROUND(I443*H443,2)</f>
        <v>0</v>
      </c>
      <c r="BL443" s="17" t="s">
        <v>264</v>
      </c>
      <c r="BM443" s="195" t="s">
        <v>573</v>
      </c>
    </row>
    <row r="444" spans="1:65" s="13" customFormat="1" ht="11.25">
      <c r="B444" s="197"/>
      <c r="C444" s="198"/>
      <c r="D444" s="199" t="s">
        <v>154</v>
      </c>
      <c r="E444" s="200" t="s">
        <v>1</v>
      </c>
      <c r="F444" s="201" t="s">
        <v>574</v>
      </c>
      <c r="G444" s="198"/>
      <c r="H444" s="200" t="s">
        <v>1</v>
      </c>
      <c r="I444" s="202"/>
      <c r="J444" s="198"/>
      <c r="K444" s="198"/>
      <c r="L444" s="203"/>
      <c r="M444" s="204"/>
      <c r="N444" s="205"/>
      <c r="O444" s="205"/>
      <c r="P444" s="205"/>
      <c r="Q444" s="205"/>
      <c r="R444" s="205"/>
      <c r="S444" s="205"/>
      <c r="T444" s="206"/>
      <c r="AT444" s="207" t="s">
        <v>154</v>
      </c>
      <c r="AU444" s="207" t="s">
        <v>152</v>
      </c>
      <c r="AV444" s="13" t="s">
        <v>81</v>
      </c>
      <c r="AW444" s="13" t="s">
        <v>31</v>
      </c>
      <c r="AX444" s="13" t="s">
        <v>73</v>
      </c>
      <c r="AY444" s="207" t="s">
        <v>144</v>
      </c>
    </row>
    <row r="445" spans="1:65" s="14" customFormat="1" ht="11.25">
      <c r="B445" s="208"/>
      <c r="C445" s="209"/>
      <c r="D445" s="199" t="s">
        <v>154</v>
      </c>
      <c r="E445" s="210" t="s">
        <v>1</v>
      </c>
      <c r="F445" s="211" t="s">
        <v>151</v>
      </c>
      <c r="G445" s="209"/>
      <c r="H445" s="212">
        <v>4</v>
      </c>
      <c r="I445" s="213"/>
      <c r="J445" s="209"/>
      <c r="K445" s="209"/>
      <c r="L445" s="214"/>
      <c r="M445" s="215"/>
      <c r="N445" s="216"/>
      <c r="O445" s="216"/>
      <c r="P445" s="216"/>
      <c r="Q445" s="216"/>
      <c r="R445" s="216"/>
      <c r="S445" s="216"/>
      <c r="T445" s="217"/>
      <c r="AT445" s="218" t="s">
        <v>154</v>
      </c>
      <c r="AU445" s="218" t="s">
        <v>152</v>
      </c>
      <c r="AV445" s="14" t="s">
        <v>152</v>
      </c>
      <c r="AW445" s="14" t="s">
        <v>31</v>
      </c>
      <c r="AX445" s="14" t="s">
        <v>73</v>
      </c>
      <c r="AY445" s="218" t="s">
        <v>144</v>
      </c>
    </row>
    <row r="446" spans="1:65" s="13" customFormat="1" ht="11.25">
      <c r="B446" s="197"/>
      <c r="C446" s="198"/>
      <c r="D446" s="199" t="s">
        <v>154</v>
      </c>
      <c r="E446" s="200" t="s">
        <v>1</v>
      </c>
      <c r="F446" s="201" t="s">
        <v>189</v>
      </c>
      <c r="G446" s="198"/>
      <c r="H446" s="200" t="s">
        <v>1</v>
      </c>
      <c r="I446" s="202"/>
      <c r="J446" s="198"/>
      <c r="K446" s="198"/>
      <c r="L446" s="203"/>
      <c r="M446" s="204"/>
      <c r="N446" s="205"/>
      <c r="O446" s="205"/>
      <c r="P446" s="205"/>
      <c r="Q446" s="205"/>
      <c r="R446" s="205"/>
      <c r="S446" s="205"/>
      <c r="T446" s="206"/>
      <c r="AT446" s="207" t="s">
        <v>154</v>
      </c>
      <c r="AU446" s="207" t="s">
        <v>152</v>
      </c>
      <c r="AV446" s="13" t="s">
        <v>81</v>
      </c>
      <c r="AW446" s="13" t="s">
        <v>31</v>
      </c>
      <c r="AX446" s="13" t="s">
        <v>73</v>
      </c>
      <c r="AY446" s="207" t="s">
        <v>144</v>
      </c>
    </row>
    <row r="447" spans="1:65" s="14" customFormat="1" ht="11.25">
      <c r="B447" s="208"/>
      <c r="C447" s="209"/>
      <c r="D447" s="199" t="s">
        <v>154</v>
      </c>
      <c r="E447" s="210" t="s">
        <v>1</v>
      </c>
      <c r="F447" s="211" t="s">
        <v>575</v>
      </c>
      <c r="G447" s="209"/>
      <c r="H447" s="212">
        <v>12</v>
      </c>
      <c r="I447" s="213"/>
      <c r="J447" s="209"/>
      <c r="K447" s="209"/>
      <c r="L447" s="214"/>
      <c r="M447" s="215"/>
      <c r="N447" s="216"/>
      <c r="O447" s="216"/>
      <c r="P447" s="216"/>
      <c r="Q447" s="216"/>
      <c r="R447" s="216"/>
      <c r="S447" s="216"/>
      <c r="T447" s="217"/>
      <c r="AT447" s="218" t="s">
        <v>154</v>
      </c>
      <c r="AU447" s="218" t="s">
        <v>152</v>
      </c>
      <c r="AV447" s="14" t="s">
        <v>152</v>
      </c>
      <c r="AW447" s="14" t="s">
        <v>31</v>
      </c>
      <c r="AX447" s="14" t="s">
        <v>73</v>
      </c>
      <c r="AY447" s="218" t="s">
        <v>144</v>
      </c>
    </row>
    <row r="448" spans="1:65" s="15" customFormat="1" ht="11.25">
      <c r="B448" s="219"/>
      <c r="C448" s="220"/>
      <c r="D448" s="199" t="s">
        <v>154</v>
      </c>
      <c r="E448" s="221" t="s">
        <v>1</v>
      </c>
      <c r="F448" s="222" t="s">
        <v>159</v>
      </c>
      <c r="G448" s="220"/>
      <c r="H448" s="223">
        <v>16</v>
      </c>
      <c r="I448" s="224"/>
      <c r="J448" s="220"/>
      <c r="K448" s="220"/>
      <c r="L448" s="225"/>
      <c r="M448" s="226"/>
      <c r="N448" s="227"/>
      <c r="O448" s="227"/>
      <c r="P448" s="227"/>
      <c r="Q448" s="227"/>
      <c r="R448" s="227"/>
      <c r="S448" s="227"/>
      <c r="T448" s="228"/>
      <c r="AT448" s="229" t="s">
        <v>154</v>
      </c>
      <c r="AU448" s="229" t="s">
        <v>152</v>
      </c>
      <c r="AV448" s="15" t="s">
        <v>151</v>
      </c>
      <c r="AW448" s="15" t="s">
        <v>31</v>
      </c>
      <c r="AX448" s="15" t="s">
        <v>81</v>
      </c>
      <c r="AY448" s="229" t="s">
        <v>144</v>
      </c>
    </row>
    <row r="449" spans="1:65" s="2" customFormat="1" ht="24.2" customHeight="1">
      <c r="A449" s="34"/>
      <c r="B449" s="35"/>
      <c r="C449" s="183" t="s">
        <v>576</v>
      </c>
      <c r="D449" s="183" t="s">
        <v>147</v>
      </c>
      <c r="E449" s="184" t="s">
        <v>577</v>
      </c>
      <c r="F449" s="185" t="s">
        <v>578</v>
      </c>
      <c r="G449" s="186" t="s">
        <v>366</v>
      </c>
      <c r="H449" s="187">
        <v>16</v>
      </c>
      <c r="I449" s="188"/>
      <c r="J449" s="189">
        <f>ROUND(I449*H449,2)</f>
        <v>0</v>
      </c>
      <c r="K449" s="190"/>
      <c r="L449" s="39"/>
      <c r="M449" s="191" t="s">
        <v>1</v>
      </c>
      <c r="N449" s="192" t="s">
        <v>39</v>
      </c>
      <c r="O449" s="71"/>
      <c r="P449" s="193">
        <f>O449*H449</f>
        <v>0</v>
      </c>
      <c r="Q449" s="193">
        <v>1.16E-3</v>
      </c>
      <c r="R449" s="193">
        <f>Q449*H449</f>
        <v>1.856E-2</v>
      </c>
      <c r="S449" s="193">
        <v>0</v>
      </c>
      <c r="T449" s="194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264</v>
      </c>
      <c r="AT449" s="195" t="s">
        <v>147</v>
      </c>
      <c r="AU449" s="195" t="s">
        <v>152</v>
      </c>
      <c r="AY449" s="17" t="s">
        <v>144</v>
      </c>
      <c r="BE449" s="196">
        <f>IF(N449="základní",J449,0)</f>
        <v>0</v>
      </c>
      <c r="BF449" s="196">
        <f>IF(N449="snížená",J449,0)</f>
        <v>0</v>
      </c>
      <c r="BG449" s="196">
        <f>IF(N449="zákl. přenesená",J449,0)</f>
        <v>0</v>
      </c>
      <c r="BH449" s="196">
        <f>IF(N449="sníž. přenesená",J449,0)</f>
        <v>0</v>
      </c>
      <c r="BI449" s="196">
        <f>IF(N449="nulová",J449,0)</f>
        <v>0</v>
      </c>
      <c r="BJ449" s="17" t="s">
        <v>152</v>
      </c>
      <c r="BK449" s="196">
        <f>ROUND(I449*H449,2)</f>
        <v>0</v>
      </c>
      <c r="BL449" s="17" t="s">
        <v>264</v>
      </c>
      <c r="BM449" s="195" t="s">
        <v>579</v>
      </c>
    </row>
    <row r="450" spans="1:65" s="13" customFormat="1" ht="11.25">
      <c r="B450" s="197"/>
      <c r="C450" s="198"/>
      <c r="D450" s="199" t="s">
        <v>154</v>
      </c>
      <c r="E450" s="200" t="s">
        <v>1</v>
      </c>
      <c r="F450" s="201" t="s">
        <v>574</v>
      </c>
      <c r="G450" s="198"/>
      <c r="H450" s="200" t="s">
        <v>1</v>
      </c>
      <c r="I450" s="202"/>
      <c r="J450" s="198"/>
      <c r="K450" s="198"/>
      <c r="L450" s="203"/>
      <c r="M450" s="204"/>
      <c r="N450" s="205"/>
      <c r="O450" s="205"/>
      <c r="P450" s="205"/>
      <c r="Q450" s="205"/>
      <c r="R450" s="205"/>
      <c r="S450" s="205"/>
      <c r="T450" s="206"/>
      <c r="AT450" s="207" t="s">
        <v>154</v>
      </c>
      <c r="AU450" s="207" t="s">
        <v>152</v>
      </c>
      <c r="AV450" s="13" t="s">
        <v>81</v>
      </c>
      <c r="AW450" s="13" t="s">
        <v>31</v>
      </c>
      <c r="AX450" s="13" t="s">
        <v>73</v>
      </c>
      <c r="AY450" s="207" t="s">
        <v>144</v>
      </c>
    </row>
    <row r="451" spans="1:65" s="14" customFormat="1" ht="11.25">
      <c r="B451" s="208"/>
      <c r="C451" s="209"/>
      <c r="D451" s="199" t="s">
        <v>154</v>
      </c>
      <c r="E451" s="210" t="s">
        <v>1</v>
      </c>
      <c r="F451" s="211" t="s">
        <v>229</v>
      </c>
      <c r="G451" s="209"/>
      <c r="H451" s="212">
        <v>10</v>
      </c>
      <c r="I451" s="213"/>
      <c r="J451" s="209"/>
      <c r="K451" s="209"/>
      <c r="L451" s="214"/>
      <c r="M451" s="215"/>
      <c r="N451" s="216"/>
      <c r="O451" s="216"/>
      <c r="P451" s="216"/>
      <c r="Q451" s="216"/>
      <c r="R451" s="216"/>
      <c r="S451" s="216"/>
      <c r="T451" s="217"/>
      <c r="AT451" s="218" t="s">
        <v>154</v>
      </c>
      <c r="AU451" s="218" t="s">
        <v>152</v>
      </c>
      <c r="AV451" s="14" t="s">
        <v>152</v>
      </c>
      <c r="AW451" s="14" t="s">
        <v>31</v>
      </c>
      <c r="AX451" s="14" t="s">
        <v>73</v>
      </c>
      <c r="AY451" s="218" t="s">
        <v>144</v>
      </c>
    </row>
    <row r="452" spans="1:65" s="13" customFormat="1" ht="11.25">
      <c r="B452" s="197"/>
      <c r="C452" s="198"/>
      <c r="D452" s="199" t="s">
        <v>154</v>
      </c>
      <c r="E452" s="200" t="s">
        <v>1</v>
      </c>
      <c r="F452" s="201" t="s">
        <v>189</v>
      </c>
      <c r="G452" s="198"/>
      <c r="H452" s="200" t="s">
        <v>1</v>
      </c>
      <c r="I452" s="202"/>
      <c r="J452" s="198"/>
      <c r="K452" s="198"/>
      <c r="L452" s="203"/>
      <c r="M452" s="204"/>
      <c r="N452" s="205"/>
      <c r="O452" s="205"/>
      <c r="P452" s="205"/>
      <c r="Q452" s="205"/>
      <c r="R452" s="205"/>
      <c r="S452" s="205"/>
      <c r="T452" s="206"/>
      <c r="AT452" s="207" t="s">
        <v>154</v>
      </c>
      <c r="AU452" s="207" t="s">
        <v>152</v>
      </c>
      <c r="AV452" s="13" t="s">
        <v>81</v>
      </c>
      <c r="AW452" s="13" t="s">
        <v>31</v>
      </c>
      <c r="AX452" s="13" t="s">
        <v>73</v>
      </c>
      <c r="AY452" s="207" t="s">
        <v>144</v>
      </c>
    </row>
    <row r="453" spans="1:65" s="14" customFormat="1" ht="11.25">
      <c r="B453" s="208"/>
      <c r="C453" s="209"/>
      <c r="D453" s="199" t="s">
        <v>154</v>
      </c>
      <c r="E453" s="210" t="s">
        <v>1</v>
      </c>
      <c r="F453" s="211" t="s">
        <v>177</v>
      </c>
      <c r="G453" s="209"/>
      <c r="H453" s="212">
        <v>6</v>
      </c>
      <c r="I453" s="213"/>
      <c r="J453" s="209"/>
      <c r="K453" s="209"/>
      <c r="L453" s="214"/>
      <c r="M453" s="215"/>
      <c r="N453" s="216"/>
      <c r="O453" s="216"/>
      <c r="P453" s="216"/>
      <c r="Q453" s="216"/>
      <c r="R453" s="216"/>
      <c r="S453" s="216"/>
      <c r="T453" s="217"/>
      <c r="AT453" s="218" t="s">
        <v>154</v>
      </c>
      <c r="AU453" s="218" t="s">
        <v>152</v>
      </c>
      <c r="AV453" s="14" t="s">
        <v>152</v>
      </c>
      <c r="AW453" s="14" t="s">
        <v>31</v>
      </c>
      <c r="AX453" s="14" t="s">
        <v>73</v>
      </c>
      <c r="AY453" s="218" t="s">
        <v>144</v>
      </c>
    </row>
    <row r="454" spans="1:65" s="15" customFormat="1" ht="11.25">
      <c r="B454" s="219"/>
      <c r="C454" s="220"/>
      <c r="D454" s="199" t="s">
        <v>154</v>
      </c>
      <c r="E454" s="221" t="s">
        <v>1</v>
      </c>
      <c r="F454" s="222" t="s">
        <v>159</v>
      </c>
      <c r="G454" s="220"/>
      <c r="H454" s="223">
        <v>16</v>
      </c>
      <c r="I454" s="224"/>
      <c r="J454" s="220"/>
      <c r="K454" s="220"/>
      <c r="L454" s="225"/>
      <c r="M454" s="226"/>
      <c r="N454" s="227"/>
      <c r="O454" s="227"/>
      <c r="P454" s="227"/>
      <c r="Q454" s="227"/>
      <c r="R454" s="227"/>
      <c r="S454" s="227"/>
      <c r="T454" s="228"/>
      <c r="AT454" s="229" t="s">
        <v>154</v>
      </c>
      <c r="AU454" s="229" t="s">
        <v>152</v>
      </c>
      <c r="AV454" s="15" t="s">
        <v>151</v>
      </c>
      <c r="AW454" s="15" t="s">
        <v>31</v>
      </c>
      <c r="AX454" s="15" t="s">
        <v>81</v>
      </c>
      <c r="AY454" s="229" t="s">
        <v>144</v>
      </c>
    </row>
    <row r="455" spans="1:65" s="2" customFormat="1" ht="24.2" customHeight="1">
      <c r="A455" s="34"/>
      <c r="B455" s="35"/>
      <c r="C455" s="183" t="s">
        <v>580</v>
      </c>
      <c r="D455" s="183" t="s">
        <v>147</v>
      </c>
      <c r="E455" s="184" t="s">
        <v>581</v>
      </c>
      <c r="F455" s="185" t="s">
        <v>582</v>
      </c>
      <c r="G455" s="186" t="s">
        <v>583</v>
      </c>
      <c r="H455" s="187">
        <v>1</v>
      </c>
      <c r="I455" s="188"/>
      <c r="J455" s="189">
        <f>ROUND(I455*H455,2)</f>
        <v>0</v>
      </c>
      <c r="K455" s="190"/>
      <c r="L455" s="39"/>
      <c r="M455" s="191" t="s">
        <v>1</v>
      </c>
      <c r="N455" s="192" t="s">
        <v>39</v>
      </c>
      <c r="O455" s="71"/>
      <c r="P455" s="193">
        <f>O455*H455</f>
        <v>0</v>
      </c>
      <c r="Q455" s="193">
        <v>0</v>
      </c>
      <c r="R455" s="193">
        <f>Q455*H455</f>
        <v>0</v>
      </c>
      <c r="S455" s="193">
        <v>0</v>
      </c>
      <c r="T455" s="194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5" t="s">
        <v>264</v>
      </c>
      <c r="AT455" s="195" t="s">
        <v>147</v>
      </c>
      <c r="AU455" s="195" t="s">
        <v>152</v>
      </c>
      <c r="AY455" s="17" t="s">
        <v>144</v>
      </c>
      <c r="BE455" s="196">
        <f>IF(N455="základní",J455,0)</f>
        <v>0</v>
      </c>
      <c r="BF455" s="196">
        <f>IF(N455="snížená",J455,0)</f>
        <v>0</v>
      </c>
      <c r="BG455" s="196">
        <f>IF(N455="zákl. přenesená",J455,0)</f>
        <v>0</v>
      </c>
      <c r="BH455" s="196">
        <f>IF(N455="sníž. přenesená",J455,0)</f>
        <v>0</v>
      </c>
      <c r="BI455" s="196">
        <f>IF(N455="nulová",J455,0)</f>
        <v>0</v>
      </c>
      <c r="BJ455" s="17" t="s">
        <v>152</v>
      </c>
      <c r="BK455" s="196">
        <f>ROUND(I455*H455,2)</f>
        <v>0</v>
      </c>
      <c r="BL455" s="17" t="s">
        <v>264</v>
      </c>
      <c r="BM455" s="195" t="s">
        <v>584</v>
      </c>
    </row>
    <row r="456" spans="1:65" s="2" customFormat="1" ht="24.2" customHeight="1">
      <c r="A456" s="34"/>
      <c r="B456" s="35"/>
      <c r="C456" s="183" t="s">
        <v>585</v>
      </c>
      <c r="D456" s="183" t="s">
        <v>147</v>
      </c>
      <c r="E456" s="184" t="s">
        <v>586</v>
      </c>
      <c r="F456" s="185" t="s">
        <v>587</v>
      </c>
      <c r="G456" s="186" t="s">
        <v>583</v>
      </c>
      <c r="H456" s="187">
        <v>1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39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264</v>
      </c>
      <c r="AT456" s="195" t="s">
        <v>147</v>
      </c>
      <c r="AU456" s="195" t="s">
        <v>152</v>
      </c>
      <c r="AY456" s="17" t="s">
        <v>144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152</v>
      </c>
      <c r="BK456" s="196">
        <f>ROUND(I456*H456,2)</f>
        <v>0</v>
      </c>
      <c r="BL456" s="17" t="s">
        <v>264</v>
      </c>
      <c r="BM456" s="195" t="s">
        <v>588</v>
      </c>
    </row>
    <row r="457" spans="1:65" s="2" customFormat="1" ht="37.9" customHeight="1">
      <c r="A457" s="34"/>
      <c r="B457" s="35"/>
      <c r="C457" s="183" t="s">
        <v>589</v>
      </c>
      <c r="D457" s="183" t="s">
        <v>147</v>
      </c>
      <c r="E457" s="184" t="s">
        <v>590</v>
      </c>
      <c r="F457" s="185" t="s">
        <v>591</v>
      </c>
      <c r="G457" s="186" t="s">
        <v>366</v>
      </c>
      <c r="H457" s="187">
        <v>32</v>
      </c>
      <c r="I457" s="188"/>
      <c r="J457" s="189">
        <f>ROUND(I457*H457,2)</f>
        <v>0</v>
      </c>
      <c r="K457" s="190"/>
      <c r="L457" s="39"/>
      <c r="M457" s="191" t="s">
        <v>1</v>
      </c>
      <c r="N457" s="192" t="s">
        <v>39</v>
      </c>
      <c r="O457" s="71"/>
      <c r="P457" s="193">
        <f>O457*H457</f>
        <v>0</v>
      </c>
      <c r="Q457" s="193">
        <v>4.0000000000000003E-5</v>
      </c>
      <c r="R457" s="193">
        <f>Q457*H457</f>
        <v>1.2800000000000001E-3</v>
      </c>
      <c r="S457" s="193">
        <v>0</v>
      </c>
      <c r="T457" s="194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5" t="s">
        <v>264</v>
      </c>
      <c r="AT457" s="195" t="s">
        <v>147</v>
      </c>
      <c r="AU457" s="195" t="s">
        <v>152</v>
      </c>
      <c r="AY457" s="17" t="s">
        <v>144</v>
      </c>
      <c r="BE457" s="196">
        <f>IF(N457="základní",J457,0)</f>
        <v>0</v>
      </c>
      <c r="BF457" s="196">
        <f>IF(N457="snížená",J457,0)</f>
        <v>0</v>
      </c>
      <c r="BG457" s="196">
        <f>IF(N457="zákl. přenesená",J457,0)</f>
        <v>0</v>
      </c>
      <c r="BH457" s="196">
        <f>IF(N457="sníž. přenesená",J457,0)</f>
        <v>0</v>
      </c>
      <c r="BI457" s="196">
        <f>IF(N457="nulová",J457,0)</f>
        <v>0</v>
      </c>
      <c r="BJ457" s="17" t="s">
        <v>152</v>
      </c>
      <c r="BK457" s="196">
        <f>ROUND(I457*H457,2)</f>
        <v>0</v>
      </c>
      <c r="BL457" s="17" t="s">
        <v>264</v>
      </c>
      <c r="BM457" s="195" t="s">
        <v>592</v>
      </c>
    </row>
    <row r="458" spans="1:65" s="2" customFormat="1" ht="16.5" customHeight="1">
      <c r="A458" s="34"/>
      <c r="B458" s="35"/>
      <c r="C458" s="183" t="s">
        <v>593</v>
      </c>
      <c r="D458" s="183" t="s">
        <v>147</v>
      </c>
      <c r="E458" s="184" t="s">
        <v>594</v>
      </c>
      <c r="F458" s="185" t="s">
        <v>595</v>
      </c>
      <c r="G458" s="186" t="s">
        <v>249</v>
      </c>
      <c r="H458" s="187">
        <v>9</v>
      </c>
      <c r="I458" s="188"/>
      <c r="J458" s="189">
        <f>ROUND(I458*H458,2)</f>
        <v>0</v>
      </c>
      <c r="K458" s="190"/>
      <c r="L458" s="39"/>
      <c r="M458" s="191" t="s">
        <v>1</v>
      </c>
      <c r="N458" s="192" t="s">
        <v>39</v>
      </c>
      <c r="O458" s="71"/>
      <c r="P458" s="193">
        <f>O458*H458</f>
        <v>0</v>
      </c>
      <c r="Q458" s="193">
        <v>0</v>
      </c>
      <c r="R458" s="193">
        <f>Q458*H458</f>
        <v>0</v>
      </c>
      <c r="S458" s="193">
        <v>0</v>
      </c>
      <c r="T458" s="194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95" t="s">
        <v>264</v>
      </c>
      <c r="AT458" s="195" t="s">
        <v>147</v>
      </c>
      <c r="AU458" s="195" t="s">
        <v>152</v>
      </c>
      <c r="AY458" s="17" t="s">
        <v>144</v>
      </c>
      <c r="BE458" s="196">
        <f>IF(N458="základní",J458,0)</f>
        <v>0</v>
      </c>
      <c r="BF458" s="196">
        <f>IF(N458="snížená",J458,0)</f>
        <v>0</v>
      </c>
      <c r="BG458" s="196">
        <f>IF(N458="zákl. přenesená",J458,0)</f>
        <v>0</v>
      </c>
      <c r="BH458" s="196">
        <f>IF(N458="sníž. přenesená",J458,0)</f>
        <v>0</v>
      </c>
      <c r="BI458" s="196">
        <f>IF(N458="nulová",J458,0)</f>
        <v>0</v>
      </c>
      <c r="BJ458" s="17" t="s">
        <v>152</v>
      </c>
      <c r="BK458" s="196">
        <f>ROUND(I458*H458,2)</f>
        <v>0</v>
      </c>
      <c r="BL458" s="17" t="s">
        <v>264</v>
      </c>
      <c r="BM458" s="195" t="s">
        <v>596</v>
      </c>
    </row>
    <row r="459" spans="1:65" s="13" customFormat="1" ht="11.25">
      <c r="B459" s="197"/>
      <c r="C459" s="198"/>
      <c r="D459" s="199" t="s">
        <v>154</v>
      </c>
      <c r="E459" s="200" t="s">
        <v>1</v>
      </c>
      <c r="F459" s="201" t="s">
        <v>597</v>
      </c>
      <c r="G459" s="198"/>
      <c r="H459" s="200" t="s">
        <v>1</v>
      </c>
      <c r="I459" s="202"/>
      <c r="J459" s="198"/>
      <c r="K459" s="198"/>
      <c r="L459" s="203"/>
      <c r="M459" s="204"/>
      <c r="N459" s="205"/>
      <c r="O459" s="205"/>
      <c r="P459" s="205"/>
      <c r="Q459" s="205"/>
      <c r="R459" s="205"/>
      <c r="S459" s="205"/>
      <c r="T459" s="206"/>
      <c r="AT459" s="207" t="s">
        <v>154</v>
      </c>
      <c r="AU459" s="207" t="s">
        <v>152</v>
      </c>
      <c r="AV459" s="13" t="s">
        <v>81</v>
      </c>
      <c r="AW459" s="13" t="s">
        <v>31</v>
      </c>
      <c r="AX459" s="13" t="s">
        <v>73</v>
      </c>
      <c r="AY459" s="207" t="s">
        <v>144</v>
      </c>
    </row>
    <row r="460" spans="1:65" s="14" customFormat="1" ht="11.25">
      <c r="B460" s="208"/>
      <c r="C460" s="209"/>
      <c r="D460" s="199" t="s">
        <v>154</v>
      </c>
      <c r="E460" s="210" t="s">
        <v>1</v>
      </c>
      <c r="F460" s="211" t="s">
        <v>598</v>
      </c>
      <c r="G460" s="209"/>
      <c r="H460" s="212">
        <v>9</v>
      </c>
      <c r="I460" s="213"/>
      <c r="J460" s="209"/>
      <c r="K460" s="209"/>
      <c r="L460" s="214"/>
      <c r="M460" s="215"/>
      <c r="N460" s="216"/>
      <c r="O460" s="216"/>
      <c r="P460" s="216"/>
      <c r="Q460" s="216"/>
      <c r="R460" s="216"/>
      <c r="S460" s="216"/>
      <c r="T460" s="217"/>
      <c r="AT460" s="218" t="s">
        <v>154</v>
      </c>
      <c r="AU460" s="218" t="s">
        <v>152</v>
      </c>
      <c r="AV460" s="14" t="s">
        <v>152</v>
      </c>
      <c r="AW460" s="14" t="s">
        <v>31</v>
      </c>
      <c r="AX460" s="14" t="s">
        <v>81</v>
      </c>
      <c r="AY460" s="218" t="s">
        <v>144</v>
      </c>
    </row>
    <row r="461" spans="1:65" s="2" customFormat="1" ht="24.2" customHeight="1">
      <c r="A461" s="34"/>
      <c r="B461" s="35"/>
      <c r="C461" s="183" t="s">
        <v>599</v>
      </c>
      <c r="D461" s="183" t="s">
        <v>147</v>
      </c>
      <c r="E461" s="184" t="s">
        <v>600</v>
      </c>
      <c r="F461" s="185" t="s">
        <v>601</v>
      </c>
      <c r="G461" s="186" t="s">
        <v>249</v>
      </c>
      <c r="H461" s="187">
        <v>2</v>
      </c>
      <c r="I461" s="188"/>
      <c r="J461" s="189">
        <f>ROUND(I461*H461,2)</f>
        <v>0</v>
      </c>
      <c r="K461" s="190"/>
      <c r="L461" s="39"/>
      <c r="M461" s="191" t="s">
        <v>1</v>
      </c>
      <c r="N461" s="192" t="s">
        <v>39</v>
      </c>
      <c r="O461" s="71"/>
      <c r="P461" s="193">
        <f>O461*H461</f>
        <v>0</v>
      </c>
      <c r="Q461" s="193">
        <v>0</v>
      </c>
      <c r="R461" s="193">
        <f>Q461*H461</f>
        <v>0</v>
      </c>
      <c r="S461" s="193">
        <v>0</v>
      </c>
      <c r="T461" s="194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95" t="s">
        <v>264</v>
      </c>
      <c r="AT461" s="195" t="s">
        <v>147</v>
      </c>
      <c r="AU461" s="195" t="s">
        <v>152</v>
      </c>
      <c r="AY461" s="17" t="s">
        <v>144</v>
      </c>
      <c r="BE461" s="196">
        <f>IF(N461="základní",J461,0)</f>
        <v>0</v>
      </c>
      <c r="BF461" s="196">
        <f>IF(N461="snížená",J461,0)</f>
        <v>0</v>
      </c>
      <c r="BG461" s="196">
        <f>IF(N461="zákl. přenesená",J461,0)</f>
        <v>0</v>
      </c>
      <c r="BH461" s="196">
        <f>IF(N461="sníž. přenesená",J461,0)</f>
        <v>0</v>
      </c>
      <c r="BI461" s="196">
        <f>IF(N461="nulová",J461,0)</f>
        <v>0</v>
      </c>
      <c r="BJ461" s="17" t="s">
        <v>152</v>
      </c>
      <c r="BK461" s="196">
        <f>ROUND(I461*H461,2)</f>
        <v>0</v>
      </c>
      <c r="BL461" s="17" t="s">
        <v>264</v>
      </c>
      <c r="BM461" s="195" t="s">
        <v>602</v>
      </c>
    </row>
    <row r="462" spans="1:65" s="2" customFormat="1" ht="21.75" customHeight="1">
      <c r="A462" s="34"/>
      <c r="B462" s="35"/>
      <c r="C462" s="183" t="s">
        <v>603</v>
      </c>
      <c r="D462" s="183" t="s">
        <v>147</v>
      </c>
      <c r="E462" s="184" t="s">
        <v>604</v>
      </c>
      <c r="F462" s="185" t="s">
        <v>605</v>
      </c>
      <c r="G462" s="186" t="s">
        <v>249</v>
      </c>
      <c r="H462" s="187">
        <v>7</v>
      </c>
      <c r="I462" s="188"/>
      <c r="J462" s="189">
        <f>ROUND(I462*H462,2)</f>
        <v>0</v>
      </c>
      <c r="K462" s="190"/>
      <c r="L462" s="39"/>
      <c r="M462" s="191" t="s">
        <v>1</v>
      </c>
      <c r="N462" s="192" t="s">
        <v>39</v>
      </c>
      <c r="O462" s="71"/>
      <c r="P462" s="193">
        <f>O462*H462</f>
        <v>0</v>
      </c>
      <c r="Q462" s="193">
        <v>1.7000000000000001E-4</v>
      </c>
      <c r="R462" s="193">
        <f>Q462*H462</f>
        <v>1.1900000000000001E-3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264</v>
      </c>
      <c r="AT462" s="195" t="s">
        <v>147</v>
      </c>
      <c r="AU462" s="195" t="s">
        <v>152</v>
      </c>
      <c r="AY462" s="17" t="s">
        <v>144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152</v>
      </c>
      <c r="BK462" s="196">
        <f>ROUND(I462*H462,2)</f>
        <v>0</v>
      </c>
      <c r="BL462" s="17" t="s">
        <v>264</v>
      </c>
      <c r="BM462" s="195" t="s">
        <v>606</v>
      </c>
    </row>
    <row r="463" spans="1:65" s="13" customFormat="1" ht="11.25">
      <c r="B463" s="197"/>
      <c r="C463" s="198"/>
      <c r="D463" s="199" t="s">
        <v>154</v>
      </c>
      <c r="E463" s="200" t="s">
        <v>1</v>
      </c>
      <c r="F463" s="201" t="s">
        <v>607</v>
      </c>
      <c r="G463" s="198"/>
      <c r="H463" s="200" t="s">
        <v>1</v>
      </c>
      <c r="I463" s="202"/>
      <c r="J463" s="198"/>
      <c r="K463" s="198"/>
      <c r="L463" s="203"/>
      <c r="M463" s="204"/>
      <c r="N463" s="205"/>
      <c r="O463" s="205"/>
      <c r="P463" s="205"/>
      <c r="Q463" s="205"/>
      <c r="R463" s="205"/>
      <c r="S463" s="205"/>
      <c r="T463" s="206"/>
      <c r="AT463" s="207" t="s">
        <v>154</v>
      </c>
      <c r="AU463" s="207" t="s">
        <v>152</v>
      </c>
      <c r="AV463" s="13" t="s">
        <v>81</v>
      </c>
      <c r="AW463" s="13" t="s">
        <v>31</v>
      </c>
      <c r="AX463" s="13" t="s">
        <v>73</v>
      </c>
      <c r="AY463" s="207" t="s">
        <v>144</v>
      </c>
    </row>
    <row r="464" spans="1:65" s="14" customFormat="1" ht="11.25">
      <c r="B464" s="208"/>
      <c r="C464" s="209"/>
      <c r="D464" s="199" t="s">
        <v>154</v>
      </c>
      <c r="E464" s="210" t="s">
        <v>1</v>
      </c>
      <c r="F464" s="211" t="s">
        <v>608</v>
      </c>
      <c r="G464" s="209"/>
      <c r="H464" s="212">
        <v>7</v>
      </c>
      <c r="I464" s="213"/>
      <c r="J464" s="209"/>
      <c r="K464" s="209"/>
      <c r="L464" s="214"/>
      <c r="M464" s="215"/>
      <c r="N464" s="216"/>
      <c r="O464" s="216"/>
      <c r="P464" s="216"/>
      <c r="Q464" s="216"/>
      <c r="R464" s="216"/>
      <c r="S464" s="216"/>
      <c r="T464" s="217"/>
      <c r="AT464" s="218" t="s">
        <v>154</v>
      </c>
      <c r="AU464" s="218" t="s">
        <v>152</v>
      </c>
      <c r="AV464" s="14" t="s">
        <v>152</v>
      </c>
      <c r="AW464" s="14" t="s">
        <v>31</v>
      </c>
      <c r="AX464" s="14" t="s">
        <v>81</v>
      </c>
      <c r="AY464" s="218" t="s">
        <v>144</v>
      </c>
    </row>
    <row r="465" spans="1:65" s="2" customFormat="1" ht="21.75" customHeight="1">
      <c r="A465" s="34"/>
      <c r="B465" s="35"/>
      <c r="C465" s="183" t="s">
        <v>609</v>
      </c>
      <c r="D465" s="183" t="s">
        <v>147</v>
      </c>
      <c r="E465" s="184" t="s">
        <v>610</v>
      </c>
      <c r="F465" s="185" t="s">
        <v>611</v>
      </c>
      <c r="G465" s="186" t="s">
        <v>583</v>
      </c>
      <c r="H465" s="187">
        <v>2</v>
      </c>
      <c r="I465" s="188"/>
      <c r="J465" s="189">
        <f>ROUND(I465*H465,2)</f>
        <v>0</v>
      </c>
      <c r="K465" s="190"/>
      <c r="L465" s="39"/>
      <c r="M465" s="191" t="s">
        <v>1</v>
      </c>
      <c r="N465" s="192" t="s">
        <v>39</v>
      </c>
      <c r="O465" s="71"/>
      <c r="P465" s="193">
        <f>O465*H465</f>
        <v>0</v>
      </c>
      <c r="Q465" s="193">
        <v>2.1000000000000001E-4</v>
      </c>
      <c r="R465" s="193">
        <f>Q465*H465</f>
        <v>4.2000000000000002E-4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264</v>
      </c>
      <c r="AT465" s="195" t="s">
        <v>147</v>
      </c>
      <c r="AU465" s="195" t="s">
        <v>152</v>
      </c>
      <c r="AY465" s="17" t="s">
        <v>144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152</v>
      </c>
      <c r="BK465" s="196">
        <f>ROUND(I465*H465,2)</f>
        <v>0</v>
      </c>
      <c r="BL465" s="17" t="s">
        <v>264</v>
      </c>
      <c r="BM465" s="195" t="s">
        <v>612</v>
      </c>
    </row>
    <row r="466" spans="1:65" s="13" customFormat="1" ht="11.25">
      <c r="B466" s="197"/>
      <c r="C466" s="198"/>
      <c r="D466" s="199" t="s">
        <v>154</v>
      </c>
      <c r="E466" s="200" t="s">
        <v>1</v>
      </c>
      <c r="F466" s="201" t="s">
        <v>521</v>
      </c>
      <c r="G466" s="198"/>
      <c r="H466" s="200" t="s">
        <v>1</v>
      </c>
      <c r="I466" s="202"/>
      <c r="J466" s="198"/>
      <c r="K466" s="198"/>
      <c r="L466" s="203"/>
      <c r="M466" s="204"/>
      <c r="N466" s="205"/>
      <c r="O466" s="205"/>
      <c r="P466" s="205"/>
      <c r="Q466" s="205"/>
      <c r="R466" s="205"/>
      <c r="S466" s="205"/>
      <c r="T466" s="206"/>
      <c r="AT466" s="207" t="s">
        <v>154</v>
      </c>
      <c r="AU466" s="207" t="s">
        <v>152</v>
      </c>
      <c r="AV466" s="13" t="s">
        <v>81</v>
      </c>
      <c r="AW466" s="13" t="s">
        <v>31</v>
      </c>
      <c r="AX466" s="13" t="s">
        <v>73</v>
      </c>
      <c r="AY466" s="207" t="s">
        <v>144</v>
      </c>
    </row>
    <row r="467" spans="1:65" s="14" customFormat="1" ht="11.25">
      <c r="B467" s="208"/>
      <c r="C467" s="209"/>
      <c r="D467" s="199" t="s">
        <v>154</v>
      </c>
      <c r="E467" s="210" t="s">
        <v>1</v>
      </c>
      <c r="F467" s="211" t="s">
        <v>152</v>
      </c>
      <c r="G467" s="209"/>
      <c r="H467" s="212">
        <v>2</v>
      </c>
      <c r="I467" s="213"/>
      <c r="J467" s="209"/>
      <c r="K467" s="209"/>
      <c r="L467" s="214"/>
      <c r="M467" s="215"/>
      <c r="N467" s="216"/>
      <c r="O467" s="216"/>
      <c r="P467" s="216"/>
      <c r="Q467" s="216"/>
      <c r="R467" s="216"/>
      <c r="S467" s="216"/>
      <c r="T467" s="217"/>
      <c r="AT467" s="218" t="s">
        <v>154</v>
      </c>
      <c r="AU467" s="218" t="s">
        <v>152</v>
      </c>
      <c r="AV467" s="14" t="s">
        <v>152</v>
      </c>
      <c r="AW467" s="14" t="s">
        <v>31</v>
      </c>
      <c r="AX467" s="14" t="s">
        <v>81</v>
      </c>
      <c r="AY467" s="218" t="s">
        <v>144</v>
      </c>
    </row>
    <row r="468" spans="1:65" s="2" customFormat="1" ht="21.75" customHeight="1">
      <c r="A468" s="34"/>
      <c r="B468" s="35"/>
      <c r="C468" s="183" t="s">
        <v>613</v>
      </c>
      <c r="D468" s="183" t="s">
        <v>147</v>
      </c>
      <c r="E468" s="184" t="s">
        <v>614</v>
      </c>
      <c r="F468" s="185" t="s">
        <v>615</v>
      </c>
      <c r="G468" s="186" t="s">
        <v>249</v>
      </c>
      <c r="H468" s="187">
        <v>5</v>
      </c>
      <c r="I468" s="188"/>
      <c r="J468" s="189">
        <f>ROUND(I468*H468,2)</f>
        <v>0</v>
      </c>
      <c r="K468" s="190"/>
      <c r="L468" s="39"/>
      <c r="M468" s="191" t="s">
        <v>1</v>
      </c>
      <c r="N468" s="192" t="s">
        <v>39</v>
      </c>
      <c r="O468" s="71"/>
      <c r="P468" s="193">
        <f>O468*H468</f>
        <v>0</v>
      </c>
      <c r="Q468" s="193">
        <v>0</v>
      </c>
      <c r="R468" s="193">
        <f>Q468*H468</f>
        <v>0</v>
      </c>
      <c r="S468" s="193">
        <v>5.2999999999999998E-4</v>
      </c>
      <c r="T468" s="194">
        <f>S468*H468</f>
        <v>2.65E-3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95" t="s">
        <v>264</v>
      </c>
      <c r="AT468" s="195" t="s">
        <v>147</v>
      </c>
      <c r="AU468" s="195" t="s">
        <v>152</v>
      </c>
      <c r="AY468" s="17" t="s">
        <v>144</v>
      </c>
      <c r="BE468" s="196">
        <f>IF(N468="základní",J468,0)</f>
        <v>0</v>
      </c>
      <c r="BF468" s="196">
        <f>IF(N468="snížená",J468,0)</f>
        <v>0</v>
      </c>
      <c r="BG468" s="196">
        <f>IF(N468="zákl. přenesená",J468,0)</f>
        <v>0</v>
      </c>
      <c r="BH468" s="196">
        <f>IF(N468="sníž. přenesená",J468,0)</f>
        <v>0</v>
      </c>
      <c r="BI468" s="196">
        <f>IF(N468="nulová",J468,0)</f>
        <v>0</v>
      </c>
      <c r="BJ468" s="17" t="s">
        <v>152</v>
      </c>
      <c r="BK468" s="196">
        <f>ROUND(I468*H468,2)</f>
        <v>0</v>
      </c>
      <c r="BL468" s="17" t="s">
        <v>264</v>
      </c>
      <c r="BM468" s="195" t="s">
        <v>616</v>
      </c>
    </row>
    <row r="469" spans="1:65" s="13" customFormat="1" ht="11.25">
      <c r="B469" s="197"/>
      <c r="C469" s="198"/>
      <c r="D469" s="199" t="s">
        <v>154</v>
      </c>
      <c r="E469" s="200" t="s">
        <v>1</v>
      </c>
      <c r="F469" s="201" t="s">
        <v>617</v>
      </c>
      <c r="G469" s="198"/>
      <c r="H469" s="200" t="s">
        <v>1</v>
      </c>
      <c r="I469" s="202"/>
      <c r="J469" s="198"/>
      <c r="K469" s="198"/>
      <c r="L469" s="203"/>
      <c r="M469" s="204"/>
      <c r="N469" s="205"/>
      <c r="O469" s="205"/>
      <c r="P469" s="205"/>
      <c r="Q469" s="205"/>
      <c r="R469" s="205"/>
      <c r="S469" s="205"/>
      <c r="T469" s="206"/>
      <c r="AT469" s="207" t="s">
        <v>154</v>
      </c>
      <c r="AU469" s="207" t="s">
        <v>152</v>
      </c>
      <c r="AV469" s="13" t="s">
        <v>81</v>
      </c>
      <c r="AW469" s="13" t="s">
        <v>31</v>
      </c>
      <c r="AX469" s="13" t="s">
        <v>73</v>
      </c>
      <c r="AY469" s="207" t="s">
        <v>144</v>
      </c>
    </row>
    <row r="470" spans="1:65" s="14" customFormat="1" ht="11.25">
      <c r="B470" s="208"/>
      <c r="C470" s="209"/>
      <c r="D470" s="199" t="s">
        <v>154</v>
      </c>
      <c r="E470" s="210" t="s">
        <v>1</v>
      </c>
      <c r="F470" s="211" t="s">
        <v>618</v>
      </c>
      <c r="G470" s="209"/>
      <c r="H470" s="212">
        <v>5</v>
      </c>
      <c r="I470" s="213"/>
      <c r="J470" s="209"/>
      <c r="K470" s="209"/>
      <c r="L470" s="214"/>
      <c r="M470" s="215"/>
      <c r="N470" s="216"/>
      <c r="O470" s="216"/>
      <c r="P470" s="216"/>
      <c r="Q470" s="216"/>
      <c r="R470" s="216"/>
      <c r="S470" s="216"/>
      <c r="T470" s="217"/>
      <c r="AT470" s="218" t="s">
        <v>154</v>
      </c>
      <c r="AU470" s="218" t="s">
        <v>152</v>
      </c>
      <c r="AV470" s="14" t="s">
        <v>152</v>
      </c>
      <c r="AW470" s="14" t="s">
        <v>31</v>
      </c>
      <c r="AX470" s="14" t="s">
        <v>81</v>
      </c>
      <c r="AY470" s="218" t="s">
        <v>144</v>
      </c>
    </row>
    <row r="471" spans="1:65" s="2" customFormat="1" ht="24.2" customHeight="1">
      <c r="A471" s="34"/>
      <c r="B471" s="35"/>
      <c r="C471" s="183" t="s">
        <v>619</v>
      </c>
      <c r="D471" s="183" t="s">
        <v>147</v>
      </c>
      <c r="E471" s="184" t="s">
        <v>620</v>
      </c>
      <c r="F471" s="185" t="s">
        <v>621</v>
      </c>
      <c r="G471" s="186" t="s">
        <v>249</v>
      </c>
      <c r="H471" s="187">
        <v>1</v>
      </c>
      <c r="I471" s="188"/>
      <c r="J471" s="189">
        <f>ROUND(I471*H471,2)</f>
        <v>0</v>
      </c>
      <c r="K471" s="190"/>
      <c r="L471" s="39"/>
      <c r="M471" s="191" t="s">
        <v>1</v>
      </c>
      <c r="N471" s="192" t="s">
        <v>39</v>
      </c>
      <c r="O471" s="71"/>
      <c r="P471" s="193">
        <f>O471*H471</f>
        <v>0</v>
      </c>
      <c r="Q471" s="193">
        <v>0</v>
      </c>
      <c r="R471" s="193">
        <f>Q471*H471</f>
        <v>0</v>
      </c>
      <c r="S471" s="193">
        <v>5.11E-3</v>
      </c>
      <c r="T471" s="194">
        <f>S471*H471</f>
        <v>5.11E-3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5" t="s">
        <v>264</v>
      </c>
      <c r="AT471" s="195" t="s">
        <v>147</v>
      </c>
      <c r="AU471" s="195" t="s">
        <v>152</v>
      </c>
      <c r="AY471" s="17" t="s">
        <v>144</v>
      </c>
      <c r="BE471" s="196">
        <f>IF(N471="základní",J471,0)</f>
        <v>0</v>
      </c>
      <c r="BF471" s="196">
        <f>IF(N471="snížená",J471,0)</f>
        <v>0</v>
      </c>
      <c r="BG471" s="196">
        <f>IF(N471="zákl. přenesená",J471,0)</f>
        <v>0</v>
      </c>
      <c r="BH471" s="196">
        <f>IF(N471="sníž. přenesená",J471,0)</f>
        <v>0</v>
      </c>
      <c r="BI471" s="196">
        <f>IF(N471="nulová",J471,0)</f>
        <v>0</v>
      </c>
      <c r="BJ471" s="17" t="s">
        <v>152</v>
      </c>
      <c r="BK471" s="196">
        <f>ROUND(I471*H471,2)</f>
        <v>0</v>
      </c>
      <c r="BL471" s="17" t="s">
        <v>264</v>
      </c>
      <c r="BM471" s="195" t="s">
        <v>622</v>
      </c>
    </row>
    <row r="472" spans="1:65" s="13" customFormat="1" ht="11.25">
      <c r="B472" s="197"/>
      <c r="C472" s="198"/>
      <c r="D472" s="199" t="s">
        <v>154</v>
      </c>
      <c r="E472" s="200" t="s">
        <v>1</v>
      </c>
      <c r="F472" s="201" t="s">
        <v>623</v>
      </c>
      <c r="G472" s="198"/>
      <c r="H472" s="200" t="s">
        <v>1</v>
      </c>
      <c r="I472" s="202"/>
      <c r="J472" s="198"/>
      <c r="K472" s="198"/>
      <c r="L472" s="203"/>
      <c r="M472" s="204"/>
      <c r="N472" s="205"/>
      <c r="O472" s="205"/>
      <c r="P472" s="205"/>
      <c r="Q472" s="205"/>
      <c r="R472" s="205"/>
      <c r="S472" s="205"/>
      <c r="T472" s="206"/>
      <c r="AT472" s="207" t="s">
        <v>154</v>
      </c>
      <c r="AU472" s="207" t="s">
        <v>152</v>
      </c>
      <c r="AV472" s="13" t="s">
        <v>81</v>
      </c>
      <c r="AW472" s="13" t="s">
        <v>31</v>
      </c>
      <c r="AX472" s="13" t="s">
        <v>73</v>
      </c>
      <c r="AY472" s="207" t="s">
        <v>144</v>
      </c>
    </row>
    <row r="473" spans="1:65" s="14" customFormat="1" ht="11.25">
      <c r="B473" s="208"/>
      <c r="C473" s="209"/>
      <c r="D473" s="199" t="s">
        <v>154</v>
      </c>
      <c r="E473" s="210" t="s">
        <v>1</v>
      </c>
      <c r="F473" s="211" t="s">
        <v>81</v>
      </c>
      <c r="G473" s="209"/>
      <c r="H473" s="212">
        <v>1</v>
      </c>
      <c r="I473" s="213"/>
      <c r="J473" s="209"/>
      <c r="K473" s="209"/>
      <c r="L473" s="214"/>
      <c r="M473" s="215"/>
      <c r="N473" s="216"/>
      <c r="O473" s="216"/>
      <c r="P473" s="216"/>
      <c r="Q473" s="216"/>
      <c r="R473" s="216"/>
      <c r="S473" s="216"/>
      <c r="T473" s="217"/>
      <c r="AT473" s="218" t="s">
        <v>154</v>
      </c>
      <c r="AU473" s="218" t="s">
        <v>152</v>
      </c>
      <c r="AV473" s="14" t="s">
        <v>152</v>
      </c>
      <c r="AW473" s="14" t="s">
        <v>31</v>
      </c>
      <c r="AX473" s="14" t="s">
        <v>81</v>
      </c>
      <c r="AY473" s="218" t="s">
        <v>144</v>
      </c>
    </row>
    <row r="474" spans="1:65" s="2" customFormat="1" ht="24.2" customHeight="1">
      <c r="A474" s="34"/>
      <c r="B474" s="35"/>
      <c r="C474" s="183" t="s">
        <v>624</v>
      </c>
      <c r="D474" s="183" t="s">
        <v>147</v>
      </c>
      <c r="E474" s="184" t="s">
        <v>625</v>
      </c>
      <c r="F474" s="185" t="s">
        <v>626</v>
      </c>
      <c r="G474" s="186" t="s">
        <v>249</v>
      </c>
      <c r="H474" s="187">
        <v>7</v>
      </c>
      <c r="I474" s="188"/>
      <c r="J474" s="189">
        <f>ROUND(I474*H474,2)</f>
        <v>0</v>
      </c>
      <c r="K474" s="190"/>
      <c r="L474" s="39"/>
      <c r="M474" s="191" t="s">
        <v>1</v>
      </c>
      <c r="N474" s="192" t="s">
        <v>39</v>
      </c>
      <c r="O474" s="71"/>
      <c r="P474" s="193">
        <f>O474*H474</f>
        <v>0</v>
      </c>
      <c r="Q474" s="193">
        <v>2.7999999999999998E-4</v>
      </c>
      <c r="R474" s="193">
        <f>Q474*H474</f>
        <v>1.9599999999999999E-3</v>
      </c>
      <c r="S474" s="193">
        <v>0</v>
      </c>
      <c r="T474" s="194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95" t="s">
        <v>264</v>
      </c>
      <c r="AT474" s="195" t="s">
        <v>147</v>
      </c>
      <c r="AU474" s="195" t="s">
        <v>152</v>
      </c>
      <c r="AY474" s="17" t="s">
        <v>144</v>
      </c>
      <c r="BE474" s="196">
        <f>IF(N474="základní",J474,0)</f>
        <v>0</v>
      </c>
      <c r="BF474" s="196">
        <f>IF(N474="snížená",J474,0)</f>
        <v>0</v>
      </c>
      <c r="BG474" s="196">
        <f>IF(N474="zákl. přenesená",J474,0)</f>
        <v>0</v>
      </c>
      <c r="BH474" s="196">
        <f>IF(N474="sníž. přenesená",J474,0)</f>
        <v>0</v>
      </c>
      <c r="BI474" s="196">
        <f>IF(N474="nulová",J474,0)</f>
        <v>0</v>
      </c>
      <c r="BJ474" s="17" t="s">
        <v>152</v>
      </c>
      <c r="BK474" s="196">
        <f>ROUND(I474*H474,2)</f>
        <v>0</v>
      </c>
      <c r="BL474" s="17" t="s">
        <v>264</v>
      </c>
      <c r="BM474" s="195" t="s">
        <v>627</v>
      </c>
    </row>
    <row r="475" spans="1:65" s="13" customFormat="1" ht="11.25">
      <c r="B475" s="197"/>
      <c r="C475" s="198"/>
      <c r="D475" s="199" t="s">
        <v>154</v>
      </c>
      <c r="E475" s="200" t="s">
        <v>1</v>
      </c>
      <c r="F475" s="201" t="s">
        <v>628</v>
      </c>
      <c r="G475" s="198"/>
      <c r="H475" s="200" t="s">
        <v>1</v>
      </c>
      <c r="I475" s="202"/>
      <c r="J475" s="198"/>
      <c r="K475" s="198"/>
      <c r="L475" s="203"/>
      <c r="M475" s="204"/>
      <c r="N475" s="205"/>
      <c r="O475" s="205"/>
      <c r="P475" s="205"/>
      <c r="Q475" s="205"/>
      <c r="R475" s="205"/>
      <c r="S475" s="205"/>
      <c r="T475" s="206"/>
      <c r="AT475" s="207" t="s">
        <v>154</v>
      </c>
      <c r="AU475" s="207" t="s">
        <v>152</v>
      </c>
      <c r="AV475" s="13" t="s">
        <v>81</v>
      </c>
      <c r="AW475" s="13" t="s">
        <v>31</v>
      </c>
      <c r="AX475" s="13" t="s">
        <v>73</v>
      </c>
      <c r="AY475" s="207" t="s">
        <v>144</v>
      </c>
    </row>
    <row r="476" spans="1:65" s="14" customFormat="1" ht="11.25">
      <c r="B476" s="208"/>
      <c r="C476" s="209"/>
      <c r="D476" s="199" t="s">
        <v>154</v>
      </c>
      <c r="E476" s="210" t="s">
        <v>1</v>
      </c>
      <c r="F476" s="211" t="s">
        <v>629</v>
      </c>
      <c r="G476" s="209"/>
      <c r="H476" s="212">
        <v>7</v>
      </c>
      <c r="I476" s="213"/>
      <c r="J476" s="209"/>
      <c r="K476" s="209"/>
      <c r="L476" s="214"/>
      <c r="M476" s="215"/>
      <c r="N476" s="216"/>
      <c r="O476" s="216"/>
      <c r="P476" s="216"/>
      <c r="Q476" s="216"/>
      <c r="R476" s="216"/>
      <c r="S476" s="216"/>
      <c r="T476" s="217"/>
      <c r="AT476" s="218" t="s">
        <v>154</v>
      </c>
      <c r="AU476" s="218" t="s">
        <v>152</v>
      </c>
      <c r="AV476" s="14" t="s">
        <v>152</v>
      </c>
      <c r="AW476" s="14" t="s">
        <v>31</v>
      </c>
      <c r="AX476" s="14" t="s">
        <v>81</v>
      </c>
      <c r="AY476" s="218" t="s">
        <v>144</v>
      </c>
    </row>
    <row r="477" spans="1:65" s="2" customFormat="1" ht="21.75" customHeight="1">
      <c r="A477" s="34"/>
      <c r="B477" s="35"/>
      <c r="C477" s="183" t="s">
        <v>630</v>
      </c>
      <c r="D477" s="183" t="s">
        <v>147</v>
      </c>
      <c r="E477" s="184" t="s">
        <v>631</v>
      </c>
      <c r="F477" s="185" t="s">
        <v>632</v>
      </c>
      <c r="G477" s="186" t="s">
        <v>249</v>
      </c>
      <c r="H477" s="187">
        <v>5</v>
      </c>
      <c r="I477" s="188"/>
      <c r="J477" s="189">
        <f>ROUND(I477*H477,2)</f>
        <v>0</v>
      </c>
      <c r="K477" s="190"/>
      <c r="L477" s="39"/>
      <c r="M477" s="191" t="s">
        <v>1</v>
      </c>
      <c r="N477" s="192" t="s">
        <v>39</v>
      </c>
      <c r="O477" s="71"/>
      <c r="P477" s="193">
        <f>O477*H477</f>
        <v>0</v>
      </c>
      <c r="Q477" s="193">
        <v>2.0000000000000002E-5</v>
      </c>
      <c r="R477" s="193">
        <f>Q477*H477</f>
        <v>1E-4</v>
      </c>
      <c r="S477" s="193">
        <v>0</v>
      </c>
      <c r="T477" s="194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95" t="s">
        <v>264</v>
      </c>
      <c r="AT477" s="195" t="s">
        <v>147</v>
      </c>
      <c r="AU477" s="195" t="s">
        <v>152</v>
      </c>
      <c r="AY477" s="17" t="s">
        <v>144</v>
      </c>
      <c r="BE477" s="196">
        <f>IF(N477="základní",J477,0)</f>
        <v>0</v>
      </c>
      <c r="BF477" s="196">
        <f>IF(N477="snížená",J477,0)</f>
        <v>0</v>
      </c>
      <c r="BG477" s="196">
        <f>IF(N477="zákl. přenesená",J477,0)</f>
        <v>0</v>
      </c>
      <c r="BH477" s="196">
        <f>IF(N477="sníž. přenesená",J477,0)</f>
        <v>0</v>
      </c>
      <c r="BI477" s="196">
        <f>IF(N477="nulová",J477,0)</f>
        <v>0</v>
      </c>
      <c r="BJ477" s="17" t="s">
        <v>152</v>
      </c>
      <c r="BK477" s="196">
        <f>ROUND(I477*H477,2)</f>
        <v>0</v>
      </c>
      <c r="BL477" s="17" t="s">
        <v>264</v>
      </c>
      <c r="BM477" s="195" t="s">
        <v>633</v>
      </c>
    </row>
    <row r="478" spans="1:65" s="13" customFormat="1" ht="11.25">
      <c r="B478" s="197"/>
      <c r="C478" s="198"/>
      <c r="D478" s="199" t="s">
        <v>154</v>
      </c>
      <c r="E478" s="200" t="s">
        <v>1</v>
      </c>
      <c r="F478" s="201" t="s">
        <v>634</v>
      </c>
      <c r="G478" s="198"/>
      <c r="H478" s="200" t="s">
        <v>1</v>
      </c>
      <c r="I478" s="202"/>
      <c r="J478" s="198"/>
      <c r="K478" s="198"/>
      <c r="L478" s="203"/>
      <c r="M478" s="204"/>
      <c r="N478" s="205"/>
      <c r="O478" s="205"/>
      <c r="P478" s="205"/>
      <c r="Q478" s="205"/>
      <c r="R478" s="205"/>
      <c r="S478" s="205"/>
      <c r="T478" s="206"/>
      <c r="AT478" s="207" t="s">
        <v>154</v>
      </c>
      <c r="AU478" s="207" t="s">
        <v>152</v>
      </c>
      <c r="AV478" s="13" t="s">
        <v>81</v>
      </c>
      <c r="AW478" s="13" t="s">
        <v>31</v>
      </c>
      <c r="AX478" s="13" t="s">
        <v>73</v>
      </c>
      <c r="AY478" s="207" t="s">
        <v>144</v>
      </c>
    </row>
    <row r="479" spans="1:65" s="14" customFormat="1" ht="11.25">
      <c r="B479" s="208"/>
      <c r="C479" s="209"/>
      <c r="D479" s="199" t="s">
        <v>154</v>
      </c>
      <c r="E479" s="210" t="s">
        <v>1</v>
      </c>
      <c r="F479" s="211" t="s">
        <v>635</v>
      </c>
      <c r="G479" s="209"/>
      <c r="H479" s="212">
        <v>5</v>
      </c>
      <c r="I479" s="213"/>
      <c r="J479" s="209"/>
      <c r="K479" s="209"/>
      <c r="L479" s="214"/>
      <c r="M479" s="215"/>
      <c r="N479" s="216"/>
      <c r="O479" s="216"/>
      <c r="P479" s="216"/>
      <c r="Q479" s="216"/>
      <c r="R479" s="216"/>
      <c r="S479" s="216"/>
      <c r="T479" s="217"/>
      <c r="AT479" s="218" t="s">
        <v>154</v>
      </c>
      <c r="AU479" s="218" t="s">
        <v>152</v>
      </c>
      <c r="AV479" s="14" t="s">
        <v>152</v>
      </c>
      <c r="AW479" s="14" t="s">
        <v>31</v>
      </c>
      <c r="AX479" s="14" t="s">
        <v>81</v>
      </c>
      <c r="AY479" s="218" t="s">
        <v>144</v>
      </c>
    </row>
    <row r="480" spans="1:65" s="2" customFormat="1" ht="21.75" customHeight="1">
      <c r="A480" s="34"/>
      <c r="B480" s="35"/>
      <c r="C480" s="230" t="s">
        <v>636</v>
      </c>
      <c r="D480" s="230" t="s">
        <v>166</v>
      </c>
      <c r="E480" s="231" t="s">
        <v>637</v>
      </c>
      <c r="F480" s="232" t="s">
        <v>638</v>
      </c>
      <c r="G480" s="233" t="s">
        <v>366</v>
      </c>
      <c r="H480" s="234">
        <v>5</v>
      </c>
      <c r="I480" s="235"/>
      <c r="J480" s="236">
        <f>ROUND(I480*H480,2)</f>
        <v>0</v>
      </c>
      <c r="K480" s="237"/>
      <c r="L480" s="238"/>
      <c r="M480" s="239" t="s">
        <v>1</v>
      </c>
      <c r="N480" s="240" t="s">
        <v>39</v>
      </c>
      <c r="O480" s="71"/>
      <c r="P480" s="193">
        <f>O480*H480</f>
        <v>0</v>
      </c>
      <c r="Q480" s="193">
        <v>2.5000000000000001E-4</v>
      </c>
      <c r="R480" s="193">
        <f>Q480*H480</f>
        <v>1.25E-3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353</v>
      </c>
      <c r="AT480" s="195" t="s">
        <v>166</v>
      </c>
      <c r="AU480" s="195" t="s">
        <v>152</v>
      </c>
      <c r="AY480" s="17" t="s">
        <v>144</v>
      </c>
      <c r="BE480" s="196">
        <f>IF(N480="základní",J480,0)</f>
        <v>0</v>
      </c>
      <c r="BF480" s="196">
        <f>IF(N480="snížená",J480,0)</f>
        <v>0</v>
      </c>
      <c r="BG480" s="196">
        <f>IF(N480="zákl. přenesená",J480,0)</f>
        <v>0</v>
      </c>
      <c r="BH480" s="196">
        <f>IF(N480="sníž. přenesená",J480,0)</f>
        <v>0</v>
      </c>
      <c r="BI480" s="196">
        <f>IF(N480="nulová",J480,0)</f>
        <v>0</v>
      </c>
      <c r="BJ480" s="17" t="s">
        <v>152</v>
      </c>
      <c r="BK480" s="196">
        <f>ROUND(I480*H480,2)</f>
        <v>0</v>
      </c>
      <c r="BL480" s="17" t="s">
        <v>264</v>
      </c>
      <c r="BM480" s="195" t="s">
        <v>639</v>
      </c>
    </row>
    <row r="481" spans="1:65" s="2" customFormat="1" ht="21.75" customHeight="1">
      <c r="A481" s="34"/>
      <c r="B481" s="35"/>
      <c r="C481" s="183" t="s">
        <v>640</v>
      </c>
      <c r="D481" s="183" t="s">
        <v>147</v>
      </c>
      <c r="E481" s="184" t="s">
        <v>641</v>
      </c>
      <c r="F481" s="185" t="s">
        <v>642</v>
      </c>
      <c r="G481" s="186" t="s">
        <v>366</v>
      </c>
      <c r="H481" s="187">
        <v>32</v>
      </c>
      <c r="I481" s="188"/>
      <c r="J481" s="189">
        <f>ROUND(I481*H481,2)</f>
        <v>0</v>
      </c>
      <c r="K481" s="190"/>
      <c r="L481" s="39"/>
      <c r="M481" s="191" t="s">
        <v>1</v>
      </c>
      <c r="N481" s="192" t="s">
        <v>39</v>
      </c>
      <c r="O481" s="71"/>
      <c r="P481" s="193">
        <f>O481*H481</f>
        <v>0</v>
      </c>
      <c r="Q481" s="193">
        <v>1.0000000000000001E-5</v>
      </c>
      <c r="R481" s="193">
        <f>Q481*H481</f>
        <v>3.2000000000000003E-4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264</v>
      </c>
      <c r="AT481" s="195" t="s">
        <v>147</v>
      </c>
      <c r="AU481" s="195" t="s">
        <v>152</v>
      </c>
      <c r="AY481" s="17" t="s">
        <v>144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152</v>
      </c>
      <c r="BK481" s="196">
        <f>ROUND(I481*H481,2)</f>
        <v>0</v>
      </c>
      <c r="BL481" s="17" t="s">
        <v>264</v>
      </c>
      <c r="BM481" s="195" t="s">
        <v>643</v>
      </c>
    </row>
    <row r="482" spans="1:65" s="2" customFormat="1" ht="24.2" customHeight="1">
      <c r="A482" s="34"/>
      <c r="B482" s="35"/>
      <c r="C482" s="183" t="s">
        <v>644</v>
      </c>
      <c r="D482" s="183" t="s">
        <v>147</v>
      </c>
      <c r="E482" s="184" t="s">
        <v>645</v>
      </c>
      <c r="F482" s="185" t="s">
        <v>646</v>
      </c>
      <c r="G482" s="186" t="s">
        <v>366</v>
      </c>
      <c r="H482" s="187">
        <v>32</v>
      </c>
      <c r="I482" s="188"/>
      <c r="J482" s="189">
        <f>ROUND(I482*H482,2)</f>
        <v>0</v>
      </c>
      <c r="K482" s="190"/>
      <c r="L482" s="39"/>
      <c r="M482" s="191" t="s">
        <v>1</v>
      </c>
      <c r="N482" s="192" t="s">
        <v>39</v>
      </c>
      <c r="O482" s="71"/>
      <c r="P482" s="193">
        <f>O482*H482</f>
        <v>0</v>
      </c>
      <c r="Q482" s="193">
        <v>2.0000000000000002E-5</v>
      </c>
      <c r="R482" s="193">
        <f>Q482*H482</f>
        <v>6.4000000000000005E-4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264</v>
      </c>
      <c r="AT482" s="195" t="s">
        <v>147</v>
      </c>
      <c r="AU482" s="195" t="s">
        <v>152</v>
      </c>
      <c r="AY482" s="17" t="s">
        <v>144</v>
      </c>
      <c r="BE482" s="196">
        <f>IF(N482="základní",J482,0)</f>
        <v>0</v>
      </c>
      <c r="BF482" s="196">
        <f>IF(N482="snížená",J482,0)</f>
        <v>0</v>
      </c>
      <c r="BG482" s="196">
        <f>IF(N482="zákl. přenesená",J482,0)</f>
        <v>0</v>
      </c>
      <c r="BH482" s="196">
        <f>IF(N482="sníž. přenesená",J482,0)</f>
        <v>0</v>
      </c>
      <c r="BI482" s="196">
        <f>IF(N482="nulová",J482,0)</f>
        <v>0</v>
      </c>
      <c r="BJ482" s="17" t="s">
        <v>152</v>
      </c>
      <c r="BK482" s="196">
        <f>ROUND(I482*H482,2)</f>
        <v>0</v>
      </c>
      <c r="BL482" s="17" t="s">
        <v>264</v>
      </c>
      <c r="BM482" s="195" t="s">
        <v>647</v>
      </c>
    </row>
    <row r="483" spans="1:65" s="2" customFormat="1" ht="24.2" customHeight="1">
      <c r="A483" s="34"/>
      <c r="B483" s="35"/>
      <c r="C483" s="183" t="s">
        <v>648</v>
      </c>
      <c r="D483" s="183" t="s">
        <v>147</v>
      </c>
      <c r="E483" s="184" t="s">
        <v>649</v>
      </c>
      <c r="F483" s="185" t="s">
        <v>650</v>
      </c>
      <c r="G483" s="186" t="s">
        <v>162</v>
      </c>
      <c r="H483" s="187">
        <v>3.9E-2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39</v>
      </c>
      <c r="O483" s="71"/>
      <c r="P483" s="193">
        <f>O483*H483</f>
        <v>0</v>
      </c>
      <c r="Q483" s="193">
        <v>0</v>
      </c>
      <c r="R483" s="193">
        <f>Q483*H483</f>
        <v>0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264</v>
      </c>
      <c r="AT483" s="195" t="s">
        <v>147</v>
      </c>
      <c r="AU483" s="195" t="s">
        <v>152</v>
      </c>
      <c r="AY483" s="17" t="s">
        <v>144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152</v>
      </c>
      <c r="BK483" s="196">
        <f>ROUND(I483*H483,2)</f>
        <v>0</v>
      </c>
      <c r="BL483" s="17" t="s">
        <v>264</v>
      </c>
      <c r="BM483" s="195" t="s">
        <v>651</v>
      </c>
    </row>
    <row r="484" spans="1:65" s="2" customFormat="1" ht="24.2" customHeight="1">
      <c r="A484" s="34"/>
      <c r="B484" s="35"/>
      <c r="C484" s="183" t="s">
        <v>652</v>
      </c>
      <c r="D484" s="183" t="s">
        <v>147</v>
      </c>
      <c r="E484" s="184" t="s">
        <v>653</v>
      </c>
      <c r="F484" s="185" t="s">
        <v>654</v>
      </c>
      <c r="G484" s="186" t="s">
        <v>162</v>
      </c>
      <c r="H484" s="187">
        <v>3.9E-2</v>
      </c>
      <c r="I484" s="188"/>
      <c r="J484" s="189">
        <f>ROUND(I484*H484,2)</f>
        <v>0</v>
      </c>
      <c r="K484" s="190"/>
      <c r="L484" s="39"/>
      <c r="M484" s="191" t="s">
        <v>1</v>
      </c>
      <c r="N484" s="192" t="s">
        <v>39</v>
      </c>
      <c r="O484" s="71"/>
      <c r="P484" s="193">
        <f>O484*H484</f>
        <v>0</v>
      </c>
      <c r="Q484" s="193">
        <v>0</v>
      </c>
      <c r="R484" s="193">
        <f>Q484*H484</f>
        <v>0</v>
      </c>
      <c r="S484" s="193">
        <v>0</v>
      </c>
      <c r="T484" s="194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5" t="s">
        <v>264</v>
      </c>
      <c r="AT484" s="195" t="s">
        <v>147</v>
      </c>
      <c r="AU484" s="195" t="s">
        <v>152</v>
      </c>
      <c r="AY484" s="17" t="s">
        <v>144</v>
      </c>
      <c r="BE484" s="196">
        <f>IF(N484="základní",J484,0)</f>
        <v>0</v>
      </c>
      <c r="BF484" s="196">
        <f>IF(N484="snížená",J484,0)</f>
        <v>0</v>
      </c>
      <c r="BG484" s="196">
        <f>IF(N484="zákl. přenesená",J484,0)</f>
        <v>0</v>
      </c>
      <c r="BH484" s="196">
        <f>IF(N484="sníž. přenesená",J484,0)</f>
        <v>0</v>
      </c>
      <c r="BI484" s="196">
        <f>IF(N484="nulová",J484,0)</f>
        <v>0</v>
      </c>
      <c r="BJ484" s="17" t="s">
        <v>152</v>
      </c>
      <c r="BK484" s="196">
        <f>ROUND(I484*H484,2)</f>
        <v>0</v>
      </c>
      <c r="BL484" s="17" t="s">
        <v>264</v>
      </c>
      <c r="BM484" s="195" t="s">
        <v>655</v>
      </c>
    </row>
    <row r="485" spans="1:65" s="12" customFormat="1" ht="22.9" customHeight="1">
      <c r="B485" s="167"/>
      <c r="C485" s="168"/>
      <c r="D485" s="169" t="s">
        <v>72</v>
      </c>
      <c r="E485" s="181" t="s">
        <v>656</v>
      </c>
      <c r="F485" s="181" t="s">
        <v>657</v>
      </c>
      <c r="G485" s="168"/>
      <c r="H485" s="168"/>
      <c r="I485" s="171"/>
      <c r="J485" s="182">
        <f>BK485</f>
        <v>0</v>
      </c>
      <c r="K485" s="168"/>
      <c r="L485" s="173"/>
      <c r="M485" s="174"/>
      <c r="N485" s="175"/>
      <c r="O485" s="175"/>
      <c r="P485" s="176">
        <f>SUM(P486:P497)</f>
        <v>0</v>
      </c>
      <c r="Q485" s="175"/>
      <c r="R485" s="176">
        <f>SUM(R486:R497)</f>
        <v>8.3199999999999993E-3</v>
      </c>
      <c r="S485" s="175"/>
      <c r="T485" s="177">
        <f>SUM(T486:T497)</f>
        <v>3.0779999999999998E-2</v>
      </c>
      <c r="AR485" s="178" t="s">
        <v>152</v>
      </c>
      <c r="AT485" s="179" t="s">
        <v>72</v>
      </c>
      <c r="AU485" s="179" t="s">
        <v>81</v>
      </c>
      <c r="AY485" s="178" t="s">
        <v>144</v>
      </c>
      <c r="BK485" s="180">
        <f>SUM(BK486:BK497)</f>
        <v>0</v>
      </c>
    </row>
    <row r="486" spans="1:65" s="2" customFormat="1" ht="24.2" customHeight="1">
      <c r="A486" s="34"/>
      <c r="B486" s="35"/>
      <c r="C486" s="183" t="s">
        <v>658</v>
      </c>
      <c r="D486" s="183" t="s">
        <v>147</v>
      </c>
      <c r="E486" s="184" t="s">
        <v>659</v>
      </c>
      <c r="F486" s="185" t="s">
        <v>660</v>
      </c>
      <c r="G486" s="186" t="s">
        <v>366</v>
      </c>
      <c r="H486" s="187">
        <v>9</v>
      </c>
      <c r="I486" s="188"/>
      <c r="J486" s="189">
        <f>ROUND(I486*H486,2)</f>
        <v>0</v>
      </c>
      <c r="K486" s="190"/>
      <c r="L486" s="39"/>
      <c r="M486" s="191" t="s">
        <v>1</v>
      </c>
      <c r="N486" s="192" t="s">
        <v>39</v>
      </c>
      <c r="O486" s="71"/>
      <c r="P486" s="193">
        <f>O486*H486</f>
        <v>0</v>
      </c>
      <c r="Q486" s="193">
        <v>3.8999999999999999E-4</v>
      </c>
      <c r="R486" s="193">
        <f>Q486*H486</f>
        <v>3.5100000000000001E-3</v>
      </c>
      <c r="S486" s="193">
        <v>3.4199999999999999E-3</v>
      </c>
      <c r="T486" s="194">
        <f>S486*H486</f>
        <v>3.0779999999999998E-2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5" t="s">
        <v>264</v>
      </c>
      <c r="AT486" s="195" t="s">
        <v>147</v>
      </c>
      <c r="AU486" s="195" t="s">
        <v>152</v>
      </c>
      <c r="AY486" s="17" t="s">
        <v>144</v>
      </c>
      <c r="BE486" s="196">
        <f>IF(N486="základní",J486,0)</f>
        <v>0</v>
      </c>
      <c r="BF486" s="196">
        <f>IF(N486="snížená",J486,0)</f>
        <v>0</v>
      </c>
      <c r="BG486" s="196">
        <f>IF(N486="zákl. přenesená",J486,0)</f>
        <v>0</v>
      </c>
      <c r="BH486" s="196">
        <f>IF(N486="sníž. přenesená",J486,0)</f>
        <v>0</v>
      </c>
      <c r="BI486" s="196">
        <f>IF(N486="nulová",J486,0)</f>
        <v>0</v>
      </c>
      <c r="BJ486" s="17" t="s">
        <v>152</v>
      </c>
      <c r="BK486" s="196">
        <f>ROUND(I486*H486,2)</f>
        <v>0</v>
      </c>
      <c r="BL486" s="17" t="s">
        <v>264</v>
      </c>
      <c r="BM486" s="195" t="s">
        <v>661</v>
      </c>
    </row>
    <row r="487" spans="1:65" s="13" customFormat="1" ht="11.25">
      <c r="B487" s="197"/>
      <c r="C487" s="198"/>
      <c r="D487" s="199" t="s">
        <v>154</v>
      </c>
      <c r="E487" s="200" t="s">
        <v>1</v>
      </c>
      <c r="F487" s="201" t="s">
        <v>662</v>
      </c>
      <c r="G487" s="198"/>
      <c r="H487" s="200" t="s">
        <v>1</v>
      </c>
      <c r="I487" s="202"/>
      <c r="J487" s="198"/>
      <c r="K487" s="198"/>
      <c r="L487" s="203"/>
      <c r="M487" s="204"/>
      <c r="N487" s="205"/>
      <c r="O487" s="205"/>
      <c r="P487" s="205"/>
      <c r="Q487" s="205"/>
      <c r="R487" s="205"/>
      <c r="S487" s="205"/>
      <c r="T487" s="206"/>
      <c r="AT487" s="207" t="s">
        <v>154</v>
      </c>
      <c r="AU487" s="207" t="s">
        <v>152</v>
      </c>
      <c r="AV487" s="13" t="s">
        <v>81</v>
      </c>
      <c r="AW487" s="13" t="s">
        <v>31</v>
      </c>
      <c r="AX487" s="13" t="s">
        <v>73</v>
      </c>
      <c r="AY487" s="207" t="s">
        <v>144</v>
      </c>
    </row>
    <row r="488" spans="1:65" s="14" customFormat="1" ht="11.25">
      <c r="B488" s="208"/>
      <c r="C488" s="209"/>
      <c r="D488" s="199" t="s">
        <v>154</v>
      </c>
      <c r="E488" s="210" t="s">
        <v>1</v>
      </c>
      <c r="F488" s="211" t="s">
        <v>145</v>
      </c>
      <c r="G488" s="209"/>
      <c r="H488" s="212">
        <v>3</v>
      </c>
      <c r="I488" s="213"/>
      <c r="J488" s="209"/>
      <c r="K488" s="209"/>
      <c r="L488" s="214"/>
      <c r="M488" s="215"/>
      <c r="N488" s="216"/>
      <c r="O488" s="216"/>
      <c r="P488" s="216"/>
      <c r="Q488" s="216"/>
      <c r="R488" s="216"/>
      <c r="S488" s="216"/>
      <c r="T488" s="217"/>
      <c r="AT488" s="218" t="s">
        <v>154</v>
      </c>
      <c r="AU488" s="218" t="s">
        <v>152</v>
      </c>
      <c r="AV488" s="14" t="s">
        <v>152</v>
      </c>
      <c r="AW488" s="14" t="s">
        <v>31</v>
      </c>
      <c r="AX488" s="14" t="s">
        <v>73</v>
      </c>
      <c r="AY488" s="218" t="s">
        <v>144</v>
      </c>
    </row>
    <row r="489" spans="1:65" s="13" customFormat="1" ht="11.25">
      <c r="B489" s="197"/>
      <c r="C489" s="198"/>
      <c r="D489" s="199" t="s">
        <v>154</v>
      </c>
      <c r="E489" s="200" t="s">
        <v>1</v>
      </c>
      <c r="F489" s="201" t="s">
        <v>663</v>
      </c>
      <c r="G489" s="198"/>
      <c r="H489" s="200" t="s">
        <v>1</v>
      </c>
      <c r="I489" s="202"/>
      <c r="J489" s="198"/>
      <c r="K489" s="198"/>
      <c r="L489" s="203"/>
      <c r="M489" s="204"/>
      <c r="N489" s="205"/>
      <c r="O489" s="205"/>
      <c r="P489" s="205"/>
      <c r="Q489" s="205"/>
      <c r="R489" s="205"/>
      <c r="S489" s="205"/>
      <c r="T489" s="206"/>
      <c r="AT489" s="207" t="s">
        <v>154</v>
      </c>
      <c r="AU489" s="207" t="s">
        <v>152</v>
      </c>
      <c r="AV489" s="13" t="s">
        <v>81</v>
      </c>
      <c r="AW489" s="13" t="s">
        <v>31</v>
      </c>
      <c r="AX489" s="13" t="s">
        <v>73</v>
      </c>
      <c r="AY489" s="207" t="s">
        <v>144</v>
      </c>
    </row>
    <row r="490" spans="1:65" s="14" customFormat="1" ht="11.25">
      <c r="B490" s="208"/>
      <c r="C490" s="209"/>
      <c r="D490" s="199" t="s">
        <v>154</v>
      </c>
      <c r="E490" s="210" t="s">
        <v>1</v>
      </c>
      <c r="F490" s="211" t="s">
        <v>177</v>
      </c>
      <c r="G490" s="209"/>
      <c r="H490" s="212">
        <v>6</v>
      </c>
      <c r="I490" s="213"/>
      <c r="J490" s="209"/>
      <c r="K490" s="209"/>
      <c r="L490" s="214"/>
      <c r="M490" s="215"/>
      <c r="N490" s="216"/>
      <c r="O490" s="216"/>
      <c r="P490" s="216"/>
      <c r="Q490" s="216"/>
      <c r="R490" s="216"/>
      <c r="S490" s="216"/>
      <c r="T490" s="217"/>
      <c r="AT490" s="218" t="s">
        <v>154</v>
      </c>
      <c r="AU490" s="218" t="s">
        <v>152</v>
      </c>
      <c r="AV490" s="14" t="s">
        <v>152</v>
      </c>
      <c r="AW490" s="14" t="s">
        <v>31</v>
      </c>
      <c r="AX490" s="14" t="s">
        <v>73</v>
      </c>
      <c r="AY490" s="218" t="s">
        <v>144</v>
      </c>
    </row>
    <row r="491" spans="1:65" s="15" customFormat="1" ht="11.25">
      <c r="B491" s="219"/>
      <c r="C491" s="220"/>
      <c r="D491" s="199" t="s">
        <v>154</v>
      </c>
      <c r="E491" s="221" t="s">
        <v>1</v>
      </c>
      <c r="F491" s="222" t="s">
        <v>159</v>
      </c>
      <c r="G491" s="220"/>
      <c r="H491" s="223">
        <v>9</v>
      </c>
      <c r="I491" s="224"/>
      <c r="J491" s="220"/>
      <c r="K491" s="220"/>
      <c r="L491" s="225"/>
      <c r="M491" s="226"/>
      <c r="N491" s="227"/>
      <c r="O491" s="227"/>
      <c r="P491" s="227"/>
      <c r="Q491" s="227"/>
      <c r="R491" s="227"/>
      <c r="S491" s="227"/>
      <c r="T491" s="228"/>
      <c r="AT491" s="229" t="s">
        <v>154</v>
      </c>
      <c r="AU491" s="229" t="s">
        <v>152</v>
      </c>
      <c r="AV491" s="15" t="s">
        <v>151</v>
      </c>
      <c r="AW491" s="15" t="s">
        <v>31</v>
      </c>
      <c r="AX491" s="15" t="s">
        <v>81</v>
      </c>
      <c r="AY491" s="229" t="s">
        <v>144</v>
      </c>
    </row>
    <row r="492" spans="1:65" s="2" customFormat="1" ht="24.2" customHeight="1">
      <c r="A492" s="34"/>
      <c r="B492" s="35"/>
      <c r="C492" s="183" t="s">
        <v>664</v>
      </c>
      <c r="D492" s="183" t="s">
        <v>147</v>
      </c>
      <c r="E492" s="184" t="s">
        <v>665</v>
      </c>
      <c r="F492" s="185" t="s">
        <v>666</v>
      </c>
      <c r="G492" s="186" t="s">
        <v>366</v>
      </c>
      <c r="H492" s="187">
        <v>6</v>
      </c>
      <c r="I492" s="188"/>
      <c r="J492" s="189">
        <f>ROUND(I492*H492,2)</f>
        <v>0</v>
      </c>
      <c r="K492" s="190"/>
      <c r="L492" s="39"/>
      <c r="M492" s="191" t="s">
        <v>1</v>
      </c>
      <c r="N492" s="192" t="s">
        <v>39</v>
      </c>
      <c r="O492" s="71"/>
      <c r="P492" s="193">
        <f>O492*H492</f>
        <v>0</v>
      </c>
      <c r="Q492" s="193">
        <v>6.9999999999999999E-4</v>
      </c>
      <c r="R492" s="193">
        <f>Q492*H492</f>
        <v>4.1999999999999997E-3</v>
      </c>
      <c r="S492" s="193">
        <v>0</v>
      </c>
      <c r="T492" s="194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5" t="s">
        <v>264</v>
      </c>
      <c r="AT492" s="195" t="s">
        <v>147</v>
      </c>
      <c r="AU492" s="195" t="s">
        <v>152</v>
      </c>
      <c r="AY492" s="17" t="s">
        <v>144</v>
      </c>
      <c r="BE492" s="196">
        <f>IF(N492="základní",J492,0)</f>
        <v>0</v>
      </c>
      <c r="BF492" s="196">
        <f>IF(N492="snížená",J492,0)</f>
        <v>0</v>
      </c>
      <c r="BG492" s="196">
        <f>IF(N492="zákl. přenesená",J492,0)</f>
        <v>0</v>
      </c>
      <c r="BH492" s="196">
        <f>IF(N492="sníž. přenesená",J492,0)</f>
        <v>0</v>
      </c>
      <c r="BI492" s="196">
        <f>IF(N492="nulová",J492,0)</f>
        <v>0</v>
      </c>
      <c r="BJ492" s="17" t="s">
        <v>152</v>
      </c>
      <c r="BK492" s="196">
        <f>ROUND(I492*H492,2)</f>
        <v>0</v>
      </c>
      <c r="BL492" s="17" t="s">
        <v>264</v>
      </c>
      <c r="BM492" s="195" t="s">
        <v>667</v>
      </c>
    </row>
    <row r="493" spans="1:65" s="13" customFormat="1" ht="11.25">
      <c r="B493" s="197"/>
      <c r="C493" s="198"/>
      <c r="D493" s="199" t="s">
        <v>154</v>
      </c>
      <c r="E493" s="200" t="s">
        <v>1</v>
      </c>
      <c r="F493" s="201" t="s">
        <v>668</v>
      </c>
      <c r="G493" s="198"/>
      <c r="H493" s="200" t="s">
        <v>1</v>
      </c>
      <c r="I493" s="202"/>
      <c r="J493" s="198"/>
      <c r="K493" s="198"/>
      <c r="L493" s="203"/>
      <c r="M493" s="204"/>
      <c r="N493" s="205"/>
      <c r="O493" s="205"/>
      <c r="P493" s="205"/>
      <c r="Q493" s="205"/>
      <c r="R493" s="205"/>
      <c r="S493" s="205"/>
      <c r="T493" s="206"/>
      <c r="AT493" s="207" t="s">
        <v>154</v>
      </c>
      <c r="AU493" s="207" t="s">
        <v>152</v>
      </c>
      <c r="AV493" s="13" t="s">
        <v>81</v>
      </c>
      <c r="AW493" s="13" t="s">
        <v>31</v>
      </c>
      <c r="AX493" s="13" t="s">
        <v>73</v>
      </c>
      <c r="AY493" s="207" t="s">
        <v>144</v>
      </c>
    </row>
    <row r="494" spans="1:65" s="14" customFormat="1" ht="11.25">
      <c r="B494" s="208"/>
      <c r="C494" s="209"/>
      <c r="D494" s="199" t="s">
        <v>154</v>
      </c>
      <c r="E494" s="210" t="s">
        <v>1</v>
      </c>
      <c r="F494" s="211" t="s">
        <v>177</v>
      </c>
      <c r="G494" s="209"/>
      <c r="H494" s="212">
        <v>6</v>
      </c>
      <c r="I494" s="213"/>
      <c r="J494" s="209"/>
      <c r="K494" s="209"/>
      <c r="L494" s="214"/>
      <c r="M494" s="215"/>
      <c r="N494" s="216"/>
      <c r="O494" s="216"/>
      <c r="P494" s="216"/>
      <c r="Q494" s="216"/>
      <c r="R494" s="216"/>
      <c r="S494" s="216"/>
      <c r="T494" s="217"/>
      <c r="AT494" s="218" t="s">
        <v>154</v>
      </c>
      <c r="AU494" s="218" t="s">
        <v>152</v>
      </c>
      <c r="AV494" s="14" t="s">
        <v>152</v>
      </c>
      <c r="AW494" s="14" t="s">
        <v>31</v>
      </c>
      <c r="AX494" s="14" t="s">
        <v>81</v>
      </c>
      <c r="AY494" s="218" t="s">
        <v>144</v>
      </c>
    </row>
    <row r="495" spans="1:65" s="2" customFormat="1" ht="24.2" customHeight="1">
      <c r="A495" s="34"/>
      <c r="B495" s="35"/>
      <c r="C495" s="183" t="s">
        <v>669</v>
      </c>
      <c r="D495" s="183" t="s">
        <v>147</v>
      </c>
      <c r="E495" s="184" t="s">
        <v>670</v>
      </c>
      <c r="F495" s="185" t="s">
        <v>671</v>
      </c>
      <c r="G495" s="186" t="s">
        <v>249</v>
      </c>
      <c r="H495" s="187">
        <v>1</v>
      </c>
      <c r="I495" s="188"/>
      <c r="J495" s="189">
        <f>ROUND(I495*H495,2)</f>
        <v>0</v>
      </c>
      <c r="K495" s="190"/>
      <c r="L495" s="39"/>
      <c r="M495" s="191" t="s">
        <v>1</v>
      </c>
      <c r="N495" s="192" t="s">
        <v>39</v>
      </c>
      <c r="O495" s="71"/>
      <c r="P495" s="193">
        <f>O495*H495</f>
        <v>0</v>
      </c>
      <c r="Q495" s="193">
        <v>6.0999999999999997E-4</v>
      </c>
      <c r="R495" s="193">
        <f>Q495*H495</f>
        <v>6.0999999999999997E-4</v>
      </c>
      <c r="S495" s="193">
        <v>0</v>
      </c>
      <c r="T495" s="194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264</v>
      </c>
      <c r="AT495" s="195" t="s">
        <v>147</v>
      </c>
      <c r="AU495" s="195" t="s">
        <v>152</v>
      </c>
      <c r="AY495" s="17" t="s">
        <v>144</v>
      </c>
      <c r="BE495" s="196">
        <f>IF(N495="základní",J495,0)</f>
        <v>0</v>
      </c>
      <c r="BF495" s="196">
        <f>IF(N495="snížená",J495,0)</f>
        <v>0</v>
      </c>
      <c r="BG495" s="196">
        <f>IF(N495="zákl. přenesená",J495,0)</f>
        <v>0</v>
      </c>
      <c r="BH495" s="196">
        <f>IF(N495="sníž. přenesená",J495,0)</f>
        <v>0</v>
      </c>
      <c r="BI495" s="196">
        <f>IF(N495="nulová",J495,0)</f>
        <v>0</v>
      </c>
      <c r="BJ495" s="17" t="s">
        <v>152</v>
      </c>
      <c r="BK495" s="196">
        <f>ROUND(I495*H495,2)</f>
        <v>0</v>
      </c>
      <c r="BL495" s="17" t="s">
        <v>264</v>
      </c>
      <c r="BM495" s="195" t="s">
        <v>672</v>
      </c>
    </row>
    <row r="496" spans="1:65" s="2" customFormat="1" ht="24.2" customHeight="1">
      <c r="A496" s="34"/>
      <c r="B496" s="35"/>
      <c r="C496" s="183" t="s">
        <v>673</v>
      </c>
      <c r="D496" s="183" t="s">
        <v>147</v>
      </c>
      <c r="E496" s="184" t="s">
        <v>674</v>
      </c>
      <c r="F496" s="185" t="s">
        <v>675</v>
      </c>
      <c r="G496" s="186" t="s">
        <v>162</v>
      </c>
      <c r="H496" s="187">
        <v>8.0000000000000002E-3</v>
      </c>
      <c r="I496" s="188"/>
      <c r="J496" s="189">
        <f>ROUND(I496*H496,2)</f>
        <v>0</v>
      </c>
      <c r="K496" s="190"/>
      <c r="L496" s="39"/>
      <c r="M496" s="191" t="s">
        <v>1</v>
      </c>
      <c r="N496" s="192" t="s">
        <v>39</v>
      </c>
      <c r="O496" s="71"/>
      <c r="P496" s="193">
        <f>O496*H496</f>
        <v>0</v>
      </c>
      <c r="Q496" s="193">
        <v>0</v>
      </c>
      <c r="R496" s="193">
        <f>Q496*H496</f>
        <v>0</v>
      </c>
      <c r="S496" s="193">
        <v>0</v>
      </c>
      <c r="T496" s="194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5" t="s">
        <v>264</v>
      </c>
      <c r="AT496" s="195" t="s">
        <v>147</v>
      </c>
      <c r="AU496" s="195" t="s">
        <v>152</v>
      </c>
      <c r="AY496" s="17" t="s">
        <v>144</v>
      </c>
      <c r="BE496" s="196">
        <f>IF(N496="základní",J496,0)</f>
        <v>0</v>
      </c>
      <c r="BF496" s="196">
        <f>IF(N496="snížená",J496,0)</f>
        <v>0</v>
      </c>
      <c r="BG496" s="196">
        <f>IF(N496="zákl. přenesená",J496,0)</f>
        <v>0</v>
      </c>
      <c r="BH496" s="196">
        <f>IF(N496="sníž. přenesená",J496,0)</f>
        <v>0</v>
      </c>
      <c r="BI496" s="196">
        <f>IF(N496="nulová",J496,0)</f>
        <v>0</v>
      </c>
      <c r="BJ496" s="17" t="s">
        <v>152</v>
      </c>
      <c r="BK496" s="196">
        <f>ROUND(I496*H496,2)</f>
        <v>0</v>
      </c>
      <c r="BL496" s="17" t="s">
        <v>264</v>
      </c>
      <c r="BM496" s="195" t="s">
        <v>676</v>
      </c>
    </row>
    <row r="497" spans="1:65" s="2" customFormat="1" ht="24.2" customHeight="1">
      <c r="A497" s="34"/>
      <c r="B497" s="35"/>
      <c r="C497" s="183" t="s">
        <v>677</v>
      </c>
      <c r="D497" s="183" t="s">
        <v>147</v>
      </c>
      <c r="E497" s="184" t="s">
        <v>678</v>
      </c>
      <c r="F497" s="185" t="s">
        <v>679</v>
      </c>
      <c r="G497" s="186" t="s">
        <v>162</v>
      </c>
      <c r="H497" s="187">
        <v>8.0000000000000002E-3</v>
      </c>
      <c r="I497" s="188"/>
      <c r="J497" s="189">
        <f>ROUND(I497*H497,2)</f>
        <v>0</v>
      </c>
      <c r="K497" s="190"/>
      <c r="L497" s="39"/>
      <c r="M497" s="191" t="s">
        <v>1</v>
      </c>
      <c r="N497" s="192" t="s">
        <v>39</v>
      </c>
      <c r="O497" s="71"/>
      <c r="P497" s="193">
        <f>O497*H497</f>
        <v>0</v>
      </c>
      <c r="Q497" s="193">
        <v>0</v>
      </c>
      <c r="R497" s="193">
        <f>Q497*H497</f>
        <v>0</v>
      </c>
      <c r="S497" s="193">
        <v>0</v>
      </c>
      <c r="T497" s="194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5" t="s">
        <v>264</v>
      </c>
      <c r="AT497" s="195" t="s">
        <v>147</v>
      </c>
      <c r="AU497" s="195" t="s">
        <v>152</v>
      </c>
      <c r="AY497" s="17" t="s">
        <v>144</v>
      </c>
      <c r="BE497" s="196">
        <f>IF(N497="základní",J497,0)</f>
        <v>0</v>
      </c>
      <c r="BF497" s="196">
        <f>IF(N497="snížená",J497,0)</f>
        <v>0</v>
      </c>
      <c r="BG497" s="196">
        <f>IF(N497="zákl. přenesená",J497,0)</f>
        <v>0</v>
      </c>
      <c r="BH497" s="196">
        <f>IF(N497="sníž. přenesená",J497,0)</f>
        <v>0</v>
      </c>
      <c r="BI497" s="196">
        <f>IF(N497="nulová",J497,0)</f>
        <v>0</v>
      </c>
      <c r="BJ497" s="17" t="s">
        <v>152</v>
      </c>
      <c r="BK497" s="196">
        <f>ROUND(I497*H497,2)</f>
        <v>0</v>
      </c>
      <c r="BL497" s="17" t="s">
        <v>264</v>
      </c>
      <c r="BM497" s="195" t="s">
        <v>680</v>
      </c>
    </row>
    <row r="498" spans="1:65" s="12" customFormat="1" ht="22.9" customHeight="1">
      <c r="B498" s="167"/>
      <c r="C498" s="168"/>
      <c r="D498" s="169" t="s">
        <v>72</v>
      </c>
      <c r="E498" s="181" t="s">
        <v>681</v>
      </c>
      <c r="F498" s="181" t="s">
        <v>682</v>
      </c>
      <c r="G498" s="168"/>
      <c r="H498" s="168"/>
      <c r="I498" s="171"/>
      <c r="J498" s="182">
        <f>BK498</f>
        <v>0</v>
      </c>
      <c r="K498" s="168"/>
      <c r="L498" s="173"/>
      <c r="M498" s="174"/>
      <c r="N498" s="175"/>
      <c r="O498" s="175"/>
      <c r="P498" s="176">
        <f>SUM(P499:P544)</f>
        <v>0</v>
      </c>
      <c r="Q498" s="175"/>
      <c r="R498" s="176">
        <f>SUM(R499:R544)</f>
        <v>8.1089999999999982E-2</v>
      </c>
      <c r="S498" s="175"/>
      <c r="T498" s="177">
        <f>SUM(T499:T544)</f>
        <v>0.16206000000000001</v>
      </c>
      <c r="AR498" s="178" t="s">
        <v>152</v>
      </c>
      <c r="AT498" s="179" t="s">
        <v>72</v>
      </c>
      <c r="AU498" s="179" t="s">
        <v>81</v>
      </c>
      <c r="AY498" s="178" t="s">
        <v>144</v>
      </c>
      <c r="BK498" s="180">
        <f>SUM(BK499:BK544)</f>
        <v>0</v>
      </c>
    </row>
    <row r="499" spans="1:65" s="2" customFormat="1" ht="16.5" customHeight="1">
      <c r="A499" s="34"/>
      <c r="B499" s="35"/>
      <c r="C499" s="183" t="s">
        <v>683</v>
      </c>
      <c r="D499" s="183" t="s">
        <v>147</v>
      </c>
      <c r="E499" s="184" t="s">
        <v>684</v>
      </c>
      <c r="F499" s="185" t="s">
        <v>685</v>
      </c>
      <c r="G499" s="186" t="s">
        <v>249</v>
      </c>
      <c r="H499" s="187">
        <v>1</v>
      </c>
      <c r="I499" s="188"/>
      <c r="J499" s="189">
        <f t="shared" ref="J499:J516" si="10">ROUND(I499*H499,2)</f>
        <v>0</v>
      </c>
      <c r="K499" s="190"/>
      <c r="L499" s="39"/>
      <c r="M499" s="191" t="s">
        <v>1</v>
      </c>
      <c r="N499" s="192" t="s">
        <v>39</v>
      </c>
      <c r="O499" s="71"/>
      <c r="P499" s="193">
        <f t="shared" ref="P499:P516" si="11">O499*H499</f>
        <v>0</v>
      </c>
      <c r="Q499" s="193">
        <v>0</v>
      </c>
      <c r="R499" s="193">
        <f t="shared" ref="R499:R516" si="12">Q499*H499</f>
        <v>0</v>
      </c>
      <c r="S499" s="193">
        <v>0</v>
      </c>
      <c r="T499" s="194">
        <f t="shared" ref="T499:T516" si="13"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5" t="s">
        <v>264</v>
      </c>
      <c r="AT499" s="195" t="s">
        <v>147</v>
      </c>
      <c r="AU499" s="195" t="s">
        <v>152</v>
      </c>
      <c r="AY499" s="17" t="s">
        <v>144</v>
      </c>
      <c r="BE499" s="196">
        <f t="shared" ref="BE499:BE516" si="14">IF(N499="základní",J499,0)</f>
        <v>0</v>
      </c>
      <c r="BF499" s="196">
        <f t="shared" ref="BF499:BF516" si="15">IF(N499="snížená",J499,0)</f>
        <v>0</v>
      </c>
      <c r="BG499" s="196">
        <f t="shared" ref="BG499:BG516" si="16">IF(N499="zákl. přenesená",J499,0)</f>
        <v>0</v>
      </c>
      <c r="BH499" s="196">
        <f t="shared" ref="BH499:BH516" si="17">IF(N499="sníž. přenesená",J499,0)</f>
        <v>0</v>
      </c>
      <c r="BI499" s="196">
        <f t="shared" ref="BI499:BI516" si="18">IF(N499="nulová",J499,0)</f>
        <v>0</v>
      </c>
      <c r="BJ499" s="17" t="s">
        <v>152</v>
      </c>
      <c r="BK499" s="196">
        <f t="shared" ref="BK499:BK516" si="19">ROUND(I499*H499,2)</f>
        <v>0</v>
      </c>
      <c r="BL499" s="17" t="s">
        <v>264</v>
      </c>
      <c r="BM499" s="195" t="s">
        <v>686</v>
      </c>
    </row>
    <row r="500" spans="1:65" s="2" customFormat="1" ht="16.5" customHeight="1">
      <c r="A500" s="34"/>
      <c r="B500" s="35"/>
      <c r="C500" s="183" t="s">
        <v>687</v>
      </c>
      <c r="D500" s="183" t="s">
        <v>147</v>
      </c>
      <c r="E500" s="184" t="s">
        <v>688</v>
      </c>
      <c r="F500" s="185" t="s">
        <v>689</v>
      </c>
      <c r="G500" s="186" t="s">
        <v>583</v>
      </c>
      <c r="H500" s="187">
        <v>1</v>
      </c>
      <c r="I500" s="188"/>
      <c r="J500" s="189">
        <f t="shared" si="10"/>
        <v>0</v>
      </c>
      <c r="K500" s="190"/>
      <c r="L500" s="39"/>
      <c r="M500" s="191" t="s">
        <v>1</v>
      </c>
      <c r="N500" s="192" t="s">
        <v>39</v>
      </c>
      <c r="O500" s="71"/>
      <c r="P500" s="193">
        <f t="shared" si="11"/>
        <v>0</v>
      </c>
      <c r="Q500" s="193">
        <v>0</v>
      </c>
      <c r="R500" s="193">
        <f t="shared" si="12"/>
        <v>0</v>
      </c>
      <c r="S500" s="193">
        <v>3.4200000000000001E-2</v>
      </c>
      <c r="T500" s="194">
        <f t="shared" si="13"/>
        <v>3.4200000000000001E-2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5" t="s">
        <v>264</v>
      </c>
      <c r="AT500" s="195" t="s">
        <v>147</v>
      </c>
      <c r="AU500" s="195" t="s">
        <v>152</v>
      </c>
      <c r="AY500" s="17" t="s">
        <v>144</v>
      </c>
      <c r="BE500" s="196">
        <f t="shared" si="14"/>
        <v>0</v>
      </c>
      <c r="BF500" s="196">
        <f t="shared" si="15"/>
        <v>0</v>
      </c>
      <c r="BG500" s="196">
        <f t="shared" si="16"/>
        <v>0</v>
      </c>
      <c r="BH500" s="196">
        <f t="shared" si="17"/>
        <v>0</v>
      </c>
      <c r="BI500" s="196">
        <f t="shared" si="18"/>
        <v>0</v>
      </c>
      <c r="BJ500" s="17" t="s">
        <v>152</v>
      </c>
      <c r="BK500" s="196">
        <f t="shared" si="19"/>
        <v>0</v>
      </c>
      <c r="BL500" s="17" t="s">
        <v>264</v>
      </c>
      <c r="BM500" s="195" t="s">
        <v>690</v>
      </c>
    </row>
    <row r="501" spans="1:65" s="2" customFormat="1" ht="16.5" customHeight="1">
      <c r="A501" s="34"/>
      <c r="B501" s="35"/>
      <c r="C501" s="183" t="s">
        <v>691</v>
      </c>
      <c r="D501" s="183" t="s">
        <v>147</v>
      </c>
      <c r="E501" s="184" t="s">
        <v>692</v>
      </c>
      <c r="F501" s="185" t="s">
        <v>693</v>
      </c>
      <c r="G501" s="186" t="s">
        <v>249</v>
      </c>
      <c r="H501" s="187">
        <v>1</v>
      </c>
      <c r="I501" s="188"/>
      <c r="J501" s="189">
        <f t="shared" si="10"/>
        <v>0</v>
      </c>
      <c r="K501" s="190"/>
      <c r="L501" s="39"/>
      <c r="M501" s="191" t="s">
        <v>1</v>
      </c>
      <c r="N501" s="192" t="s">
        <v>39</v>
      </c>
      <c r="O501" s="71"/>
      <c r="P501" s="193">
        <f t="shared" si="11"/>
        <v>0</v>
      </c>
      <c r="Q501" s="193">
        <v>6.3000000000000003E-4</v>
      </c>
      <c r="R501" s="193">
        <f t="shared" si="12"/>
        <v>6.3000000000000003E-4</v>
      </c>
      <c r="S501" s="193">
        <v>0</v>
      </c>
      <c r="T501" s="194">
        <f t="shared" si="13"/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264</v>
      </c>
      <c r="AT501" s="195" t="s">
        <v>147</v>
      </c>
      <c r="AU501" s="195" t="s">
        <v>152</v>
      </c>
      <c r="AY501" s="17" t="s">
        <v>144</v>
      </c>
      <c r="BE501" s="196">
        <f t="shared" si="14"/>
        <v>0</v>
      </c>
      <c r="BF501" s="196">
        <f t="shared" si="15"/>
        <v>0</v>
      </c>
      <c r="BG501" s="196">
        <f t="shared" si="16"/>
        <v>0</v>
      </c>
      <c r="BH501" s="196">
        <f t="shared" si="17"/>
        <v>0</v>
      </c>
      <c r="BI501" s="196">
        <f t="shared" si="18"/>
        <v>0</v>
      </c>
      <c r="BJ501" s="17" t="s">
        <v>152</v>
      </c>
      <c r="BK501" s="196">
        <f t="shared" si="19"/>
        <v>0</v>
      </c>
      <c r="BL501" s="17" t="s">
        <v>264</v>
      </c>
      <c r="BM501" s="195" t="s">
        <v>694</v>
      </c>
    </row>
    <row r="502" spans="1:65" s="2" customFormat="1" ht="24.2" customHeight="1">
      <c r="A502" s="34"/>
      <c r="B502" s="35"/>
      <c r="C502" s="230" t="s">
        <v>695</v>
      </c>
      <c r="D502" s="230" t="s">
        <v>166</v>
      </c>
      <c r="E502" s="231" t="s">
        <v>696</v>
      </c>
      <c r="F502" s="232" t="s">
        <v>697</v>
      </c>
      <c r="G502" s="233" t="s">
        <v>249</v>
      </c>
      <c r="H502" s="234">
        <v>1</v>
      </c>
      <c r="I502" s="235"/>
      <c r="J502" s="236">
        <f t="shared" si="10"/>
        <v>0</v>
      </c>
      <c r="K502" s="237"/>
      <c r="L502" s="238"/>
      <c r="M502" s="239" t="s">
        <v>1</v>
      </c>
      <c r="N502" s="240" t="s">
        <v>39</v>
      </c>
      <c r="O502" s="71"/>
      <c r="P502" s="193">
        <f t="shared" si="11"/>
        <v>0</v>
      </c>
      <c r="Q502" s="193">
        <v>2.98E-2</v>
      </c>
      <c r="R502" s="193">
        <f t="shared" si="12"/>
        <v>2.98E-2</v>
      </c>
      <c r="S502" s="193">
        <v>0</v>
      </c>
      <c r="T502" s="194">
        <f t="shared" si="13"/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353</v>
      </c>
      <c r="AT502" s="195" t="s">
        <v>166</v>
      </c>
      <c r="AU502" s="195" t="s">
        <v>152</v>
      </c>
      <c r="AY502" s="17" t="s">
        <v>144</v>
      </c>
      <c r="BE502" s="196">
        <f t="shared" si="14"/>
        <v>0</v>
      </c>
      <c r="BF502" s="196">
        <f t="shared" si="15"/>
        <v>0</v>
      </c>
      <c r="BG502" s="196">
        <f t="shared" si="16"/>
        <v>0</v>
      </c>
      <c r="BH502" s="196">
        <f t="shared" si="17"/>
        <v>0</v>
      </c>
      <c r="BI502" s="196">
        <f t="shared" si="18"/>
        <v>0</v>
      </c>
      <c r="BJ502" s="17" t="s">
        <v>152</v>
      </c>
      <c r="BK502" s="196">
        <f t="shared" si="19"/>
        <v>0</v>
      </c>
      <c r="BL502" s="17" t="s">
        <v>264</v>
      </c>
      <c r="BM502" s="195" t="s">
        <v>698</v>
      </c>
    </row>
    <row r="503" spans="1:65" s="2" customFormat="1" ht="16.5" customHeight="1">
      <c r="A503" s="34"/>
      <c r="B503" s="35"/>
      <c r="C503" s="183" t="s">
        <v>699</v>
      </c>
      <c r="D503" s="183" t="s">
        <v>147</v>
      </c>
      <c r="E503" s="184" t="s">
        <v>700</v>
      </c>
      <c r="F503" s="185" t="s">
        <v>701</v>
      </c>
      <c r="G503" s="186" t="s">
        <v>249</v>
      </c>
      <c r="H503" s="187">
        <v>1</v>
      </c>
      <c r="I503" s="188"/>
      <c r="J503" s="189">
        <f t="shared" si="10"/>
        <v>0</v>
      </c>
      <c r="K503" s="190"/>
      <c r="L503" s="39"/>
      <c r="M503" s="191" t="s">
        <v>1</v>
      </c>
      <c r="N503" s="192" t="s">
        <v>39</v>
      </c>
      <c r="O503" s="71"/>
      <c r="P503" s="193">
        <f t="shared" si="11"/>
        <v>0</v>
      </c>
      <c r="Q503" s="193">
        <v>0</v>
      </c>
      <c r="R503" s="193">
        <f t="shared" si="12"/>
        <v>0</v>
      </c>
      <c r="S503" s="193">
        <v>0</v>
      </c>
      <c r="T503" s="194">
        <f t="shared" si="13"/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5" t="s">
        <v>264</v>
      </c>
      <c r="AT503" s="195" t="s">
        <v>147</v>
      </c>
      <c r="AU503" s="195" t="s">
        <v>152</v>
      </c>
      <c r="AY503" s="17" t="s">
        <v>144</v>
      </c>
      <c r="BE503" s="196">
        <f t="shared" si="14"/>
        <v>0</v>
      </c>
      <c r="BF503" s="196">
        <f t="shared" si="15"/>
        <v>0</v>
      </c>
      <c r="BG503" s="196">
        <f t="shared" si="16"/>
        <v>0</v>
      </c>
      <c r="BH503" s="196">
        <f t="shared" si="17"/>
        <v>0</v>
      </c>
      <c r="BI503" s="196">
        <f t="shared" si="18"/>
        <v>0</v>
      </c>
      <c r="BJ503" s="17" t="s">
        <v>152</v>
      </c>
      <c r="BK503" s="196">
        <f t="shared" si="19"/>
        <v>0</v>
      </c>
      <c r="BL503" s="17" t="s">
        <v>264</v>
      </c>
      <c r="BM503" s="195" t="s">
        <v>702</v>
      </c>
    </row>
    <row r="504" spans="1:65" s="2" customFormat="1" ht="21.75" customHeight="1">
      <c r="A504" s="34"/>
      <c r="B504" s="35"/>
      <c r="C504" s="230" t="s">
        <v>703</v>
      </c>
      <c r="D504" s="230" t="s">
        <v>166</v>
      </c>
      <c r="E504" s="231" t="s">
        <v>704</v>
      </c>
      <c r="F504" s="232" t="s">
        <v>705</v>
      </c>
      <c r="G504" s="233" t="s">
        <v>249</v>
      </c>
      <c r="H504" s="234">
        <v>1</v>
      </c>
      <c r="I504" s="235"/>
      <c r="J504" s="236">
        <f t="shared" si="10"/>
        <v>0</v>
      </c>
      <c r="K504" s="237"/>
      <c r="L504" s="238"/>
      <c r="M504" s="239" t="s">
        <v>1</v>
      </c>
      <c r="N504" s="240" t="s">
        <v>39</v>
      </c>
      <c r="O504" s="71"/>
      <c r="P504" s="193">
        <f t="shared" si="11"/>
        <v>0</v>
      </c>
      <c r="Q504" s="193">
        <v>2.2000000000000001E-3</v>
      </c>
      <c r="R504" s="193">
        <f t="shared" si="12"/>
        <v>2.2000000000000001E-3</v>
      </c>
      <c r="S504" s="193">
        <v>0</v>
      </c>
      <c r="T504" s="194">
        <f t="shared" si="13"/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5" t="s">
        <v>353</v>
      </c>
      <c r="AT504" s="195" t="s">
        <v>166</v>
      </c>
      <c r="AU504" s="195" t="s">
        <v>152</v>
      </c>
      <c r="AY504" s="17" t="s">
        <v>144</v>
      </c>
      <c r="BE504" s="196">
        <f t="shared" si="14"/>
        <v>0</v>
      </c>
      <c r="BF504" s="196">
        <f t="shared" si="15"/>
        <v>0</v>
      </c>
      <c r="BG504" s="196">
        <f t="shared" si="16"/>
        <v>0</v>
      </c>
      <c r="BH504" s="196">
        <f t="shared" si="17"/>
        <v>0</v>
      </c>
      <c r="BI504" s="196">
        <f t="shared" si="18"/>
        <v>0</v>
      </c>
      <c r="BJ504" s="17" t="s">
        <v>152</v>
      </c>
      <c r="BK504" s="196">
        <f t="shared" si="19"/>
        <v>0</v>
      </c>
      <c r="BL504" s="17" t="s">
        <v>264</v>
      </c>
      <c r="BM504" s="195" t="s">
        <v>706</v>
      </c>
    </row>
    <row r="505" spans="1:65" s="2" customFormat="1" ht="16.5" customHeight="1">
      <c r="A505" s="34"/>
      <c r="B505" s="35"/>
      <c r="C505" s="183" t="s">
        <v>707</v>
      </c>
      <c r="D505" s="183" t="s">
        <v>147</v>
      </c>
      <c r="E505" s="184" t="s">
        <v>708</v>
      </c>
      <c r="F505" s="185" t="s">
        <v>709</v>
      </c>
      <c r="G505" s="186" t="s">
        <v>583</v>
      </c>
      <c r="H505" s="187">
        <v>1</v>
      </c>
      <c r="I505" s="188"/>
      <c r="J505" s="189">
        <f t="shared" si="10"/>
        <v>0</v>
      </c>
      <c r="K505" s="190"/>
      <c r="L505" s="39"/>
      <c r="M505" s="191" t="s">
        <v>1</v>
      </c>
      <c r="N505" s="192" t="s">
        <v>39</v>
      </c>
      <c r="O505" s="71"/>
      <c r="P505" s="193">
        <f t="shared" si="11"/>
        <v>0</v>
      </c>
      <c r="Q505" s="193">
        <v>0</v>
      </c>
      <c r="R505" s="193">
        <f t="shared" si="12"/>
        <v>0</v>
      </c>
      <c r="S505" s="193">
        <v>1.9460000000000002E-2</v>
      </c>
      <c r="T505" s="194">
        <f t="shared" si="13"/>
        <v>1.9460000000000002E-2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264</v>
      </c>
      <c r="AT505" s="195" t="s">
        <v>147</v>
      </c>
      <c r="AU505" s="195" t="s">
        <v>152</v>
      </c>
      <c r="AY505" s="17" t="s">
        <v>144</v>
      </c>
      <c r="BE505" s="196">
        <f t="shared" si="14"/>
        <v>0</v>
      </c>
      <c r="BF505" s="196">
        <f t="shared" si="15"/>
        <v>0</v>
      </c>
      <c r="BG505" s="196">
        <f t="shared" si="16"/>
        <v>0</v>
      </c>
      <c r="BH505" s="196">
        <f t="shared" si="17"/>
        <v>0</v>
      </c>
      <c r="BI505" s="196">
        <f t="shared" si="18"/>
        <v>0</v>
      </c>
      <c r="BJ505" s="17" t="s">
        <v>152</v>
      </c>
      <c r="BK505" s="196">
        <f t="shared" si="19"/>
        <v>0</v>
      </c>
      <c r="BL505" s="17" t="s">
        <v>264</v>
      </c>
      <c r="BM505" s="195" t="s">
        <v>710</v>
      </c>
    </row>
    <row r="506" spans="1:65" s="2" customFormat="1" ht="21.75" customHeight="1">
      <c r="A506" s="34"/>
      <c r="B506" s="35"/>
      <c r="C506" s="183" t="s">
        <v>711</v>
      </c>
      <c r="D506" s="183" t="s">
        <v>147</v>
      </c>
      <c r="E506" s="184" t="s">
        <v>712</v>
      </c>
      <c r="F506" s="185" t="s">
        <v>713</v>
      </c>
      <c r="G506" s="186" t="s">
        <v>583</v>
      </c>
      <c r="H506" s="187">
        <v>1</v>
      </c>
      <c r="I506" s="188"/>
      <c r="J506" s="189">
        <f t="shared" si="10"/>
        <v>0</v>
      </c>
      <c r="K506" s="190"/>
      <c r="L506" s="39"/>
      <c r="M506" s="191" t="s">
        <v>1</v>
      </c>
      <c r="N506" s="192" t="s">
        <v>39</v>
      </c>
      <c r="O506" s="71"/>
      <c r="P506" s="193">
        <f t="shared" si="11"/>
        <v>0</v>
      </c>
      <c r="Q506" s="193">
        <v>1.73E-3</v>
      </c>
      <c r="R506" s="193">
        <f t="shared" si="12"/>
        <v>1.73E-3</v>
      </c>
      <c r="S506" s="193">
        <v>0</v>
      </c>
      <c r="T506" s="194">
        <f t="shared" si="13"/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95" t="s">
        <v>264</v>
      </c>
      <c r="AT506" s="195" t="s">
        <v>147</v>
      </c>
      <c r="AU506" s="195" t="s">
        <v>152</v>
      </c>
      <c r="AY506" s="17" t="s">
        <v>144</v>
      </c>
      <c r="BE506" s="196">
        <f t="shared" si="14"/>
        <v>0</v>
      </c>
      <c r="BF506" s="196">
        <f t="shared" si="15"/>
        <v>0</v>
      </c>
      <c r="BG506" s="196">
        <f t="shared" si="16"/>
        <v>0</v>
      </c>
      <c r="BH506" s="196">
        <f t="shared" si="17"/>
        <v>0</v>
      </c>
      <c r="BI506" s="196">
        <f t="shared" si="18"/>
        <v>0</v>
      </c>
      <c r="BJ506" s="17" t="s">
        <v>152</v>
      </c>
      <c r="BK506" s="196">
        <f t="shared" si="19"/>
        <v>0</v>
      </c>
      <c r="BL506" s="17" t="s">
        <v>264</v>
      </c>
      <c r="BM506" s="195" t="s">
        <v>714</v>
      </c>
    </row>
    <row r="507" spans="1:65" s="2" customFormat="1" ht="24.2" customHeight="1">
      <c r="A507" s="34"/>
      <c r="B507" s="35"/>
      <c r="C507" s="230" t="s">
        <v>715</v>
      </c>
      <c r="D507" s="230" t="s">
        <v>166</v>
      </c>
      <c r="E507" s="231" t="s">
        <v>716</v>
      </c>
      <c r="F507" s="232" t="s">
        <v>717</v>
      </c>
      <c r="G507" s="233" t="s">
        <v>249</v>
      </c>
      <c r="H507" s="234">
        <v>1</v>
      </c>
      <c r="I507" s="235"/>
      <c r="J507" s="236">
        <f t="shared" si="10"/>
        <v>0</v>
      </c>
      <c r="K507" s="237"/>
      <c r="L507" s="238"/>
      <c r="M507" s="239" t="s">
        <v>1</v>
      </c>
      <c r="N507" s="240" t="s">
        <v>39</v>
      </c>
      <c r="O507" s="71"/>
      <c r="P507" s="193">
        <f t="shared" si="11"/>
        <v>0</v>
      </c>
      <c r="Q507" s="193">
        <v>1.9E-2</v>
      </c>
      <c r="R507" s="193">
        <f t="shared" si="12"/>
        <v>1.9E-2</v>
      </c>
      <c r="S507" s="193">
        <v>0</v>
      </c>
      <c r="T507" s="194">
        <f t="shared" si="13"/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5" t="s">
        <v>353</v>
      </c>
      <c r="AT507" s="195" t="s">
        <v>166</v>
      </c>
      <c r="AU507" s="195" t="s">
        <v>152</v>
      </c>
      <c r="AY507" s="17" t="s">
        <v>144</v>
      </c>
      <c r="BE507" s="196">
        <f t="shared" si="14"/>
        <v>0</v>
      </c>
      <c r="BF507" s="196">
        <f t="shared" si="15"/>
        <v>0</v>
      </c>
      <c r="BG507" s="196">
        <f t="shared" si="16"/>
        <v>0</v>
      </c>
      <c r="BH507" s="196">
        <f t="shared" si="17"/>
        <v>0</v>
      </c>
      <c r="BI507" s="196">
        <f t="shared" si="18"/>
        <v>0</v>
      </c>
      <c r="BJ507" s="17" t="s">
        <v>152</v>
      </c>
      <c r="BK507" s="196">
        <f t="shared" si="19"/>
        <v>0</v>
      </c>
      <c r="BL507" s="17" t="s">
        <v>264</v>
      </c>
      <c r="BM507" s="195" t="s">
        <v>718</v>
      </c>
    </row>
    <row r="508" spans="1:65" s="2" customFormat="1" ht="16.5" customHeight="1">
      <c r="A508" s="34"/>
      <c r="B508" s="35"/>
      <c r="C508" s="183" t="s">
        <v>719</v>
      </c>
      <c r="D508" s="183" t="s">
        <v>147</v>
      </c>
      <c r="E508" s="184" t="s">
        <v>720</v>
      </c>
      <c r="F508" s="185" t="s">
        <v>721</v>
      </c>
      <c r="G508" s="186" t="s">
        <v>583</v>
      </c>
      <c r="H508" s="187">
        <v>1</v>
      </c>
      <c r="I508" s="188"/>
      <c r="J508" s="189">
        <f t="shared" si="10"/>
        <v>0</v>
      </c>
      <c r="K508" s="190"/>
      <c r="L508" s="39"/>
      <c r="M508" s="191" t="s">
        <v>1</v>
      </c>
      <c r="N508" s="192" t="s">
        <v>39</v>
      </c>
      <c r="O508" s="71"/>
      <c r="P508" s="193">
        <f t="shared" si="11"/>
        <v>0</v>
      </c>
      <c r="Q508" s="193">
        <v>0</v>
      </c>
      <c r="R508" s="193">
        <f t="shared" si="12"/>
        <v>0</v>
      </c>
      <c r="S508" s="193">
        <v>3.2899999999999999E-2</v>
      </c>
      <c r="T508" s="194">
        <f t="shared" si="13"/>
        <v>3.2899999999999999E-2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195" t="s">
        <v>264</v>
      </c>
      <c r="AT508" s="195" t="s">
        <v>147</v>
      </c>
      <c r="AU508" s="195" t="s">
        <v>152</v>
      </c>
      <c r="AY508" s="17" t="s">
        <v>144</v>
      </c>
      <c r="BE508" s="196">
        <f t="shared" si="14"/>
        <v>0</v>
      </c>
      <c r="BF508" s="196">
        <f t="shared" si="15"/>
        <v>0</v>
      </c>
      <c r="BG508" s="196">
        <f t="shared" si="16"/>
        <v>0</v>
      </c>
      <c r="BH508" s="196">
        <f t="shared" si="17"/>
        <v>0</v>
      </c>
      <c r="BI508" s="196">
        <f t="shared" si="18"/>
        <v>0</v>
      </c>
      <c r="BJ508" s="17" t="s">
        <v>152</v>
      </c>
      <c r="BK508" s="196">
        <f t="shared" si="19"/>
        <v>0</v>
      </c>
      <c r="BL508" s="17" t="s">
        <v>264</v>
      </c>
      <c r="BM508" s="195" t="s">
        <v>722</v>
      </c>
    </row>
    <row r="509" spans="1:65" s="2" customFormat="1" ht="21.75" customHeight="1">
      <c r="A509" s="34"/>
      <c r="B509" s="35"/>
      <c r="C509" s="183" t="s">
        <v>723</v>
      </c>
      <c r="D509" s="183" t="s">
        <v>147</v>
      </c>
      <c r="E509" s="184" t="s">
        <v>724</v>
      </c>
      <c r="F509" s="185" t="s">
        <v>725</v>
      </c>
      <c r="G509" s="186" t="s">
        <v>583</v>
      </c>
      <c r="H509" s="187">
        <v>1</v>
      </c>
      <c r="I509" s="188"/>
      <c r="J509" s="189">
        <f t="shared" si="10"/>
        <v>0</v>
      </c>
      <c r="K509" s="190"/>
      <c r="L509" s="39"/>
      <c r="M509" s="191" t="s">
        <v>1</v>
      </c>
      <c r="N509" s="192" t="s">
        <v>39</v>
      </c>
      <c r="O509" s="71"/>
      <c r="P509" s="193">
        <f t="shared" si="11"/>
        <v>0</v>
      </c>
      <c r="Q509" s="193">
        <v>1.57E-3</v>
      </c>
      <c r="R509" s="193">
        <f t="shared" si="12"/>
        <v>1.57E-3</v>
      </c>
      <c r="S509" s="193">
        <v>0</v>
      </c>
      <c r="T509" s="194">
        <f t="shared" si="13"/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95" t="s">
        <v>264</v>
      </c>
      <c r="AT509" s="195" t="s">
        <v>147</v>
      </c>
      <c r="AU509" s="195" t="s">
        <v>152</v>
      </c>
      <c r="AY509" s="17" t="s">
        <v>144</v>
      </c>
      <c r="BE509" s="196">
        <f t="shared" si="14"/>
        <v>0</v>
      </c>
      <c r="BF509" s="196">
        <f t="shared" si="15"/>
        <v>0</v>
      </c>
      <c r="BG509" s="196">
        <f t="shared" si="16"/>
        <v>0</v>
      </c>
      <c r="BH509" s="196">
        <f t="shared" si="17"/>
        <v>0</v>
      </c>
      <c r="BI509" s="196">
        <f t="shared" si="18"/>
        <v>0</v>
      </c>
      <c r="BJ509" s="17" t="s">
        <v>152</v>
      </c>
      <c r="BK509" s="196">
        <f t="shared" si="19"/>
        <v>0</v>
      </c>
      <c r="BL509" s="17" t="s">
        <v>264</v>
      </c>
      <c r="BM509" s="195" t="s">
        <v>726</v>
      </c>
    </row>
    <row r="510" spans="1:65" s="2" customFormat="1" ht="24.2" customHeight="1">
      <c r="A510" s="34"/>
      <c r="B510" s="35"/>
      <c r="C510" s="230" t="s">
        <v>727</v>
      </c>
      <c r="D510" s="230" t="s">
        <v>166</v>
      </c>
      <c r="E510" s="231" t="s">
        <v>728</v>
      </c>
      <c r="F510" s="232" t="s">
        <v>729</v>
      </c>
      <c r="G510" s="233" t="s">
        <v>249</v>
      </c>
      <c r="H510" s="234">
        <v>1</v>
      </c>
      <c r="I510" s="235"/>
      <c r="J510" s="236">
        <f t="shared" si="10"/>
        <v>0</v>
      </c>
      <c r="K510" s="237"/>
      <c r="L510" s="238"/>
      <c r="M510" s="239" t="s">
        <v>1</v>
      </c>
      <c r="N510" s="240" t="s">
        <v>39</v>
      </c>
      <c r="O510" s="71"/>
      <c r="P510" s="193">
        <f t="shared" si="11"/>
        <v>0</v>
      </c>
      <c r="Q510" s="193">
        <v>1.6500000000000001E-2</v>
      </c>
      <c r="R510" s="193">
        <f t="shared" si="12"/>
        <v>1.6500000000000001E-2</v>
      </c>
      <c r="S510" s="193">
        <v>0</v>
      </c>
      <c r="T510" s="194">
        <f t="shared" si="13"/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5" t="s">
        <v>353</v>
      </c>
      <c r="AT510" s="195" t="s">
        <v>166</v>
      </c>
      <c r="AU510" s="195" t="s">
        <v>152</v>
      </c>
      <c r="AY510" s="17" t="s">
        <v>144</v>
      </c>
      <c r="BE510" s="196">
        <f t="shared" si="14"/>
        <v>0</v>
      </c>
      <c r="BF510" s="196">
        <f t="shared" si="15"/>
        <v>0</v>
      </c>
      <c r="BG510" s="196">
        <f t="shared" si="16"/>
        <v>0</v>
      </c>
      <c r="BH510" s="196">
        <f t="shared" si="17"/>
        <v>0</v>
      </c>
      <c r="BI510" s="196">
        <f t="shared" si="18"/>
        <v>0</v>
      </c>
      <c r="BJ510" s="17" t="s">
        <v>152</v>
      </c>
      <c r="BK510" s="196">
        <f t="shared" si="19"/>
        <v>0</v>
      </c>
      <c r="BL510" s="17" t="s">
        <v>264</v>
      </c>
      <c r="BM510" s="195" t="s">
        <v>730</v>
      </c>
    </row>
    <row r="511" spans="1:65" s="2" customFormat="1" ht="24.2" customHeight="1">
      <c r="A511" s="34"/>
      <c r="B511" s="35"/>
      <c r="C511" s="230" t="s">
        <v>731</v>
      </c>
      <c r="D511" s="230" t="s">
        <v>166</v>
      </c>
      <c r="E511" s="231" t="s">
        <v>732</v>
      </c>
      <c r="F511" s="232" t="s">
        <v>733</v>
      </c>
      <c r="G511" s="233" t="s">
        <v>734</v>
      </c>
      <c r="H511" s="234">
        <v>1</v>
      </c>
      <c r="I511" s="235"/>
      <c r="J511" s="236">
        <f t="shared" si="10"/>
        <v>0</v>
      </c>
      <c r="K511" s="237"/>
      <c r="L511" s="238"/>
      <c r="M511" s="239" t="s">
        <v>1</v>
      </c>
      <c r="N511" s="240" t="s">
        <v>39</v>
      </c>
      <c r="O511" s="71"/>
      <c r="P511" s="193">
        <f t="shared" si="11"/>
        <v>0</v>
      </c>
      <c r="Q511" s="193">
        <v>8.0000000000000004E-4</v>
      </c>
      <c r="R511" s="193">
        <f t="shared" si="12"/>
        <v>8.0000000000000004E-4</v>
      </c>
      <c r="S511" s="193">
        <v>0</v>
      </c>
      <c r="T511" s="194">
        <f t="shared" si="13"/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5" t="s">
        <v>353</v>
      </c>
      <c r="AT511" s="195" t="s">
        <v>166</v>
      </c>
      <c r="AU511" s="195" t="s">
        <v>152</v>
      </c>
      <c r="AY511" s="17" t="s">
        <v>144</v>
      </c>
      <c r="BE511" s="196">
        <f t="shared" si="14"/>
        <v>0</v>
      </c>
      <c r="BF511" s="196">
        <f t="shared" si="15"/>
        <v>0</v>
      </c>
      <c r="BG511" s="196">
        <f t="shared" si="16"/>
        <v>0</v>
      </c>
      <c r="BH511" s="196">
        <f t="shared" si="17"/>
        <v>0</v>
      </c>
      <c r="BI511" s="196">
        <f t="shared" si="18"/>
        <v>0</v>
      </c>
      <c r="BJ511" s="17" t="s">
        <v>152</v>
      </c>
      <c r="BK511" s="196">
        <f t="shared" si="19"/>
        <v>0</v>
      </c>
      <c r="BL511" s="17" t="s">
        <v>264</v>
      </c>
      <c r="BM511" s="195" t="s">
        <v>735</v>
      </c>
    </row>
    <row r="512" spans="1:65" s="2" customFormat="1" ht="24.2" customHeight="1">
      <c r="A512" s="34"/>
      <c r="B512" s="35"/>
      <c r="C512" s="183" t="s">
        <v>736</v>
      </c>
      <c r="D512" s="183" t="s">
        <v>147</v>
      </c>
      <c r="E512" s="184" t="s">
        <v>737</v>
      </c>
      <c r="F512" s="185" t="s">
        <v>738</v>
      </c>
      <c r="G512" s="186" t="s">
        <v>249</v>
      </c>
      <c r="H512" s="187">
        <v>1</v>
      </c>
      <c r="I512" s="188"/>
      <c r="J512" s="189">
        <f t="shared" si="10"/>
        <v>0</v>
      </c>
      <c r="K512" s="190"/>
      <c r="L512" s="39"/>
      <c r="M512" s="191" t="s">
        <v>1</v>
      </c>
      <c r="N512" s="192" t="s">
        <v>39</v>
      </c>
      <c r="O512" s="71"/>
      <c r="P512" s="193">
        <f t="shared" si="11"/>
        <v>0</v>
      </c>
      <c r="Q512" s="193">
        <v>0</v>
      </c>
      <c r="R512" s="193">
        <f t="shared" si="12"/>
        <v>0</v>
      </c>
      <c r="S512" s="193">
        <v>0</v>
      </c>
      <c r="T512" s="194">
        <f t="shared" si="13"/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95" t="s">
        <v>151</v>
      </c>
      <c r="AT512" s="195" t="s">
        <v>147</v>
      </c>
      <c r="AU512" s="195" t="s">
        <v>152</v>
      </c>
      <c r="AY512" s="17" t="s">
        <v>144</v>
      </c>
      <c r="BE512" s="196">
        <f t="shared" si="14"/>
        <v>0</v>
      </c>
      <c r="BF512" s="196">
        <f t="shared" si="15"/>
        <v>0</v>
      </c>
      <c r="BG512" s="196">
        <f t="shared" si="16"/>
        <v>0</v>
      </c>
      <c r="BH512" s="196">
        <f t="shared" si="17"/>
        <v>0</v>
      </c>
      <c r="BI512" s="196">
        <f t="shared" si="18"/>
        <v>0</v>
      </c>
      <c r="BJ512" s="17" t="s">
        <v>152</v>
      </c>
      <c r="BK512" s="196">
        <f t="shared" si="19"/>
        <v>0</v>
      </c>
      <c r="BL512" s="17" t="s">
        <v>151</v>
      </c>
      <c r="BM512" s="195" t="s">
        <v>739</v>
      </c>
    </row>
    <row r="513" spans="1:65" s="2" customFormat="1" ht="16.5" customHeight="1">
      <c r="A513" s="34"/>
      <c r="B513" s="35"/>
      <c r="C513" s="230" t="s">
        <v>740</v>
      </c>
      <c r="D513" s="230" t="s">
        <v>166</v>
      </c>
      <c r="E513" s="231" t="s">
        <v>741</v>
      </c>
      <c r="F513" s="232" t="s">
        <v>742</v>
      </c>
      <c r="G513" s="233" t="s">
        <v>249</v>
      </c>
      <c r="H513" s="234">
        <v>1</v>
      </c>
      <c r="I513" s="235"/>
      <c r="J513" s="236">
        <f t="shared" si="10"/>
        <v>0</v>
      </c>
      <c r="K513" s="237"/>
      <c r="L513" s="238"/>
      <c r="M513" s="239" t="s">
        <v>1</v>
      </c>
      <c r="N513" s="240" t="s">
        <v>39</v>
      </c>
      <c r="O513" s="71"/>
      <c r="P513" s="193">
        <f t="shared" si="11"/>
        <v>0</v>
      </c>
      <c r="Q513" s="193">
        <v>5.0000000000000001E-4</v>
      </c>
      <c r="R513" s="193">
        <f t="shared" si="12"/>
        <v>5.0000000000000001E-4</v>
      </c>
      <c r="S513" s="193">
        <v>0</v>
      </c>
      <c r="T513" s="194">
        <f t="shared" si="13"/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5" t="s">
        <v>169</v>
      </c>
      <c r="AT513" s="195" t="s">
        <v>166</v>
      </c>
      <c r="AU513" s="195" t="s">
        <v>152</v>
      </c>
      <c r="AY513" s="17" t="s">
        <v>144</v>
      </c>
      <c r="BE513" s="196">
        <f t="shared" si="14"/>
        <v>0</v>
      </c>
      <c r="BF513" s="196">
        <f t="shared" si="15"/>
        <v>0</v>
      </c>
      <c r="BG513" s="196">
        <f t="shared" si="16"/>
        <v>0</v>
      </c>
      <c r="BH513" s="196">
        <f t="shared" si="17"/>
        <v>0</v>
      </c>
      <c r="BI513" s="196">
        <f t="shared" si="18"/>
        <v>0</v>
      </c>
      <c r="BJ513" s="17" t="s">
        <v>152</v>
      </c>
      <c r="BK513" s="196">
        <f t="shared" si="19"/>
        <v>0</v>
      </c>
      <c r="BL513" s="17" t="s">
        <v>151</v>
      </c>
      <c r="BM513" s="195" t="s">
        <v>743</v>
      </c>
    </row>
    <row r="514" spans="1:65" s="2" customFormat="1" ht="16.5" customHeight="1">
      <c r="A514" s="34"/>
      <c r="B514" s="35"/>
      <c r="C514" s="183" t="s">
        <v>744</v>
      </c>
      <c r="D514" s="183" t="s">
        <v>147</v>
      </c>
      <c r="E514" s="184" t="s">
        <v>745</v>
      </c>
      <c r="F514" s="185" t="s">
        <v>746</v>
      </c>
      <c r="G514" s="186" t="s">
        <v>583</v>
      </c>
      <c r="H514" s="187">
        <v>1</v>
      </c>
      <c r="I514" s="188"/>
      <c r="J514" s="189">
        <f t="shared" si="10"/>
        <v>0</v>
      </c>
      <c r="K514" s="190"/>
      <c r="L514" s="39"/>
      <c r="M514" s="191" t="s">
        <v>1</v>
      </c>
      <c r="N514" s="192" t="s">
        <v>39</v>
      </c>
      <c r="O514" s="71"/>
      <c r="P514" s="193">
        <f t="shared" si="11"/>
        <v>0</v>
      </c>
      <c r="Q514" s="193">
        <v>0</v>
      </c>
      <c r="R514" s="193">
        <f t="shared" si="12"/>
        <v>0</v>
      </c>
      <c r="S514" s="193">
        <v>6.7000000000000004E-2</v>
      </c>
      <c r="T514" s="194">
        <f t="shared" si="13"/>
        <v>6.7000000000000004E-2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95" t="s">
        <v>264</v>
      </c>
      <c r="AT514" s="195" t="s">
        <v>147</v>
      </c>
      <c r="AU514" s="195" t="s">
        <v>152</v>
      </c>
      <c r="AY514" s="17" t="s">
        <v>144</v>
      </c>
      <c r="BE514" s="196">
        <f t="shared" si="14"/>
        <v>0</v>
      </c>
      <c r="BF514" s="196">
        <f t="shared" si="15"/>
        <v>0</v>
      </c>
      <c r="BG514" s="196">
        <f t="shared" si="16"/>
        <v>0</v>
      </c>
      <c r="BH514" s="196">
        <f t="shared" si="17"/>
        <v>0</v>
      </c>
      <c r="BI514" s="196">
        <f t="shared" si="18"/>
        <v>0</v>
      </c>
      <c r="BJ514" s="17" t="s">
        <v>152</v>
      </c>
      <c r="BK514" s="196">
        <f t="shared" si="19"/>
        <v>0</v>
      </c>
      <c r="BL514" s="17" t="s">
        <v>264</v>
      </c>
      <c r="BM514" s="195" t="s">
        <v>747</v>
      </c>
    </row>
    <row r="515" spans="1:65" s="2" customFormat="1" ht="24.2" customHeight="1">
      <c r="A515" s="34"/>
      <c r="B515" s="35"/>
      <c r="C515" s="183" t="s">
        <v>748</v>
      </c>
      <c r="D515" s="183" t="s">
        <v>147</v>
      </c>
      <c r="E515" s="184" t="s">
        <v>749</v>
      </c>
      <c r="F515" s="185" t="s">
        <v>750</v>
      </c>
      <c r="G515" s="186" t="s">
        <v>249</v>
      </c>
      <c r="H515" s="187">
        <v>1</v>
      </c>
      <c r="I515" s="188"/>
      <c r="J515" s="189">
        <f t="shared" si="10"/>
        <v>0</v>
      </c>
      <c r="K515" s="190"/>
      <c r="L515" s="39"/>
      <c r="M515" s="191" t="s">
        <v>1</v>
      </c>
      <c r="N515" s="192" t="s">
        <v>39</v>
      </c>
      <c r="O515" s="71"/>
      <c r="P515" s="193">
        <f t="shared" si="11"/>
        <v>0</v>
      </c>
      <c r="Q515" s="193">
        <v>0</v>
      </c>
      <c r="R515" s="193">
        <f t="shared" si="12"/>
        <v>0</v>
      </c>
      <c r="S515" s="193">
        <v>3.6999999999999999E-4</v>
      </c>
      <c r="T515" s="194">
        <f t="shared" si="13"/>
        <v>3.6999999999999999E-4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95" t="s">
        <v>264</v>
      </c>
      <c r="AT515" s="195" t="s">
        <v>147</v>
      </c>
      <c r="AU515" s="195" t="s">
        <v>152</v>
      </c>
      <c r="AY515" s="17" t="s">
        <v>144</v>
      </c>
      <c r="BE515" s="196">
        <f t="shared" si="14"/>
        <v>0</v>
      </c>
      <c r="BF515" s="196">
        <f t="shared" si="15"/>
        <v>0</v>
      </c>
      <c r="BG515" s="196">
        <f t="shared" si="16"/>
        <v>0</v>
      </c>
      <c r="BH515" s="196">
        <f t="shared" si="17"/>
        <v>0</v>
      </c>
      <c r="BI515" s="196">
        <f t="shared" si="18"/>
        <v>0</v>
      </c>
      <c r="BJ515" s="17" t="s">
        <v>152</v>
      </c>
      <c r="BK515" s="196">
        <f t="shared" si="19"/>
        <v>0</v>
      </c>
      <c r="BL515" s="17" t="s">
        <v>264</v>
      </c>
      <c r="BM515" s="195" t="s">
        <v>751</v>
      </c>
    </row>
    <row r="516" spans="1:65" s="2" customFormat="1" ht="16.5" customHeight="1">
      <c r="A516" s="34"/>
      <c r="B516" s="35"/>
      <c r="C516" s="183" t="s">
        <v>752</v>
      </c>
      <c r="D516" s="183" t="s">
        <v>147</v>
      </c>
      <c r="E516" s="184" t="s">
        <v>753</v>
      </c>
      <c r="F516" s="185" t="s">
        <v>754</v>
      </c>
      <c r="G516" s="186" t="s">
        <v>249</v>
      </c>
      <c r="H516" s="187">
        <v>1</v>
      </c>
      <c r="I516" s="188"/>
      <c r="J516" s="189">
        <f t="shared" si="10"/>
        <v>0</v>
      </c>
      <c r="K516" s="190"/>
      <c r="L516" s="39"/>
      <c r="M516" s="191" t="s">
        <v>1</v>
      </c>
      <c r="N516" s="192" t="s">
        <v>39</v>
      </c>
      <c r="O516" s="71"/>
      <c r="P516" s="193">
        <f t="shared" si="11"/>
        <v>0</v>
      </c>
      <c r="Q516" s="193">
        <v>0</v>
      </c>
      <c r="R516" s="193">
        <f t="shared" si="12"/>
        <v>0</v>
      </c>
      <c r="S516" s="193">
        <v>4.8999999999999998E-4</v>
      </c>
      <c r="T516" s="194">
        <f t="shared" si="13"/>
        <v>4.8999999999999998E-4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264</v>
      </c>
      <c r="AT516" s="195" t="s">
        <v>147</v>
      </c>
      <c r="AU516" s="195" t="s">
        <v>152</v>
      </c>
      <c r="AY516" s="17" t="s">
        <v>144</v>
      </c>
      <c r="BE516" s="196">
        <f t="shared" si="14"/>
        <v>0</v>
      </c>
      <c r="BF516" s="196">
        <f t="shared" si="15"/>
        <v>0</v>
      </c>
      <c r="BG516" s="196">
        <f t="shared" si="16"/>
        <v>0</v>
      </c>
      <c r="BH516" s="196">
        <f t="shared" si="17"/>
        <v>0</v>
      </c>
      <c r="BI516" s="196">
        <f t="shared" si="18"/>
        <v>0</v>
      </c>
      <c r="BJ516" s="17" t="s">
        <v>152</v>
      </c>
      <c r="BK516" s="196">
        <f t="shared" si="19"/>
        <v>0</v>
      </c>
      <c r="BL516" s="17" t="s">
        <v>264</v>
      </c>
      <c r="BM516" s="195" t="s">
        <v>755</v>
      </c>
    </row>
    <row r="517" spans="1:65" s="13" customFormat="1" ht="11.25">
      <c r="B517" s="197"/>
      <c r="C517" s="198"/>
      <c r="D517" s="199" t="s">
        <v>154</v>
      </c>
      <c r="E517" s="200" t="s">
        <v>1</v>
      </c>
      <c r="F517" s="201" t="s">
        <v>372</v>
      </c>
      <c r="G517" s="198"/>
      <c r="H517" s="200" t="s">
        <v>1</v>
      </c>
      <c r="I517" s="202"/>
      <c r="J517" s="198"/>
      <c r="K517" s="198"/>
      <c r="L517" s="203"/>
      <c r="M517" s="204"/>
      <c r="N517" s="205"/>
      <c r="O517" s="205"/>
      <c r="P517" s="205"/>
      <c r="Q517" s="205"/>
      <c r="R517" s="205"/>
      <c r="S517" s="205"/>
      <c r="T517" s="206"/>
      <c r="AT517" s="207" t="s">
        <v>154</v>
      </c>
      <c r="AU517" s="207" t="s">
        <v>152</v>
      </c>
      <c r="AV517" s="13" t="s">
        <v>81</v>
      </c>
      <c r="AW517" s="13" t="s">
        <v>31</v>
      </c>
      <c r="AX517" s="13" t="s">
        <v>73</v>
      </c>
      <c r="AY517" s="207" t="s">
        <v>144</v>
      </c>
    </row>
    <row r="518" spans="1:65" s="14" customFormat="1" ht="11.25">
      <c r="B518" s="208"/>
      <c r="C518" s="209"/>
      <c r="D518" s="199" t="s">
        <v>154</v>
      </c>
      <c r="E518" s="210" t="s">
        <v>1</v>
      </c>
      <c r="F518" s="211" t="s">
        <v>81</v>
      </c>
      <c r="G518" s="209"/>
      <c r="H518" s="212">
        <v>1</v>
      </c>
      <c r="I518" s="213"/>
      <c r="J518" s="209"/>
      <c r="K518" s="209"/>
      <c r="L518" s="214"/>
      <c r="M518" s="215"/>
      <c r="N518" s="216"/>
      <c r="O518" s="216"/>
      <c r="P518" s="216"/>
      <c r="Q518" s="216"/>
      <c r="R518" s="216"/>
      <c r="S518" s="216"/>
      <c r="T518" s="217"/>
      <c r="AT518" s="218" t="s">
        <v>154</v>
      </c>
      <c r="AU518" s="218" t="s">
        <v>152</v>
      </c>
      <c r="AV518" s="14" t="s">
        <v>152</v>
      </c>
      <c r="AW518" s="14" t="s">
        <v>31</v>
      </c>
      <c r="AX518" s="14" t="s">
        <v>81</v>
      </c>
      <c r="AY518" s="218" t="s">
        <v>144</v>
      </c>
    </row>
    <row r="519" spans="1:65" s="2" customFormat="1" ht="16.5" customHeight="1">
      <c r="A519" s="34"/>
      <c r="B519" s="35"/>
      <c r="C519" s="183" t="s">
        <v>756</v>
      </c>
      <c r="D519" s="183" t="s">
        <v>147</v>
      </c>
      <c r="E519" s="184" t="s">
        <v>757</v>
      </c>
      <c r="F519" s="185" t="s">
        <v>758</v>
      </c>
      <c r="G519" s="186" t="s">
        <v>249</v>
      </c>
      <c r="H519" s="187">
        <v>2</v>
      </c>
      <c r="I519" s="188"/>
      <c r="J519" s="189">
        <f>ROUND(I519*H519,2)</f>
        <v>0</v>
      </c>
      <c r="K519" s="190"/>
      <c r="L519" s="39"/>
      <c r="M519" s="191" t="s">
        <v>1</v>
      </c>
      <c r="N519" s="192" t="s">
        <v>39</v>
      </c>
      <c r="O519" s="71"/>
      <c r="P519" s="193">
        <f>O519*H519</f>
        <v>0</v>
      </c>
      <c r="Q519" s="193">
        <v>1.09E-3</v>
      </c>
      <c r="R519" s="193">
        <f>Q519*H519</f>
        <v>2.1800000000000001E-3</v>
      </c>
      <c r="S519" s="193">
        <v>0</v>
      </c>
      <c r="T519" s="194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5" t="s">
        <v>264</v>
      </c>
      <c r="AT519" s="195" t="s">
        <v>147</v>
      </c>
      <c r="AU519" s="195" t="s">
        <v>152</v>
      </c>
      <c r="AY519" s="17" t="s">
        <v>144</v>
      </c>
      <c r="BE519" s="196">
        <f>IF(N519="základní",J519,0)</f>
        <v>0</v>
      </c>
      <c r="BF519" s="196">
        <f>IF(N519="snížená",J519,0)</f>
        <v>0</v>
      </c>
      <c r="BG519" s="196">
        <f>IF(N519="zákl. přenesená",J519,0)</f>
        <v>0</v>
      </c>
      <c r="BH519" s="196">
        <f>IF(N519="sníž. přenesená",J519,0)</f>
        <v>0</v>
      </c>
      <c r="BI519" s="196">
        <f>IF(N519="nulová",J519,0)</f>
        <v>0</v>
      </c>
      <c r="BJ519" s="17" t="s">
        <v>152</v>
      </c>
      <c r="BK519" s="196">
        <f>ROUND(I519*H519,2)</f>
        <v>0</v>
      </c>
      <c r="BL519" s="17" t="s">
        <v>264</v>
      </c>
      <c r="BM519" s="195" t="s">
        <v>759</v>
      </c>
    </row>
    <row r="520" spans="1:65" s="13" customFormat="1" ht="11.25">
      <c r="B520" s="197"/>
      <c r="C520" s="198"/>
      <c r="D520" s="199" t="s">
        <v>154</v>
      </c>
      <c r="E520" s="200" t="s">
        <v>1</v>
      </c>
      <c r="F520" s="201" t="s">
        <v>760</v>
      </c>
      <c r="G520" s="198"/>
      <c r="H520" s="200" t="s">
        <v>1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154</v>
      </c>
      <c r="AU520" s="207" t="s">
        <v>152</v>
      </c>
      <c r="AV520" s="13" t="s">
        <v>81</v>
      </c>
      <c r="AW520" s="13" t="s">
        <v>31</v>
      </c>
      <c r="AX520" s="13" t="s">
        <v>73</v>
      </c>
      <c r="AY520" s="207" t="s">
        <v>144</v>
      </c>
    </row>
    <row r="521" spans="1:65" s="14" customFormat="1" ht="11.25">
      <c r="B521" s="208"/>
      <c r="C521" s="209"/>
      <c r="D521" s="199" t="s">
        <v>154</v>
      </c>
      <c r="E521" s="210" t="s">
        <v>1</v>
      </c>
      <c r="F521" s="211" t="s">
        <v>535</v>
      </c>
      <c r="G521" s="209"/>
      <c r="H521" s="212">
        <v>2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154</v>
      </c>
      <c r="AU521" s="218" t="s">
        <v>152</v>
      </c>
      <c r="AV521" s="14" t="s">
        <v>152</v>
      </c>
      <c r="AW521" s="14" t="s">
        <v>31</v>
      </c>
      <c r="AX521" s="14" t="s">
        <v>81</v>
      </c>
      <c r="AY521" s="218" t="s">
        <v>144</v>
      </c>
    </row>
    <row r="522" spans="1:65" s="2" customFormat="1" ht="16.5" customHeight="1">
      <c r="A522" s="34"/>
      <c r="B522" s="35"/>
      <c r="C522" s="183" t="s">
        <v>761</v>
      </c>
      <c r="D522" s="183" t="s">
        <v>147</v>
      </c>
      <c r="E522" s="184" t="s">
        <v>762</v>
      </c>
      <c r="F522" s="185" t="s">
        <v>763</v>
      </c>
      <c r="G522" s="186" t="s">
        <v>583</v>
      </c>
      <c r="H522" s="187">
        <v>2</v>
      </c>
      <c r="I522" s="188"/>
      <c r="J522" s="189">
        <f>ROUND(I522*H522,2)</f>
        <v>0</v>
      </c>
      <c r="K522" s="190"/>
      <c r="L522" s="39"/>
      <c r="M522" s="191" t="s">
        <v>1</v>
      </c>
      <c r="N522" s="192" t="s">
        <v>39</v>
      </c>
      <c r="O522" s="71"/>
      <c r="P522" s="193">
        <f>O522*H522</f>
        <v>0</v>
      </c>
      <c r="Q522" s="193">
        <v>0</v>
      </c>
      <c r="R522" s="193">
        <f>Q522*H522</f>
        <v>0</v>
      </c>
      <c r="S522" s="193">
        <v>1.56E-3</v>
      </c>
      <c r="T522" s="194">
        <f>S522*H522</f>
        <v>3.1199999999999999E-3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5" t="s">
        <v>264</v>
      </c>
      <c r="AT522" s="195" t="s">
        <v>147</v>
      </c>
      <c r="AU522" s="195" t="s">
        <v>152</v>
      </c>
      <c r="AY522" s="17" t="s">
        <v>144</v>
      </c>
      <c r="BE522" s="196">
        <f>IF(N522="základní",J522,0)</f>
        <v>0</v>
      </c>
      <c r="BF522" s="196">
        <f>IF(N522="snížená",J522,0)</f>
        <v>0</v>
      </c>
      <c r="BG522" s="196">
        <f>IF(N522="zákl. přenesená",J522,0)</f>
        <v>0</v>
      </c>
      <c r="BH522" s="196">
        <f>IF(N522="sníž. přenesená",J522,0)</f>
        <v>0</v>
      </c>
      <c r="BI522" s="196">
        <f>IF(N522="nulová",J522,0)</f>
        <v>0</v>
      </c>
      <c r="BJ522" s="17" t="s">
        <v>152</v>
      </c>
      <c r="BK522" s="196">
        <f>ROUND(I522*H522,2)</f>
        <v>0</v>
      </c>
      <c r="BL522" s="17" t="s">
        <v>264</v>
      </c>
      <c r="BM522" s="195" t="s">
        <v>764</v>
      </c>
    </row>
    <row r="523" spans="1:65" s="13" customFormat="1" ht="11.25">
      <c r="B523" s="197"/>
      <c r="C523" s="198"/>
      <c r="D523" s="199" t="s">
        <v>154</v>
      </c>
      <c r="E523" s="200" t="s">
        <v>1</v>
      </c>
      <c r="F523" s="201" t="s">
        <v>765</v>
      </c>
      <c r="G523" s="198"/>
      <c r="H523" s="200" t="s">
        <v>1</v>
      </c>
      <c r="I523" s="202"/>
      <c r="J523" s="198"/>
      <c r="K523" s="198"/>
      <c r="L523" s="203"/>
      <c r="M523" s="204"/>
      <c r="N523" s="205"/>
      <c r="O523" s="205"/>
      <c r="P523" s="205"/>
      <c r="Q523" s="205"/>
      <c r="R523" s="205"/>
      <c r="S523" s="205"/>
      <c r="T523" s="206"/>
      <c r="AT523" s="207" t="s">
        <v>154</v>
      </c>
      <c r="AU523" s="207" t="s">
        <v>152</v>
      </c>
      <c r="AV523" s="13" t="s">
        <v>81</v>
      </c>
      <c r="AW523" s="13" t="s">
        <v>31</v>
      </c>
      <c r="AX523" s="13" t="s">
        <v>73</v>
      </c>
      <c r="AY523" s="207" t="s">
        <v>144</v>
      </c>
    </row>
    <row r="524" spans="1:65" s="14" customFormat="1" ht="11.25">
      <c r="B524" s="208"/>
      <c r="C524" s="209"/>
      <c r="D524" s="199" t="s">
        <v>154</v>
      </c>
      <c r="E524" s="210" t="s">
        <v>1</v>
      </c>
      <c r="F524" s="211" t="s">
        <v>535</v>
      </c>
      <c r="G524" s="209"/>
      <c r="H524" s="212">
        <v>2</v>
      </c>
      <c r="I524" s="213"/>
      <c r="J524" s="209"/>
      <c r="K524" s="209"/>
      <c r="L524" s="214"/>
      <c r="M524" s="215"/>
      <c r="N524" s="216"/>
      <c r="O524" s="216"/>
      <c r="P524" s="216"/>
      <c r="Q524" s="216"/>
      <c r="R524" s="216"/>
      <c r="S524" s="216"/>
      <c r="T524" s="217"/>
      <c r="AT524" s="218" t="s">
        <v>154</v>
      </c>
      <c r="AU524" s="218" t="s">
        <v>152</v>
      </c>
      <c r="AV524" s="14" t="s">
        <v>152</v>
      </c>
      <c r="AW524" s="14" t="s">
        <v>31</v>
      </c>
      <c r="AX524" s="14" t="s">
        <v>81</v>
      </c>
      <c r="AY524" s="218" t="s">
        <v>144</v>
      </c>
    </row>
    <row r="525" spans="1:65" s="2" customFormat="1" ht="16.5" customHeight="1">
      <c r="A525" s="34"/>
      <c r="B525" s="35"/>
      <c r="C525" s="183" t="s">
        <v>766</v>
      </c>
      <c r="D525" s="183" t="s">
        <v>147</v>
      </c>
      <c r="E525" s="184" t="s">
        <v>767</v>
      </c>
      <c r="F525" s="185" t="s">
        <v>768</v>
      </c>
      <c r="G525" s="186" t="s">
        <v>583</v>
      </c>
      <c r="H525" s="187">
        <v>1</v>
      </c>
      <c r="I525" s="188"/>
      <c r="J525" s="189">
        <f>ROUND(I525*H525,2)</f>
        <v>0</v>
      </c>
      <c r="K525" s="190"/>
      <c r="L525" s="39"/>
      <c r="M525" s="191" t="s">
        <v>1</v>
      </c>
      <c r="N525" s="192" t="s">
        <v>39</v>
      </c>
      <c r="O525" s="71"/>
      <c r="P525" s="193">
        <f>O525*H525</f>
        <v>0</v>
      </c>
      <c r="Q525" s="193">
        <v>0</v>
      </c>
      <c r="R525" s="193">
        <f>Q525*H525</f>
        <v>0</v>
      </c>
      <c r="S525" s="193">
        <v>8.5999999999999998E-4</v>
      </c>
      <c r="T525" s="194">
        <f>S525*H525</f>
        <v>8.5999999999999998E-4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264</v>
      </c>
      <c r="AT525" s="195" t="s">
        <v>147</v>
      </c>
      <c r="AU525" s="195" t="s">
        <v>152</v>
      </c>
      <c r="AY525" s="17" t="s">
        <v>144</v>
      </c>
      <c r="BE525" s="196">
        <f>IF(N525="základní",J525,0)</f>
        <v>0</v>
      </c>
      <c r="BF525" s="196">
        <f>IF(N525="snížená",J525,0)</f>
        <v>0</v>
      </c>
      <c r="BG525" s="196">
        <f>IF(N525="zákl. přenesená",J525,0)</f>
        <v>0</v>
      </c>
      <c r="BH525" s="196">
        <f>IF(N525="sníž. přenesená",J525,0)</f>
        <v>0</v>
      </c>
      <c r="BI525" s="196">
        <f>IF(N525="nulová",J525,0)</f>
        <v>0</v>
      </c>
      <c r="BJ525" s="17" t="s">
        <v>152</v>
      </c>
      <c r="BK525" s="196">
        <f>ROUND(I525*H525,2)</f>
        <v>0</v>
      </c>
      <c r="BL525" s="17" t="s">
        <v>264</v>
      </c>
      <c r="BM525" s="195" t="s">
        <v>769</v>
      </c>
    </row>
    <row r="526" spans="1:65" s="13" customFormat="1" ht="11.25">
      <c r="B526" s="197"/>
      <c r="C526" s="198"/>
      <c r="D526" s="199" t="s">
        <v>154</v>
      </c>
      <c r="E526" s="200" t="s">
        <v>1</v>
      </c>
      <c r="F526" s="201" t="s">
        <v>770</v>
      </c>
      <c r="G526" s="198"/>
      <c r="H526" s="200" t="s">
        <v>1</v>
      </c>
      <c r="I526" s="202"/>
      <c r="J526" s="198"/>
      <c r="K526" s="198"/>
      <c r="L526" s="203"/>
      <c r="M526" s="204"/>
      <c r="N526" s="205"/>
      <c r="O526" s="205"/>
      <c r="P526" s="205"/>
      <c r="Q526" s="205"/>
      <c r="R526" s="205"/>
      <c r="S526" s="205"/>
      <c r="T526" s="206"/>
      <c r="AT526" s="207" t="s">
        <v>154</v>
      </c>
      <c r="AU526" s="207" t="s">
        <v>152</v>
      </c>
      <c r="AV526" s="13" t="s">
        <v>81</v>
      </c>
      <c r="AW526" s="13" t="s">
        <v>31</v>
      </c>
      <c r="AX526" s="13" t="s">
        <v>73</v>
      </c>
      <c r="AY526" s="207" t="s">
        <v>144</v>
      </c>
    </row>
    <row r="527" spans="1:65" s="14" customFormat="1" ht="11.25">
      <c r="B527" s="208"/>
      <c r="C527" s="209"/>
      <c r="D527" s="199" t="s">
        <v>154</v>
      </c>
      <c r="E527" s="210" t="s">
        <v>1</v>
      </c>
      <c r="F527" s="211" t="s">
        <v>81</v>
      </c>
      <c r="G527" s="209"/>
      <c r="H527" s="212">
        <v>1</v>
      </c>
      <c r="I527" s="213"/>
      <c r="J527" s="209"/>
      <c r="K527" s="209"/>
      <c r="L527" s="214"/>
      <c r="M527" s="215"/>
      <c r="N527" s="216"/>
      <c r="O527" s="216"/>
      <c r="P527" s="216"/>
      <c r="Q527" s="216"/>
      <c r="R527" s="216"/>
      <c r="S527" s="216"/>
      <c r="T527" s="217"/>
      <c r="AT527" s="218" t="s">
        <v>154</v>
      </c>
      <c r="AU527" s="218" t="s">
        <v>152</v>
      </c>
      <c r="AV527" s="14" t="s">
        <v>152</v>
      </c>
      <c r="AW527" s="14" t="s">
        <v>31</v>
      </c>
      <c r="AX527" s="14" t="s">
        <v>81</v>
      </c>
      <c r="AY527" s="218" t="s">
        <v>144</v>
      </c>
    </row>
    <row r="528" spans="1:65" s="2" customFormat="1" ht="24.2" customHeight="1">
      <c r="A528" s="34"/>
      <c r="B528" s="35"/>
      <c r="C528" s="183" t="s">
        <v>771</v>
      </c>
      <c r="D528" s="183" t="s">
        <v>147</v>
      </c>
      <c r="E528" s="184" t="s">
        <v>772</v>
      </c>
      <c r="F528" s="185" t="s">
        <v>773</v>
      </c>
      <c r="G528" s="186" t="s">
        <v>249</v>
      </c>
      <c r="H528" s="187">
        <v>1</v>
      </c>
      <c r="I528" s="188"/>
      <c r="J528" s="189">
        <f t="shared" ref="J528:J534" si="20">ROUND(I528*H528,2)</f>
        <v>0</v>
      </c>
      <c r="K528" s="190"/>
      <c r="L528" s="39"/>
      <c r="M528" s="191" t="s">
        <v>1</v>
      </c>
      <c r="N528" s="192" t="s">
        <v>39</v>
      </c>
      <c r="O528" s="71"/>
      <c r="P528" s="193">
        <f t="shared" ref="P528:P534" si="21">O528*H528</f>
        <v>0</v>
      </c>
      <c r="Q528" s="193">
        <v>4.0000000000000003E-5</v>
      </c>
      <c r="R528" s="193">
        <f t="shared" ref="R528:R534" si="22">Q528*H528</f>
        <v>4.0000000000000003E-5</v>
      </c>
      <c r="S528" s="193">
        <v>0</v>
      </c>
      <c r="T528" s="194">
        <f t="shared" ref="T528:T534" si="23"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5" t="s">
        <v>264</v>
      </c>
      <c r="AT528" s="195" t="s">
        <v>147</v>
      </c>
      <c r="AU528" s="195" t="s">
        <v>152</v>
      </c>
      <c r="AY528" s="17" t="s">
        <v>144</v>
      </c>
      <c r="BE528" s="196">
        <f t="shared" ref="BE528:BE534" si="24">IF(N528="základní",J528,0)</f>
        <v>0</v>
      </c>
      <c r="BF528" s="196">
        <f t="shared" ref="BF528:BF534" si="25">IF(N528="snížená",J528,0)</f>
        <v>0</v>
      </c>
      <c r="BG528" s="196">
        <f t="shared" ref="BG528:BG534" si="26">IF(N528="zákl. přenesená",J528,0)</f>
        <v>0</v>
      </c>
      <c r="BH528" s="196">
        <f t="shared" ref="BH528:BH534" si="27">IF(N528="sníž. přenesená",J528,0)</f>
        <v>0</v>
      </c>
      <c r="BI528" s="196">
        <f t="shared" ref="BI528:BI534" si="28">IF(N528="nulová",J528,0)</f>
        <v>0</v>
      </c>
      <c r="BJ528" s="17" t="s">
        <v>152</v>
      </c>
      <c r="BK528" s="196">
        <f t="shared" ref="BK528:BK534" si="29">ROUND(I528*H528,2)</f>
        <v>0</v>
      </c>
      <c r="BL528" s="17" t="s">
        <v>264</v>
      </c>
      <c r="BM528" s="195" t="s">
        <v>774</v>
      </c>
    </row>
    <row r="529" spans="1:65" s="2" customFormat="1" ht="24.2" customHeight="1">
      <c r="A529" s="34"/>
      <c r="B529" s="35"/>
      <c r="C529" s="230" t="s">
        <v>775</v>
      </c>
      <c r="D529" s="230" t="s">
        <v>166</v>
      </c>
      <c r="E529" s="231" t="s">
        <v>776</v>
      </c>
      <c r="F529" s="232" t="s">
        <v>777</v>
      </c>
      <c r="G529" s="233" t="s">
        <v>249</v>
      </c>
      <c r="H529" s="234">
        <v>1</v>
      </c>
      <c r="I529" s="235"/>
      <c r="J529" s="236">
        <f t="shared" si="20"/>
        <v>0</v>
      </c>
      <c r="K529" s="237"/>
      <c r="L529" s="238"/>
      <c r="M529" s="239" t="s">
        <v>1</v>
      </c>
      <c r="N529" s="240" t="s">
        <v>39</v>
      </c>
      <c r="O529" s="71"/>
      <c r="P529" s="193">
        <f t="shared" si="21"/>
        <v>0</v>
      </c>
      <c r="Q529" s="193">
        <v>1.1900000000000001E-3</v>
      </c>
      <c r="R529" s="193">
        <f t="shared" si="22"/>
        <v>1.1900000000000001E-3</v>
      </c>
      <c r="S529" s="193">
        <v>0</v>
      </c>
      <c r="T529" s="194">
        <f t="shared" si="23"/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95" t="s">
        <v>353</v>
      </c>
      <c r="AT529" s="195" t="s">
        <v>166</v>
      </c>
      <c r="AU529" s="195" t="s">
        <v>152</v>
      </c>
      <c r="AY529" s="17" t="s">
        <v>144</v>
      </c>
      <c r="BE529" s="196">
        <f t="shared" si="24"/>
        <v>0</v>
      </c>
      <c r="BF529" s="196">
        <f t="shared" si="25"/>
        <v>0</v>
      </c>
      <c r="BG529" s="196">
        <f t="shared" si="26"/>
        <v>0</v>
      </c>
      <c r="BH529" s="196">
        <f t="shared" si="27"/>
        <v>0</v>
      </c>
      <c r="BI529" s="196">
        <f t="shared" si="28"/>
        <v>0</v>
      </c>
      <c r="BJ529" s="17" t="s">
        <v>152</v>
      </c>
      <c r="BK529" s="196">
        <f t="shared" si="29"/>
        <v>0</v>
      </c>
      <c r="BL529" s="17" t="s">
        <v>264</v>
      </c>
      <c r="BM529" s="195" t="s">
        <v>778</v>
      </c>
    </row>
    <row r="530" spans="1:65" s="2" customFormat="1" ht="24.2" customHeight="1">
      <c r="A530" s="34"/>
      <c r="B530" s="35"/>
      <c r="C530" s="183" t="s">
        <v>779</v>
      </c>
      <c r="D530" s="183" t="s">
        <v>147</v>
      </c>
      <c r="E530" s="184" t="s">
        <v>780</v>
      </c>
      <c r="F530" s="185" t="s">
        <v>781</v>
      </c>
      <c r="G530" s="186" t="s">
        <v>583</v>
      </c>
      <c r="H530" s="187">
        <v>1</v>
      </c>
      <c r="I530" s="188"/>
      <c r="J530" s="189">
        <f t="shared" si="20"/>
        <v>0</v>
      </c>
      <c r="K530" s="190"/>
      <c r="L530" s="39"/>
      <c r="M530" s="191" t="s">
        <v>1</v>
      </c>
      <c r="N530" s="192" t="s">
        <v>39</v>
      </c>
      <c r="O530" s="71"/>
      <c r="P530" s="193">
        <f t="shared" si="21"/>
        <v>0</v>
      </c>
      <c r="Q530" s="193">
        <v>4.4000000000000002E-4</v>
      </c>
      <c r="R530" s="193">
        <f t="shared" si="22"/>
        <v>4.4000000000000002E-4</v>
      </c>
      <c r="S530" s="193">
        <v>0</v>
      </c>
      <c r="T530" s="194">
        <f t="shared" si="23"/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5" t="s">
        <v>264</v>
      </c>
      <c r="AT530" s="195" t="s">
        <v>147</v>
      </c>
      <c r="AU530" s="195" t="s">
        <v>152</v>
      </c>
      <c r="AY530" s="17" t="s">
        <v>144</v>
      </c>
      <c r="BE530" s="196">
        <f t="shared" si="24"/>
        <v>0</v>
      </c>
      <c r="BF530" s="196">
        <f t="shared" si="25"/>
        <v>0</v>
      </c>
      <c r="BG530" s="196">
        <f t="shared" si="26"/>
        <v>0</v>
      </c>
      <c r="BH530" s="196">
        <f t="shared" si="27"/>
        <v>0</v>
      </c>
      <c r="BI530" s="196">
        <f t="shared" si="28"/>
        <v>0</v>
      </c>
      <c r="BJ530" s="17" t="s">
        <v>152</v>
      </c>
      <c r="BK530" s="196">
        <f t="shared" si="29"/>
        <v>0</v>
      </c>
      <c r="BL530" s="17" t="s">
        <v>264</v>
      </c>
      <c r="BM530" s="195" t="s">
        <v>782</v>
      </c>
    </row>
    <row r="531" spans="1:65" s="2" customFormat="1" ht="24.2" customHeight="1">
      <c r="A531" s="34"/>
      <c r="B531" s="35"/>
      <c r="C531" s="230" t="s">
        <v>783</v>
      </c>
      <c r="D531" s="230" t="s">
        <v>166</v>
      </c>
      <c r="E531" s="231" t="s">
        <v>784</v>
      </c>
      <c r="F531" s="232" t="s">
        <v>785</v>
      </c>
      <c r="G531" s="233" t="s">
        <v>249</v>
      </c>
      <c r="H531" s="234">
        <v>1</v>
      </c>
      <c r="I531" s="235"/>
      <c r="J531" s="236">
        <f t="shared" si="20"/>
        <v>0</v>
      </c>
      <c r="K531" s="237"/>
      <c r="L531" s="238"/>
      <c r="M531" s="239" t="s">
        <v>1</v>
      </c>
      <c r="N531" s="240" t="s">
        <v>39</v>
      </c>
      <c r="O531" s="71"/>
      <c r="P531" s="193">
        <f t="shared" si="21"/>
        <v>0</v>
      </c>
      <c r="Q531" s="193">
        <v>1.83E-3</v>
      </c>
      <c r="R531" s="193">
        <f t="shared" si="22"/>
        <v>1.83E-3</v>
      </c>
      <c r="S531" s="193">
        <v>0</v>
      </c>
      <c r="T531" s="194">
        <f t="shared" si="23"/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5" t="s">
        <v>353</v>
      </c>
      <c r="AT531" s="195" t="s">
        <v>166</v>
      </c>
      <c r="AU531" s="195" t="s">
        <v>152</v>
      </c>
      <c r="AY531" s="17" t="s">
        <v>144</v>
      </c>
      <c r="BE531" s="196">
        <f t="shared" si="24"/>
        <v>0</v>
      </c>
      <c r="BF531" s="196">
        <f t="shared" si="25"/>
        <v>0</v>
      </c>
      <c r="BG531" s="196">
        <f t="shared" si="26"/>
        <v>0</v>
      </c>
      <c r="BH531" s="196">
        <f t="shared" si="27"/>
        <v>0</v>
      </c>
      <c r="BI531" s="196">
        <f t="shared" si="28"/>
        <v>0</v>
      </c>
      <c r="BJ531" s="17" t="s">
        <v>152</v>
      </c>
      <c r="BK531" s="196">
        <f t="shared" si="29"/>
        <v>0</v>
      </c>
      <c r="BL531" s="17" t="s">
        <v>264</v>
      </c>
      <c r="BM531" s="195" t="s">
        <v>786</v>
      </c>
    </row>
    <row r="532" spans="1:65" s="2" customFormat="1" ht="24.2" customHeight="1">
      <c r="A532" s="34"/>
      <c r="B532" s="35"/>
      <c r="C532" s="183" t="s">
        <v>787</v>
      </c>
      <c r="D532" s="183" t="s">
        <v>147</v>
      </c>
      <c r="E532" s="184" t="s">
        <v>788</v>
      </c>
      <c r="F532" s="185" t="s">
        <v>789</v>
      </c>
      <c r="G532" s="186" t="s">
        <v>249</v>
      </c>
      <c r="H532" s="187">
        <v>2</v>
      </c>
      <c r="I532" s="188"/>
      <c r="J532" s="189">
        <f t="shared" si="20"/>
        <v>0</v>
      </c>
      <c r="K532" s="190"/>
      <c r="L532" s="39"/>
      <c r="M532" s="191" t="s">
        <v>1</v>
      </c>
      <c r="N532" s="192" t="s">
        <v>39</v>
      </c>
      <c r="O532" s="71"/>
      <c r="P532" s="193">
        <f t="shared" si="21"/>
        <v>0</v>
      </c>
      <c r="Q532" s="193">
        <v>6.0000000000000002E-5</v>
      </c>
      <c r="R532" s="193">
        <f t="shared" si="22"/>
        <v>1.2E-4</v>
      </c>
      <c r="S532" s="193">
        <v>0</v>
      </c>
      <c r="T532" s="194">
        <f t="shared" si="23"/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95" t="s">
        <v>264</v>
      </c>
      <c r="AT532" s="195" t="s">
        <v>147</v>
      </c>
      <c r="AU532" s="195" t="s">
        <v>152</v>
      </c>
      <c r="AY532" s="17" t="s">
        <v>144</v>
      </c>
      <c r="BE532" s="196">
        <f t="shared" si="24"/>
        <v>0</v>
      </c>
      <c r="BF532" s="196">
        <f t="shared" si="25"/>
        <v>0</v>
      </c>
      <c r="BG532" s="196">
        <f t="shared" si="26"/>
        <v>0</v>
      </c>
      <c r="BH532" s="196">
        <f t="shared" si="27"/>
        <v>0</v>
      </c>
      <c r="BI532" s="196">
        <f t="shared" si="28"/>
        <v>0</v>
      </c>
      <c r="BJ532" s="17" t="s">
        <v>152</v>
      </c>
      <c r="BK532" s="196">
        <f t="shared" si="29"/>
        <v>0</v>
      </c>
      <c r="BL532" s="17" t="s">
        <v>264</v>
      </c>
      <c r="BM532" s="195" t="s">
        <v>790</v>
      </c>
    </row>
    <row r="533" spans="1:65" s="2" customFormat="1" ht="24.2" customHeight="1">
      <c r="A533" s="34"/>
      <c r="B533" s="35"/>
      <c r="C533" s="230" t="s">
        <v>791</v>
      </c>
      <c r="D533" s="230" t="s">
        <v>166</v>
      </c>
      <c r="E533" s="231" t="s">
        <v>792</v>
      </c>
      <c r="F533" s="232" t="s">
        <v>793</v>
      </c>
      <c r="G533" s="233" t="s">
        <v>249</v>
      </c>
      <c r="H533" s="234">
        <v>2</v>
      </c>
      <c r="I533" s="235"/>
      <c r="J533" s="236">
        <f t="shared" si="20"/>
        <v>0</v>
      </c>
      <c r="K533" s="237"/>
      <c r="L533" s="238"/>
      <c r="M533" s="239" t="s">
        <v>1</v>
      </c>
      <c r="N533" s="240" t="s">
        <v>39</v>
      </c>
      <c r="O533" s="71"/>
      <c r="P533" s="193">
        <f t="shared" si="21"/>
        <v>0</v>
      </c>
      <c r="Q533" s="193">
        <v>1.2999999999999999E-4</v>
      </c>
      <c r="R533" s="193">
        <f t="shared" si="22"/>
        <v>2.5999999999999998E-4</v>
      </c>
      <c r="S533" s="193">
        <v>0</v>
      </c>
      <c r="T533" s="194">
        <f t="shared" si="23"/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95" t="s">
        <v>353</v>
      </c>
      <c r="AT533" s="195" t="s">
        <v>166</v>
      </c>
      <c r="AU533" s="195" t="s">
        <v>152</v>
      </c>
      <c r="AY533" s="17" t="s">
        <v>144</v>
      </c>
      <c r="BE533" s="196">
        <f t="shared" si="24"/>
        <v>0</v>
      </c>
      <c r="BF533" s="196">
        <f t="shared" si="25"/>
        <v>0</v>
      </c>
      <c r="BG533" s="196">
        <f t="shared" si="26"/>
        <v>0</v>
      </c>
      <c r="BH533" s="196">
        <f t="shared" si="27"/>
        <v>0</v>
      </c>
      <c r="BI533" s="196">
        <f t="shared" si="28"/>
        <v>0</v>
      </c>
      <c r="BJ533" s="17" t="s">
        <v>152</v>
      </c>
      <c r="BK533" s="196">
        <f t="shared" si="29"/>
        <v>0</v>
      </c>
      <c r="BL533" s="17" t="s">
        <v>264</v>
      </c>
      <c r="BM533" s="195" t="s">
        <v>794</v>
      </c>
    </row>
    <row r="534" spans="1:65" s="2" customFormat="1" ht="16.5" customHeight="1">
      <c r="A534" s="34"/>
      <c r="B534" s="35"/>
      <c r="C534" s="183" t="s">
        <v>795</v>
      </c>
      <c r="D534" s="183" t="s">
        <v>147</v>
      </c>
      <c r="E534" s="184" t="s">
        <v>796</v>
      </c>
      <c r="F534" s="185" t="s">
        <v>797</v>
      </c>
      <c r="G534" s="186" t="s">
        <v>249</v>
      </c>
      <c r="H534" s="187">
        <v>3</v>
      </c>
      <c r="I534" s="188"/>
      <c r="J534" s="189">
        <f t="shared" si="20"/>
        <v>0</v>
      </c>
      <c r="K534" s="190"/>
      <c r="L534" s="39"/>
      <c r="M534" s="191" t="s">
        <v>1</v>
      </c>
      <c r="N534" s="192" t="s">
        <v>39</v>
      </c>
      <c r="O534" s="71"/>
      <c r="P534" s="193">
        <f t="shared" si="21"/>
        <v>0</v>
      </c>
      <c r="Q534" s="193">
        <v>0</v>
      </c>
      <c r="R534" s="193">
        <f t="shared" si="22"/>
        <v>0</v>
      </c>
      <c r="S534" s="193">
        <v>1.2199999999999999E-3</v>
      </c>
      <c r="T534" s="194">
        <f t="shared" si="23"/>
        <v>3.6600000000000001E-3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95" t="s">
        <v>264</v>
      </c>
      <c r="AT534" s="195" t="s">
        <v>147</v>
      </c>
      <c r="AU534" s="195" t="s">
        <v>152</v>
      </c>
      <c r="AY534" s="17" t="s">
        <v>144</v>
      </c>
      <c r="BE534" s="196">
        <f t="shared" si="24"/>
        <v>0</v>
      </c>
      <c r="BF534" s="196">
        <f t="shared" si="25"/>
        <v>0</v>
      </c>
      <c r="BG534" s="196">
        <f t="shared" si="26"/>
        <v>0</v>
      </c>
      <c r="BH534" s="196">
        <f t="shared" si="27"/>
        <v>0</v>
      </c>
      <c r="BI534" s="196">
        <f t="shared" si="28"/>
        <v>0</v>
      </c>
      <c r="BJ534" s="17" t="s">
        <v>152</v>
      </c>
      <c r="BK534" s="196">
        <f t="shared" si="29"/>
        <v>0</v>
      </c>
      <c r="BL534" s="17" t="s">
        <v>264</v>
      </c>
      <c r="BM534" s="195" t="s">
        <v>798</v>
      </c>
    </row>
    <row r="535" spans="1:65" s="13" customFormat="1" ht="11.25">
      <c r="B535" s="197"/>
      <c r="C535" s="198"/>
      <c r="D535" s="199" t="s">
        <v>154</v>
      </c>
      <c r="E535" s="200" t="s">
        <v>1</v>
      </c>
      <c r="F535" s="201" t="s">
        <v>799</v>
      </c>
      <c r="G535" s="198"/>
      <c r="H535" s="200" t="s">
        <v>1</v>
      </c>
      <c r="I535" s="202"/>
      <c r="J535" s="198"/>
      <c r="K535" s="198"/>
      <c r="L535" s="203"/>
      <c r="M535" s="204"/>
      <c r="N535" s="205"/>
      <c r="O535" s="205"/>
      <c r="P535" s="205"/>
      <c r="Q535" s="205"/>
      <c r="R535" s="205"/>
      <c r="S535" s="205"/>
      <c r="T535" s="206"/>
      <c r="AT535" s="207" t="s">
        <v>154</v>
      </c>
      <c r="AU535" s="207" t="s">
        <v>152</v>
      </c>
      <c r="AV535" s="13" t="s">
        <v>81</v>
      </c>
      <c r="AW535" s="13" t="s">
        <v>31</v>
      </c>
      <c r="AX535" s="13" t="s">
        <v>73</v>
      </c>
      <c r="AY535" s="207" t="s">
        <v>144</v>
      </c>
    </row>
    <row r="536" spans="1:65" s="14" customFormat="1" ht="11.25">
      <c r="B536" s="208"/>
      <c r="C536" s="209"/>
      <c r="D536" s="199" t="s">
        <v>154</v>
      </c>
      <c r="E536" s="210" t="s">
        <v>1</v>
      </c>
      <c r="F536" s="211" t="s">
        <v>145</v>
      </c>
      <c r="G536" s="209"/>
      <c r="H536" s="212">
        <v>3</v>
      </c>
      <c r="I536" s="213"/>
      <c r="J536" s="209"/>
      <c r="K536" s="209"/>
      <c r="L536" s="214"/>
      <c r="M536" s="215"/>
      <c r="N536" s="216"/>
      <c r="O536" s="216"/>
      <c r="P536" s="216"/>
      <c r="Q536" s="216"/>
      <c r="R536" s="216"/>
      <c r="S536" s="216"/>
      <c r="T536" s="217"/>
      <c r="AT536" s="218" t="s">
        <v>154</v>
      </c>
      <c r="AU536" s="218" t="s">
        <v>152</v>
      </c>
      <c r="AV536" s="14" t="s">
        <v>152</v>
      </c>
      <c r="AW536" s="14" t="s">
        <v>31</v>
      </c>
      <c r="AX536" s="14" t="s">
        <v>81</v>
      </c>
      <c r="AY536" s="218" t="s">
        <v>144</v>
      </c>
    </row>
    <row r="537" spans="1:65" s="2" customFormat="1" ht="21.75" customHeight="1">
      <c r="A537" s="34"/>
      <c r="B537" s="35"/>
      <c r="C537" s="183" t="s">
        <v>800</v>
      </c>
      <c r="D537" s="183" t="s">
        <v>147</v>
      </c>
      <c r="E537" s="184" t="s">
        <v>801</v>
      </c>
      <c r="F537" s="185" t="s">
        <v>802</v>
      </c>
      <c r="G537" s="186" t="s">
        <v>249</v>
      </c>
      <c r="H537" s="187">
        <v>1</v>
      </c>
      <c r="I537" s="188"/>
      <c r="J537" s="189">
        <f>ROUND(I537*H537,2)</f>
        <v>0</v>
      </c>
      <c r="K537" s="190"/>
      <c r="L537" s="39"/>
      <c r="M537" s="191" t="s">
        <v>1</v>
      </c>
      <c r="N537" s="192" t="s">
        <v>39</v>
      </c>
      <c r="O537" s="71"/>
      <c r="P537" s="193">
        <f>O537*H537</f>
        <v>0</v>
      </c>
      <c r="Q537" s="193">
        <v>1.4999999999999999E-4</v>
      </c>
      <c r="R537" s="193">
        <f>Q537*H537</f>
        <v>1.4999999999999999E-4</v>
      </c>
      <c r="S537" s="193">
        <v>0</v>
      </c>
      <c r="T537" s="194">
        <f>S537*H537</f>
        <v>0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95" t="s">
        <v>264</v>
      </c>
      <c r="AT537" s="195" t="s">
        <v>147</v>
      </c>
      <c r="AU537" s="195" t="s">
        <v>152</v>
      </c>
      <c r="AY537" s="17" t="s">
        <v>144</v>
      </c>
      <c r="BE537" s="196">
        <f>IF(N537="základní",J537,0)</f>
        <v>0</v>
      </c>
      <c r="BF537" s="196">
        <f>IF(N537="snížená",J537,0)</f>
        <v>0</v>
      </c>
      <c r="BG537" s="196">
        <f>IF(N537="zákl. přenesená",J537,0)</f>
        <v>0</v>
      </c>
      <c r="BH537" s="196">
        <f>IF(N537="sníž. přenesená",J537,0)</f>
        <v>0</v>
      </c>
      <c r="BI537" s="196">
        <f>IF(N537="nulová",J537,0)</f>
        <v>0</v>
      </c>
      <c r="BJ537" s="17" t="s">
        <v>152</v>
      </c>
      <c r="BK537" s="196">
        <f>ROUND(I537*H537,2)</f>
        <v>0</v>
      </c>
      <c r="BL537" s="17" t="s">
        <v>264</v>
      </c>
      <c r="BM537" s="195" t="s">
        <v>803</v>
      </c>
    </row>
    <row r="538" spans="1:65" s="13" customFormat="1" ht="11.25">
      <c r="B538" s="197"/>
      <c r="C538" s="198"/>
      <c r="D538" s="199" t="s">
        <v>154</v>
      </c>
      <c r="E538" s="200" t="s">
        <v>1</v>
      </c>
      <c r="F538" s="201" t="s">
        <v>511</v>
      </c>
      <c r="G538" s="198"/>
      <c r="H538" s="200" t="s">
        <v>1</v>
      </c>
      <c r="I538" s="202"/>
      <c r="J538" s="198"/>
      <c r="K538" s="198"/>
      <c r="L538" s="203"/>
      <c r="M538" s="204"/>
      <c r="N538" s="205"/>
      <c r="O538" s="205"/>
      <c r="P538" s="205"/>
      <c r="Q538" s="205"/>
      <c r="R538" s="205"/>
      <c r="S538" s="205"/>
      <c r="T538" s="206"/>
      <c r="AT538" s="207" t="s">
        <v>154</v>
      </c>
      <c r="AU538" s="207" t="s">
        <v>152</v>
      </c>
      <c r="AV538" s="13" t="s">
        <v>81</v>
      </c>
      <c r="AW538" s="13" t="s">
        <v>31</v>
      </c>
      <c r="AX538" s="13" t="s">
        <v>73</v>
      </c>
      <c r="AY538" s="207" t="s">
        <v>144</v>
      </c>
    </row>
    <row r="539" spans="1:65" s="14" customFormat="1" ht="11.25">
      <c r="B539" s="208"/>
      <c r="C539" s="209"/>
      <c r="D539" s="199" t="s">
        <v>154</v>
      </c>
      <c r="E539" s="210" t="s">
        <v>1</v>
      </c>
      <c r="F539" s="211" t="s">
        <v>81</v>
      </c>
      <c r="G539" s="209"/>
      <c r="H539" s="212">
        <v>1</v>
      </c>
      <c r="I539" s="213"/>
      <c r="J539" s="209"/>
      <c r="K539" s="209"/>
      <c r="L539" s="214"/>
      <c r="M539" s="215"/>
      <c r="N539" s="216"/>
      <c r="O539" s="216"/>
      <c r="P539" s="216"/>
      <c r="Q539" s="216"/>
      <c r="R539" s="216"/>
      <c r="S539" s="216"/>
      <c r="T539" s="217"/>
      <c r="AT539" s="218" t="s">
        <v>154</v>
      </c>
      <c r="AU539" s="218" t="s">
        <v>152</v>
      </c>
      <c r="AV539" s="14" t="s">
        <v>152</v>
      </c>
      <c r="AW539" s="14" t="s">
        <v>31</v>
      </c>
      <c r="AX539" s="14" t="s">
        <v>81</v>
      </c>
      <c r="AY539" s="218" t="s">
        <v>144</v>
      </c>
    </row>
    <row r="540" spans="1:65" s="2" customFormat="1" ht="16.5" customHeight="1">
      <c r="A540" s="34"/>
      <c r="B540" s="35"/>
      <c r="C540" s="230" t="s">
        <v>804</v>
      </c>
      <c r="D540" s="230" t="s">
        <v>166</v>
      </c>
      <c r="E540" s="231" t="s">
        <v>805</v>
      </c>
      <c r="F540" s="232" t="s">
        <v>806</v>
      </c>
      <c r="G540" s="233" t="s">
        <v>249</v>
      </c>
      <c r="H540" s="234">
        <v>1</v>
      </c>
      <c r="I540" s="235"/>
      <c r="J540" s="236">
        <f>ROUND(I540*H540,2)</f>
        <v>0</v>
      </c>
      <c r="K540" s="237"/>
      <c r="L540" s="238"/>
      <c r="M540" s="239" t="s">
        <v>1</v>
      </c>
      <c r="N540" s="240" t="s">
        <v>39</v>
      </c>
      <c r="O540" s="71"/>
      <c r="P540" s="193">
        <f>O540*H540</f>
        <v>0</v>
      </c>
      <c r="Q540" s="193">
        <v>1.2800000000000001E-3</v>
      </c>
      <c r="R540" s="193">
        <f>Q540*H540</f>
        <v>1.2800000000000001E-3</v>
      </c>
      <c r="S540" s="193">
        <v>0</v>
      </c>
      <c r="T540" s="194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353</v>
      </c>
      <c r="AT540" s="195" t="s">
        <v>166</v>
      </c>
      <c r="AU540" s="195" t="s">
        <v>152</v>
      </c>
      <c r="AY540" s="17" t="s">
        <v>144</v>
      </c>
      <c r="BE540" s="196">
        <f>IF(N540="základní",J540,0)</f>
        <v>0</v>
      </c>
      <c r="BF540" s="196">
        <f>IF(N540="snížená",J540,0)</f>
        <v>0</v>
      </c>
      <c r="BG540" s="196">
        <f>IF(N540="zákl. přenesená",J540,0)</f>
        <v>0</v>
      </c>
      <c r="BH540" s="196">
        <f>IF(N540="sníž. přenesená",J540,0)</f>
        <v>0</v>
      </c>
      <c r="BI540" s="196">
        <f>IF(N540="nulová",J540,0)</f>
        <v>0</v>
      </c>
      <c r="BJ540" s="17" t="s">
        <v>152</v>
      </c>
      <c r="BK540" s="196">
        <f>ROUND(I540*H540,2)</f>
        <v>0</v>
      </c>
      <c r="BL540" s="17" t="s">
        <v>264</v>
      </c>
      <c r="BM540" s="195" t="s">
        <v>807</v>
      </c>
    </row>
    <row r="541" spans="1:65" s="2" customFormat="1" ht="24.2" customHeight="1">
      <c r="A541" s="34"/>
      <c r="B541" s="35"/>
      <c r="C541" s="183" t="s">
        <v>808</v>
      </c>
      <c r="D541" s="183" t="s">
        <v>147</v>
      </c>
      <c r="E541" s="184" t="s">
        <v>809</v>
      </c>
      <c r="F541" s="185" t="s">
        <v>810</v>
      </c>
      <c r="G541" s="186" t="s">
        <v>249</v>
      </c>
      <c r="H541" s="187">
        <v>1</v>
      </c>
      <c r="I541" s="188"/>
      <c r="J541" s="189">
        <f>ROUND(I541*H541,2)</f>
        <v>0</v>
      </c>
      <c r="K541" s="190"/>
      <c r="L541" s="39"/>
      <c r="M541" s="191" t="s">
        <v>1</v>
      </c>
      <c r="N541" s="192" t="s">
        <v>39</v>
      </c>
      <c r="O541" s="71"/>
      <c r="P541" s="193">
        <f>O541*H541</f>
        <v>0</v>
      </c>
      <c r="Q541" s="193">
        <v>2.7999999999999998E-4</v>
      </c>
      <c r="R541" s="193">
        <f>Q541*H541</f>
        <v>2.7999999999999998E-4</v>
      </c>
      <c r="S541" s="193">
        <v>0</v>
      </c>
      <c r="T541" s="194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264</v>
      </c>
      <c r="AT541" s="195" t="s">
        <v>147</v>
      </c>
      <c r="AU541" s="195" t="s">
        <v>152</v>
      </c>
      <c r="AY541" s="17" t="s">
        <v>144</v>
      </c>
      <c r="BE541" s="196">
        <f>IF(N541="základní",J541,0)</f>
        <v>0</v>
      </c>
      <c r="BF541" s="196">
        <f>IF(N541="snížená",J541,0)</f>
        <v>0</v>
      </c>
      <c r="BG541" s="196">
        <f>IF(N541="zákl. přenesená",J541,0)</f>
        <v>0</v>
      </c>
      <c r="BH541" s="196">
        <f>IF(N541="sníž. přenesená",J541,0)</f>
        <v>0</v>
      </c>
      <c r="BI541" s="196">
        <f>IF(N541="nulová",J541,0)</f>
        <v>0</v>
      </c>
      <c r="BJ541" s="17" t="s">
        <v>152</v>
      </c>
      <c r="BK541" s="196">
        <f>ROUND(I541*H541,2)</f>
        <v>0</v>
      </c>
      <c r="BL541" s="17" t="s">
        <v>264</v>
      </c>
      <c r="BM541" s="195" t="s">
        <v>811</v>
      </c>
    </row>
    <row r="542" spans="1:65" s="2" customFormat="1" ht="24.2" customHeight="1">
      <c r="A542" s="34"/>
      <c r="B542" s="35"/>
      <c r="C542" s="230" t="s">
        <v>812</v>
      </c>
      <c r="D542" s="230" t="s">
        <v>166</v>
      </c>
      <c r="E542" s="231" t="s">
        <v>813</v>
      </c>
      <c r="F542" s="232" t="s">
        <v>814</v>
      </c>
      <c r="G542" s="233" t="s">
        <v>249</v>
      </c>
      <c r="H542" s="234">
        <v>1</v>
      </c>
      <c r="I542" s="235"/>
      <c r="J542" s="236">
        <f>ROUND(I542*H542,2)</f>
        <v>0</v>
      </c>
      <c r="K542" s="237"/>
      <c r="L542" s="238"/>
      <c r="M542" s="239" t="s">
        <v>1</v>
      </c>
      <c r="N542" s="240" t="s">
        <v>39</v>
      </c>
      <c r="O542" s="71"/>
      <c r="P542" s="193">
        <f>O542*H542</f>
        <v>0</v>
      </c>
      <c r="Q542" s="193">
        <v>5.9000000000000003E-4</v>
      </c>
      <c r="R542" s="193">
        <f>Q542*H542</f>
        <v>5.9000000000000003E-4</v>
      </c>
      <c r="S542" s="193">
        <v>0</v>
      </c>
      <c r="T542" s="194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353</v>
      </c>
      <c r="AT542" s="195" t="s">
        <v>166</v>
      </c>
      <c r="AU542" s="195" t="s">
        <v>152</v>
      </c>
      <c r="AY542" s="17" t="s">
        <v>144</v>
      </c>
      <c r="BE542" s="196">
        <f>IF(N542="základní",J542,0)</f>
        <v>0</v>
      </c>
      <c r="BF542" s="196">
        <f>IF(N542="snížená",J542,0)</f>
        <v>0</v>
      </c>
      <c r="BG542" s="196">
        <f>IF(N542="zákl. přenesená",J542,0)</f>
        <v>0</v>
      </c>
      <c r="BH542" s="196">
        <f>IF(N542="sníž. přenesená",J542,0)</f>
        <v>0</v>
      </c>
      <c r="BI542" s="196">
        <f>IF(N542="nulová",J542,0)</f>
        <v>0</v>
      </c>
      <c r="BJ542" s="17" t="s">
        <v>152</v>
      </c>
      <c r="BK542" s="196">
        <f>ROUND(I542*H542,2)</f>
        <v>0</v>
      </c>
      <c r="BL542" s="17" t="s">
        <v>264</v>
      </c>
      <c r="BM542" s="195" t="s">
        <v>815</v>
      </c>
    </row>
    <row r="543" spans="1:65" s="2" customFormat="1" ht="24.2" customHeight="1">
      <c r="A543" s="34"/>
      <c r="B543" s="35"/>
      <c r="C543" s="183" t="s">
        <v>816</v>
      </c>
      <c r="D543" s="183" t="s">
        <v>147</v>
      </c>
      <c r="E543" s="184" t="s">
        <v>817</v>
      </c>
      <c r="F543" s="185" t="s">
        <v>818</v>
      </c>
      <c r="G543" s="186" t="s">
        <v>162</v>
      </c>
      <c r="H543" s="187">
        <v>8.1000000000000003E-2</v>
      </c>
      <c r="I543" s="188"/>
      <c r="J543" s="189">
        <f>ROUND(I543*H543,2)</f>
        <v>0</v>
      </c>
      <c r="K543" s="190"/>
      <c r="L543" s="39"/>
      <c r="M543" s="191" t="s">
        <v>1</v>
      </c>
      <c r="N543" s="192" t="s">
        <v>39</v>
      </c>
      <c r="O543" s="71"/>
      <c r="P543" s="193">
        <f>O543*H543</f>
        <v>0</v>
      </c>
      <c r="Q543" s="193">
        <v>0</v>
      </c>
      <c r="R543" s="193">
        <f>Q543*H543</f>
        <v>0</v>
      </c>
      <c r="S543" s="193">
        <v>0</v>
      </c>
      <c r="T543" s="194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95" t="s">
        <v>264</v>
      </c>
      <c r="AT543" s="195" t="s">
        <v>147</v>
      </c>
      <c r="AU543" s="195" t="s">
        <v>152</v>
      </c>
      <c r="AY543" s="17" t="s">
        <v>144</v>
      </c>
      <c r="BE543" s="196">
        <f>IF(N543="základní",J543,0)</f>
        <v>0</v>
      </c>
      <c r="BF543" s="196">
        <f>IF(N543="snížená",J543,0)</f>
        <v>0</v>
      </c>
      <c r="BG543" s="196">
        <f>IF(N543="zákl. přenesená",J543,0)</f>
        <v>0</v>
      </c>
      <c r="BH543" s="196">
        <f>IF(N543="sníž. přenesená",J543,0)</f>
        <v>0</v>
      </c>
      <c r="BI543" s="196">
        <f>IF(N543="nulová",J543,0)</f>
        <v>0</v>
      </c>
      <c r="BJ543" s="17" t="s">
        <v>152</v>
      </c>
      <c r="BK543" s="196">
        <f>ROUND(I543*H543,2)</f>
        <v>0</v>
      </c>
      <c r="BL543" s="17" t="s">
        <v>264</v>
      </c>
      <c r="BM543" s="195" t="s">
        <v>819</v>
      </c>
    </row>
    <row r="544" spans="1:65" s="2" customFormat="1" ht="24.2" customHeight="1">
      <c r="A544" s="34"/>
      <c r="B544" s="35"/>
      <c r="C544" s="183" t="s">
        <v>820</v>
      </c>
      <c r="D544" s="183" t="s">
        <v>147</v>
      </c>
      <c r="E544" s="184" t="s">
        <v>821</v>
      </c>
      <c r="F544" s="185" t="s">
        <v>822</v>
      </c>
      <c r="G544" s="186" t="s">
        <v>162</v>
      </c>
      <c r="H544" s="187">
        <v>8.1000000000000003E-2</v>
      </c>
      <c r="I544" s="188"/>
      <c r="J544" s="189">
        <f>ROUND(I544*H544,2)</f>
        <v>0</v>
      </c>
      <c r="K544" s="190"/>
      <c r="L544" s="39"/>
      <c r="M544" s="191" t="s">
        <v>1</v>
      </c>
      <c r="N544" s="192" t="s">
        <v>39</v>
      </c>
      <c r="O544" s="71"/>
      <c r="P544" s="193">
        <f>O544*H544</f>
        <v>0</v>
      </c>
      <c r="Q544" s="193">
        <v>0</v>
      </c>
      <c r="R544" s="193">
        <f>Q544*H544</f>
        <v>0</v>
      </c>
      <c r="S544" s="193">
        <v>0</v>
      </c>
      <c r="T544" s="194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5" t="s">
        <v>264</v>
      </c>
      <c r="AT544" s="195" t="s">
        <v>147</v>
      </c>
      <c r="AU544" s="195" t="s">
        <v>152</v>
      </c>
      <c r="AY544" s="17" t="s">
        <v>144</v>
      </c>
      <c r="BE544" s="196">
        <f>IF(N544="základní",J544,0)</f>
        <v>0</v>
      </c>
      <c r="BF544" s="196">
        <f>IF(N544="snížená",J544,0)</f>
        <v>0</v>
      </c>
      <c r="BG544" s="196">
        <f>IF(N544="zákl. přenesená",J544,0)</f>
        <v>0</v>
      </c>
      <c r="BH544" s="196">
        <f>IF(N544="sníž. přenesená",J544,0)</f>
        <v>0</v>
      </c>
      <c r="BI544" s="196">
        <f>IF(N544="nulová",J544,0)</f>
        <v>0</v>
      </c>
      <c r="BJ544" s="17" t="s">
        <v>152</v>
      </c>
      <c r="BK544" s="196">
        <f>ROUND(I544*H544,2)</f>
        <v>0</v>
      </c>
      <c r="BL544" s="17" t="s">
        <v>264</v>
      </c>
      <c r="BM544" s="195" t="s">
        <v>823</v>
      </c>
    </row>
    <row r="545" spans="1:65" s="12" customFormat="1" ht="22.9" customHeight="1">
      <c r="B545" s="167"/>
      <c r="C545" s="168"/>
      <c r="D545" s="169" t="s">
        <v>72</v>
      </c>
      <c r="E545" s="181" t="s">
        <v>824</v>
      </c>
      <c r="F545" s="181" t="s">
        <v>825</v>
      </c>
      <c r="G545" s="168"/>
      <c r="H545" s="168"/>
      <c r="I545" s="171"/>
      <c r="J545" s="182">
        <f>BK545</f>
        <v>0</v>
      </c>
      <c r="K545" s="168"/>
      <c r="L545" s="173"/>
      <c r="M545" s="174"/>
      <c r="N545" s="175"/>
      <c r="O545" s="175"/>
      <c r="P545" s="176">
        <f>SUM(P546:P555)</f>
        <v>0</v>
      </c>
      <c r="Q545" s="175"/>
      <c r="R545" s="176">
        <f>SUM(R546:R555)</f>
        <v>0.69127000000000005</v>
      </c>
      <c r="S545" s="175"/>
      <c r="T545" s="177">
        <f>SUM(T546:T555)</f>
        <v>0.66124999999999989</v>
      </c>
      <c r="AR545" s="178" t="s">
        <v>152</v>
      </c>
      <c r="AT545" s="179" t="s">
        <v>72</v>
      </c>
      <c r="AU545" s="179" t="s">
        <v>81</v>
      </c>
      <c r="AY545" s="178" t="s">
        <v>144</v>
      </c>
      <c r="BK545" s="180">
        <f>SUM(BK546:BK555)</f>
        <v>0</v>
      </c>
    </row>
    <row r="546" spans="1:65" s="2" customFormat="1" ht="24.2" customHeight="1">
      <c r="A546" s="34"/>
      <c r="B546" s="35"/>
      <c r="C546" s="183" t="s">
        <v>826</v>
      </c>
      <c r="D546" s="183" t="s">
        <v>147</v>
      </c>
      <c r="E546" s="184" t="s">
        <v>827</v>
      </c>
      <c r="F546" s="185" t="s">
        <v>828</v>
      </c>
      <c r="G546" s="186" t="s">
        <v>249</v>
      </c>
      <c r="H546" s="187">
        <v>1</v>
      </c>
      <c r="I546" s="188"/>
      <c r="J546" s="189">
        <f t="shared" ref="J546:J555" si="30">ROUND(I546*H546,2)</f>
        <v>0</v>
      </c>
      <c r="K546" s="190"/>
      <c r="L546" s="39"/>
      <c r="M546" s="191" t="s">
        <v>1</v>
      </c>
      <c r="N546" s="192" t="s">
        <v>39</v>
      </c>
      <c r="O546" s="71"/>
      <c r="P546" s="193">
        <f t="shared" ref="P546:P555" si="31">O546*H546</f>
        <v>0</v>
      </c>
      <c r="Q546" s="193">
        <v>1.7000000000000001E-4</v>
      </c>
      <c r="R546" s="193">
        <f t="shared" ref="R546:R555" si="32">Q546*H546</f>
        <v>1.7000000000000001E-4</v>
      </c>
      <c r="S546" s="193">
        <v>0.22625000000000001</v>
      </c>
      <c r="T546" s="194">
        <f t="shared" ref="T546:T555" si="33">S546*H546</f>
        <v>0.22625000000000001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95" t="s">
        <v>264</v>
      </c>
      <c r="AT546" s="195" t="s">
        <v>147</v>
      </c>
      <c r="AU546" s="195" t="s">
        <v>152</v>
      </c>
      <c r="AY546" s="17" t="s">
        <v>144</v>
      </c>
      <c r="BE546" s="196">
        <f t="shared" ref="BE546:BE555" si="34">IF(N546="základní",J546,0)</f>
        <v>0</v>
      </c>
      <c r="BF546" s="196">
        <f t="shared" ref="BF546:BF555" si="35">IF(N546="snížená",J546,0)</f>
        <v>0</v>
      </c>
      <c r="BG546" s="196">
        <f t="shared" ref="BG546:BG555" si="36">IF(N546="zákl. přenesená",J546,0)</f>
        <v>0</v>
      </c>
      <c r="BH546" s="196">
        <f t="shared" ref="BH546:BH555" si="37">IF(N546="sníž. přenesená",J546,0)</f>
        <v>0</v>
      </c>
      <c r="BI546" s="196">
        <f t="shared" ref="BI546:BI555" si="38">IF(N546="nulová",J546,0)</f>
        <v>0</v>
      </c>
      <c r="BJ546" s="17" t="s">
        <v>152</v>
      </c>
      <c r="BK546" s="196">
        <f t="shared" ref="BK546:BK555" si="39">ROUND(I546*H546,2)</f>
        <v>0</v>
      </c>
      <c r="BL546" s="17" t="s">
        <v>264</v>
      </c>
      <c r="BM546" s="195" t="s">
        <v>829</v>
      </c>
    </row>
    <row r="547" spans="1:65" s="2" customFormat="1" ht="33" customHeight="1">
      <c r="A547" s="34"/>
      <c r="B547" s="35"/>
      <c r="C547" s="183" t="s">
        <v>830</v>
      </c>
      <c r="D547" s="183" t="s">
        <v>147</v>
      </c>
      <c r="E547" s="184" t="s">
        <v>831</v>
      </c>
      <c r="F547" s="185" t="s">
        <v>832</v>
      </c>
      <c r="G547" s="186" t="s">
        <v>583</v>
      </c>
      <c r="H547" s="187">
        <v>1</v>
      </c>
      <c r="I547" s="188"/>
      <c r="J547" s="189">
        <f t="shared" si="30"/>
        <v>0</v>
      </c>
      <c r="K547" s="190"/>
      <c r="L547" s="39"/>
      <c r="M547" s="191" t="s">
        <v>1</v>
      </c>
      <c r="N547" s="192" t="s">
        <v>39</v>
      </c>
      <c r="O547" s="71"/>
      <c r="P547" s="193">
        <f t="shared" si="31"/>
        <v>0</v>
      </c>
      <c r="Q547" s="193">
        <v>8.2110000000000002E-2</v>
      </c>
      <c r="R547" s="193">
        <f t="shared" si="32"/>
        <v>8.2110000000000002E-2</v>
      </c>
      <c r="S547" s="193">
        <v>0</v>
      </c>
      <c r="T547" s="194">
        <f t="shared" si="33"/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5" t="s">
        <v>264</v>
      </c>
      <c r="AT547" s="195" t="s">
        <v>147</v>
      </c>
      <c r="AU547" s="195" t="s">
        <v>152</v>
      </c>
      <c r="AY547" s="17" t="s">
        <v>144</v>
      </c>
      <c r="BE547" s="196">
        <f t="shared" si="34"/>
        <v>0</v>
      </c>
      <c r="BF547" s="196">
        <f t="shared" si="35"/>
        <v>0</v>
      </c>
      <c r="BG547" s="196">
        <f t="shared" si="36"/>
        <v>0</v>
      </c>
      <c r="BH547" s="196">
        <f t="shared" si="37"/>
        <v>0</v>
      </c>
      <c r="BI547" s="196">
        <f t="shared" si="38"/>
        <v>0</v>
      </c>
      <c r="BJ547" s="17" t="s">
        <v>152</v>
      </c>
      <c r="BK547" s="196">
        <f t="shared" si="39"/>
        <v>0</v>
      </c>
      <c r="BL547" s="17" t="s">
        <v>264</v>
      </c>
      <c r="BM547" s="195" t="s">
        <v>833</v>
      </c>
    </row>
    <row r="548" spans="1:65" s="2" customFormat="1" ht="24.2" customHeight="1">
      <c r="A548" s="34"/>
      <c r="B548" s="35"/>
      <c r="C548" s="183" t="s">
        <v>834</v>
      </c>
      <c r="D548" s="183" t="s">
        <v>147</v>
      </c>
      <c r="E548" s="184" t="s">
        <v>835</v>
      </c>
      <c r="F548" s="185" t="s">
        <v>836</v>
      </c>
      <c r="G548" s="186" t="s">
        <v>249</v>
      </c>
      <c r="H548" s="187">
        <v>1</v>
      </c>
      <c r="I548" s="188"/>
      <c r="J548" s="189">
        <f t="shared" si="30"/>
        <v>0</v>
      </c>
      <c r="K548" s="190"/>
      <c r="L548" s="39"/>
      <c r="M548" s="191" t="s">
        <v>1</v>
      </c>
      <c r="N548" s="192" t="s">
        <v>39</v>
      </c>
      <c r="O548" s="71"/>
      <c r="P548" s="193">
        <f t="shared" si="31"/>
        <v>0</v>
      </c>
      <c r="Q548" s="193">
        <v>0</v>
      </c>
      <c r="R548" s="193">
        <f t="shared" si="32"/>
        <v>0</v>
      </c>
      <c r="S548" s="193">
        <v>0</v>
      </c>
      <c r="T548" s="194">
        <f t="shared" si="33"/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264</v>
      </c>
      <c r="AT548" s="195" t="s">
        <v>147</v>
      </c>
      <c r="AU548" s="195" t="s">
        <v>152</v>
      </c>
      <c r="AY548" s="17" t="s">
        <v>144</v>
      </c>
      <c r="BE548" s="196">
        <f t="shared" si="34"/>
        <v>0</v>
      </c>
      <c r="BF548" s="196">
        <f t="shared" si="35"/>
        <v>0</v>
      </c>
      <c r="BG548" s="196">
        <f t="shared" si="36"/>
        <v>0</v>
      </c>
      <c r="BH548" s="196">
        <f t="shared" si="37"/>
        <v>0</v>
      </c>
      <c r="BI548" s="196">
        <f t="shared" si="38"/>
        <v>0</v>
      </c>
      <c r="BJ548" s="17" t="s">
        <v>152</v>
      </c>
      <c r="BK548" s="196">
        <f t="shared" si="39"/>
        <v>0</v>
      </c>
      <c r="BL548" s="17" t="s">
        <v>264</v>
      </c>
      <c r="BM548" s="195" t="s">
        <v>837</v>
      </c>
    </row>
    <row r="549" spans="1:65" s="2" customFormat="1" ht="33" customHeight="1">
      <c r="A549" s="34"/>
      <c r="B549" s="35"/>
      <c r="C549" s="183" t="s">
        <v>838</v>
      </c>
      <c r="D549" s="183" t="s">
        <v>147</v>
      </c>
      <c r="E549" s="184" t="s">
        <v>839</v>
      </c>
      <c r="F549" s="185" t="s">
        <v>840</v>
      </c>
      <c r="G549" s="186" t="s">
        <v>583</v>
      </c>
      <c r="H549" s="187">
        <v>1</v>
      </c>
      <c r="I549" s="188"/>
      <c r="J549" s="189">
        <f t="shared" si="30"/>
        <v>0</v>
      </c>
      <c r="K549" s="190"/>
      <c r="L549" s="39"/>
      <c r="M549" s="191" t="s">
        <v>1</v>
      </c>
      <c r="N549" s="192" t="s">
        <v>39</v>
      </c>
      <c r="O549" s="71"/>
      <c r="P549" s="193">
        <f t="shared" si="31"/>
        <v>0</v>
      </c>
      <c r="Q549" s="193">
        <v>1.17E-3</v>
      </c>
      <c r="R549" s="193">
        <f t="shared" si="32"/>
        <v>1.17E-3</v>
      </c>
      <c r="S549" s="193">
        <v>0</v>
      </c>
      <c r="T549" s="194">
        <f t="shared" si="33"/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95" t="s">
        <v>264</v>
      </c>
      <c r="AT549" s="195" t="s">
        <v>147</v>
      </c>
      <c r="AU549" s="195" t="s">
        <v>152</v>
      </c>
      <c r="AY549" s="17" t="s">
        <v>144</v>
      </c>
      <c r="BE549" s="196">
        <f t="shared" si="34"/>
        <v>0</v>
      </c>
      <c r="BF549" s="196">
        <f t="shared" si="35"/>
        <v>0</v>
      </c>
      <c r="BG549" s="196">
        <f t="shared" si="36"/>
        <v>0</v>
      </c>
      <c r="BH549" s="196">
        <f t="shared" si="37"/>
        <v>0</v>
      </c>
      <c r="BI549" s="196">
        <f t="shared" si="38"/>
        <v>0</v>
      </c>
      <c r="BJ549" s="17" t="s">
        <v>152</v>
      </c>
      <c r="BK549" s="196">
        <f t="shared" si="39"/>
        <v>0</v>
      </c>
      <c r="BL549" s="17" t="s">
        <v>264</v>
      </c>
      <c r="BM549" s="195" t="s">
        <v>841</v>
      </c>
    </row>
    <row r="550" spans="1:65" s="2" customFormat="1" ht="33" customHeight="1">
      <c r="A550" s="34"/>
      <c r="B550" s="35"/>
      <c r="C550" s="183" t="s">
        <v>842</v>
      </c>
      <c r="D550" s="183" t="s">
        <v>147</v>
      </c>
      <c r="E550" s="184" t="s">
        <v>839</v>
      </c>
      <c r="F550" s="185" t="s">
        <v>840</v>
      </c>
      <c r="G550" s="186" t="s">
        <v>583</v>
      </c>
      <c r="H550" s="187">
        <v>1</v>
      </c>
      <c r="I550" s="188"/>
      <c r="J550" s="189">
        <f t="shared" si="30"/>
        <v>0</v>
      </c>
      <c r="K550" s="190"/>
      <c r="L550" s="39"/>
      <c r="M550" s="191" t="s">
        <v>1</v>
      </c>
      <c r="N550" s="192" t="s">
        <v>39</v>
      </c>
      <c r="O550" s="71"/>
      <c r="P550" s="193">
        <f t="shared" si="31"/>
        <v>0</v>
      </c>
      <c r="Q550" s="193">
        <v>1.17E-3</v>
      </c>
      <c r="R550" s="193">
        <f t="shared" si="32"/>
        <v>1.17E-3</v>
      </c>
      <c r="S550" s="193">
        <v>0</v>
      </c>
      <c r="T550" s="194">
        <f t="shared" si="33"/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95" t="s">
        <v>264</v>
      </c>
      <c r="AT550" s="195" t="s">
        <v>147</v>
      </c>
      <c r="AU550" s="195" t="s">
        <v>152</v>
      </c>
      <c r="AY550" s="17" t="s">
        <v>144</v>
      </c>
      <c r="BE550" s="196">
        <f t="shared" si="34"/>
        <v>0</v>
      </c>
      <c r="BF550" s="196">
        <f t="shared" si="35"/>
        <v>0</v>
      </c>
      <c r="BG550" s="196">
        <f t="shared" si="36"/>
        <v>0</v>
      </c>
      <c r="BH550" s="196">
        <f t="shared" si="37"/>
        <v>0</v>
      </c>
      <c r="BI550" s="196">
        <f t="shared" si="38"/>
        <v>0</v>
      </c>
      <c r="BJ550" s="17" t="s">
        <v>152</v>
      </c>
      <c r="BK550" s="196">
        <f t="shared" si="39"/>
        <v>0</v>
      </c>
      <c r="BL550" s="17" t="s">
        <v>264</v>
      </c>
      <c r="BM550" s="195" t="s">
        <v>843</v>
      </c>
    </row>
    <row r="551" spans="1:65" s="2" customFormat="1" ht="24.2" customHeight="1">
      <c r="A551" s="34"/>
      <c r="B551" s="35"/>
      <c r="C551" s="183" t="s">
        <v>844</v>
      </c>
      <c r="D551" s="183" t="s">
        <v>147</v>
      </c>
      <c r="E551" s="184" t="s">
        <v>845</v>
      </c>
      <c r="F551" s="185" t="s">
        <v>846</v>
      </c>
      <c r="G551" s="186" t="s">
        <v>366</v>
      </c>
      <c r="H551" s="187">
        <v>3</v>
      </c>
      <c r="I551" s="188"/>
      <c r="J551" s="189">
        <f t="shared" si="30"/>
        <v>0</v>
      </c>
      <c r="K551" s="190"/>
      <c r="L551" s="39"/>
      <c r="M551" s="191" t="s">
        <v>1</v>
      </c>
      <c r="N551" s="192" t="s">
        <v>39</v>
      </c>
      <c r="O551" s="71"/>
      <c r="P551" s="193">
        <f t="shared" si="31"/>
        <v>0</v>
      </c>
      <c r="Q551" s="193">
        <v>4.4000000000000002E-4</v>
      </c>
      <c r="R551" s="193">
        <f t="shared" si="32"/>
        <v>1.32E-3</v>
      </c>
      <c r="S551" s="193">
        <v>0</v>
      </c>
      <c r="T551" s="194">
        <f t="shared" si="33"/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264</v>
      </c>
      <c r="AT551" s="195" t="s">
        <v>147</v>
      </c>
      <c r="AU551" s="195" t="s">
        <v>152</v>
      </c>
      <c r="AY551" s="17" t="s">
        <v>144</v>
      </c>
      <c r="BE551" s="196">
        <f t="shared" si="34"/>
        <v>0</v>
      </c>
      <c r="BF551" s="196">
        <f t="shared" si="35"/>
        <v>0</v>
      </c>
      <c r="BG551" s="196">
        <f t="shared" si="36"/>
        <v>0</v>
      </c>
      <c r="BH551" s="196">
        <f t="shared" si="37"/>
        <v>0</v>
      </c>
      <c r="BI551" s="196">
        <f t="shared" si="38"/>
        <v>0</v>
      </c>
      <c r="BJ551" s="17" t="s">
        <v>152</v>
      </c>
      <c r="BK551" s="196">
        <f t="shared" si="39"/>
        <v>0</v>
      </c>
      <c r="BL551" s="17" t="s">
        <v>264</v>
      </c>
      <c r="BM551" s="195" t="s">
        <v>847</v>
      </c>
    </row>
    <row r="552" spans="1:65" s="2" customFormat="1" ht="33" customHeight="1">
      <c r="A552" s="34"/>
      <c r="B552" s="35"/>
      <c r="C552" s="183" t="s">
        <v>848</v>
      </c>
      <c r="D552" s="183" t="s">
        <v>147</v>
      </c>
      <c r="E552" s="184" t="s">
        <v>849</v>
      </c>
      <c r="F552" s="185" t="s">
        <v>850</v>
      </c>
      <c r="G552" s="186" t="s">
        <v>583</v>
      </c>
      <c r="H552" s="187">
        <v>5</v>
      </c>
      <c r="I552" s="188"/>
      <c r="J552" s="189">
        <f t="shared" si="30"/>
        <v>0</v>
      </c>
      <c r="K552" s="190"/>
      <c r="L552" s="39"/>
      <c r="M552" s="191" t="s">
        <v>1</v>
      </c>
      <c r="N552" s="192" t="s">
        <v>39</v>
      </c>
      <c r="O552" s="71"/>
      <c r="P552" s="193">
        <f t="shared" si="31"/>
        <v>0</v>
      </c>
      <c r="Q552" s="193">
        <v>0.11656999999999999</v>
      </c>
      <c r="R552" s="193">
        <f t="shared" si="32"/>
        <v>0.58284999999999998</v>
      </c>
      <c r="S552" s="193">
        <v>8.6999999999999994E-2</v>
      </c>
      <c r="T552" s="194">
        <f t="shared" si="33"/>
        <v>0.43499999999999994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151</v>
      </c>
      <c r="AT552" s="195" t="s">
        <v>147</v>
      </c>
      <c r="AU552" s="195" t="s">
        <v>152</v>
      </c>
      <c r="AY552" s="17" t="s">
        <v>144</v>
      </c>
      <c r="BE552" s="196">
        <f t="shared" si="34"/>
        <v>0</v>
      </c>
      <c r="BF552" s="196">
        <f t="shared" si="35"/>
        <v>0</v>
      </c>
      <c r="BG552" s="196">
        <f t="shared" si="36"/>
        <v>0</v>
      </c>
      <c r="BH552" s="196">
        <f t="shared" si="37"/>
        <v>0</v>
      </c>
      <c r="BI552" s="196">
        <f t="shared" si="38"/>
        <v>0</v>
      </c>
      <c r="BJ552" s="17" t="s">
        <v>152</v>
      </c>
      <c r="BK552" s="196">
        <f t="shared" si="39"/>
        <v>0</v>
      </c>
      <c r="BL552" s="17" t="s">
        <v>151</v>
      </c>
      <c r="BM552" s="195" t="s">
        <v>851</v>
      </c>
    </row>
    <row r="553" spans="1:65" s="2" customFormat="1" ht="37.9" customHeight="1">
      <c r="A553" s="34"/>
      <c r="B553" s="35"/>
      <c r="C553" s="183" t="s">
        <v>852</v>
      </c>
      <c r="D553" s="183" t="s">
        <v>147</v>
      </c>
      <c r="E553" s="184" t="s">
        <v>853</v>
      </c>
      <c r="F553" s="185" t="s">
        <v>854</v>
      </c>
      <c r="G553" s="186" t="s">
        <v>366</v>
      </c>
      <c r="H553" s="187">
        <v>8</v>
      </c>
      <c r="I553" s="188"/>
      <c r="J553" s="189">
        <f t="shared" si="30"/>
        <v>0</v>
      </c>
      <c r="K553" s="190"/>
      <c r="L553" s="39"/>
      <c r="M553" s="191" t="s">
        <v>1</v>
      </c>
      <c r="N553" s="192" t="s">
        <v>39</v>
      </c>
      <c r="O553" s="71"/>
      <c r="P553" s="193">
        <f t="shared" si="31"/>
        <v>0</v>
      </c>
      <c r="Q553" s="193">
        <v>2.81E-3</v>
      </c>
      <c r="R553" s="193">
        <f t="shared" si="32"/>
        <v>2.248E-2</v>
      </c>
      <c r="S553" s="193">
        <v>0</v>
      </c>
      <c r="T553" s="194">
        <f t="shared" si="33"/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151</v>
      </c>
      <c r="AT553" s="195" t="s">
        <v>147</v>
      </c>
      <c r="AU553" s="195" t="s">
        <v>152</v>
      </c>
      <c r="AY553" s="17" t="s">
        <v>144</v>
      </c>
      <c r="BE553" s="196">
        <f t="shared" si="34"/>
        <v>0</v>
      </c>
      <c r="BF553" s="196">
        <f t="shared" si="35"/>
        <v>0</v>
      </c>
      <c r="BG553" s="196">
        <f t="shared" si="36"/>
        <v>0</v>
      </c>
      <c r="BH553" s="196">
        <f t="shared" si="37"/>
        <v>0</v>
      </c>
      <c r="BI553" s="196">
        <f t="shared" si="38"/>
        <v>0</v>
      </c>
      <c r="BJ553" s="17" t="s">
        <v>152</v>
      </c>
      <c r="BK553" s="196">
        <f t="shared" si="39"/>
        <v>0</v>
      </c>
      <c r="BL553" s="17" t="s">
        <v>151</v>
      </c>
      <c r="BM553" s="195" t="s">
        <v>855</v>
      </c>
    </row>
    <row r="554" spans="1:65" s="2" customFormat="1" ht="24.2" customHeight="1">
      <c r="A554" s="34"/>
      <c r="B554" s="35"/>
      <c r="C554" s="183" t="s">
        <v>856</v>
      </c>
      <c r="D554" s="183" t="s">
        <v>147</v>
      </c>
      <c r="E554" s="184" t="s">
        <v>857</v>
      </c>
      <c r="F554" s="185" t="s">
        <v>858</v>
      </c>
      <c r="G554" s="186" t="s">
        <v>162</v>
      </c>
      <c r="H554" s="187">
        <v>8.5999999999999993E-2</v>
      </c>
      <c r="I554" s="188"/>
      <c r="J554" s="189">
        <f t="shared" si="30"/>
        <v>0</v>
      </c>
      <c r="K554" s="190"/>
      <c r="L554" s="39"/>
      <c r="M554" s="191" t="s">
        <v>1</v>
      </c>
      <c r="N554" s="192" t="s">
        <v>39</v>
      </c>
      <c r="O554" s="71"/>
      <c r="P554" s="193">
        <f t="shared" si="31"/>
        <v>0</v>
      </c>
      <c r="Q554" s="193">
        <v>0</v>
      </c>
      <c r="R554" s="193">
        <f t="shared" si="32"/>
        <v>0</v>
      </c>
      <c r="S554" s="193">
        <v>0</v>
      </c>
      <c r="T554" s="194">
        <f t="shared" si="33"/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264</v>
      </c>
      <c r="AT554" s="195" t="s">
        <v>147</v>
      </c>
      <c r="AU554" s="195" t="s">
        <v>152</v>
      </c>
      <c r="AY554" s="17" t="s">
        <v>144</v>
      </c>
      <c r="BE554" s="196">
        <f t="shared" si="34"/>
        <v>0</v>
      </c>
      <c r="BF554" s="196">
        <f t="shared" si="35"/>
        <v>0</v>
      </c>
      <c r="BG554" s="196">
        <f t="shared" si="36"/>
        <v>0</v>
      </c>
      <c r="BH554" s="196">
        <f t="shared" si="37"/>
        <v>0</v>
      </c>
      <c r="BI554" s="196">
        <f t="shared" si="38"/>
        <v>0</v>
      </c>
      <c r="BJ554" s="17" t="s">
        <v>152</v>
      </c>
      <c r="BK554" s="196">
        <f t="shared" si="39"/>
        <v>0</v>
      </c>
      <c r="BL554" s="17" t="s">
        <v>264</v>
      </c>
      <c r="BM554" s="195" t="s">
        <v>859</v>
      </c>
    </row>
    <row r="555" spans="1:65" s="2" customFormat="1" ht="24.2" customHeight="1">
      <c r="A555" s="34"/>
      <c r="B555" s="35"/>
      <c r="C555" s="183" t="s">
        <v>860</v>
      </c>
      <c r="D555" s="183" t="s">
        <v>147</v>
      </c>
      <c r="E555" s="184" t="s">
        <v>861</v>
      </c>
      <c r="F555" s="185" t="s">
        <v>862</v>
      </c>
      <c r="G555" s="186" t="s">
        <v>162</v>
      </c>
      <c r="H555" s="187">
        <v>8.5999999999999993E-2</v>
      </c>
      <c r="I555" s="188"/>
      <c r="J555" s="189">
        <f t="shared" si="30"/>
        <v>0</v>
      </c>
      <c r="K555" s="190"/>
      <c r="L555" s="39"/>
      <c r="M555" s="191" t="s">
        <v>1</v>
      </c>
      <c r="N555" s="192" t="s">
        <v>39</v>
      </c>
      <c r="O555" s="71"/>
      <c r="P555" s="193">
        <f t="shared" si="31"/>
        <v>0</v>
      </c>
      <c r="Q555" s="193">
        <v>0</v>
      </c>
      <c r="R555" s="193">
        <f t="shared" si="32"/>
        <v>0</v>
      </c>
      <c r="S555" s="193">
        <v>0</v>
      </c>
      <c r="T555" s="194">
        <f t="shared" si="33"/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95" t="s">
        <v>264</v>
      </c>
      <c r="AT555" s="195" t="s">
        <v>147</v>
      </c>
      <c r="AU555" s="195" t="s">
        <v>152</v>
      </c>
      <c r="AY555" s="17" t="s">
        <v>144</v>
      </c>
      <c r="BE555" s="196">
        <f t="shared" si="34"/>
        <v>0</v>
      </c>
      <c r="BF555" s="196">
        <f t="shared" si="35"/>
        <v>0</v>
      </c>
      <c r="BG555" s="196">
        <f t="shared" si="36"/>
        <v>0</v>
      </c>
      <c r="BH555" s="196">
        <f t="shared" si="37"/>
        <v>0</v>
      </c>
      <c r="BI555" s="196">
        <f t="shared" si="38"/>
        <v>0</v>
      </c>
      <c r="BJ555" s="17" t="s">
        <v>152</v>
      </c>
      <c r="BK555" s="196">
        <f t="shared" si="39"/>
        <v>0</v>
      </c>
      <c r="BL555" s="17" t="s">
        <v>264</v>
      </c>
      <c r="BM555" s="195" t="s">
        <v>863</v>
      </c>
    </row>
    <row r="556" spans="1:65" s="12" customFormat="1" ht="22.9" customHeight="1">
      <c r="B556" s="167"/>
      <c r="C556" s="168"/>
      <c r="D556" s="169" t="s">
        <v>72</v>
      </c>
      <c r="E556" s="181" t="s">
        <v>864</v>
      </c>
      <c r="F556" s="181" t="s">
        <v>865</v>
      </c>
      <c r="G556" s="168"/>
      <c r="H556" s="168"/>
      <c r="I556" s="171"/>
      <c r="J556" s="182">
        <f>BK556</f>
        <v>0</v>
      </c>
      <c r="K556" s="168"/>
      <c r="L556" s="173"/>
      <c r="M556" s="174"/>
      <c r="N556" s="175"/>
      <c r="O556" s="175"/>
      <c r="P556" s="176">
        <f>SUM(P557:P578)</f>
        <v>0</v>
      </c>
      <c r="Q556" s="175"/>
      <c r="R556" s="176">
        <f>SUM(R557:R578)</f>
        <v>8.2880000000000009E-2</v>
      </c>
      <c r="S556" s="175"/>
      <c r="T556" s="177">
        <f>SUM(T557:T578)</f>
        <v>0.17780000000000001</v>
      </c>
      <c r="AR556" s="178" t="s">
        <v>152</v>
      </c>
      <c r="AT556" s="179" t="s">
        <v>72</v>
      </c>
      <c r="AU556" s="179" t="s">
        <v>81</v>
      </c>
      <c r="AY556" s="178" t="s">
        <v>144</v>
      </c>
      <c r="BK556" s="180">
        <f>SUM(BK557:BK578)</f>
        <v>0</v>
      </c>
    </row>
    <row r="557" spans="1:65" s="2" customFormat="1" ht="16.5" customHeight="1">
      <c r="A557" s="34"/>
      <c r="B557" s="35"/>
      <c r="C557" s="183" t="s">
        <v>866</v>
      </c>
      <c r="D557" s="183" t="s">
        <v>147</v>
      </c>
      <c r="E557" s="184" t="s">
        <v>867</v>
      </c>
      <c r="F557" s="185" t="s">
        <v>868</v>
      </c>
      <c r="G557" s="186" t="s">
        <v>366</v>
      </c>
      <c r="H557" s="187">
        <v>70</v>
      </c>
      <c r="I557" s="188"/>
      <c r="J557" s="189">
        <f>ROUND(I557*H557,2)</f>
        <v>0</v>
      </c>
      <c r="K557" s="190"/>
      <c r="L557" s="39"/>
      <c r="M557" s="191" t="s">
        <v>1</v>
      </c>
      <c r="N557" s="192" t="s">
        <v>39</v>
      </c>
      <c r="O557" s="71"/>
      <c r="P557" s="193">
        <f>O557*H557</f>
        <v>0</v>
      </c>
      <c r="Q557" s="193">
        <v>4.0000000000000003E-5</v>
      </c>
      <c r="R557" s="193">
        <f>Q557*H557</f>
        <v>2.8000000000000004E-3</v>
      </c>
      <c r="S557" s="193">
        <v>2.5400000000000002E-3</v>
      </c>
      <c r="T557" s="194">
        <f>S557*H557</f>
        <v>0.17780000000000001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264</v>
      </c>
      <c r="AT557" s="195" t="s">
        <v>147</v>
      </c>
      <c r="AU557" s="195" t="s">
        <v>152</v>
      </c>
      <c r="AY557" s="17" t="s">
        <v>144</v>
      </c>
      <c r="BE557" s="196">
        <f>IF(N557="základní",J557,0)</f>
        <v>0</v>
      </c>
      <c r="BF557" s="196">
        <f>IF(N557="snížená",J557,0)</f>
        <v>0</v>
      </c>
      <c r="BG557" s="196">
        <f>IF(N557="zákl. přenesená",J557,0)</f>
        <v>0</v>
      </c>
      <c r="BH557" s="196">
        <f>IF(N557="sníž. přenesená",J557,0)</f>
        <v>0</v>
      </c>
      <c r="BI557" s="196">
        <f>IF(N557="nulová",J557,0)</f>
        <v>0</v>
      </c>
      <c r="BJ557" s="17" t="s">
        <v>152</v>
      </c>
      <c r="BK557" s="196">
        <f>ROUND(I557*H557,2)</f>
        <v>0</v>
      </c>
      <c r="BL557" s="17" t="s">
        <v>264</v>
      </c>
      <c r="BM557" s="195" t="s">
        <v>869</v>
      </c>
    </row>
    <row r="558" spans="1:65" s="13" customFormat="1" ht="11.25">
      <c r="B558" s="197"/>
      <c r="C558" s="198"/>
      <c r="D558" s="199" t="s">
        <v>154</v>
      </c>
      <c r="E558" s="200" t="s">
        <v>1</v>
      </c>
      <c r="F558" s="201" t="s">
        <v>870</v>
      </c>
      <c r="G558" s="198"/>
      <c r="H558" s="200" t="s">
        <v>1</v>
      </c>
      <c r="I558" s="202"/>
      <c r="J558" s="198"/>
      <c r="K558" s="198"/>
      <c r="L558" s="203"/>
      <c r="M558" s="204"/>
      <c r="N558" s="205"/>
      <c r="O558" s="205"/>
      <c r="P558" s="205"/>
      <c r="Q558" s="205"/>
      <c r="R558" s="205"/>
      <c r="S558" s="205"/>
      <c r="T558" s="206"/>
      <c r="AT558" s="207" t="s">
        <v>154</v>
      </c>
      <c r="AU558" s="207" t="s">
        <v>152</v>
      </c>
      <c r="AV558" s="13" t="s">
        <v>81</v>
      </c>
      <c r="AW558" s="13" t="s">
        <v>31</v>
      </c>
      <c r="AX558" s="13" t="s">
        <v>73</v>
      </c>
      <c r="AY558" s="207" t="s">
        <v>144</v>
      </c>
    </row>
    <row r="559" spans="1:65" s="14" customFormat="1" ht="11.25">
      <c r="B559" s="208"/>
      <c r="C559" s="209"/>
      <c r="D559" s="199" t="s">
        <v>154</v>
      </c>
      <c r="E559" s="210" t="s">
        <v>1</v>
      </c>
      <c r="F559" s="211" t="s">
        <v>871</v>
      </c>
      <c r="G559" s="209"/>
      <c r="H559" s="212">
        <v>17</v>
      </c>
      <c r="I559" s="213"/>
      <c r="J559" s="209"/>
      <c r="K559" s="209"/>
      <c r="L559" s="214"/>
      <c r="M559" s="215"/>
      <c r="N559" s="216"/>
      <c r="O559" s="216"/>
      <c r="P559" s="216"/>
      <c r="Q559" s="216"/>
      <c r="R559" s="216"/>
      <c r="S559" s="216"/>
      <c r="T559" s="217"/>
      <c r="AT559" s="218" t="s">
        <v>154</v>
      </c>
      <c r="AU559" s="218" t="s">
        <v>152</v>
      </c>
      <c r="AV559" s="14" t="s">
        <v>152</v>
      </c>
      <c r="AW559" s="14" t="s">
        <v>31</v>
      </c>
      <c r="AX559" s="14" t="s">
        <v>73</v>
      </c>
      <c r="AY559" s="218" t="s">
        <v>144</v>
      </c>
    </row>
    <row r="560" spans="1:65" s="13" customFormat="1" ht="11.25">
      <c r="B560" s="197"/>
      <c r="C560" s="198"/>
      <c r="D560" s="199" t="s">
        <v>154</v>
      </c>
      <c r="E560" s="200" t="s">
        <v>1</v>
      </c>
      <c r="F560" s="201" t="s">
        <v>183</v>
      </c>
      <c r="G560" s="198"/>
      <c r="H560" s="200" t="s">
        <v>1</v>
      </c>
      <c r="I560" s="202"/>
      <c r="J560" s="198"/>
      <c r="K560" s="198"/>
      <c r="L560" s="203"/>
      <c r="M560" s="204"/>
      <c r="N560" s="205"/>
      <c r="O560" s="205"/>
      <c r="P560" s="205"/>
      <c r="Q560" s="205"/>
      <c r="R560" s="205"/>
      <c r="S560" s="205"/>
      <c r="T560" s="206"/>
      <c r="AT560" s="207" t="s">
        <v>154</v>
      </c>
      <c r="AU560" s="207" t="s">
        <v>152</v>
      </c>
      <c r="AV560" s="13" t="s">
        <v>81</v>
      </c>
      <c r="AW560" s="13" t="s">
        <v>31</v>
      </c>
      <c r="AX560" s="13" t="s">
        <v>73</v>
      </c>
      <c r="AY560" s="207" t="s">
        <v>144</v>
      </c>
    </row>
    <row r="561" spans="1:65" s="14" customFormat="1" ht="11.25">
      <c r="B561" s="208"/>
      <c r="C561" s="209"/>
      <c r="D561" s="199" t="s">
        <v>154</v>
      </c>
      <c r="E561" s="210" t="s">
        <v>1</v>
      </c>
      <c r="F561" s="211" t="s">
        <v>872</v>
      </c>
      <c r="G561" s="209"/>
      <c r="H561" s="212">
        <v>27</v>
      </c>
      <c r="I561" s="213"/>
      <c r="J561" s="209"/>
      <c r="K561" s="209"/>
      <c r="L561" s="214"/>
      <c r="M561" s="215"/>
      <c r="N561" s="216"/>
      <c r="O561" s="216"/>
      <c r="P561" s="216"/>
      <c r="Q561" s="216"/>
      <c r="R561" s="216"/>
      <c r="S561" s="216"/>
      <c r="T561" s="217"/>
      <c r="AT561" s="218" t="s">
        <v>154</v>
      </c>
      <c r="AU561" s="218" t="s">
        <v>152</v>
      </c>
      <c r="AV561" s="14" t="s">
        <v>152</v>
      </c>
      <c r="AW561" s="14" t="s">
        <v>31</v>
      </c>
      <c r="AX561" s="14" t="s">
        <v>73</v>
      </c>
      <c r="AY561" s="218" t="s">
        <v>144</v>
      </c>
    </row>
    <row r="562" spans="1:65" s="13" customFormat="1" ht="11.25">
      <c r="B562" s="197"/>
      <c r="C562" s="198"/>
      <c r="D562" s="199" t="s">
        <v>154</v>
      </c>
      <c r="E562" s="200" t="s">
        <v>1</v>
      </c>
      <c r="F562" s="201" t="s">
        <v>293</v>
      </c>
      <c r="G562" s="198"/>
      <c r="H562" s="200" t="s">
        <v>1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154</v>
      </c>
      <c r="AU562" s="207" t="s">
        <v>152</v>
      </c>
      <c r="AV562" s="13" t="s">
        <v>81</v>
      </c>
      <c r="AW562" s="13" t="s">
        <v>31</v>
      </c>
      <c r="AX562" s="13" t="s">
        <v>73</v>
      </c>
      <c r="AY562" s="207" t="s">
        <v>144</v>
      </c>
    </row>
    <row r="563" spans="1:65" s="14" customFormat="1" ht="11.25">
      <c r="B563" s="208"/>
      <c r="C563" s="209"/>
      <c r="D563" s="199" t="s">
        <v>154</v>
      </c>
      <c r="E563" s="210" t="s">
        <v>1</v>
      </c>
      <c r="F563" s="211" t="s">
        <v>873</v>
      </c>
      <c r="G563" s="209"/>
      <c r="H563" s="212">
        <v>20</v>
      </c>
      <c r="I563" s="213"/>
      <c r="J563" s="209"/>
      <c r="K563" s="209"/>
      <c r="L563" s="214"/>
      <c r="M563" s="215"/>
      <c r="N563" s="216"/>
      <c r="O563" s="216"/>
      <c r="P563" s="216"/>
      <c r="Q563" s="216"/>
      <c r="R563" s="216"/>
      <c r="S563" s="216"/>
      <c r="T563" s="217"/>
      <c r="AT563" s="218" t="s">
        <v>154</v>
      </c>
      <c r="AU563" s="218" t="s">
        <v>152</v>
      </c>
      <c r="AV563" s="14" t="s">
        <v>152</v>
      </c>
      <c r="AW563" s="14" t="s">
        <v>31</v>
      </c>
      <c r="AX563" s="14" t="s">
        <v>73</v>
      </c>
      <c r="AY563" s="218" t="s">
        <v>144</v>
      </c>
    </row>
    <row r="564" spans="1:65" s="13" customFormat="1" ht="11.25">
      <c r="B564" s="197"/>
      <c r="C564" s="198"/>
      <c r="D564" s="199" t="s">
        <v>154</v>
      </c>
      <c r="E564" s="200" t="s">
        <v>1</v>
      </c>
      <c r="F564" s="201" t="s">
        <v>185</v>
      </c>
      <c r="G564" s="198"/>
      <c r="H564" s="200" t="s">
        <v>1</v>
      </c>
      <c r="I564" s="202"/>
      <c r="J564" s="198"/>
      <c r="K564" s="198"/>
      <c r="L564" s="203"/>
      <c r="M564" s="204"/>
      <c r="N564" s="205"/>
      <c r="O564" s="205"/>
      <c r="P564" s="205"/>
      <c r="Q564" s="205"/>
      <c r="R564" s="205"/>
      <c r="S564" s="205"/>
      <c r="T564" s="206"/>
      <c r="AT564" s="207" t="s">
        <v>154</v>
      </c>
      <c r="AU564" s="207" t="s">
        <v>152</v>
      </c>
      <c r="AV564" s="13" t="s">
        <v>81</v>
      </c>
      <c r="AW564" s="13" t="s">
        <v>31</v>
      </c>
      <c r="AX564" s="13" t="s">
        <v>73</v>
      </c>
      <c r="AY564" s="207" t="s">
        <v>144</v>
      </c>
    </row>
    <row r="565" spans="1:65" s="14" customFormat="1" ht="11.25">
      <c r="B565" s="208"/>
      <c r="C565" s="209"/>
      <c r="D565" s="199" t="s">
        <v>154</v>
      </c>
      <c r="E565" s="210" t="s">
        <v>1</v>
      </c>
      <c r="F565" s="211" t="s">
        <v>874</v>
      </c>
      <c r="G565" s="209"/>
      <c r="H565" s="212">
        <v>6</v>
      </c>
      <c r="I565" s="213"/>
      <c r="J565" s="209"/>
      <c r="K565" s="209"/>
      <c r="L565" s="214"/>
      <c r="M565" s="215"/>
      <c r="N565" s="216"/>
      <c r="O565" s="216"/>
      <c r="P565" s="216"/>
      <c r="Q565" s="216"/>
      <c r="R565" s="216"/>
      <c r="S565" s="216"/>
      <c r="T565" s="217"/>
      <c r="AT565" s="218" t="s">
        <v>154</v>
      </c>
      <c r="AU565" s="218" t="s">
        <v>152</v>
      </c>
      <c r="AV565" s="14" t="s">
        <v>152</v>
      </c>
      <c r="AW565" s="14" t="s">
        <v>31</v>
      </c>
      <c r="AX565" s="14" t="s">
        <v>73</v>
      </c>
      <c r="AY565" s="218" t="s">
        <v>144</v>
      </c>
    </row>
    <row r="566" spans="1:65" s="15" customFormat="1" ht="11.25">
      <c r="B566" s="219"/>
      <c r="C566" s="220"/>
      <c r="D566" s="199" t="s">
        <v>154</v>
      </c>
      <c r="E566" s="221" t="s">
        <v>1</v>
      </c>
      <c r="F566" s="222" t="s">
        <v>159</v>
      </c>
      <c r="G566" s="220"/>
      <c r="H566" s="223">
        <v>70</v>
      </c>
      <c r="I566" s="224"/>
      <c r="J566" s="220"/>
      <c r="K566" s="220"/>
      <c r="L566" s="225"/>
      <c r="M566" s="226"/>
      <c r="N566" s="227"/>
      <c r="O566" s="227"/>
      <c r="P566" s="227"/>
      <c r="Q566" s="227"/>
      <c r="R566" s="227"/>
      <c r="S566" s="227"/>
      <c r="T566" s="228"/>
      <c r="AT566" s="229" t="s">
        <v>154</v>
      </c>
      <c r="AU566" s="229" t="s">
        <v>152</v>
      </c>
      <c r="AV566" s="15" t="s">
        <v>151</v>
      </c>
      <c r="AW566" s="15" t="s">
        <v>31</v>
      </c>
      <c r="AX566" s="15" t="s">
        <v>81</v>
      </c>
      <c r="AY566" s="229" t="s">
        <v>144</v>
      </c>
    </row>
    <row r="567" spans="1:65" s="2" customFormat="1" ht="21.75" customHeight="1">
      <c r="A567" s="34"/>
      <c r="B567" s="35"/>
      <c r="C567" s="183" t="s">
        <v>875</v>
      </c>
      <c r="D567" s="183" t="s">
        <v>147</v>
      </c>
      <c r="E567" s="184" t="s">
        <v>876</v>
      </c>
      <c r="F567" s="185" t="s">
        <v>877</v>
      </c>
      <c r="G567" s="186" t="s">
        <v>249</v>
      </c>
      <c r="H567" s="187">
        <v>5</v>
      </c>
      <c r="I567" s="188"/>
      <c r="J567" s="189">
        <f>ROUND(I567*H567,2)</f>
        <v>0</v>
      </c>
      <c r="K567" s="190"/>
      <c r="L567" s="39"/>
      <c r="M567" s="191" t="s">
        <v>1</v>
      </c>
      <c r="N567" s="192" t="s">
        <v>39</v>
      </c>
      <c r="O567" s="71"/>
      <c r="P567" s="193">
        <f>O567*H567</f>
        <v>0</v>
      </c>
      <c r="Q567" s="193">
        <v>1.25E-3</v>
      </c>
      <c r="R567" s="193">
        <f>Q567*H567</f>
        <v>6.2500000000000003E-3</v>
      </c>
      <c r="S567" s="193">
        <v>0</v>
      </c>
      <c r="T567" s="194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95" t="s">
        <v>264</v>
      </c>
      <c r="AT567" s="195" t="s">
        <v>147</v>
      </c>
      <c r="AU567" s="195" t="s">
        <v>152</v>
      </c>
      <c r="AY567" s="17" t="s">
        <v>144</v>
      </c>
      <c r="BE567" s="196">
        <f>IF(N567="základní",J567,0)</f>
        <v>0</v>
      </c>
      <c r="BF567" s="196">
        <f>IF(N567="snížená",J567,0)</f>
        <v>0</v>
      </c>
      <c r="BG567" s="196">
        <f>IF(N567="zákl. přenesená",J567,0)</f>
        <v>0</v>
      </c>
      <c r="BH567" s="196">
        <f>IF(N567="sníž. přenesená",J567,0)</f>
        <v>0</v>
      </c>
      <c r="BI567" s="196">
        <f>IF(N567="nulová",J567,0)</f>
        <v>0</v>
      </c>
      <c r="BJ567" s="17" t="s">
        <v>152</v>
      </c>
      <c r="BK567" s="196">
        <f>ROUND(I567*H567,2)</f>
        <v>0</v>
      </c>
      <c r="BL567" s="17" t="s">
        <v>264</v>
      </c>
      <c r="BM567" s="195" t="s">
        <v>878</v>
      </c>
    </row>
    <row r="568" spans="1:65" s="2" customFormat="1" ht="24.2" customHeight="1">
      <c r="A568" s="34"/>
      <c r="B568" s="35"/>
      <c r="C568" s="183" t="s">
        <v>879</v>
      </c>
      <c r="D568" s="183" t="s">
        <v>147</v>
      </c>
      <c r="E568" s="184" t="s">
        <v>880</v>
      </c>
      <c r="F568" s="185" t="s">
        <v>881</v>
      </c>
      <c r="G568" s="186" t="s">
        <v>366</v>
      </c>
      <c r="H568" s="187">
        <v>34</v>
      </c>
      <c r="I568" s="188"/>
      <c r="J568" s="189">
        <f>ROUND(I568*H568,2)</f>
        <v>0</v>
      </c>
      <c r="K568" s="190"/>
      <c r="L568" s="39"/>
      <c r="M568" s="191" t="s">
        <v>1</v>
      </c>
      <c r="N568" s="192" t="s">
        <v>39</v>
      </c>
      <c r="O568" s="71"/>
      <c r="P568" s="193">
        <f>O568*H568</f>
        <v>0</v>
      </c>
      <c r="Q568" s="193">
        <v>4.8000000000000001E-4</v>
      </c>
      <c r="R568" s="193">
        <f>Q568*H568</f>
        <v>1.6320000000000001E-2</v>
      </c>
      <c r="S568" s="193">
        <v>0</v>
      </c>
      <c r="T568" s="194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95" t="s">
        <v>264</v>
      </c>
      <c r="AT568" s="195" t="s">
        <v>147</v>
      </c>
      <c r="AU568" s="195" t="s">
        <v>152</v>
      </c>
      <c r="AY568" s="17" t="s">
        <v>144</v>
      </c>
      <c r="BE568" s="196">
        <f>IF(N568="základní",J568,0)</f>
        <v>0</v>
      </c>
      <c r="BF568" s="196">
        <f>IF(N568="snížená",J568,0)</f>
        <v>0</v>
      </c>
      <c r="BG568" s="196">
        <f>IF(N568="zákl. přenesená",J568,0)</f>
        <v>0</v>
      </c>
      <c r="BH568" s="196">
        <f>IF(N568="sníž. přenesená",J568,0)</f>
        <v>0</v>
      </c>
      <c r="BI568" s="196">
        <f>IF(N568="nulová",J568,0)</f>
        <v>0</v>
      </c>
      <c r="BJ568" s="17" t="s">
        <v>152</v>
      </c>
      <c r="BK568" s="196">
        <f>ROUND(I568*H568,2)</f>
        <v>0</v>
      </c>
      <c r="BL568" s="17" t="s">
        <v>264</v>
      </c>
      <c r="BM568" s="195" t="s">
        <v>882</v>
      </c>
    </row>
    <row r="569" spans="1:65" s="14" customFormat="1" ht="11.25">
      <c r="B569" s="208"/>
      <c r="C569" s="209"/>
      <c r="D569" s="199" t="s">
        <v>154</v>
      </c>
      <c r="E569" s="210" t="s">
        <v>1</v>
      </c>
      <c r="F569" s="211" t="s">
        <v>883</v>
      </c>
      <c r="G569" s="209"/>
      <c r="H569" s="212">
        <v>34</v>
      </c>
      <c r="I569" s="213"/>
      <c r="J569" s="209"/>
      <c r="K569" s="209"/>
      <c r="L569" s="214"/>
      <c r="M569" s="215"/>
      <c r="N569" s="216"/>
      <c r="O569" s="216"/>
      <c r="P569" s="216"/>
      <c r="Q569" s="216"/>
      <c r="R569" s="216"/>
      <c r="S569" s="216"/>
      <c r="T569" s="217"/>
      <c r="AT569" s="218" t="s">
        <v>154</v>
      </c>
      <c r="AU569" s="218" t="s">
        <v>152</v>
      </c>
      <c r="AV569" s="14" t="s">
        <v>152</v>
      </c>
      <c r="AW569" s="14" t="s">
        <v>31</v>
      </c>
      <c r="AX569" s="14" t="s">
        <v>81</v>
      </c>
      <c r="AY569" s="218" t="s">
        <v>144</v>
      </c>
    </row>
    <row r="570" spans="1:65" s="2" customFormat="1" ht="24.2" customHeight="1">
      <c r="A570" s="34"/>
      <c r="B570" s="35"/>
      <c r="C570" s="183" t="s">
        <v>884</v>
      </c>
      <c r="D570" s="183" t="s">
        <v>147</v>
      </c>
      <c r="E570" s="184" t="s">
        <v>885</v>
      </c>
      <c r="F570" s="185" t="s">
        <v>886</v>
      </c>
      <c r="G570" s="186" t="s">
        <v>366</v>
      </c>
      <c r="H570" s="187">
        <v>39</v>
      </c>
      <c r="I570" s="188"/>
      <c r="J570" s="189">
        <f>ROUND(I570*H570,2)</f>
        <v>0</v>
      </c>
      <c r="K570" s="190"/>
      <c r="L570" s="39"/>
      <c r="M570" s="191" t="s">
        <v>1</v>
      </c>
      <c r="N570" s="192" t="s">
        <v>39</v>
      </c>
      <c r="O570" s="71"/>
      <c r="P570" s="193">
        <f>O570*H570</f>
        <v>0</v>
      </c>
      <c r="Q570" s="193">
        <v>6.0999999999999997E-4</v>
      </c>
      <c r="R570" s="193">
        <f>Q570*H570</f>
        <v>2.3789999999999999E-2</v>
      </c>
      <c r="S570" s="193">
        <v>0</v>
      </c>
      <c r="T570" s="194">
        <f>S570*H570</f>
        <v>0</v>
      </c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R570" s="195" t="s">
        <v>264</v>
      </c>
      <c r="AT570" s="195" t="s">
        <v>147</v>
      </c>
      <c r="AU570" s="195" t="s">
        <v>152</v>
      </c>
      <c r="AY570" s="17" t="s">
        <v>144</v>
      </c>
      <c r="BE570" s="196">
        <f>IF(N570="základní",J570,0)</f>
        <v>0</v>
      </c>
      <c r="BF570" s="196">
        <f>IF(N570="snížená",J570,0)</f>
        <v>0</v>
      </c>
      <c r="BG570" s="196">
        <f>IF(N570="zákl. přenesená",J570,0)</f>
        <v>0</v>
      </c>
      <c r="BH570" s="196">
        <f>IF(N570="sníž. přenesená",J570,0)</f>
        <v>0</v>
      </c>
      <c r="BI570" s="196">
        <f>IF(N570="nulová",J570,0)</f>
        <v>0</v>
      </c>
      <c r="BJ570" s="17" t="s">
        <v>152</v>
      </c>
      <c r="BK570" s="196">
        <f>ROUND(I570*H570,2)</f>
        <v>0</v>
      </c>
      <c r="BL570" s="17" t="s">
        <v>264</v>
      </c>
      <c r="BM570" s="195" t="s">
        <v>887</v>
      </c>
    </row>
    <row r="571" spans="1:65" s="14" customFormat="1" ht="11.25">
      <c r="B571" s="208"/>
      <c r="C571" s="209"/>
      <c r="D571" s="199" t="s">
        <v>154</v>
      </c>
      <c r="E571" s="210" t="s">
        <v>1</v>
      </c>
      <c r="F571" s="211" t="s">
        <v>888</v>
      </c>
      <c r="G571" s="209"/>
      <c r="H571" s="212">
        <v>39</v>
      </c>
      <c r="I571" s="213"/>
      <c r="J571" s="209"/>
      <c r="K571" s="209"/>
      <c r="L571" s="214"/>
      <c r="M571" s="215"/>
      <c r="N571" s="216"/>
      <c r="O571" s="216"/>
      <c r="P571" s="216"/>
      <c r="Q571" s="216"/>
      <c r="R571" s="216"/>
      <c r="S571" s="216"/>
      <c r="T571" s="217"/>
      <c r="AT571" s="218" t="s">
        <v>154</v>
      </c>
      <c r="AU571" s="218" t="s">
        <v>152</v>
      </c>
      <c r="AV571" s="14" t="s">
        <v>152</v>
      </c>
      <c r="AW571" s="14" t="s">
        <v>31</v>
      </c>
      <c r="AX571" s="14" t="s">
        <v>81</v>
      </c>
      <c r="AY571" s="218" t="s">
        <v>144</v>
      </c>
    </row>
    <row r="572" spans="1:65" s="2" customFormat="1" ht="33" customHeight="1">
      <c r="A572" s="34"/>
      <c r="B572" s="35"/>
      <c r="C572" s="183" t="s">
        <v>889</v>
      </c>
      <c r="D572" s="183" t="s">
        <v>147</v>
      </c>
      <c r="E572" s="184" t="s">
        <v>890</v>
      </c>
      <c r="F572" s="185" t="s">
        <v>891</v>
      </c>
      <c r="G572" s="186" t="s">
        <v>366</v>
      </c>
      <c r="H572" s="187">
        <v>7</v>
      </c>
      <c r="I572" s="188"/>
      <c r="J572" s="189">
        <f>ROUND(I572*H572,2)</f>
        <v>0</v>
      </c>
      <c r="K572" s="190"/>
      <c r="L572" s="39"/>
      <c r="M572" s="191" t="s">
        <v>1</v>
      </c>
      <c r="N572" s="192" t="s">
        <v>39</v>
      </c>
      <c r="O572" s="71"/>
      <c r="P572" s="193">
        <f>O572*H572</f>
        <v>0</v>
      </c>
      <c r="Q572" s="193">
        <v>2.0000000000000002E-5</v>
      </c>
      <c r="R572" s="193">
        <f>Q572*H572</f>
        <v>1.4000000000000001E-4</v>
      </c>
      <c r="S572" s="193">
        <v>0</v>
      </c>
      <c r="T572" s="194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95" t="s">
        <v>264</v>
      </c>
      <c r="AT572" s="195" t="s">
        <v>147</v>
      </c>
      <c r="AU572" s="195" t="s">
        <v>152</v>
      </c>
      <c r="AY572" s="17" t="s">
        <v>144</v>
      </c>
      <c r="BE572" s="196">
        <f>IF(N572="základní",J572,0)</f>
        <v>0</v>
      </c>
      <c r="BF572" s="196">
        <f>IF(N572="snížená",J572,0)</f>
        <v>0</v>
      </c>
      <c r="BG572" s="196">
        <f>IF(N572="zákl. přenesená",J572,0)</f>
        <v>0</v>
      </c>
      <c r="BH572" s="196">
        <f>IF(N572="sníž. přenesená",J572,0)</f>
        <v>0</v>
      </c>
      <c r="BI572" s="196">
        <f>IF(N572="nulová",J572,0)</f>
        <v>0</v>
      </c>
      <c r="BJ572" s="17" t="s">
        <v>152</v>
      </c>
      <c r="BK572" s="196">
        <f>ROUND(I572*H572,2)</f>
        <v>0</v>
      </c>
      <c r="BL572" s="17" t="s">
        <v>264</v>
      </c>
      <c r="BM572" s="195" t="s">
        <v>892</v>
      </c>
    </row>
    <row r="573" spans="1:65" s="2" customFormat="1" ht="16.5" customHeight="1">
      <c r="A573" s="34"/>
      <c r="B573" s="35"/>
      <c r="C573" s="183" t="s">
        <v>893</v>
      </c>
      <c r="D573" s="183" t="s">
        <v>147</v>
      </c>
      <c r="E573" s="184" t="s">
        <v>894</v>
      </c>
      <c r="F573" s="185" t="s">
        <v>895</v>
      </c>
      <c r="G573" s="186" t="s">
        <v>366</v>
      </c>
      <c r="H573" s="187">
        <v>73</v>
      </c>
      <c r="I573" s="188"/>
      <c r="J573" s="189">
        <f>ROUND(I573*H573,2)</f>
        <v>0</v>
      </c>
      <c r="K573" s="190"/>
      <c r="L573" s="39"/>
      <c r="M573" s="191" t="s">
        <v>1</v>
      </c>
      <c r="N573" s="192" t="s">
        <v>39</v>
      </c>
      <c r="O573" s="71"/>
      <c r="P573" s="193">
        <f>O573*H573</f>
        <v>0</v>
      </c>
      <c r="Q573" s="193">
        <v>0</v>
      </c>
      <c r="R573" s="193">
        <f>Q573*H573</f>
        <v>0</v>
      </c>
      <c r="S573" s="193">
        <v>0</v>
      </c>
      <c r="T573" s="194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95" t="s">
        <v>264</v>
      </c>
      <c r="AT573" s="195" t="s">
        <v>147</v>
      </c>
      <c r="AU573" s="195" t="s">
        <v>152</v>
      </c>
      <c r="AY573" s="17" t="s">
        <v>144</v>
      </c>
      <c r="BE573" s="196">
        <f>IF(N573="základní",J573,0)</f>
        <v>0</v>
      </c>
      <c r="BF573" s="196">
        <f>IF(N573="snížená",J573,0)</f>
        <v>0</v>
      </c>
      <c r="BG573" s="196">
        <f>IF(N573="zákl. přenesená",J573,0)</f>
        <v>0</v>
      </c>
      <c r="BH573" s="196">
        <f>IF(N573="sníž. přenesená",J573,0)</f>
        <v>0</v>
      </c>
      <c r="BI573" s="196">
        <f>IF(N573="nulová",J573,0)</f>
        <v>0</v>
      </c>
      <c r="BJ573" s="17" t="s">
        <v>152</v>
      </c>
      <c r="BK573" s="196">
        <f>ROUND(I573*H573,2)</f>
        <v>0</v>
      </c>
      <c r="BL573" s="17" t="s">
        <v>264</v>
      </c>
      <c r="BM573" s="195" t="s">
        <v>896</v>
      </c>
    </row>
    <row r="574" spans="1:65" s="14" customFormat="1" ht="11.25">
      <c r="B574" s="208"/>
      <c r="C574" s="209"/>
      <c r="D574" s="199" t="s">
        <v>154</v>
      </c>
      <c r="E574" s="210" t="s">
        <v>1</v>
      </c>
      <c r="F574" s="211" t="s">
        <v>897</v>
      </c>
      <c r="G574" s="209"/>
      <c r="H574" s="212">
        <v>73</v>
      </c>
      <c r="I574" s="213"/>
      <c r="J574" s="209"/>
      <c r="K574" s="209"/>
      <c r="L574" s="214"/>
      <c r="M574" s="215"/>
      <c r="N574" s="216"/>
      <c r="O574" s="216"/>
      <c r="P574" s="216"/>
      <c r="Q574" s="216"/>
      <c r="R574" s="216"/>
      <c r="S574" s="216"/>
      <c r="T574" s="217"/>
      <c r="AT574" s="218" t="s">
        <v>154</v>
      </c>
      <c r="AU574" s="218" t="s">
        <v>152</v>
      </c>
      <c r="AV574" s="14" t="s">
        <v>152</v>
      </c>
      <c r="AW574" s="14" t="s">
        <v>31</v>
      </c>
      <c r="AX574" s="14" t="s">
        <v>81</v>
      </c>
      <c r="AY574" s="218" t="s">
        <v>144</v>
      </c>
    </row>
    <row r="575" spans="1:65" s="2" customFormat="1" ht="24.2" customHeight="1">
      <c r="A575" s="34"/>
      <c r="B575" s="35"/>
      <c r="C575" s="183" t="s">
        <v>898</v>
      </c>
      <c r="D575" s="183" t="s">
        <v>147</v>
      </c>
      <c r="E575" s="184" t="s">
        <v>899</v>
      </c>
      <c r="F575" s="185" t="s">
        <v>900</v>
      </c>
      <c r="G575" s="186" t="s">
        <v>366</v>
      </c>
      <c r="H575" s="187">
        <v>73</v>
      </c>
      <c r="I575" s="188"/>
      <c r="J575" s="189">
        <f>ROUND(I575*H575,2)</f>
        <v>0</v>
      </c>
      <c r="K575" s="190"/>
      <c r="L575" s="39"/>
      <c r="M575" s="191" t="s">
        <v>1</v>
      </c>
      <c r="N575" s="192" t="s">
        <v>39</v>
      </c>
      <c r="O575" s="71"/>
      <c r="P575" s="193">
        <f>O575*H575</f>
        <v>0</v>
      </c>
      <c r="Q575" s="193">
        <v>1.2E-4</v>
      </c>
      <c r="R575" s="193">
        <f>Q575*H575</f>
        <v>8.7600000000000004E-3</v>
      </c>
      <c r="S575" s="193">
        <v>0</v>
      </c>
      <c r="T575" s="194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95" t="s">
        <v>264</v>
      </c>
      <c r="AT575" s="195" t="s">
        <v>147</v>
      </c>
      <c r="AU575" s="195" t="s">
        <v>152</v>
      </c>
      <c r="AY575" s="17" t="s">
        <v>144</v>
      </c>
      <c r="BE575" s="196">
        <f>IF(N575="základní",J575,0)</f>
        <v>0</v>
      </c>
      <c r="BF575" s="196">
        <f>IF(N575="snížená",J575,0)</f>
        <v>0</v>
      </c>
      <c r="BG575" s="196">
        <f>IF(N575="zákl. přenesená",J575,0)</f>
        <v>0</v>
      </c>
      <c r="BH575" s="196">
        <f>IF(N575="sníž. přenesená",J575,0)</f>
        <v>0</v>
      </c>
      <c r="BI575" s="196">
        <f>IF(N575="nulová",J575,0)</f>
        <v>0</v>
      </c>
      <c r="BJ575" s="17" t="s">
        <v>152</v>
      </c>
      <c r="BK575" s="196">
        <f>ROUND(I575*H575,2)</f>
        <v>0</v>
      </c>
      <c r="BL575" s="17" t="s">
        <v>264</v>
      </c>
      <c r="BM575" s="195" t="s">
        <v>901</v>
      </c>
    </row>
    <row r="576" spans="1:65" s="2" customFormat="1" ht="33" customHeight="1">
      <c r="A576" s="34"/>
      <c r="B576" s="35"/>
      <c r="C576" s="183" t="s">
        <v>902</v>
      </c>
      <c r="D576" s="183" t="s">
        <v>147</v>
      </c>
      <c r="E576" s="184" t="s">
        <v>903</v>
      </c>
      <c r="F576" s="185" t="s">
        <v>904</v>
      </c>
      <c r="G576" s="186" t="s">
        <v>366</v>
      </c>
      <c r="H576" s="187">
        <v>73</v>
      </c>
      <c r="I576" s="188"/>
      <c r="J576" s="189">
        <f>ROUND(I576*H576,2)</f>
        <v>0</v>
      </c>
      <c r="K576" s="190"/>
      <c r="L576" s="39"/>
      <c r="M576" s="191" t="s">
        <v>1</v>
      </c>
      <c r="N576" s="192" t="s">
        <v>39</v>
      </c>
      <c r="O576" s="71"/>
      <c r="P576" s="193">
        <f>O576*H576</f>
        <v>0</v>
      </c>
      <c r="Q576" s="193">
        <v>3.4000000000000002E-4</v>
      </c>
      <c r="R576" s="193">
        <f>Q576*H576</f>
        <v>2.4820000000000002E-2</v>
      </c>
      <c r="S576" s="193">
        <v>0</v>
      </c>
      <c r="T576" s="194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5" t="s">
        <v>264</v>
      </c>
      <c r="AT576" s="195" t="s">
        <v>147</v>
      </c>
      <c r="AU576" s="195" t="s">
        <v>152</v>
      </c>
      <c r="AY576" s="17" t="s">
        <v>144</v>
      </c>
      <c r="BE576" s="196">
        <f>IF(N576="základní",J576,0)</f>
        <v>0</v>
      </c>
      <c r="BF576" s="196">
        <f>IF(N576="snížená",J576,0)</f>
        <v>0</v>
      </c>
      <c r="BG576" s="196">
        <f>IF(N576="zákl. přenesená",J576,0)</f>
        <v>0</v>
      </c>
      <c r="BH576" s="196">
        <f>IF(N576="sníž. přenesená",J576,0)</f>
        <v>0</v>
      </c>
      <c r="BI576" s="196">
        <f>IF(N576="nulová",J576,0)</f>
        <v>0</v>
      </c>
      <c r="BJ576" s="17" t="s">
        <v>152</v>
      </c>
      <c r="BK576" s="196">
        <f>ROUND(I576*H576,2)</f>
        <v>0</v>
      </c>
      <c r="BL576" s="17" t="s">
        <v>264</v>
      </c>
      <c r="BM576" s="195" t="s">
        <v>905</v>
      </c>
    </row>
    <row r="577" spans="1:65" s="2" customFormat="1" ht="24.2" customHeight="1">
      <c r="A577" s="34"/>
      <c r="B577" s="35"/>
      <c r="C577" s="183" t="s">
        <v>906</v>
      </c>
      <c r="D577" s="183" t="s">
        <v>147</v>
      </c>
      <c r="E577" s="184" t="s">
        <v>907</v>
      </c>
      <c r="F577" s="185" t="s">
        <v>908</v>
      </c>
      <c r="G577" s="186" t="s">
        <v>162</v>
      </c>
      <c r="H577" s="187">
        <v>8.3000000000000004E-2</v>
      </c>
      <c r="I577" s="188"/>
      <c r="J577" s="189">
        <f>ROUND(I577*H577,2)</f>
        <v>0</v>
      </c>
      <c r="K577" s="190"/>
      <c r="L577" s="39"/>
      <c r="M577" s="191" t="s">
        <v>1</v>
      </c>
      <c r="N577" s="192" t="s">
        <v>39</v>
      </c>
      <c r="O577" s="71"/>
      <c r="P577" s="193">
        <f>O577*H577</f>
        <v>0</v>
      </c>
      <c r="Q577" s="193">
        <v>0</v>
      </c>
      <c r="R577" s="193">
        <f>Q577*H577</f>
        <v>0</v>
      </c>
      <c r="S577" s="193">
        <v>0</v>
      </c>
      <c r="T577" s="194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195" t="s">
        <v>264</v>
      </c>
      <c r="AT577" s="195" t="s">
        <v>147</v>
      </c>
      <c r="AU577" s="195" t="s">
        <v>152</v>
      </c>
      <c r="AY577" s="17" t="s">
        <v>144</v>
      </c>
      <c r="BE577" s="196">
        <f>IF(N577="základní",J577,0)</f>
        <v>0</v>
      </c>
      <c r="BF577" s="196">
        <f>IF(N577="snížená",J577,0)</f>
        <v>0</v>
      </c>
      <c r="BG577" s="196">
        <f>IF(N577="zákl. přenesená",J577,0)</f>
        <v>0</v>
      </c>
      <c r="BH577" s="196">
        <f>IF(N577="sníž. přenesená",J577,0)</f>
        <v>0</v>
      </c>
      <c r="BI577" s="196">
        <f>IF(N577="nulová",J577,0)</f>
        <v>0</v>
      </c>
      <c r="BJ577" s="17" t="s">
        <v>152</v>
      </c>
      <c r="BK577" s="196">
        <f>ROUND(I577*H577,2)</f>
        <v>0</v>
      </c>
      <c r="BL577" s="17" t="s">
        <v>264</v>
      </c>
      <c r="BM577" s="195" t="s">
        <v>909</v>
      </c>
    </row>
    <row r="578" spans="1:65" s="2" customFormat="1" ht="24.2" customHeight="1">
      <c r="A578" s="34"/>
      <c r="B578" s="35"/>
      <c r="C578" s="183" t="s">
        <v>910</v>
      </c>
      <c r="D578" s="183" t="s">
        <v>147</v>
      </c>
      <c r="E578" s="184" t="s">
        <v>911</v>
      </c>
      <c r="F578" s="185" t="s">
        <v>912</v>
      </c>
      <c r="G578" s="186" t="s">
        <v>162</v>
      </c>
      <c r="H578" s="187">
        <v>8.3000000000000004E-2</v>
      </c>
      <c r="I578" s="188"/>
      <c r="J578" s="189">
        <f>ROUND(I578*H578,2)</f>
        <v>0</v>
      </c>
      <c r="K578" s="190"/>
      <c r="L578" s="39"/>
      <c r="M578" s="191" t="s">
        <v>1</v>
      </c>
      <c r="N578" s="192" t="s">
        <v>39</v>
      </c>
      <c r="O578" s="71"/>
      <c r="P578" s="193">
        <f>O578*H578</f>
        <v>0</v>
      </c>
      <c r="Q578" s="193">
        <v>0</v>
      </c>
      <c r="R578" s="193">
        <f>Q578*H578</f>
        <v>0</v>
      </c>
      <c r="S578" s="193">
        <v>0</v>
      </c>
      <c r="T578" s="194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95" t="s">
        <v>264</v>
      </c>
      <c r="AT578" s="195" t="s">
        <v>147</v>
      </c>
      <c r="AU578" s="195" t="s">
        <v>152</v>
      </c>
      <c r="AY578" s="17" t="s">
        <v>144</v>
      </c>
      <c r="BE578" s="196">
        <f>IF(N578="základní",J578,0)</f>
        <v>0</v>
      </c>
      <c r="BF578" s="196">
        <f>IF(N578="snížená",J578,0)</f>
        <v>0</v>
      </c>
      <c r="BG578" s="196">
        <f>IF(N578="zákl. přenesená",J578,0)</f>
        <v>0</v>
      </c>
      <c r="BH578" s="196">
        <f>IF(N578="sníž. přenesená",J578,0)</f>
        <v>0</v>
      </c>
      <c r="BI578" s="196">
        <f>IF(N578="nulová",J578,0)</f>
        <v>0</v>
      </c>
      <c r="BJ578" s="17" t="s">
        <v>152</v>
      </c>
      <c r="BK578" s="196">
        <f>ROUND(I578*H578,2)</f>
        <v>0</v>
      </c>
      <c r="BL578" s="17" t="s">
        <v>264</v>
      </c>
      <c r="BM578" s="195" t="s">
        <v>913</v>
      </c>
    </row>
    <row r="579" spans="1:65" s="12" customFormat="1" ht="22.9" customHeight="1">
      <c r="B579" s="167"/>
      <c r="C579" s="168"/>
      <c r="D579" s="169" t="s">
        <v>72</v>
      </c>
      <c r="E579" s="181" t="s">
        <v>914</v>
      </c>
      <c r="F579" s="181" t="s">
        <v>915</v>
      </c>
      <c r="G579" s="168"/>
      <c r="H579" s="168"/>
      <c r="I579" s="171"/>
      <c r="J579" s="182">
        <f>BK579</f>
        <v>0</v>
      </c>
      <c r="K579" s="168"/>
      <c r="L579" s="173"/>
      <c r="M579" s="174"/>
      <c r="N579" s="175"/>
      <c r="O579" s="175"/>
      <c r="P579" s="176">
        <f>SUM(P580:P586)</f>
        <v>0</v>
      </c>
      <c r="Q579" s="175"/>
      <c r="R579" s="176">
        <f>SUM(R580:R586)</f>
        <v>4.2699999999999995E-3</v>
      </c>
      <c r="S579" s="175"/>
      <c r="T579" s="177">
        <f>SUM(T580:T586)</f>
        <v>0</v>
      </c>
      <c r="AR579" s="178" t="s">
        <v>152</v>
      </c>
      <c r="AT579" s="179" t="s">
        <v>72</v>
      </c>
      <c r="AU579" s="179" t="s">
        <v>81</v>
      </c>
      <c r="AY579" s="178" t="s">
        <v>144</v>
      </c>
      <c r="BK579" s="180">
        <f>SUM(BK580:BK586)</f>
        <v>0</v>
      </c>
    </row>
    <row r="580" spans="1:65" s="2" customFormat="1" ht="24.2" customHeight="1">
      <c r="A580" s="34"/>
      <c r="B580" s="35"/>
      <c r="C580" s="183" t="s">
        <v>916</v>
      </c>
      <c r="D580" s="183" t="s">
        <v>147</v>
      </c>
      <c r="E580" s="184" t="s">
        <v>917</v>
      </c>
      <c r="F580" s="185" t="s">
        <v>918</v>
      </c>
      <c r="G580" s="186" t="s">
        <v>249</v>
      </c>
      <c r="H580" s="187">
        <v>5</v>
      </c>
      <c r="I580" s="188"/>
      <c r="J580" s="189">
        <f t="shared" ref="J580:J586" si="40">ROUND(I580*H580,2)</f>
        <v>0</v>
      </c>
      <c r="K580" s="190"/>
      <c r="L580" s="39"/>
      <c r="M580" s="191" t="s">
        <v>1</v>
      </c>
      <c r="N580" s="192" t="s">
        <v>39</v>
      </c>
      <c r="O580" s="71"/>
      <c r="P580" s="193">
        <f t="shared" ref="P580:P586" si="41">O580*H580</f>
        <v>0</v>
      </c>
      <c r="Q580" s="193">
        <v>1.3999999999999999E-4</v>
      </c>
      <c r="R580" s="193">
        <f t="shared" ref="R580:R586" si="42">Q580*H580</f>
        <v>6.9999999999999988E-4</v>
      </c>
      <c r="S580" s="193">
        <v>0</v>
      </c>
      <c r="T580" s="194">
        <f t="shared" ref="T580:T586" si="43"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5" t="s">
        <v>264</v>
      </c>
      <c r="AT580" s="195" t="s">
        <v>147</v>
      </c>
      <c r="AU580" s="195" t="s">
        <v>152</v>
      </c>
      <c r="AY580" s="17" t="s">
        <v>144</v>
      </c>
      <c r="BE580" s="196">
        <f t="shared" ref="BE580:BE586" si="44">IF(N580="základní",J580,0)</f>
        <v>0</v>
      </c>
      <c r="BF580" s="196">
        <f t="shared" ref="BF580:BF586" si="45">IF(N580="snížená",J580,0)</f>
        <v>0</v>
      </c>
      <c r="BG580" s="196">
        <f t="shared" ref="BG580:BG586" si="46">IF(N580="zákl. přenesená",J580,0)</f>
        <v>0</v>
      </c>
      <c r="BH580" s="196">
        <f t="shared" ref="BH580:BH586" si="47">IF(N580="sníž. přenesená",J580,0)</f>
        <v>0</v>
      </c>
      <c r="BI580" s="196">
        <f t="shared" ref="BI580:BI586" si="48">IF(N580="nulová",J580,0)</f>
        <v>0</v>
      </c>
      <c r="BJ580" s="17" t="s">
        <v>152</v>
      </c>
      <c r="BK580" s="196">
        <f t="shared" ref="BK580:BK586" si="49">ROUND(I580*H580,2)</f>
        <v>0</v>
      </c>
      <c r="BL580" s="17" t="s">
        <v>264</v>
      </c>
      <c r="BM580" s="195" t="s">
        <v>919</v>
      </c>
    </row>
    <row r="581" spans="1:65" s="2" customFormat="1" ht="24.2" customHeight="1">
      <c r="A581" s="34"/>
      <c r="B581" s="35"/>
      <c r="C581" s="183" t="s">
        <v>920</v>
      </c>
      <c r="D581" s="183" t="s">
        <v>147</v>
      </c>
      <c r="E581" s="184" t="s">
        <v>921</v>
      </c>
      <c r="F581" s="185" t="s">
        <v>922</v>
      </c>
      <c r="G581" s="186" t="s">
        <v>249</v>
      </c>
      <c r="H581" s="187">
        <v>3</v>
      </c>
      <c r="I581" s="188"/>
      <c r="J581" s="189">
        <f t="shared" si="40"/>
        <v>0</v>
      </c>
      <c r="K581" s="190"/>
      <c r="L581" s="39"/>
      <c r="M581" s="191" t="s">
        <v>1</v>
      </c>
      <c r="N581" s="192" t="s">
        <v>39</v>
      </c>
      <c r="O581" s="71"/>
      <c r="P581" s="193">
        <f t="shared" si="41"/>
        <v>0</v>
      </c>
      <c r="Q581" s="193">
        <v>8.5999999999999998E-4</v>
      </c>
      <c r="R581" s="193">
        <f t="shared" si="42"/>
        <v>2.5799999999999998E-3</v>
      </c>
      <c r="S581" s="193">
        <v>0</v>
      </c>
      <c r="T581" s="194">
        <f t="shared" si="43"/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5" t="s">
        <v>264</v>
      </c>
      <c r="AT581" s="195" t="s">
        <v>147</v>
      </c>
      <c r="AU581" s="195" t="s">
        <v>152</v>
      </c>
      <c r="AY581" s="17" t="s">
        <v>144</v>
      </c>
      <c r="BE581" s="196">
        <f t="shared" si="44"/>
        <v>0</v>
      </c>
      <c r="BF581" s="196">
        <f t="shared" si="45"/>
        <v>0</v>
      </c>
      <c r="BG581" s="196">
        <f t="shared" si="46"/>
        <v>0</v>
      </c>
      <c r="BH581" s="196">
        <f t="shared" si="47"/>
        <v>0</v>
      </c>
      <c r="BI581" s="196">
        <f t="shared" si="48"/>
        <v>0</v>
      </c>
      <c r="BJ581" s="17" t="s">
        <v>152</v>
      </c>
      <c r="BK581" s="196">
        <f t="shared" si="49"/>
        <v>0</v>
      </c>
      <c r="BL581" s="17" t="s">
        <v>264</v>
      </c>
      <c r="BM581" s="195" t="s">
        <v>923</v>
      </c>
    </row>
    <row r="582" spans="1:65" s="2" customFormat="1" ht="24.2" customHeight="1">
      <c r="A582" s="34"/>
      <c r="B582" s="35"/>
      <c r="C582" s="183" t="s">
        <v>924</v>
      </c>
      <c r="D582" s="183" t="s">
        <v>147</v>
      </c>
      <c r="E582" s="184" t="s">
        <v>925</v>
      </c>
      <c r="F582" s="185" t="s">
        <v>926</v>
      </c>
      <c r="G582" s="186" t="s">
        <v>249</v>
      </c>
      <c r="H582" s="187">
        <v>1</v>
      </c>
      <c r="I582" s="188"/>
      <c r="J582" s="189">
        <f t="shared" si="40"/>
        <v>0</v>
      </c>
      <c r="K582" s="190"/>
      <c r="L582" s="39"/>
      <c r="M582" s="191" t="s">
        <v>1</v>
      </c>
      <c r="N582" s="192" t="s">
        <v>39</v>
      </c>
      <c r="O582" s="71"/>
      <c r="P582" s="193">
        <f t="shared" si="41"/>
        <v>0</v>
      </c>
      <c r="Q582" s="193">
        <v>3.8999999999999999E-4</v>
      </c>
      <c r="R582" s="193">
        <f t="shared" si="42"/>
        <v>3.8999999999999999E-4</v>
      </c>
      <c r="S582" s="193">
        <v>0</v>
      </c>
      <c r="T582" s="194">
        <f t="shared" si="43"/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95" t="s">
        <v>264</v>
      </c>
      <c r="AT582" s="195" t="s">
        <v>147</v>
      </c>
      <c r="AU582" s="195" t="s">
        <v>152</v>
      </c>
      <c r="AY582" s="17" t="s">
        <v>144</v>
      </c>
      <c r="BE582" s="196">
        <f t="shared" si="44"/>
        <v>0</v>
      </c>
      <c r="BF582" s="196">
        <f t="shared" si="45"/>
        <v>0</v>
      </c>
      <c r="BG582" s="196">
        <f t="shared" si="46"/>
        <v>0</v>
      </c>
      <c r="BH582" s="196">
        <f t="shared" si="47"/>
        <v>0</v>
      </c>
      <c r="BI582" s="196">
        <f t="shared" si="48"/>
        <v>0</v>
      </c>
      <c r="BJ582" s="17" t="s">
        <v>152</v>
      </c>
      <c r="BK582" s="196">
        <f t="shared" si="49"/>
        <v>0</v>
      </c>
      <c r="BL582" s="17" t="s">
        <v>264</v>
      </c>
      <c r="BM582" s="195" t="s">
        <v>927</v>
      </c>
    </row>
    <row r="583" spans="1:65" s="2" customFormat="1" ht="24.2" customHeight="1">
      <c r="A583" s="34"/>
      <c r="B583" s="35"/>
      <c r="C583" s="183" t="s">
        <v>928</v>
      </c>
      <c r="D583" s="183" t="s">
        <v>147</v>
      </c>
      <c r="E583" s="184" t="s">
        <v>929</v>
      </c>
      <c r="F583" s="185" t="s">
        <v>930</v>
      </c>
      <c r="G583" s="186" t="s">
        <v>249</v>
      </c>
      <c r="H583" s="187">
        <v>1</v>
      </c>
      <c r="I583" s="188"/>
      <c r="J583" s="189">
        <f t="shared" si="40"/>
        <v>0</v>
      </c>
      <c r="K583" s="190"/>
      <c r="L583" s="39"/>
      <c r="M583" s="191" t="s">
        <v>1</v>
      </c>
      <c r="N583" s="192" t="s">
        <v>39</v>
      </c>
      <c r="O583" s="71"/>
      <c r="P583" s="193">
        <f t="shared" si="41"/>
        <v>0</v>
      </c>
      <c r="Q583" s="193">
        <v>2.7E-4</v>
      </c>
      <c r="R583" s="193">
        <f t="shared" si="42"/>
        <v>2.7E-4</v>
      </c>
      <c r="S583" s="193">
        <v>0</v>
      </c>
      <c r="T583" s="194">
        <f t="shared" si="43"/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95" t="s">
        <v>264</v>
      </c>
      <c r="AT583" s="195" t="s">
        <v>147</v>
      </c>
      <c r="AU583" s="195" t="s">
        <v>152</v>
      </c>
      <c r="AY583" s="17" t="s">
        <v>144</v>
      </c>
      <c r="BE583" s="196">
        <f t="shared" si="44"/>
        <v>0</v>
      </c>
      <c r="BF583" s="196">
        <f t="shared" si="45"/>
        <v>0</v>
      </c>
      <c r="BG583" s="196">
        <f t="shared" si="46"/>
        <v>0</v>
      </c>
      <c r="BH583" s="196">
        <f t="shared" si="47"/>
        <v>0</v>
      </c>
      <c r="BI583" s="196">
        <f t="shared" si="48"/>
        <v>0</v>
      </c>
      <c r="BJ583" s="17" t="s">
        <v>152</v>
      </c>
      <c r="BK583" s="196">
        <f t="shared" si="49"/>
        <v>0</v>
      </c>
      <c r="BL583" s="17" t="s">
        <v>264</v>
      </c>
      <c r="BM583" s="195" t="s">
        <v>931</v>
      </c>
    </row>
    <row r="584" spans="1:65" s="2" customFormat="1" ht="37.9" customHeight="1">
      <c r="A584" s="34"/>
      <c r="B584" s="35"/>
      <c r="C584" s="183" t="s">
        <v>932</v>
      </c>
      <c r="D584" s="183" t="s">
        <v>147</v>
      </c>
      <c r="E584" s="184" t="s">
        <v>933</v>
      </c>
      <c r="F584" s="185" t="s">
        <v>934</v>
      </c>
      <c r="G584" s="186" t="s">
        <v>249</v>
      </c>
      <c r="H584" s="187">
        <v>1</v>
      </c>
      <c r="I584" s="188"/>
      <c r="J584" s="189">
        <f t="shared" si="40"/>
        <v>0</v>
      </c>
      <c r="K584" s="190"/>
      <c r="L584" s="39"/>
      <c r="M584" s="191" t="s">
        <v>1</v>
      </c>
      <c r="N584" s="192" t="s">
        <v>39</v>
      </c>
      <c r="O584" s="71"/>
      <c r="P584" s="193">
        <f t="shared" si="41"/>
        <v>0</v>
      </c>
      <c r="Q584" s="193">
        <v>3.3E-4</v>
      </c>
      <c r="R584" s="193">
        <f t="shared" si="42"/>
        <v>3.3E-4</v>
      </c>
      <c r="S584" s="193">
        <v>0</v>
      </c>
      <c r="T584" s="194">
        <f t="shared" si="43"/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5" t="s">
        <v>264</v>
      </c>
      <c r="AT584" s="195" t="s">
        <v>147</v>
      </c>
      <c r="AU584" s="195" t="s">
        <v>152</v>
      </c>
      <c r="AY584" s="17" t="s">
        <v>144</v>
      </c>
      <c r="BE584" s="196">
        <f t="shared" si="44"/>
        <v>0</v>
      </c>
      <c r="BF584" s="196">
        <f t="shared" si="45"/>
        <v>0</v>
      </c>
      <c r="BG584" s="196">
        <f t="shared" si="46"/>
        <v>0</v>
      </c>
      <c r="BH584" s="196">
        <f t="shared" si="47"/>
        <v>0</v>
      </c>
      <c r="BI584" s="196">
        <f t="shared" si="48"/>
        <v>0</v>
      </c>
      <c r="BJ584" s="17" t="s">
        <v>152</v>
      </c>
      <c r="BK584" s="196">
        <f t="shared" si="49"/>
        <v>0</v>
      </c>
      <c r="BL584" s="17" t="s">
        <v>264</v>
      </c>
      <c r="BM584" s="195" t="s">
        <v>935</v>
      </c>
    </row>
    <row r="585" spans="1:65" s="2" customFormat="1" ht="24.2" customHeight="1">
      <c r="A585" s="34"/>
      <c r="B585" s="35"/>
      <c r="C585" s="183" t="s">
        <v>936</v>
      </c>
      <c r="D585" s="183" t="s">
        <v>147</v>
      </c>
      <c r="E585" s="184" t="s">
        <v>937</v>
      </c>
      <c r="F585" s="185" t="s">
        <v>938</v>
      </c>
      <c r="G585" s="186" t="s">
        <v>162</v>
      </c>
      <c r="H585" s="187">
        <v>4.0000000000000001E-3</v>
      </c>
      <c r="I585" s="188"/>
      <c r="J585" s="189">
        <f t="shared" si="40"/>
        <v>0</v>
      </c>
      <c r="K585" s="190"/>
      <c r="L585" s="39"/>
      <c r="M585" s="191" t="s">
        <v>1</v>
      </c>
      <c r="N585" s="192" t="s">
        <v>39</v>
      </c>
      <c r="O585" s="71"/>
      <c r="P585" s="193">
        <f t="shared" si="41"/>
        <v>0</v>
      </c>
      <c r="Q585" s="193">
        <v>0</v>
      </c>
      <c r="R585" s="193">
        <f t="shared" si="42"/>
        <v>0</v>
      </c>
      <c r="S585" s="193">
        <v>0</v>
      </c>
      <c r="T585" s="194">
        <f t="shared" si="43"/>
        <v>0</v>
      </c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R585" s="195" t="s">
        <v>264</v>
      </c>
      <c r="AT585" s="195" t="s">
        <v>147</v>
      </c>
      <c r="AU585" s="195" t="s">
        <v>152</v>
      </c>
      <c r="AY585" s="17" t="s">
        <v>144</v>
      </c>
      <c r="BE585" s="196">
        <f t="shared" si="44"/>
        <v>0</v>
      </c>
      <c r="BF585" s="196">
        <f t="shared" si="45"/>
        <v>0</v>
      </c>
      <c r="BG585" s="196">
        <f t="shared" si="46"/>
        <v>0</v>
      </c>
      <c r="BH585" s="196">
        <f t="shared" si="47"/>
        <v>0</v>
      </c>
      <c r="BI585" s="196">
        <f t="shared" si="48"/>
        <v>0</v>
      </c>
      <c r="BJ585" s="17" t="s">
        <v>152</v>
      </c>
      <c r="BK585" s="196">
        <f t="shared" si="49"/>
        <v>0</v>
      </c>
      <c r="BL585" s="17" t="s">
        <v>264</v>
      </c>
      <c r="BM585" s="195" t="s">
        <v>939</v>
      </c>
    </row>
    <row r="586" spans="1:65" s="2" customFormat="1" ht="24.2" customHeight="1">
      <c r="A586" s="34"/>
      <c r="B586" s="35"/>
      <c r="C586" s="183" t="s">
        <v>940</v>
      </c>
      <c r="D586" s="183" t="s">
        <v>147</v>
      </c>
      <c r="E586" s="184" t="s">
        <v>941</v>
      </c>
      <c r="F586" s="185" t="s">
        <v>942</v>
      </c>
      <c r="G586" s="186" t="s">
        <v>162</v>
      </c>
      <c r="H586" s="187">
        <v>4.0000000000000001E-3</v>
      </c>
      <c r="I586" s="188"/>
      <c r="J586" s="189">
        <f t="shared" si="40"/>
        <v>0</v>
      </c>
      <c r="K586" s="190"/>
      <c r="L586" s="39"/>
      <c r="M586" s="191" t="s">
        <v>1</v>
      </c>
      <c r="N586" s="192" t="s">
        <v>39</v>
      </c>
      <c r="O586" s="71"/>
      <c r="P586" s="193">
        <f t="shared" si="41"/>
        <v>0</v>
      </c>
      <c r="Q586" s="193">
        <v>0</v>
      </c>
      <c r="R586" s="193">
        <f t="shared" si="42"/>
        <v>0</v>
      </c>
      <c r="S586" s="193">
        <v>0</v>
      </c>
      <c r="T586" s="194">
        <f t="shared" si="43"/>
        <v>0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195" t="s">
        <v>264</v>
      </c>
      <c r="AT586" s="195" t="s">
        <v>147</v>
      </c>
      <c r="AU586" s="195" t="s">
        <v>152</v>
      </c>
      <c r="AY586" s="17" t="s">
        <v>144</v>
      </c>
      <c r="BE586" s="196">
        <f t="shared" si="44"/>
        <v>0</v>
      </c>
      <c r="BF586" s="196">
        <f t="shared" si="45"/>
        <v>0</v>
      </c>
      <c r="BG586" s="196">
        <f t="shared" si="46"/>
        <v>0</v>
      </c>
      <c r="BH586" s="196">
        <f t="shared" si="47"/>
        <v>0</v>
      </c>
      <c r="BI586" s="196">
        <f t="shared" si="48"/>
        <v>0</v>
      </c>
      <c r="BJ586" s="17" t="s">
        <v>152</v>
      </c>
      <c r="BK586" s="196">
        <f t="shared" si="49"/>
        <v>0</v>
      </c>
      <c r="BL586" s="17" t="s">
        <v>264</v>
      </c>
      <c r="BM586" s="195" t="s">
        <v>943</v>
      </c>
    </row>
    <row r="587" spans="1:65" s="12" customFormat="1" ht="22.9" customHeight="1">
      <c r="B587" s="167"/>
      <c r="C587" s="168"/>
      <c r="D587" s="169" t="s">
        <v>72</v>
      </c>
      <c r="E587" s="181" t="s">
        <v>944</v>
      </c>
      <c r="F587" s="181" t="s">
        <v>945</v>
      </c>
      <c r="G587" s="168"/>
      <c r="H587" s="168"/>
      <c r="I587" s="171"/>
      <c r="J587" s="182">
        <f>BK587</f>
        <v>0</v>
      </c>
      <c r="K587" s="168"/>
      <c r="L587" s="173"/>
      <c r="M587" s="174"/>
      <c r="N587" s="175"/>
      <c r="O587" s="175"/>
      <c r="P587" s="176">
        <f>SUM(P588:P648)</f>
        <v>0</v>
      </c>
      <c r="Q587" s="175"/>
      <c r="R587" s="176">
        <f>SUM(R588:R648)</f>
        <v>0.17593</v>
      </c>
      <c r="S587" s="175"/>
      <c r="T587" s="177">
        <f>SUM(T588:T648)</f>
        <v>0.25839000000000001</v>
      </c>
      <c r="AR587" s="178" t="s">
        <v>152</v>
      </c>
      <c r="AT587" s="179" t="s">
        <v>72</v>
      </c>
      <c r="AU587" s="179" t="s">
        <v>81</v>
      </c>
      <c r="AY587" s="178" t="s">
        <v>144</v>
      </c>
      <c r="BK587" s="180">
        <f>SUM(BK588:BK648)</f>
        <v>0</v>
      </c>
    </row>
    <row r="588" spans="1:65" s="2" customFormat="1" ht="21.75" customHeight="1">
      <c r="A588" s="34"/>
      <c r="B588" s="35"/>
      <c r="C588" s="183" t="s">
        <v>946</v>
      </c>
      <c r="D588" s="183" t="s">
        <v>147</v>
      </c>
      <c r="E588" s="184" t="s">
        <v>947</v>
      </c>
      <c r="F588" s="185" t="s">
        <v>948</v>
      </c>
      <c r="G588" s="186" t="s">
        <v>249</v>
      </c>
      <c r="H588" s="187">
        <v>5</v>
      </c>
      <c r="I588" s="188"/>
      <c r="J588" s="189">
        <f>ROUND(I588*H588,2)</f>
        <v>0</v>
      </c>
      <c r="K588" s="190"/>
      <c r="L588" s="39"/>
      <c r="M588" s="191" t="s">
        <v>1</v>
      </c>
      <c r="N588" s="192" t="s">
        <v>39</v>
      </c>
      <c r="O588" s="71"/>
      <c r="P588" s="193">
        <f>O588*H588</f>
        <v>0</v>
      </c>
      <c r="Q588" s="193">
        <v>2.7E-4</v>
      </c>
      <c r="R588" s="193">
        <f>Q588*H588</f>
        <v>1.3500000000000001E-3</v>
      </c>
      <c r="S588" s="193">
        <v>0</v>
      </c>
      <c r="T588" s="194">
        <f>S588*H588</f>
        <v>0</v>
      </c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R588" s="195" t="s">
        <v>264</v>
      </c>
      <c r="AT588" s="195" t="s">
        <v>147</v>
      </c>
      <c r="AU588" s="195" t="s">
        <v>152</v>
      </c>
      <c r="AY588" s="17" t="s">
        <v>144</v>
      </c>
      <c r="BE588" s="196">
        <f>IF(N588="základní",J588,0)</f>
        <v>0</v>
      </c>
      <c r="BF588" s="196">
        <f>IF(N588="snížená",J588,0)</f>
        <v>0</v>
      </c>
      <c r="BG588" s="196">
        <f>IF(N588="zákl. přenesená",J588,0)</f>
        <v>0</v>
      </c>
      <c r="BH588" s="196">
        <f>IF(N588="sníž. přenesená",J588,0)</f>
        <v>0</v>
      </c>
      <c r="BI588" s="196">
        <f>IF(N588="nulová",J588,0)</f>
        <v>0</v>
      </c>
      <c r="BJ588" s="17" t="s">
        <v>152</v>
      </c>
      <c r="BK588" s="196">
        <f>ROUND(I588*H588,2)</f>
        <v>0</v>
      </c>
      <c r="BL588" s="17" t="s">
        <v>264</v>
      </c>
      <c r="BM588" s="195" t="s">
        <v>949</v>
      </c>
    </row>
    <row r="589" spans="1:65" s="13" customFormat="1" ht="11.25">
      <c r="B589" s="197"/>
      <c r="C589" s="198"/>
      <c r="D589" s="199" t="s">
        <v>154</v>
      </c>
      <c r="E589" s="200" t="s">
        <v>1</v>
      </c>
      <c r="F589" s="201" t="s">
        <v>950</v>
      </c>
      <c r="G589" s="198"/>
      <c r="H589" s="200" t="s">
        <v>1</v>
      </c>
      <c r="I589" s="202"/>
      <c r="J589" s="198"/>
      <c r="K589" s="198"/>
      <c r="L589" s="203"/>
      <c r="M589" s="204"/>
      <c r="N589" s="205"/>
      <c r="O589" s="205"/>
      <c r="P589" s="205"/>
      <c r="Q589" s="205"/>
      <c r="R589" s="205"/>
      <c r="S589" s="205"/>
      <c r="T589" s="206"/>
      <c r="AT589" s="207" t="s">
        <v>154</v>
      </c>
      <c r="AU589" s="207" t="s">
        <v>152</v>
      </c>
      <c r="AV589" s="13" t="s">
        <v>81</v>
      </c>
      <c r="AW589" s="13" t="s">
        <v>31</v>
      </c>
      <c r="AX589" s="13" t="s">
        <v>73</v>
      </c>
      <c r="AY589" s="207" t="s">
        <v>144</v>
      </c>
    </row>
    <row r="590" spans="1:65" s="14" customFormat="1" ht="11.25">
      <c r="B590" s="208"/>
      <c r="C590" s="209"/>
      <c r="D590" s="199" t="s">
        <v>154</v>
      </c>
      <c r="E590" s="210" t="s">
        <v>1</v>
      </c>
      <c r="F590" s="211" t="s">
        <v>951</v>
      </c>
      <c r="G590" s="209"/>
      <c r="H590" s="212">
        <v>5</v>
      </c>
      <c r="I590" s="213"/>
      <c r="J590" s="209"/>
      <c r="K590" s="209"/>
      <c r="L590" s="214"/>
      <c r="M590" s="215"/>
      <c r="N590" s="216"/>
      <c r="O590" s="216"/>
      <c r="P590" s="216"/>
      <c r="Q590" s="216"/>
      <c r="R590" s="216"/>
      <c r="S590" s="216"/>
      <c r="T590" s="217"/>
      <c r="AT590" s="218" t="s">
        <v>154</v>
      </c>
      <c r="AU590" s="218" t="s">
        <v>152</v>
      </c>
      <c r="AV590" s="14" t="s">
        <v>152</v>
      </c>
      <c r="AW590" s="14" t="s">
        <v>31</v>
      </c>
      <c r="AX590" s="14" t="s">
        <v>81</v>
      </c>
      <c r="AY590" s="218" t="s">
        <v>144</v>
      </c>
    </row>
    <row r="591" spans="1:65" s="2" customFormat="1" ht="24.2" customHeight="1">
      <c r="A591" s="34"/>
      <c r="B591" s="35"/>
      <c r="C591" s="183" t="s">
        <v>952</v>
      </c>
      <c r="D591" s="183" t="s">
        <v>147</v>
      </c>
      <c r="E591" s="184" t="s">
        <v>953</v>
      </c>
      <c r="F591" s="185" t="s">
        <v>954</v>
      </c>
      <c r="G591" s="186" t="s">
        <v>249</v>
      </c>
      <c r="H591" s="187">
        <v>5</v>
      </c>
      <c r="I591" s="188"/>
      <c r="J591" s="189">
        <f>ROUND(I591*H591,2)</f>
        <v>0</v>
      </c>
      <c r="K591" s="190"/>
      <c r="L591" s="39"/>
      <c r="M591" s="191" t="s">
        <v>1</v>
      </c>
      <c r="N591" s="192" t="s">
        <v>39</v>
      </c>
      <c r="O591" s="71"/>
      <c r="P591" s="193">
        <f>O591*H591</f>
        <v>0</v>
      </c>
      <c r="Q591" s="193">
        <v>0</v>
      </c>
      <c r="R591" s="193">
        <f>Q591*H591</f>
        <v>0</v>
      </c>
      <c r="S591" s="193">
        <v>0</v>
      </c>
      <c r="T591" s="194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95" t="s">
        <v>264</v>
      </c>
      <c r="AT591" s="195" t="s">
        <v>147</v>
      </c>
      <c r="AU591" s="195" t="s">
        <v>152</v>
      </c>
      <c r="AY591" s="17" t="s">
        <v>144</v>
      </c>
      <c r="BE591" s="196">
        <f>IF(N591="základní",J591,0)</f>
        <v>0</v>
      </c>
      <c r="BF591" s="196">
        <f>IF(N591="snížená",J591,0)</f>
        <v>0</v>
      </c>
      <c r="BG591" s="196">
        <f>IF(N591="zákl. přenesená",J591,0)</f>
        <v>0</v>
      </c>
      <c r="BH591" s="196">
        <f>IF(N591="sníž. přenesená",J591,0)</f>
        <v>0</v>
      </c>
      <c r="BI591" s="196">
        <f>IF(N591="nulová",J591,0)</f>
        <v>0</v>
      </c>
      <c r="BJ591" s="17" t="s">
        <v>152</v>
      </c>
      <c r="BK591" s="196">
        <f>ROUND(I591*H591,2)</f>
        <v>0</v>
      </c>
      <c r="BL591" s="17" t="s">
        <v>264</v>
      </c>
      <c r="BM591" s="195" t="s">
        <v>955</v>
      </c>
    </row>
    <row r="592" spans="1:65" s="13" customFormat="1" ht="11.25">
      <c r="B592" s="197"/>
      <c r="C592" s="198"/>
      <c r="D592" s="199" t="s">
        <v>154</v>
      </c>
      <c r="E592" s="200" t="s">
        <v>1</v>
      </c>
      <c r="F592" s="201" t="s">
        <v>956</v>
      </c>
      <c r="G592" s="198"/>
      <c r="H592" s="200" t="s">
        <v>1</v>
      </c>
      <c r="I592" s="202"/>
      <c r="J592" s="198"/>
      <c r="K592" s="198"/>
      <c r="L592" s="203"/>
      <c r="M592" s="204"/>
      <c r="N592" s="205"/>
      <c r="O592" s="205"/>
      <c r="P592" s="205"/>
      <c r="Q592" s="205"/>
      <c r="R592" s="205"/>
      <c r="S592" s="205"/>
      <c r="T592" s="206"/>
      <c r="AT592" s="207" t="s">
        <v>154</v>
      </c>
      <c r="AU592" s="207" t="s">
        <v>152</v>
      </c>
      <c r="AV592" s="13" t="s">
        <v>81</v>
      </c>
      <c r="AW592" s="13" t="s">
        <v>31</v>
      </c>
      <c r="AX592" s="13" t="s">
        <v>73</v>
      </c>
      <c r="AY592" s="207" t="s">
        <v>144</v>
      </c>
    </row>
    <row r="593" spans="1:65" s="14" customFormat="1" ht="11.25">
      <c r="B593" s="208"/>
      <c r="C593" s="209"/>
      <c r="D593" s="199" t="s">
        <v>154</v>
      </c>
      <c r="E593" s="210" t="s">
        <v>1</v>
      </c>
      <c r="F593" s="211" t="s">
        <v>957</v>
      </c>
      <c r="G593" s="209"/>
      <c r="H593" s="212">
        <v>5</v>
      </c>
      <c r="I593" s="213"/>
      <c r="J593" s="209"/>
      <c r="K593" s="209"/>
      <c r="L593" s="214"/>
      <c r="M593" s="215"/>
      <c r="N593" s="216"/>
      <c r="O593" s="216"/>
      <c r="P593" s="216"/>
      <c r="Q593" s="216"/>
      <c r="R593" s="216"/>
      <c r="S593" s="216"/>
      <c r="T593" s="217"/>
      <c r="AT593" s="218" t="s">
        <v>154</v>
      </c>
      <c r="AU593" s="218" t="s">
        <v>152</v>
      </c>
      <c r="AV593" s="14" t="s">
        <v>152</v>
      </c>
      <c r="AW593" s="14" t="s">
        <v>31</v>
      </c>
      <c r="AX593" s="14" t="s">
        <v>81</v>
      </c>
      <c r="AY593" s="218" t="s">
        <v>144</v>
      </c>
    </row>
    <row r="594" spans="1:65" s="2" customFormat="1" ht="24.2" customHeight="1">
      <c r="A594" s="34"/>
      <c r="B594" s="35"/>
      <c r="C594" s="183" t="s">
        <v>958</v>
      </c>
      <c r="D594" s="183" t="s">
        <v>147</v>
      </c>
      <c r="E594" s="184" t="s">
        <v>959</v>
      </c>
      <c r="F594" s="185" t="s">
        <v>960</v>
      </c>
      <c r="G594" s="186" t="s">
        <v>249</v>
      </c>
      <c r="H594" s="187">
        <v>4</v>
      </c>
      <c r="I594" s="188"/>
      <c r="J594" s="189">
        <f>ROUND(I594*H594,2)</f>
        <v>0</v>
      </c>
      <c r="K594" s="190"/>
      <c r="L594" s="39"/>
      <c r="M594" s="191" t="s">
        <v>1</v>
      </c>
      <c r="N594" s="192" t="s">
        <v>39</v>
      </c>
      <c r="O594" s="71"/>
      <c r="P594" s="193">
        <f>O594*H594</f>
        <v>0</v>
      </c>
      <c r="Q594" s="193">
        <v>0</v>
      </c>
      <c r="R594" s="193">
        <f>Q594*H594</f>
        <v>0</v>
      </c>
      <c r="S594" s="193">
        <v>0</v>
      </c>
      <c r="T594" s="194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195" t="s">
        <v>264</v>
      </c>
      <c r="AT594" s="195" t="s">
        <v>147</v>
      </c>
      <c r="AU594" s="195" t="s">
        <v>152</v>
      </c>
      <c r="AY594" s="17" t="s">
        <v>144</v>
      </c>
      <c r="BE594" s="196">
        <f>IF(N594="základní",J594,0)</f>
        <v>0</v>
      </c>
      <c r="BF594" s="196">
        <f>IF(N594="snížená",J594,0)</f>
        <v>0</v>
      </c>
      <c r="BG594" s="196">
        <f>IF(N594="zákl. přenesená",J594,0)</f>
        <v>0</v>
      </c>
      <c r="BH594" s="196">
        <f>IF(N594="sníž. přenesená",J594,0)</f>
        <v>0</v>
      </c>
      <c r="BI594" s="196">
        <f>IF(N594="nulová",J594,0)</f>
        <v>0</v>
      </c>
      <c r="BJ594" s="17" t="s">
        <v>152</v>
      </c>
      <c r="BK594" s="196">
        <f>ROUND(I594*H594,2)</f>
        <v>0</v>
      </c>
      <c r="BL594" s="17" t="s">
        <v>264</v>
      </c>
      <c r="BM594" s="195" t="s">
        <v>961</v>
      </c>
    </row>
    <row r="595" spans="1:65" s="13" customFormat="1" ht="11.25">
      <c r="B595" s="197"/>
      <c r="C595" s="198"/>
      <c r="D595" s="199" t="s">
        <v>154</v>
      </c>
      <c r="E595" s="200" t="s">
        <v>1</v>
      </c>
      <c r="F595" s="201" t="s">
        <v>956</v>
      </c>
      <c r="G595" s="198"/>
      <c r="H595" s="200" t="s">
        <v>1</v>
      </c>
      <c r="I595" s="202"/>
      <c r="J595" s="198"/>
      <c r="K595" s="198"/>
      <c r="L595" s="203"/>
      <c r="M595" s="204"/>
      <c r="N595" s="205"/>
      <c r="O595" s="205"/>
      <c r="P595" s="205"/>
      <c r="Q595" s="205"/>
      <c r="R595" s="205"/>
      <c r="S595" s="205"/>
      <c r="T595" s="206"/>
      <c r="AT595" s="207" t="s">
        <v>154</v>
      </c>
      <c r="AU595" s="207" t="s">
        <v>152</v>
      </c>
      <c r="AV595" s="13" t="s">
        <v>81</v>
      </c>
      <c r="AW595" s="13" t="s">
        <v>31</v>
      </c>
      <c r="AX595" s="13" t="s">
        <v>73</v>
      </c>
      <c r="AY595" s="207" t="s">
        <v>144</v>
      </c>
    </row>
    <row r="596" spans="1:65" s="14" customFormat="1" ht="11.25">
      <c r="B596" s="208"/>
      <c r="C596" s="209"/>
      <c r="D596" s="199" t="s">
        <v>154</v>
      </c>
      <c r="E596" s="210" t="s">
        <v>1</v>
      </c>
      <c r="F596" s="211" t="s">
        <v>962</v>
      </c>
      <c r="G596" s="209"/>
      <c r="H596" s="212">
        <v>4</v>
      </c>
      <c r="I596" s="213"/>
      <c r="J596" s="209"/>
      <c r="K596" s="209"/>
      <c r="L596" s="214"/>
      <c r="M596" s="215"/>
      <c r="N596" s="216"/>
      <c r="O596" s="216"/>
      <c r="P596" s="216"/>
      <c r="Q596" s="216"/>
      <c r="R596" s="216"/>
      <c r="S596" s="216"/>
      <c r="T596" s="217"/>
      <c r="AT596" s="218" t="s">
        <v>154</v>
      </c>
      <c r="AU596" s="218" t="s">
        <v>152</v>
      </c>
      <c r="AV596" s="14" t="s">
        <v>152</v>
      </c>
      <c r="AW596" s="14" t="s">
        <v>31</v>
      </c>
      <c r="AX596" s="14" t="s">
        <v>81</v>
      </c>
      <c r="AY596" s="218" t="s">
        <v>144</v>
      </c>
    </row>
    <row r="597" spans="1:65" s="2" customFormat="1" ht="16.5" customHeight="1">
      <c r="A597" s="34"/>
      <c r="B597" s="35"/>
      <c r="C597" s="183" t="s">
        <v>963</v>
      </c>
      <c r="D597" s="183" t="s">
        <v>147</v>
      </c>
      <c r="E597" s="184" t="s">
        <v>964</v>
      </c>
      <c r="F597" s="185" t="s">
        <v>965</v>
      </c>
      <c r="G597" s="186" t="s">
        <v>150</v>
      </c>
      <c r="H597" s="187">
        <v>5.95</v>
      </c>
      <c r="I597" s="188"/>
      <c r="J597" s="189">
        <f>ROUND(I597*H597,2)</f>
        <v>0</v>
      </c>
      <c r="K597" s="190"/>
      <c r="L597" s="39"/>
      <c r="M597" s="191" t="s">
        <v>1</v>
      </c>
      <c r="N597" s="192" t="s">
        <v>39</v>
      </c>
      <c r="O597" s="71"/>
      <c r="P597" s="193">
        <f>O597*H597</f>
        <v>0</v>
      </c>
      <c r="Q597" s="193">
        <v>0</v>
      </c>
      <c r="R597" s="193">
        <f>Q597*H597</f>
        <v>0</v>
      </c>
      <c r="S597" s="193">
        <v>2.3800000000000002E-2</v>
      </c>
      <c r="T597" s="194">
        <f>S597*H597</f>
        <v>0.14161000000000001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195" t="s">
        <v>264</v>
      </c>
      <c r="AT597" s="195" t="s">
        <v>147</v>
      </c>
      <c r="AU597" s="195" t="s">
        <v>152</v>
      </c>
      <c r="AY597" s="17" t="s">
        <v>144</v>
      </c>
      <c r="BE597" s="196">
        <f>IF(N597="základní",J597,0)</f>
        <v>0</v>
      </c>
      <c r="BF597" s="196">
        <f>IF(N597="snížená",J597,0)</f>
        <v>0</v>
      </c>
      <c r="BG597" s="196">
        <f>IF(N597="zákl. přenesená",J597,0)</f>
        <v>0</v>
      </c>
      <c r="BH597" s="196">
        <f>IF(N597="sníž. přenesená",J597,0)</f>
        <v>0</v>
      </c>
      <c r="BI597" s="196">
        <f>IF(N597="nulová",J597,0)</f>
        <v>0</v>
      </c>
      <c r="BJ597" s="17" t="s">
        <v>152</v>
      </c>
      <c r="BK597" s="196">
        <f>ROUND(I597*H597,2)</f>
        <v>0</v>
      </c>
      <c r="BL597" s="17" t="s">
        <v>264</v>
      </c>
      <c r="BM597" s="195" t="s">
        <v>966</v>
      </c>
    </row>
    <row r="598" spans="1:65" s="13" customFormat="1" ht="11.25">
      <c r="B598" s="197"/>
      <c r="C598" s="198"/>
      <c r="D598" s="199" t="s">
        <v>154</v>
      </c>
      <c r="E598" s="200" t="s">
        <v>1</v>
      </c>
      <c r="F598" s="201" t="s">
        <v>185</v>
      </c>
      <c r="G598" s="198"/>
      <c r="H598" s="200" t="s">
        <v>1</v>
      </c>
      <c r="I598" s="202"/>
      <c r="J598" s="198"/>
      <c r="K598" s="198"/>
      <c r="L598" s="203"/>
      <c r="M598" s="204"/>
      <c r="N598" s="205"/>
      <c r="O598" s="205"/>
      <c r="P598" s="205"/>
      <c r="Q598" s="205"/>
      <c r="R598" s="205"/>
      <c r="S598" s="205"/>
      <c r="T598" s="206"/>
      <c r="AT598" s="207" t="s">
        <v>154</v>
      </c>
      <c r="AU598" s="207" t="s">
        <v>152</v>
      </c>
      <c r="AV598" s="13" t="s">
        <v>81</v>
      </c>
      <c r="AW598" s="13" t="s">
        <v>31</v>
      </c>
      <c r="AX598" s="13" t="s">
        <v>73</v>
      </c>
      <c r="AY598" s="207" t="s">
        <v>144</v>
      </c>
    </row>
    <row r="599" spans="1:65" s="14" customFormat="1" ht="11.25">
      <c r="B599" s="208"/>
      <c r="C599" s="209"/>
      <c r="D599" s="199" t="s">
        <v>154</v>
      </c>
      <c r="E599" s="210" t="s">
        <v>1</v>
      </c>
      <c r="F599" s="211" t="s">
        <v>967</v>
      </c>
      <c r="G599" s="209"/>
      <c r="H599" s="212">
        <v>2.8</v>
      </c>
      <c r="I599" s="213"/>
      <c r="J599" s="209"/>
      <c r="K599" s="209"/>
      <c r="L599" s="214"/>
      <c r="M599" s="215"/>
      <c r="N599" s="216"/>
      <c r="O599" s="216"/>
      <c r="P599" s="216"/>
      <c r="Q599" s="216"/>
      <c r="R599" s="216"/>
      <c r="S599" s="216"/>
      <c r="T599" s="217"/>
      <c r="AT599" s="218" t="s">
        <v>154</v>
      </c>
      <c r="AU599" s="218" t="s">
        <v>152</v>
      </c>
      <c r="AV599" s="14" t="s">
        <v>152</v>
      </c>
      <c r="AW599" s="14" t="s">
        <v>31</v>
      </c>
      <c r="AX599" s="14" t="s">
        <v>73</v>
      </c>
      <c r="AY599" s="218" t="s">
        <v>144</v>
      </c>
    </row>
    <row r="600" spans="1:65" s="13" customFormat="1" ht="11.25">
      <c r="B600" s="197"/>
      <c r="C600" s="198"/>
      <c r="D600" s="199" t="s">
        <v>154</v>
      </c>
      <c r="E600" s="200" t="s">
        <v>1</v>
      </c>
      <c r="F600" s="201" t="s">
        <v>183</v>
      </c>
      <c r="G600" s="198"/>
      <c r="H600" s="200" t="s">
        <v>1</v>
      </c>
      <c r="I600" s="202"/>
      <c r="J600" s="198"/>
      <c r="K600" s="198"/>
      <c r="L600" s="203"/>
      <c r="M600" s="204"/>
      <c r="N600" s="205"/>
      <c r="O600" s="205"/>
      <c r="P600" s="205"/>
      <c r="Q600" s="205"/>
      <c r="R600" s="205"/>
      <c r="S600" s="205"/>
      <c r="T600" s="206"/>
      <c r="AT600" s="207" t="s">
        <v>154</v>
      </c>
      <c r="AU600" s="207" t="s">
        <v>152</v>
      </c>
      <c r="AV600" s="13" t="s">
        <v>81</v>
      </c>
      <c r="AW600" s="13" t="s">
        <v>31</v>
      </c>
      <c r="AX600" s="13" t="s">
        <v>73</v>
      </c>
      <c r="AY600" s="207" t="s">
        <v>144</v>
      </c>
    </row>
    <row r="601" spans="1:65" s="14" customFormat="1" ht="11.25">
      <c r="B601" s="208"/>
      <c r="C601" s="209"/>
      <c r="D601" s="199" t="s">
        <v>154</v>
      </c>
      <c r="E601" s="210" t="s">
        <v>1</v>
      </c>
      <c r="F601" s="211" t="s">
        <v>968</v>
      </c>
      <c r="G601" s="209"/>
      <c r="H601" s="212">
        <v>3.15</v>
      </c>
      <c r="I601" s="213"/>
      <c r="J601" s="209"/>
      <c r="K601" s="209"/>
      <c r="L601" s="214"/>
      <c r="M601" s="215"/>
      <c r="N601" s="216"/>
      <c r="O601" s="216"/>
      <c r="P601" s="216"/>
      <c r="Q601" s="216"/>
      <c r="R601" s="216"/>
      <c r="S601" s="216"/>
      <c r="T601" s="217"/>
      <c r="AT601" s="218" t="s">
        <v>154</v>
      </c>
      <c r="AU601" s="218" t="s">
        <v>152</v>
      </c>
      <c r="AV601" s="14" t="s">
        <v>152</v>
      </c>
      <c r="AW601" s="14" t="s">
        <v>31</v>
      </c>
      <c r="AX601" s="14" t="s">
        <v>73</v>
      </c>
      <c r="AY601" s="218" t="s">
        <v>144</v>
      </c>
    </row>
    <row r="602" spans="1:65" s="15" customFormat="1" ht="11.25">
      <c r="B602" s="219"/>
      <c r="C602" s="220"/>
      <c r="D602" s="199" t="s">
        <v>154</v>
      </c>
      <c r="E602" s="221" t="s">
        <v>1</v>
      </c>
      <c r="F602" s="222" t="s">
        <v>159</v>
      </c>
      <c r="G602" s="220"/>
      <c r="H602" s="223">
        <v>5.9499999999999993</v>
      </c>
      <c r="I602" s="224"/>
      <c r="J602" s="220"/>
      <c r="K602" s="220"/>
      <c r="L602" s="225"/>
      <c r="M602" s="226"/>
      <c r="N602" s="227"/>
      <c r="O602" s="227"/>
      <c r="P602" s="227"/>
      <c r="Q602" s="227"/>
      <c r="R602" s="227"/>
      <c r="S602" s="227"/>
      <c r="T602" s="228"/>
      <c r="AT602" s="229" t="s">
        <v>154</v>
      </c>
      <c r="AU602" s="229" t="s">
        <v>152</v>
      </c>
      <c r="AV602" s="15" t="s">
        <v>151</v>
      </c>
      <c r="AW602" s="15" t="s">
        <v>31</v>
      </c>
      <c r="AX602" s="15" t="s">
        <v>81</v>
      </c>
      <c r="AY602" s="229" t="s">
        <v>144</v>
      </c>
    </row>
    <row r="603" spans="1:65" s="2" customFormat="1" ht="24.2" customHeight="1">
      <c r="A603" s="34"/>
      <c r="B603" s="35"/>
      <c r="C603" s="183" t="s">
        <v>969</v>
      </c>
      <c r="D603" s="183" t="s">
        <v>147</v>
      </c>
      <c r="E603" s="184" t="s">
        <v>970</v>
      </c>
      <c r="F603" s="185" t="s">
        <v>971</v>
      </c>
      <c r="G603" s="186" t="s">
        <v>249</v>
      </c>
      <c r="H603" s="187">
        <v>1</v>
      </c>
      <c r="I603" s="188"/>
      <c r="J603" s="189">
        <f>ROUND(I603*H603,2)</f>
        <v>0</v>
      </c>
      <c r="K603" s="190"/>
      <c r="L603" s="39"/>
      <c r="M603" s="191" t="s">
        <v>1</v>
      </c>
      <c r="N603" s="192" t="s">
        <v>39</v>
      </c>
      <c r="O603" s="71"/>
      <c r="P603" s="193">
        <f>O603*H603</f>
        <v>0</v>
      </c>
      <c r="Q603" s="193">
        <v>8.0000000000000007E-5</v>
      </c>
      <c r="R603" s="193">
        <f>Q603*H603</f>
        <v>8.0000000000000007E-5</v>
      </c>
      <c r="S603" s="193">
        <v>4.675E-2</v>
      </c>
      <c r="T603" s="194">
        <f>S603*H603</f>
        <v>4.675E-2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5" t="s">
        <v>264</v>
      </c>
      <c r="AT603" s="195" t="s">
        <v>147</v>
      </c>
      <c r="AU603" s="195" t="s">
        <v>152</v>
      </c>
      <c r="AY603" s="17" t="s">
        <v>144</v>
      </c>
      <c r="BE603" s="196">
        <f>IF(N603="základní",J603,0)</f>
        <v>0</v>
      </c>
      <c r="BF603" s="196">
        <f>IF(N603="snížená",J603,0)</f>
        <v>0</v>
      </c>
      <c r="BG603" s="196">
        <f>IF(N603="zákl. přenesená",J603,0)</f>
        <v>0</v>
      </c>
      <c r="BH603" s="196">
        <f>IF(N603="sníž. přenesená",J603,0)</f>
        <v>0</v>
      </c>
      <c r="BI603" s="196">
        <f>IF(N603="nulová",J603,0)</f>
        <v>0</v>
      </c>
      <c r="BJ603" s="17" t="s">
        <v>152</v>
      </c>
      <c r="BK603" s="196">
        <f>ROUND(I603*H603,2)</f>
        <v>0</v>
      </c>
      <c r="BL603" s="17" t="s">
        <v>264</v>
      </c>
      <c r="BM603" s="195" t="s">
        <v>972</v>
      </c>
    </row>
    <row r="604" spans="1:65" s="13" customFormat="1" ht="11.25">
      <c r="B604" s="197"/>
      <c r="C604" s="198"/>
      <c r="D604" s="199" t="s">
        <v>154</v>
      </c>
      <c r="E604" s="200" t="s">
        <v>1</v>
      </c>
      <c r="F604" s="201" t="s">
        <v>293</v>
      </c>
      <c r="G604" s="198"/>
      <c r="H604" s="200" t="s">
        <v>1</v>
      </c>
      <c r="I604" s="202"/>
      <c r="J604" s="198"/>
      <c r="K604" s="198"/>
      <c r="L604" s="203"/>
      <c r="M604" s="204"/>
      <c r="N604" s="205"/>
      <c r="O604" s="205"/>
      <c r="P604" s="205"/>
      <c r="Q604" s="205"/>
      <c r="R604" s="205"/>
      <c r="S604" s="205"/>
      <c r="T604" s="206"/>
      <c r="AT604" s="207" t="s">
        <v>154</v>
      </c>
      <c r="AU604" s="207" t="s">
        <v>152</v>
      </c>
      <c r="AV604" s="13" t="s">
        <v>81</v>
      </c>
      <c r="AW604" s="13" t="s">
        <v>31</v>
      </c>
      <c r="AX604" s="13" t="s">
        <v>73</v>
      </c>
      <c r="AY604" s="207" t="s">
        <v>144</v>
      </c>
    </row>
    <row r="605" spans="1:65" s="14" customFormat="1" ht="11.25">
      <c r="B605" s="208"/>
      <c r="C605" s="209"/>
      <c r="D605" s="199" t="s">
        <v>154</v>
      </c>
      <c r="E605" s="210" t="s">
        <v>1</v>
      </c>
      <c r="F605" s="211" t="s">
        <v>81</v>
      </c>
      <c r="G605" s="209"/>
      <c r="H605" s="212">
        <v>1</v>
      </c>
      <c r="I605" s="213"/>
      <c r="J605" s="209"/>
      <c r="K605" s="209"/>
      <c r="L605" s="214"/>
      <c r="M605" s="215"/>
      <c r="N605" s="216"/>
      <c r="O605" s="216"/>
      <c r="P605" s="216"/>
      <c r="Q605" s="216"/>
      <c r="R605" s="216"/>
      <c r="S605" s="216"/>
      <c r="T605" s="217"/>
      <c r="AT605" s="218" t="s">
        <v>154</v>
      </c>
      <c r="AU605" s="218" t="s">
        <v>152</v>
      </c>
      <c r="AV605" s="14" t="s">
        <v>152</v>
      </c>
      <c r="AW605" s="14" t="s">
        <v>31</v>
      </c>
      <c r="AX605" s="14" t="s">
        <v>81</v>
      </c>
      <c r="AY605" s="218" t="s">
        <v>144</v>
      </c>
    </row>
    <row r="606" spans="1:65" s="2" customFormat="1" ht="24.2" customHeight="1">
      <c r="A606" s="34"/>
      <c r="B606" s="35"/>
      <c r="C606" s="183" t="s">
        <v>973</v>
      </c>
      <c r="D606" s="183" t="s">
        <v>147</v>
      </c>
      <c r="E606" s="184" t="s">
        <v>974</v>
      </c>
      <c r="F606" s="185" t="s">
        <v>975</v>
      </c>
      <c r="G606" s="186" t="s">
        <v>249</v>
      </c>
      <c r="H606" s="187">
        <v>1</v>
      </c>
      <c r="I606" s="188"/>
      <c r="J606" s="189">
        <f>ROUND(I606*H606,2)</f>
        <v>0</v>
      </c>
      <c r="K606" s="190"/>
      <c r="L606" s="39"/>
      <c r="M606" s="191" t="s">
        <v>1</v>
      </c>
      <c r="N606" s="192" t="s">
        <v>39</v>
      </c>
      <c r="O606" s="71"/>
      <c r="P606" s="193">
        <f>O606*H606</f>
        <v>0</v>
      </c>
      <c r="Q606" s="193">
        <v>1E-4</v>
      </c>
      <c r="R606" s="193">
        <f>Q606*H606</f>
        <v>1E-4</v>
      </c>
      <c r="S606" s="193">
        <v>7.0029999999999995E-2</v>
      </c>
      <c r="T606" s="194">
        <f>S606*H606</f>
        <v>7.0029999999999995E-2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95" t="s">
        <v>264</v>
      </c>
      <c r="AT606" s="195" t="s">
        <v>147</v>
      </c>
      <c r="AU606" s="195" t="s">
        <v>152</v>
      </c>
      <c r="AY606" s="17" t="s">
        <v>144</v>
      </c>
      <c r="BE606" s="196">
        <f>IF(N606="základní",J606,0)</f>
        <v>0</v>
      </c>
      <c r="BF606" s="196">
        <f>IF(N606="snížená",J606,0)</f>
        <v>0</v>
      </c>
      <c r="BG606" s="196">
        <f>IF(N606="zákl. přenesená",J606,0)</f>
        <v>0</v>
      </c>
      <c r="BH606" s="196">
        <f>IF(N606="sníž. přenesená",J606,0)</f>
        <v>0</v>
      </c>
      <c r="BI606" s="196">
        <f>IF(N606="nulová",J606,0)</f>
        <v>0</v>
      </c>
      <c r="BJ606" s="17" t="s">
        <v>152</v>
      </c>
      <c r="BK606" s="196">
        <f>ROUND(I606*H606,2)</f>
        <v>0</v>
      </c>
      <c r="BL606" s="17" t="s">
        <v>264</v>
      </c>
      <c r="BM606" s="195" t="s">
        <v>976</v>
      </c>
    </row>
    <row r="607" spans="1:65" s="13" customFormat="1" ht="11.25">
      <c r="B607" s="197"/>
      <c r="C607" s="198"/>
      <c r="D607" s="199" t="s">
        <v>154</v>
      </c>
      <c r="E607" s="200" t="s">
        <v>1</v>
      </c>
      <c r="F607" s="201" t="s">
        <v>870</v>
      </c>
      <c r="G607" s="198"/>
      <c r="H607" s="200" t="s">
        <v>1</v>
      </c>
      <c r="I607" s="202"/>
      <c r="J607" s="198"/>
      <c r="K607" s="198"/>
      <c r="L607" s="203"/>
      <c r="M607" s="204"/>
      <c r="N607" s="205"/>
      <c r="O607" s="205"/>
      <c r="P607" s="205"/>
      <c r="Q607" s="205"/>
      <c r="R607" s="205"/>
      <c r="S607" s="205"/>
      <c r="T607" s="206"/>
      <c r="AT607" s="207" t="s">
        <v>154</v>
      </c>
      <c r="AU607" s="207" t="s">
        <v>152</v>
      </c>
      <c r="AV607" s="13" t="s">
        <v>81</v>
      </c>
      <c r="AW607" s="13" t="s">
        <v>31</v>
      </c>
      <c r="AX607" s="13" t="s">
        <v>73</v>
      </c>
      <c r="AY607" s="207" t="s">
        <v>144</v>
      </c>
    </row>
    <row r="608" spans="1:65" s="14" customFormat="1" ht="11.25">
      <c r="B608" s="208"/>
      <c r="C608" s="209"/>
      <c r="D608" s="199" t="s">
        <v>154</v>
      </c>
      <c r="E608" s="210" t="s">
        <v>1</v>
      </c>
      <c r="F608" s="211" t="s">
        <v>81</v>
      </c>
      <c r="G608" s="209"/>
      <c r="H608" s="212">
        <v>1</v>
      </c>
      <c r="I608" s="213"/>
      <c r="J608" s="209"/>
      <c r="K608" s="209"/>
      <c r="L608" s="214"/>
      <c r="M608" s="215"/>
      <c r="N608" s="216"/>
      <c r="O608" s="216"/>
      <c r="P608" s="216"/>
      <c r="Q608" s="216"/>
      <c r="R608" s="216"/>
      <c r="S608" s="216"/>
      <c r="T608" s="217"/>
      <c r="AT608" s="218" t="s">
        <v>154</v>
      </c>
      <c r="AU608" s="218" t="s">
        <v>152</v>
      </c>
      <c r="AV608" s="14" t="s">
        <v>152</v>
      </c>
      <c r="AW608" s="14" t="s">
        <v>31</v>
      </c>
      <c r="AX608" s="14" t="s">
        <v>81</v>
      </c>
      <c r="AY608" s="218" t="s">
        <v>144</v>
      </c>
    </row>
    <row r="609" spans="1:65" s="2" customFormat="1" ht="24.2" customHeight="1">
      <c r="A609" s="34"/>
      <c r="B609" s="35"/>
      <c r="C609" s="183" t="s">
        <v>977</v>
      </c>
      <c r="D609" s="183" t="s">
        <v>147</v>
      </c>
      <c r="E609" s="184" t="s">
        <v>978</v>
      </c>
      <c r="F609" s="185" t="s">
        <v>979</v>
      </c>
      <c r="G609" s="186" t="s">
        <v>249</v>
      </c>
      <c r="H609" s="187">
        <v>3</v>
      </c>
      <c r="I609" s="188"/>
      <c r="J609" s="189">
        <f>ROUND(I609*H609,2)</f>
        <v>0</v>
      </c>
      <c r="K609" s="190"/>
      <c r="L609" s="39"/>
      <c r="M609" s="191" t="s">
        <v>1</v>
      </c>
      <c r="N609" s="192" t="s">
        <v>39</v>
      </c>
      <c r="O609" s="71"/>
      <c r="P609" s="193">
        <f>O609*H609</f>
        <v>0</v>
      </c>
      <c r="Q609" s="193">
        <v>0</v>
      </c>
      <c r="R609" s="193">
        <f>Q609*H609</f>
        <v>0</v>
      </c>
      <c r="S609" s="193">
        <v>0</v>
      </c>
      <c r="T609" s="194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195" t="s">
        <v>264</v>
      </c>
      <c r="AT609" s="195" t="s">
        <v>147</v>
      </c>
      <c r="AU609" s="195" t="s">
        <v>152</v>
      </c>
      <c r="AY609" s="17" t="s">
        <v>144</v>
      </c>
      <c r="BE609" s="196">
        <f>IF(N609="základní",J609,0)</f>
        <v>0</v>
      </c>
      <c r="BF609" s="196">
        <f>IF(N609="snížená",J609,0)</f>
        <v>0</v>
      </c>
      <c r="BG609" s="196">
        <f>IF(N609="zákl. přenesená",J609,0)</f>
        <v>0</v>
      </c>
      <c r="BH609" s="196">
        <f>IF(N609="sníž. přenesená",J609,0)</f>
        <v>0</v>
      </c>
      <c r="BI609" s="196">
        <f>IF(N609="nulová",J609,0)</f>
        <v>0</v>
      </c>
      <c r="BJ609" s="17" t="s">
        <v>152</v>
      </c>
      <c r="BK609" s="196">
        <f>ROUND(I609*H609,2)</f>
        <v>0</v>
      </c>
      <c r="BL609" s="17" t="s">
        <v>264</v>
      </c>
      <c r="BM609" s="195" t="s">
        <v>980</v>
      </c>
    </row>
    <row r="610" spans="1:65" s="13" customFormat="1" ht="11.25">
      <c r="B610" s="197"/>
      <c r="C610" s="198"/>
      <c r="D610" s="199" t="s">
        <v>154</v>
      </c>
      <c r="E610" s="200" t="s">
        <v>1</v>
      </c>
      <c r="F610" s="201" t="s">
        <v>293</v>
      </c>
      <c r="G610" s="198"/>
      <c r="H610" s="200" t="s">
        <v>1</v>
      </c>
      <c r="I610" s="202"/>
      <c r="J610" s="198"/>
      <c r="K610" s="198"/>
      <c r="L610" s="203"/>
      <c r="M610" s="204"/>
      <c r="N610" s="205"/>
      <c r="O610" s="205"/>
      <c r="P610" s="205"/>
      <c r="Q610" s="205"/>
      <c r="R610" s="205"/>
      <c r="S610" s="205"/>
      <c r="T610" s="206"/>
      <c r="AT610" s="207" t="s">
        <v>154</v>
      </c>
      <c r="AU610" s="207" t="s">
        <v>152</v>
      </c>
      <c r="AV610" s="13" t="s">
        <v>81</v>
      </c>
      <c r="AW610" s="13" t="s">
        <v>31</v>
      </c>
      <c r="AX610" s="13" t="s">
        <v>73</v>
      </c>
      <c r="AY610" s="207" t="s">
        <v>144</v>
      </c>
    </row>
    <row r="611" spans="1:65" s="14" customFormat="1" ht="11.25">
      <c r="B611" s="208"/>
      <c r="C611" s="209"/>
      <c r="D611" s="199" t="s">
        <v>154</v>
      </c>
      <c r="E611" s="210" t="s">
        <v>1</v>
      </c>
      <c r="F611" s="211" t="s">
        <v>81</v>
      </c>
      <c r="G611" s="209"/>
      <c r="H611" s="212">
        <v>1</v>
      </c>
      <c r="I611" s="213"/>
      <c r="J611" s="209"/>
      <c r="K611" s="209"/>
      <c r="L611" s="214"/>
      <c r="M611" s="215"/>
      <c r="N611" s="216"/>
      <c r="O611" s="216"/>
      <c r="P611" s="216"/>
      <c r="Q611" s="216"/>
      <c r="R611" s="216"/>
      <c r="S611" s="216"/>
      <c r="T611" s="217"/>
      <c r="AT611" s="218" t="s">
        <v>154</v>
      </c>
      <c r="AU611" s="218" t="s">
        <v>152</v>
      </c>
      <c r="AV611" s="14" t="s">
        <v>152</v>
      </c>
      <c r="AW611" s="14" t="s">
        <v>31</v>
      </c>
      <c r="AX611" s="14" t="s">
        <v>73</v>
      </c>
      <c r="AY611" s="218" t="s">
        <v>144</v>
      </c>
    </row>
    <row r="612" spans="1:65" s="13" customFormat="1" ht="11.25">
      <c r="B612" s="197"/>
      <c r="C612" s="198"/>
      <c r="D612" s="199" t="s">
        <v>154</v>
      </c>
      <c r="E612" s="200" t="s">
        <v>1</v>
      </c>
      <c r="F612" s="201" t="s">
        <v>981</v>
      </c>
      <c r="G612" s="198"/>
      <c r="H612" s="200" t="s">
        <v>1</v>
      </c>
      <c r="I612" s="202"/>
      <c r="J612" s="198"/>
      <c r="K612" s="198"/>
      <c r="L612" s="203"/>
      <c r="M612" s="204"/>
      <c r="N612" s="205"/>
      <c r="O612" s="205"/>
      <c r="P612" s="205"/>
      <c r="Q612" s="205"/>
      <c r="R612" s="205"/>
      <c r="S612" s="205"/>
      <c r="T612" s="206"/>
      <c r="AT612" s="207" t="s">
        <v>154</v>
      </c>
      <c r="AU612" s="207" t="s">
        <v>152</v>
      </c>
      <c r="AV612" s="13" t="s">
        <v>81</v>
      </c>
      <c r="AW612" s="13" t="s">
        <v>31</v>
      </c>
      <c r="AX612" s="13" t="s">
        <v>73</v>
      </c>
      <c r="AY612" s="207" t="s">
        <v>144</v>
      </c>
    </row>
    <row r="613" spans="1:65" s="14" customFormat="1" ht="11.25">
      <c r="B613" s="208"/>
      <c r="C613" s="209"/>
      <c r="D613" s="199" t="s">
        <v>154</v>
      </c>
      <c r="E613" s="210" t="s">
        <v>1</v>
      </c>
      <c r="F613" s="211" t="s">
        <v>535</v>
      </c>
      <c r="G613" s="209"/>
      <c r="H613" s="212">
        <v>2</v>
      </c>
      <c r="I613" s="213"/>
      <c r="J613" s="209"/>
      <c r="K613" s="209"/>
      <c r="L613" s="214"/>
      <c r="M613" s="215"/>
      <c r="N613" s="216"/>
      <c r="O613" s="216"/>
      <c r="P613" s="216"/>
      <c r="Q613" s="216"/>
      <c r="R613" s="216"/>
      <c r="S613" s="216"/>
      <c r="T613" s="217"/>
      <c r="AT613" s="218" t="s">
        <v>154</v>
      </c>
      <c r="AU613" s="218" t="s">
        <v>152</v>
      </c>
      <c r="AV613" s="14" t="s">
        <v>152</v>
      </c>
      <c r="AW613" s="14" t="s">
        <v>31</v>
      </c>
      <c r="AX613" s="14" t="s">
        <v>73</v>
      </c>
      <c r="AY613" s="218" t="s">
        <v>144</v>
      </c>
    </row>
    <row r="614" spans="1:65" s="15" customFormat="1" ht="11.25">
      <c r="B614" s="219"/>
      <c r="C614" s="220"/>
      <c r="D614" s="199" t="s">
        <v>154</v>
      </c>
      <c r="E614" s="221" t="s">
        <v>1</v>
      </c>
      <c r="F614" s="222" t="s">
        <v>159</v>
      </c>
      <c r="G614" s="220"/>
      <c r="H614" s="223">
        <v>3</v>
      </c>
      <c r="I614" s="224"/>
      <c r="J614" s="220"/>
      <c r="K614" s="220"/>
      <c r="L614" s="225"/>
      <c r="M614" s="226"/>
      <c r="N614" s="227"/>
      <c r="O614" s="227"/>
      <c r="P614" s="227"/>
      <c r="Q614" s="227"/>
      <c r="R614" s="227"/>
      <c r="S614" s="227"/>
      <c r="T614" s="228"/>
      <c r="AT614" s="229" t="s">
        <v>154</v>
      </c>
      <c r="AU614" s="229" t="s">
        <v>152</v>
      </c>
      <c r="AV614" s="15" t="s">
        <v>151</v>
      </c>
      <c r="AW614" s="15" t="s">
        <v>31</v>
      </c>
      <c r="AX614" s="15" t="s">
        <v>81</v>
      </c>
      <c r="AY614" s="229" t="s">
        <v>144</v>
      </c>
    </row>
    <row r="615" spans="1:65" s="2" customFormat="1" ht="24.2" customHeight="1">
      <c r="A615" s="34"/>
      <c r="B615" s="35"/>
      <c r="C615" s="230" t="s">
        <v>982</v>
      </c>
      <c r="D615" s="230" t="s">
        <v>166</v>
      </c>
      <c r="E615" s="231" t="s">
        <v>983</v>
      </c>
      <c r="F615" s="232" t="s">
        <v>984</v>
      </c>
      <c r="G615" s="233" t="s">
        <v>249</v>
      </c>
      <c r="H615" s="234">
        <v>1</v>
      </c>
      <c r="I615" s="235"/>
      <c r="J615" s="236">
        <f>ROUND(I615*H615,2)</f>
        <v>0</v>
      </c>
      <c r="K615" s="237"/>
      <c r="L615" s="238"/>
      <c r="M615" s="239" t="s">
        <v>1</v>
      </c>
      <c r="N615" s="240" t="s">
        <v>39</v>
      </c>
      <c r="O615" s="71"/>
      <c r="P615" s="193">
        <f>O615*H615</f>
        <v>0</v>
      </c>
      <c r="Q615" s="193">
        <v>3.8240000000000003E-2</v>
      </c>
      <c r="R615" s="193">
        <f>Q615*H615</f>
        <v>3.8240000000000003E-2</v>
      </c>
      <c r="S615" s="193">
        <v>0</v>
      </c>
      <c r="T615" s="194">
        <f>S615*H615</f>
        <v>0</v>
      </c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R615" s="195" t="s">
        <v>353</v>
      </c>
      <c r="AT615" s="195" t="s">
        <v>166</v>
      </c>
      <c r="AU615" s="195" t="s">
        <v>152</v>
      </c>
      <c r="AY615" s="17" t="s">
        <v>144</v>
      </c>
      <c r="BE615" s="196">
        <f>IF(N615="základní",J615,0)</f>
        <v>0</v>
      </c>
      <c r="BF615" s="196">
        <f>IF(N615="snížená",J615,0)</f>
        <v>0</v>
      </c>
      <c r="BG615" s="196">
        <f>IF(N615="zákl. přenesená",J615,0)</f>
        <v>0</v>
      </c>
      <c r="BH615" s="196">
        <f>IF(N615="sníž. přenesená",J615,0)</f>
        <v>0</v>
      </c>
      <c r="BI615" s="196">
        <f>IF(N615="nulová",J615,0)</f>
        <v>0</v>
      </c>
      <c r="BJ615" s="17" t="s">
        <v>152</v>
      </c>
      <c r="BK615" s="196">
        <f>ROUND(I615*H615,2)</f>
        <v>0</v>
      </c>
      <c r="BL615" s="17" t="s">
        <v>264</v>
      </c>
      <c r="BM615" s="195" t="s">
        <v>985</v>
      </c>
    </row>
    <row r="616" spans="1:65" s="13" customFormat="1" ht="11.25">
      <c r="B616" s="197"/>
      <c r="C616" s="198"/>
      <c r="D616" s="199" t="s">
        <v>154</v>
      </c>
      <c r="E616" s="200" t="s">
        <v>1</v>
      </c>
      <c r="F616" s="201" t="s">
        <v>293</v>
      </c>
      <c r="G616" s="198"/>
      <c r="H616" s="200" t="s">
        <v>1</v>
      </c>
      <c r="I616" s="202"/>
      <c r="J616" s="198"/>
      <c r="K616" s="198"/>
      <c r="L616" s="203"/>
      <c r="M616" s="204"/>
      <c r="N616" s="205"/>
      <c r="O616" s="205"/>
      <c r="P616" s="205"/>
      <c r="Q616" s="205"/>
      <c r="R616" s="205"/>
      <c r="S616" s="205"/>
      <c r="T616" s="206"/>
      <c r="AT616" s="207" t="s">
        <v>154</v>
      </c>
      <c r="AU616" s="207" t="s">
        <v>152</v>
      </c>
      <c r="AV616" s="13" t="s">
        <v>81</v>
      </c>
      <c r="AW616" s="13" t="s">
        <v>31</v>
      </c>
      <c r="AX616" s="13" t="s">
        <v>73</v>
      </c>
      <c r="AY616" s="207" t="s">
        <v>144</v>
      </c>
    </row>
    <row r="617" spans="1:65" s="14" customFormat="1" ht="11.25">
      <c r="B617" s="208"/>
      <c r="C617" s="209"/>
      <c r="D617" s="199" t="s">
        <v>154</v>
      </c>
      <c r="E617" s="210" t="s">
        <v>1</v>
      </c>
      <c r="F617" s="211" t="s">
        <v>81</v>
      </c>
      <c r="G617" s="209"/>
      <c r="H617" s="212">
        <v>1</v>
      </c>
      <c r="I617" s="213"/>
      <c r="J617" s="209"/>
      <c r="K617" s="209"/>
      <c r="L617" s="214"/>
      <c r="M617" s="215"/>
      <c r="N617" s="216"/>
      <c r="O617" s="216"/>
      <c r="P617" s="216"/>
      <c r="Q617" s="216"/>
      <c r="R617" s="216"/>
      <c r="S617" s="216"/>
      <c r="T617" s="217"/>
      <c r="AT617" s="218" t="s">
        <v>154</v>
      </c>
      <c r="AU617" s="218" t="s">
        <v>152</v>
      </c>
      <c r="AV617" s="14" t="s">
        <v>152</v>
      </c>
      <c r="AW617" s="14" t="s">
        <v>31</v>
      </c>
      <c r="AX617" s="14" t="s">
        <v>81</v>
      </c>
      <c r="AY617" s="218" t="s">
        <v>144</v>
      </c>
    </row>
    <row r="618" spans="1:65" s="2" customFormat="1" ht="24.2" customHeight="1">
      <c r="A618" s="34"/>
      <c r="B618" s="35"/>
      <c r="C618" s="230" t="s">
        <v>986</v>
      </c>
      <c r="D618" s="230" t="s">
        <v>166</v>
      </c>
      <c r="E618" s="231" t="s">
        <v>987</v>
      </c>
      <c r="F618" s="232" t="s">
        <v>988</v>
      </c>
      <c r="G618" s="233" t="s">
        <v>249</v>
      </c>
      <c r="H618" s="234">
        <v>1</v>
      </c>
      <c r="I618" s="235"/>
      <c r="J618" s="236">
        <f>ROUND(I618*H618,2)</f>
        <v>0</v>
      </c>
      <c r="K618" s="237"/>
      <c r="L618" s="238"/>
      <c r="M618" s="239" t="s">
        <v>1</v>
      </c>
      <c r="N618" s="240" t="s">
        <v>39</v>
      </c>
      <c r="O618" s="71"/>
      <c r="P618" s="193">
        <f>O618*H618</f>
        <v>0</v>
      </c>
      <c r="Q618" s="193">
        <v>2.8680000000000001E-2</v>
      </c>
      <c r="R618" s="193">
        <f>Q618*H618</f>
        <v>2.8680000000000001E-2</v>
      </c>
      <c r="S618" s="193">
        <v>0</v>
      </c>
      <c r="T618" s="194">
        <f>S618*H618</f>
        <v>0</v>
      </c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R618" s="195" t="s">
        <v>353</v>
      </c>
      <c r="AT618" s="195" t="s">
        <v>166</v>
      </c>
      <c r="AU618" s="195" t="s">
        <v>152</v>
      </c>
      <c r="AY618" s="17" t="s">
        <v>144</v>
      </c>
      <c r="BE618" s="196">
        <f>IF(N618="základní",J618,0)</f>
        <v>0</v>
      </c>
      <c r="BF618" s="196">
        <f>IF(N618="snížená",J618,0)</f>
        <v>0</v>
      </c>
      <c r="BG618" s="196">
        <f>IF(N618="zákl. přenesená",J618,0)</f>
        <v>0</v>
      </c>
      <c r="BH618" s="196">
        <f>IF(N618="sníž. přenesená",J618,0)</f>
        <v>0</v>
      </c>
      <c r="BI618" s="196">
        <f>IF(N618="nulová",J618,0)</f>
        <v>0</v>
      </c>
      <c r="BJ618" s="17" t="s">
        <v>152</v>
      </c>
      <c r="BK618" s="196">
        <f>ROUND(I618*H618,2)</f>
        <v>0</v>
      </c>
      <c r="BL618" s="17" t="s">
        <v>264</v>
      </c>
      <c r="BM618" s="195" t="s">
        <v>989</v>
      </c>
    </row>
    <row r="619" spans="1:65" s="13" customFormat="1" ht="11.25">
      <c r="B619" s="197"/>
      <c r="C619" s="198"/>
      <c r="D619" s="199" t="s">
        <v>154</v>
      </c>
      <c r="E619" s="200" t="s">
        <v>1</v>
      </c>
      <c r="F619" s="201" t="s">
        <v>990</v>
      </c>
      <c r="G619" s="198"/>
      <c r="H619" s="200" t="s">
        <v>1</v>
      </c>
      <c r="I619" s="202"/>
      <c r="J619" s="198"/>
      <c r="K619" s="198"/>
      <c r="L619" s="203"/>
      <c r="M619" s="204"/>
      <c r="N619" s="205"/>
      <c r="O619" s="205"/>
      <c r="P619" s="205"/>
      <c r="Q619" s="205"/>
      <c r="R619" s="205"/>
      <c r="S619" s="205"/>
      <c r="T619" s="206"/>
      <c r="AT619" s="207" t="s">
        <v>154</v>
      </c>
      <c r="AU619" s="207" t="s">
        <v>152</v>
      </c>
      <c r="AV619" s="13" t="s">
        <v>81</v>
      </c>
      <c r="AW619" s="13" t="s">
        <v>31</v>
      </c>
      <c r="AX619" s="13" t="s">
        <v>73</v>
      </c>
      <c r="AY619" s="207" t="s">
        <v>144</v>
      </c>
    </row>
    <row r="620" spans="1:65" s="14" customFormat="1" ht="11.25">
      <c r="B620" s="208"/>
      <c r="C620" s="209"/>
      <c r="D620" s="199" t="s">
        <v>154</v>
      </c>
      <c r="E620" s="210" t="s">
        <v>1</v>
      </c>
      <c r="F620" s="211" t="s">
        <v>81</v>
      </c>
      <c r="G620" s="209"/>
      <c r="H620" s="212">
        <v>1</v>
      </c>
      <c r="I620" s="213"/>
      <c r="J620" s="209"/>
      <c r="K620" s="209"/>
      <c r="L620" s="214"/>
      <c r="M620" s="215"/>
      <c r="N620" s="216"/>
      <c r="O620" s="216"/>
      <c r="P620" s="216"/>
      <c r="Q620" s="216"/>
      <c r="R620" s="216"/>
      <c r="S620" s="216"/>
      <c r="T620" s="217"/>
      <c r="AT620" s="218" t="s">
        <v>154</v>
      </c>
      <c r="AU620" s="218" t="s">
        <v>152</v>
      </c>
      <c r="AV620" s="14" t="s">
        <v>152</v>
      </c>
      <c r="AW620" s="14" t="s">
        <v>31</v>
      </c>
      <c r="AX620" s="14" t="s">
        <v>81</v>
      </c>
      <c r="AY620" s="218" t="s">
        <v>144</v>
      </c>
    </row>
    <row r="621" spans="1:65" s="2" customFormat="1" ht="24.2" customHeight="1">
      <c r="A621" s="34"/>
      <c r="B621" s="35"/>
      <c r="C621" s="230" t="s">
        <v>991</v>
      </c>
      <c r="D621" s="230" t="s">
        <v>166</v>
      </c>
      <c r="E621" s="231" t="s">
        <v>992</v>
      </c>
      <c r="F621" s="232" t="s">
        <v>993</v>
      </c>
      <c r="G621" s="233" t="s">
        <v>249</v>
      </c>
      <c r="H621" s="234">
        <v>1</v>
      </c>
      <c r="I621" s="235"/>
      <c r="J621" s="236">
        <f>ROUND(I621*H621,2)</f>
        <v>0</v>
      </c>
      <c r="K621" s="237"/>
      <c r="L621" s="238"/>
      <c r="M621" s="239" t="s">
        <v>1</v>
      </c>
      <c r="N621" s="240" t="s">
        <v>39</v>
      </c>
      <c r="O621" s="71"/>
      <c r="P621" s="193">
        <f>O621*H621</f>
        <v>0</v>
      </c>
      <c r="Q621" s="193">
        <v>5.2400000000000002E-2</v>
      </c>
      <c r="R621" s="193">
        <f>Q621*H621</f>
        <v>5.2400000000000002E-2</v>
      </c>
      <c r="S621" s="193">
        <v>0</v>
      </c>
      <c r="T621" s="194">
        <f>S621*H621</f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195" t="s">
        <v>353</v>
      </c>
      <c r="AT621" s="195" t="s">
        <v>166</v>
      </c>
      <c r="AU621" s="195" t="s">
        <v>152</v>
      </c>
      <c r="AY621" s="17" t="s">
        <v>144</v>
      </c>
      <c r="BE621" s="196">
        <f>IF(N621="základní",J621,0)</f>
        <v>0</v>
      </c>
      <c r="BF621" s="196">
        <f>IF(N621="snížená",J621,0)</f>
        <v>0</v>
      </c>
      <c r="BG621" s="196">
        <f>IF(N621="zákl. přenesená",J621,0)</f>
        <v>0</v>
      </c>
      <c r="BH621" s="196">
        <f>IF(N621="sníž. přenesená",J621,0)</f>
        <v>0</v>
      </c>
      <c r="BI621" s="196">
        <f>IF(N621="nulová",J621,0)</f>
        <v>0</v>
      </c>
      <c r="BJ621" s="17" t="s">
        <v>152</v>
      </c>
      <c r="BK621" s="196">
        <f>ROUND(I621*H621,2)</f>
        <v>0</v>
      </c>
      <c r="BL621" s="17" t="s">
        <v>264</v>
      </c>
      <c r="BM621" s="195" t="s">
        <v>994</v>
      </c>
    </row>
    <row r="622" spans="1:65" s="13" customFormat="1" ht="11.25">
      <c r="B622" s="197"/>
      <c r="C622" s="198"/>
      <c r="D622" s="199" t="s">
        <v>154</v>
      </c>
      <c r="E622" s="200" t="s">
        <v>1</v>
      </c>
      <c r="F622" s="201" t="s">
        <v>995</v>
      </c>
      <c r="G622" s="198"/>
      <c r="H622" s="200" t="s">
        <v>1</v>
      </c>
      <c r="I622" s="202"/>
      <c r="J622" s="198"/>
      <c r="K622" s="198"/>
      <c r="L622" s="203"/>
      <c r="M622" s="204"/>
      <c r="N622" s="205"/>
      <c r="O622" s="205"/>
      <c r="P622" s="205"/>
      <c r="Q622" s="205"/>
      <c r="R622" s="205"/>
      <c r="S622" s="205"/>
      <c r="T622" s="206"/>
      <c r="AT622" s="207" t="s">
        <v>154</v>
      </c>
      <c r="AU622" s="207" t="s">
        <v>152</v>
      </c>
      <c r="AV622" s="13" t="s">
        <v>81</v>
      </c>
      <c r="AW622" s="13" t="s">
        <v>31</v>
      </c>
      <c r="AX622" s="13" t="s">
        <v>73</v>
      </c>
      <c r="AY622" s="207" t="s">
        <v>144</v>
      </c>
    </row>
    <row r="623" spans="1:65" s="14" customFormat="1" ht="11.25">
      <c r="B623" s="208"/>
      <c r="C623" s="209"/>
      <c r="D623" s="199" t="s">
        <v>154</v>
      </c>
      <c r="E623" s="210" t="s">
        <v>1</v>
      </c>
      <c r="F623" s="211" t="s">
        <v>81</v>
      </c>
      <c r="G623" s="209"/>
      <c r="H623" s="212">
        <v>1</v>
      </c>
      <c r="I623" s="213"/>
      <c r="J623" s="209"/>
      <c r="K623" s="209"/>
      <c r="L623" s="214"/>
      <c r="M623" s="215"/>
      <c r="N623" s="216"/>
      <c r="O623" s="216"/>
      <c r="P623" s="216"/>
      <c r="Q623" s="216"/>
      <c r="R623" s="216"/>
      <c r="S623" s="216"/>
      <c r="T623" s="217"/>
      <c r="AT623" s="218" t="s">
        <v>154</v>
      </c>
      <c r="AU623" s="218" t="s">
        <v>152</v>
      </c>
      <c r="AV623" s="14" t="s">
        <v>152</v>
      </c>
      <c r="AW623" s="14" t="s">
        <v>31</v>
      </c>
      <c r="AX623" s="14" t="s">
        <v>81</v>
      </c>
      <c r="AY623" s="218" t="s">
        <v>144</v>
      </c>
    </row>
    <row r="624" spans="1:65" s="2" customFormat="1" ht="24.2" customHeight="1">
      <c r="A624" s="34"/>
      <c r="B624" s="35"/>
      <c r="C624" s="183" t="s">
        <v>996</v>
      </c>
      <c r="D624" s="183" t="s">
        <v>147</v>
      </c>
      <c r="E624" s="184" t="s">
        <v>997</v>
      </c>
      <c r="F624" s="185" t="s">
        <v>998</v>
      </c>
      <c r="G624" s="186" t="s">
        <v>249</v>
      </c>
      <c r="H624" s="187">
        <v>1</v>
      </c>
      <c r="I624" s="188"/>
      <c r="J624" s="189">
        <f>ROUND(I624*H624,2)</f>
        <v>0</v>
      </c>
      <c r="K624" s="190"/>
      <c r="L624" s="39"/>
      <c r="M624" s="191" t="s">
        <v>1</v>
      </c>
      <c r="N624" s="192" t="s">
        <v>39</v>
      </c>
      <c r="O624" s="71"/>
      <c r="P624" s="193">
        <f>O624*H624</f>
        <v>0</v>
      </c>
      <c r="Q624" s="193">
        <v>0</v>
      </c>
      <c r="R624" s="193">
        <f>Q624*H624</f>
        <v>0</v>
      </c>
      <c r="S624" s="193">
        <v>0</v>
      </c>
      <c r="T624" s="194">
        <f>S624*H624</f>
        <v>0</v>
      </c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R624" s="195" t="s">
        <v>264</v>
      </c>
      <c r="AT624" s="195" t="s">
        <v>147</v>
      </c>
      <c r="AU624" s="195" t="s">
        <v>152</v>
      </c>
      <c r="AY624" s="17" t="s">
        <v>144</v>
      </c>
      <c r="BE624" s="196">
        <f>IF(N624="základní",J624,0)</f>
        <v>0</v>
      </c>
      <c r="BF624" s="196">
        <f>IF(N624="snížená",J624,0)</f>
        <v>0</v>
      </c>
      <c r="BG624" s="196">
        <f>IF(N624="zákl. přenesená",J624,0)</f>
        <v>0</v>
      </c>
      <c r="BH624" s="196">
        <f>IF(N624="sníž. přenesená",J624,0)</f>
        <v>0</v>
      </c>
      <c r="BI624" s="196">
        <f>IF(N624="nulová",J624,0)</f>
        <v>0</v>
      </c>
      <c r="BJ624" s="17" t="s">
        <v>152</v>
      </c>
      <c r="BK624" s="196">
        <f>ROUND(I624*H624,2)</f>
        <v>0</v>
      </c>
      <c r="BL624" s="17" t="s">
        <v>264</v>
      </c>
      <c r="BM624" s="195" t="s">
        <v>999</v>
      </c>
    </row>
    <row r="625" spans="1:65" s="13" customFormat="1" ht="11.25">
      <c r="B625" s="197"/>
      <c r="C625" s="198"/>
      <c r="D625" s="199" t="s">
        <v>154</v>
      </c>
      <c r="E625" s="200" t="s">
        <v>1</v>
      </c>
      <c r="F625" s="201" t="s">
        <v>870</v>
      </c>
      <c r="G625" s="198"/>
      <c r="H625" s="200" t="s">
        <v>1</v>
      </c>
      <c r="I625" s="202"/>
      <c r="J625" s="198"/>
      <c r="K625" s="198"/>
      <c r="L625" s="203"/>
      <c r="M625" s="204"/>
      <c r="N625" s="205"/>
      <c r="O625" s="205"/>
      <c r="P625" s="205"/>
      <c r="Q625" s="205"/>
      <c r="R625" s="205"/>
      <c r="S625" s="205"/>
      <c r="T625" s="206"/>
      <c r="AT625" s="207" t="s">
        <v>154</v>
      </c>
      <c r="AU625" s="207" t="s">
        <v>152</v>
      </c>
      <c r="AV625" s="13" t="s">
        <v>81</v>
      </c>
      <c r="AW625" s="13" t="s">
        <v>31</v>
      </c>
      <c r="AX625" s="13" t="s">
        <v>73</v>
      </c>
      <c r="AY625" s="207" t="s">
        <v>144</v>
      </c>
    </row>
    <row r="626" spans="1:65" s="14" customFormat="1" ht="11.25">
      <c r="B626" s="208"/>
      <c r="C626" s="209"/>
      <c r="D626" s="199" t="s">
        <v>154</v>
      </c>
      <c r="E626" s="210" t="s">
        <v>1</v>
      </c>
      <c r="F626" s="211" t="s">
        <v>81</v>
      </c>
      <c r="G626" s="209"/>
      <c r="H626" s="212">
        <v>1</v>
      </c>
      <c r="I626" s="213"/>
      <c r="J626" s="209"/>
      <c r="K626" s="209"/>
      <c r="L626" s="214"/>
      <c r="M626" s="215"/>
      <c r="N626" s="216"/>
      <c r="O626" s="216"/>
      <c r="P626" s="216"/>
      <c r="Q626" s="216"/>
      <c r="R626" s="216"/>
      <c r="S626" s="216"/>
      <c r="T626" s="217"/>
      <c r="AT626" s="218" t="s">
        <v>154</v>
      </c>
      <c r="AU626" s="218" t="s">
        <v>152</v>
      </c>
      <c r="AV626" s="14" t="s">
        <v>152</v>
      </c>
      <c r="AW626" s="14" t="s">
        <v>31</v>
      </c>
      <c r="AX626" s="14" t="s">
        <v>81</v>
      </c>
      <c r="AY626" s="218" t="s">
        <v>144</v>
      </c>
    </row>
    <row r="627" spans="1:65" s="2" customFormat="1" ht="24.2" customHeight="1">
      <c r="A627" s="34"/>
      <c r="B627" s="35"/>
      <c r="C627" s="230" t="s">
        <v>1000</v>
      </c>
      <c r="D627" s="230" t="s">
        <v>166</v>
      </c>
      <c r="E627" s="231" t="s">
        <v>1001</v>
      </c>
      <c r="F627" s="232" t="s">
        <v>1002</v>
      </c>
      <c r="G627" s="233" t="s">
        <v>249</v>
      </c>
      <c r="H627" s="234">
        <v>1</v>
      </c>
      <c r="I627" s="235"/>
      <c r="J627" s="236">
        <f>ROUND(I627*H627,2)</f>
        <v>0</v>
      </c>
      <c r="K627" s="237"/>
      <c r="L627" s="238"/>
      <c r="M627" s="239" t="s">
        <v>1</v>
      </c>
      <c r="N627" s="240" t="s">
        <v>39</v>
      </c>
      <c r="O627" s="71"/>
      <c r="P627" s="193">
        <f>O627*H627</f>
        <v>0</v>
      </c>
      <c r="Q627" s="193">
        <v>4.24E-2</v>
      </c>
      <c r="R627" s="193">
        <f>Q627*H627</f>
        <v>4.24E-2</v>
      </c>
      <c r="S627" s="193">
        <v>0</v>
      </c>
      <c r="T627" s="194">
        <f>S627*H627</f>
        <v>0</v>
      </c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R627" s="195" t="s">
        <v>353</v>
      </c>
      <c r="AT627" s="195" t="s">
        <v>166</v>
      </c>
      <c r="AU627" s="195" t="s">
        <v>152</v>
      </c>
      <c r="AY627" s="17" t="s">
        <v>144</v>
      </c>
      <c r="BE627" s="196">
        <f>IF(N627="základní",J627,0)</f>
        <v>0</v>
      </c>
      <c r="BF627" s="196">
        <f>IF(N627="snížená",J627,0)</f>
        <v>0</v>
      </c>
      <c r="BG627" s="196">
        <f>IF(N627="zákl. přenesená",J627,0)</f>
        <v>0</v>
      </c>
      <c r="BH627" s="196">
        <f>IF(N627="sníž. přenesená",J627,0)</f>
        <v>0</v>
      </c>
      <c r="BI627" s="196">
        <f>IF(N627="nulová",J627,0)</f>
        <v>0</v>
      </c>
      <c r="BJ627" s="17" t="s">
        <v>152</v>
      </c>
      <c r="BK627" s="196">
        <f>ROUND(I627*H627,2)</f>
        <v>0</v>
      </c>
      <c r="BL627" s="17" t="s">
        <v>264</v>
      </c>
      <c r="BM627" s="195" t="s">
        <v>1003</v>
      </c>
    </row>
    <row r="628" spans="1:65" s="2" customFormat="1" ht="24.2" customHeight="1">
      <c r="A628" s="34"/>
      <c r="B628" s="35"/>
      <c r="C628" s="183" t="s">
        <v>1004</v>
      </c>
      <c r="D628" s="183" t="s">
        <v>147</v>
      </c>
      <c r="E628" s="184" t="s">
        <v>1005</v>
      </c>
      <c r="F628" s="185" t="s">
        <v>1006</v>
      </c>
      <c r="G628" s="186" t="s">
        <v>249</v>
      </c>
      <c r="H628" s="187">
        <v>1</v>
      </c>
      <c r="I628" s="188"/>
      <c r="J628" s="189">
        <f>ROUND(I628*H628,2)</f>
        <v>0</v>
      </c>
      <c r="K628" s="190"/>
      <c r="L628" s="39"/>
      <c r="M628" s="191" t="s">
        <v>1</v>
      </c>
      <c r="N628" s="192" t="s">
        <v>39</v>
      </c>
      <c r="O628" s="71"/>
      <c r="P628" s="193">
        <f>O628*H628</f>
        <v>0</v>
      </c>
      <c r="Q628" s="193">
        <v>0</v>
      </c>
      <c r="R628" s="193">
        <f>Q628*H628</f>
        <v>0</v>
      </c>
      <c r="S628" s="193">
        <v>0</v>
      </c>
      <c r="T628" s="194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195" t="s">
        <v>264</v>
      </c>
      <c r="AT628" s="195" t="s">
        <v>147</v>
      </c>
      <c r="AU628" s="195" t="s">
        <v>152</v>
      </c>
      <c r="AY628" s="17" t="s">
        <v>144</v>
      </c>
      <c r="BE628" s="196">
        <f>IF(N628="základní",J628,0)</f>
        <v>0</v>
      </c>
      <c r="BF628" s="196">
        <f>IF(N628="snížená",J628,0)</f>
        <v>0</v>
      </c>
      <c r="BG628" s="196">
        <f>IF(N628="zákl. přenesená",J628,0)</f>
        <v>0</v>
      </c>
      <c r="BH628" s="196">
        <f>IF(N628="sníž. přenesená",J628,0)</f>
        <v>0</v>
      </c>
      <c r="BI628" s="196">
        <f>IF(N628="nulová",J628,0)</f>
        <v>0</v>
      </c>
      <c r="BJ628" s="17" t="s">
        <v>152</v>
      </c>
      <c r="BK628" s="196">
        <f>ROUND(I628*H628,2)</f>
        <v>0</v>
      </c>
      <c r="BL628" s="17" t="s">
        <v>264</v>
      </c>
      <c r="BM628" s="195" t="s">
        <v>1007</v>
      </c>
    </row>
    <row r="629" spans="1:65" s="13" customFormat="1" ht="11.25">
      <c r="B629" s="197"/>
      <c r="C629" s="198"/>
      <c r="D629" s="199" t="s">
        <v>154</v>
      </c>
      <c r="E629" s="200" t="s">
        <v>1</v>
      </c>
      <c r="F629" s="201" t="s">
        <v>1008</v>
      </c>
      <c r="G629" s="198"/>
      <c r="H629" s="200" t="s">
        <v>1</v>
      </c>
      <c r="I629" s="202"/>
      <c r="J629" s="198"/>
      <c r="K629" s="198"/>
      <c r="L629" s="203"/>
      <c r="M629" s="204"/>
      <c r="N629" s="205"/>
      <c r="O629" s="205"/>
      <c r="P629" s="205"/>
      <c r="Q629" s="205"/>
      <c r="R629" s="205"/>
      <c r="S629" s="205"/>
      <c r="T629" s="206"/>
      <c r="AT629" s="207" t="s">
        <v>154</v>
      </c>
      <c r="AU629" s="207" t="s">
        <v>152</v>
      </c>
      <c r="AV629" s="13" t="s">
        <v>81</v>
      </c>
      <c r="AW629" s="13" t="s">
        <v>31</v>
      </c>
      <c r="AX629" s="13" t="s">
        <v>73</v>
      </c>
      <c r="AY629" s="207" t="s">
        <v>144</v>
      </c>
    </row>
    <row r="630" spans="1:65" s="14" customFormat="1" ht="11.25">
      <c r="B630" s="208"/>
      <c r="C630" s="209"/>
      <c r="D630" s="199" t="s">
        <v>154</v>
      </c>
      <c r="E630" s="210" t="s">
        <v>1</v>
      </c>
      <c r="F630" s="211" t="s">
        <v>81</v>
      </c>
      <c r="G630" s="209"/>
      <c r="H630" s="212">
        <v>1</v>
      </c>
      <c r="I630" s="213"/>
      <c r="J630" s="209"/>
      <c r="K630" s="209"/>
      <c r="L630" s="214"/>
      <c r="M630" s="215"/>
      <c r="N630" s="216"/>
      <c r="O630" s="216"/>
      <c r="P630" s="216"/>
      <c r="Q630" s="216"/>
      <c r="R630" s="216"/>
      <c r="S630" s="216"/>
      <c r="T630" s="217"/>
      <c r="AT630" s="218" t="s">
        <v>154</v>
      </c>
      <c r="AU630" s="218" t="s">
        <v>152</v>
      </c>
      <c r="AV630" s="14" t="s">
        <v>152</v>
      </c>
      <c r="AW630" s="14" t="s">
        <v>31</v>
      </c>
      <c r="AX630" s="14" t="s">
        <v>81</v>
      </c>
      <c r="AY630" s="218" t="s">
        <v>144</v>
      </c>
    </row>
    <row r="631" spans="1:65" s="2" customFormat="1" ht="24.2" customHeight="1">
      <c r="A631" s="34"/>
      <c r="B631" s="35"/>
      <c r="C631" s="230" t="s">
        <v>1009</v>
      </c>
      <c r="D631" s="230" t="s">
        <v>166</v>
      </c>
      <c r="E631" s="231" t="s">
        <v>1010</v>
      </c>
      <c r="F631" s="232" t="s">
        <v>1011</v>
      </c>
      <c r="G631" s="233" t="s">
        <v>249</v>
      </c>
      <c r="H631" s="234">
        <v>1</v>
      </c>
      <c r="I631" s="235"/>
      <c r="J631" s="236">
        <f>ROUND(I631*H631,2)</f>
        <v>0</v>
      </c>
      <c r="K631" s="237"/>
      <c r="L631" s="238"/>
      <c r="M631" s="239" t="s">
        <v>1</v>
      </c>
      <c r="N631" s="240" t="s">
        <v>39</v>
      </c>
      <c r="O631" s="71"/>
      <c r="P631" s="193">
        <f>O631*H631</f>
        <v>0</v>
      </c>
      <c r="Q631" s="193">
        <v>9.5999999999999992E-3</v>
      </c>
      <c r="R631" s="193">
        <f>Q631*H631</f>
        <v>9.5999999999999992E-3</v>
      </c>
      <c r="S631" s="193">
        <v>0</v>
      </c>
      <c r="T631" s="194">
        <f>S631*H631</f>
        <v>0</v>
      </c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R631" s="195" t="s">
        <v>353</v>
      </c>
      <c r="AT631" s="195" t="s">
        <v>166</v>
      </c>
      <c r="AU631" s="195" t="s">
        <v>152</v>
      </c>
      <c r="AY631" s="17" t="s">
        <v>144</v>
      </c>
      <c r="BE631" s="196">
        <f>IF(N631="základní",J631,0)</f>
        <v>0</v>
      </c>
      <c r="BF631" s="196">
        <f>IF(N631="snížená",J631,0)</f>
        <v>0</v>
      </c>
      <c r="BG631" s="196">
        <f>IF(N631="zákl. přenesená",J631,0)</f>
        <v>0</v>
      </c>
      <c r="BH631" s="196">
        <f>IF(N631="sníž. přenesená",J631,0)</f>
        <v>0</v>
      </c>
      <c r="BI631" s="196">
        <f>IF(N631="nulová",J631,0)</f>
        <v>0</v>
      </c>
      <c r="BJ631" s="17" t="s">
        <v>152</v>
      </c>
      <c r="BK631" s="196">
        <f>ROUND(I631*H631,2)</f>
        <v>0</v>
      </c>
      <c r="BL631" s="17" t="s">
        <v>264</v>
      </c>
      <c r="BM631" s="195" t="s">
        <v>1012</v>
      </c>
    </row>
    <row r="632" spans="1:65" s="2" customFormat="1" ht="16.5" customHeight="1">
      <c r="A632" s="34"/>
      <c r="B632" s="35"/>
      <c r="C632" s="230" t="s">
        <v>1013</v>
      </c>
      <c r="D632" s="230" t="s">
        <v>166</v>
      </c>
      <c r="E632" s="231" t="s">
        <v>1014</v>
      </c>
      <c r="F632" s="232" t="s">
        <v>1015</v>
      </c>
      <c r="G632" s="233" t="s">
        <v>249</v>
      </c>
      <c r="H632" s="234">
        <v>1</v>
      </c>
      <c r="I632" s="235"/>
      <c r="J632" s="236">
        <f>ROUND(I632*H632,2)</f>
        <v>0</v>
      </c>
      <c r="K632" s="237"/>
      <c r="L632" s="238"/>
      <c r="M632" s="239" t="s">
        <v>1</v>
      </c>
      <c r="N632" s="240" t="s">
        <v>39</v>
      </c>
      <c r="O632" s="71"/>
      <c r="P632" s="193">
        <f>O632*H632</f>
        <v>0</v>
      </c>
      <c r="Q632" s="193">
        <v>2.7999999999999998E-4</v>
      </c>
      <c r="R632" s="193">
        <f>Q632*H632</f>
        <v>2.7999999999999998E-4</v>
      </c>
      <c r="S632" s="193">
        <v>0</v>
      </c>
      <c r="T632" s="194">
        <f>S632*H632</f>
        <v>0</v>
      </c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R632" s="195" t="s">
        <v>353</v>
      </c>
      <c r="AT632" s="195" t="s">
        <v>166</v>
      </c>
      <c r="AU632" s="195" t="s">
        <v>152</v>
      </c>
      <c r="AY632" s="17" t="s">
        <v>144</v>
      </c>
      <c r="BE632" s="196">
        <f>IF(N632="základní",J632,0)</f>
        <v>0</v>
      </c>
      <c r="BF632" s="196">
        <f>IF(N632="snížená",J632,0)</f>
        <v>0</v>
      </c>
      <c r="BG632" s="196">
        <f>IF(N632="zákl. přenesená",J632,0)</f>
        <v>0</v>
      </c>
      <c r="BH632" s="196">
        <f>IF(N632="sníž. přenesená",J632,0)</f>
        <v>0</v>
      </c>
      <c r="BI632" s="196">
        <f>IF(N632="nulová",J632,0)</f>
        <v>0</v>
      </c>
      <c r="BJ632" s="17" t="s">
        <v>152</v>
      </c>
      <c r="BK632" s="196">
        <f>ROUND(I632*H632,2)</f>
        <v>0</v>
      </c>
      <c r="BL632" s="17" t="s">
        <v>264</v>
      </c>
      <c r="BM632" s="195" t="s">
        <v>1016</v>
      </c>
    </row>
    <row r="633" spans="1:65" s="2" customFormat="1" ht="16.5" customHeight="1">
      <c r="A633" s="34"/>
      <c r="B633" s="35"/>
      <c r="C633" s="183" t="s">
        <v>1017</v>
      </c>
      <c r="D633" s="183" t="s">
        <v>147</v>
      </c>
      <c r="E633" s="184" t="s">
        <v>1018</v>
      </c>
      <c r="F633" s="185" t="s">
        <v>1019</v>
      </c>
      <c r="G633" s="186" t="s">
        <v>249</v>
      </c>
      <c r="H633" s="187">
        <v>6</v>
      </c>
      <c r="I633" s="188"/>
      <c r="J633" s="189">
        <f>ROUND(I633*H633,2)</f>
        <v>0</v>
      </c>
      <c r="K633" s="190"/>
      <c r="L633" s="39"/>
      <c r="M633" s="191" t="s">
        <v>1</v>
      </c>
      <c r="N633" s="192" t="s">
        <v>39</v>
      </c>
      <c r="O633" s="71"/>
      <c r="P633" s="193">
        <f>O633*H633</f>
        <v>0</v>
      </c>
      <c r="Q633" s="193">
        <v>0</v>
      </c>
      <c r="R633" s="193">
        <f>Q633*H633</f>
        <v>0</v>
      </c>
      <c r="S633" s="193">
        <v>0</v>
      </c>
      <c r="T633" s="194">
        <f>S633*H633</f>
        <v>0</v>
      </c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R633" s="195" t="s">
        <v>264</v>
      </c>
      <c r="AT633" s="195" t="s">
        <v>147</v>
      </c>
      <c r="AU633" s="195" t="s">
        <v>152</v>
      </c>
      <c r="AY633" s="17" t="s">
        <v>144</v>
      </c>
      <c r="BE633" s="196">
        <f>IF(N633="základní",J633,0)</f>
        <v>0</v>
      </c>
      <c r="BF633" s="196">
        <f>IF(N633="snížená",J633,0)</f>
        <v>0</v>
      </c>
      <c r="BG633" s="196">
        <f>IF(N633="zákl. přenesená",J633,0)</f>
        <v>0</v>
      </c>
      <c r="BH633" s="196">
        <f>IF(N633="sníž. přenesená",J633,0)</f>
        <v>0</v>
      </c>
      <c r="BI633" s="196">
        <f>IF(N633="nulová",J633,0)</f>
        <v>0</v>
      </c>
      <c r="BJ633" s="17" t="s">
        <v>152</v>
      </c>
      <c r="BK633" s="196">
        <f>ROUND(I633*H633,2)</f>
        <v>0</v>
      </c>
      <c r="BL633" s="17" t="s">
        <v>264</v>
      </c>
      <c r="BM633" s="195" t="s">
        <v>1020</v>
      </c>
    </row>
    <row r="634" spans="1:65" s="2" customFormat="1" ht="16.5" customHeight="1">
      <c r="A634" s="34"/>
      <c r="B634" s="35"/>
      <c r="C634" s="183" t="s">
        <v>1021</v>
      </c>
      <c r="D634" s="183" t="s">
        <v>147</v>
      </c>
      <c r="E634" s="184" t="s">
        <v>1022</v>
      </c>
      <c r="F634" s="185" t="s">
        <v>1023</v>
      </c>
      <c r="G634" s="186" t="s">
        <v>150</v>
      </c>
      <c r="H634" s="187">
        <v>3.9220000000000002</v>
      </c>
      <c r="I634" s="188"/>
      <c r="J634" s="189">
        <f>ROUND(I634*H634,2)</f>
        <v>0</v>
      </c>
      <c r="K634" s="190"/>
      <c r="L634" s="39"/>
      <c r="M634" s="191" t="s">
        <v>1</v>
      </c>
      <c r="N634" s="192" t="s">
        <v>39</v>
      </c>
      <c r="O634" s="71"/>
      <c r="P634" s="193">
        <f>O634*H634</f>
        <v>0</v>
      </c>
      <c r="Q634" s="193">
        <v>0</v>
      </c>
      <c r="R634" s="193">
        <f>Q634*H634</f>
        <v>0</v>
      </c>
      <c r="S634" s="193">
        <v>0</v>
      </c>
      <c r="T634" s="194">
        <f>S634*H634</f>
        <v>0</v>
      </c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R634" s="195" t="s">
        <v>264</v>
      </c>
      <c r="AT634" s="195" t="s">
        <v>147</v>
      </c>
      <c r="AU634" s="195" t="s">
        <v>152</v>
      </c>
      <c r="AY634" s="17" t="s">
        <v>144</v>
      </c>
      <c r="BE634" s="196">
        <f>IF(N634="základní",J634,0)</f>
        <v>0</v>
      </c>
      <c r="BF634" s="196">
        <f>IF(N634="snížená",J634,0)</f>
        <v>0</v>
      </c>
      <c r="BG634" s="196">
        <f>IF(N634="zákl. přenesená",J634,0)</f>
        <v>0</v>
      </c>
      <c r="BH634" s="196">
        <f>IF(N634="sníž. přenesená",J634,0)</f>
        <v>0</v>
      </c>
      <c r="BI634" s="196">
        <f>IF(N634="nulová",J634,0)</f>
        <v>0</v>
      </c>
      <c r="BJ634" s="17" t="s">
        <v>152</v>
      </c>
      <c r="BK634" s="196">
        <f>ROUND(I634*H634,2)</f>
        <v>0</v>
      </c>
      <c r="BL634" s="17" t="s">
        <v>264</v>
      </c>
      <c r="BM634" s="195" t="s">
        <v>1024</v>
      </c>
    </row>
    <row r="635" spans="1:65" s="13" customFormat="1" ht="11.25">
      <c r="B635" s="197"/>
      <c r="C635" s="198"/>
      <c r="D635" s="199" t="s">
        <v>154</v>
      </c>
      <c r="E635" s="200" t="s">
        <v>1</v>
      </c>
      <c r="F635" s="201" t="s">
        <v>183</v>
      </c>
      <c r="G635" s="198"/>
      <c r="H635" s="200" t="s">
        <v>1</v>
      </c>
      <c r="I635" s="202"/>
      <c r="J635" s="198"/>
      <c r="K635" s="198"/>
      <c r="L635" s="203"/>
      <c r="M635" s="204"/>
      <c r="N635" s="205"/>
      <c r="O635" s="205"/>
      <c r="P635" s="205"/>
      <c r="Q635" s="205"/>
      <c r="R635" s="205"/>
      <c r="S635" s="205"/>
      <c r="T635" s="206"/>
      <c r="AT635" s="207" t="s">
        <v>154</v>
      </c>
      <c r="AU635" s="207" t="s">
        <v>152</v>
      </c>
      <c r="AV635" s="13" t="s">
        <v>81</v>
      </c>
      <c r="AW635" s="13" t="s">
        <v>31</v>
      </c>
      <c r="AX635" s="13" t="s">
        <v>73</v>
      </c>
      <c r="AY635" s="207" t="s">
        <v>144</v>
      </c>
    </row>
    <row r="636" spans="1:65" s="14" customFormat="1" ht="11.25">
      <c r="B636" s="208"/>
      <c r="C636" s="209"/>
      <c r="D636" s="199" t="s">
        <v>154</v>
      </c>
      <c r="E636" s="210" t="s">
        <v>1</v>
      </c>
      <c r="F636" s="211" t="s">
        <v>1025</v>
      </c>
      <c r="G636" s="209"/>
      <c r="H636" s="212">
        <v>0.9900000000000001</v>
      </c>
      <c r="I636" s="213"/>
      <c r="J636" s="209"/>
      <c r="K636" s="209"/>
      <c r="L636" s="214"/>
      <c r="M636" s="215"/>
      <c r="N636" s="216"/>
      <c r="O636" s="216"/>
      <c r="P636" s="216"/>
      <c r="Q636" s="216"/>
      <c r="R636" s="216"/>
      <c r="S636" s="216"/>
      <c r="T636" s="217"/>
      <c r="AT636" s="218" t="s">
        <v>154</v>
      </c>
      <c r="AU636" s="218" t="s">
        <v>152</v>
      </c>
      <c r="AV636" s="14" t="s">
        <v>152</v>
      </c>
      <c r="AW636" s="14" t="s">
        <v>31</v>
      </c>
      <c r="AX636" s="14" t="s">
        <v>73</v>
      </c>
      <c r="AY636" s="218" t="s">
        <v>144</v>
      </c>
    </row>
    <row r="637" spans="1:65" s="14" customFormat="1" ht="11.25">
      <c r="B637" s="208"/>
      <c r="C637" s="209"/>
      <c r="D637" s="199" t="s">
        <v>154</v>
      </c>
      <c r="E637" s="210" t="s">
        <v>1</v>
      </c>
      <c r="F637" s="211" t="s">
        <v>1026</v>
      </c>
      <c r="G637" s="209"/>
      <c r="H637" s="212">
        <v>0.6</v>
      </c>
      <c r="I637" s="213"/>
      <c r="J637" s="209"/>
      <c r="K637" s="209"/>
      <c r="L637" s="214"/>
      <c r="M637" s="215"/>
      <c r="N637" s="216"/>
      <c r="O637" s="216"/>
      <c r="P637" s="216"/>
      <c r="Q637" s="216"/>
      <c r="R637" s="216"/>
      <c r="S637" s="216"/>
      <c r="T637" s="217"/>
      <c r="AT637" s="218" t="s">
        <v>154</v>
      </c>
      <c r="AU637" s="218" t="s">
        <v>152</v>
      </c>
      <c r="AV637" s="14" t="s">
        <v>152</v>
      </c>
      <c r="AW637" s="14" t="s">
        <v>31</v>
      </c>
      <c r="AX637" s="14" t="s">
        <v>73</v>
      </c>
      <c r="AY637" s="218" t="s">
        <v>144</v>
      </c>
    </row>
    <row r="638" spans="1:65" s="13" customFormat="1" ht="11.25">
      <c r="B638" s="197"/>
      <c r="C638" s="198"/>
      <c r="D638" s="199" t="s">
        <v>154</v>
      </c>
      <c r="E638" s="200" t="s">
        <v>1</v>
      </c>
      <c r="F638" s="201" t="s">
        <v>187</v>
      </c>
      <c r="G638" s="198"/>
      <c r="H638" s="200" t="s">
        <v>1</v>
      </c>
      <c r="I638" s="202"/>
      <c r="J638" s="198"/>
      <c r="K638" s="198"/>
      <c r="L638" s="203"/>
      <c r="M638" s="204"/>
      <c r="N638" s="205"/>
      <c r="O638" s="205"/>
      <c r="P638" s="205"/>
      <c r="Q638" s="205"/>
      <c r="R638" s="205"/>
      <c r="S638" s="205"/>
      <c r="T638" s="206"/>
      <c r="AT638" s="207" t="s">
        <v>154</v>
      </c>
      <c r="AU638" s="207" t="s">
        <v>152</v>
      </c>
      <c r="AV638" s="13" t="s">
        <v>81</v>
      </c>
      <c r="AW638" s="13" t="s">
        <v>31</v>
      </c>
      <c r="AX638" s="13" t="s">
        <v>73</v>
      </c>
      <c r="AY638" s="207" t="s">
        <v>144</v>
      </c>
    </row>
    <row r="639" spans="1:65" s="14" customFormat="1" ht="11.25">
      <c r="B639" s="208"/>
      <c r="C639" s="209"/>
      <c r="D639" s="199" t="s">
        <v>154</v>
      </c>
      <c r="E639" s="210" t="s">
        <v>1</v>
      </c>
      <c r="F639" s="211" t="s">
        <v>1027</v>
      </c>
      <c r="G639" s="209"/>
      <c r="H639" s="212">
        <v>0.8</v>
      </c>
      <c r="I639" s="213"/>
      <c r="J639" s="209"/>
      <c r="K639" s="209"/>
      <c r="L639" s="214"/>
      <c r="M639" s="215"/>
      <c r="N639" s="216"/>
      <c r="O639" s="216"/>
      <c r="P639" s="216"/>
      <c r="Q639" s="216"/>
      <c r="R639" s="216"/>
      <c r="S639" s="216"/>
      <c r="T639" s="217"/>
      <c r="AT639" s="218" t="s">
        <v>154</v>
      </c>
      <c r="AU639" s="218" t="s">
        <v>152</v>
      </c>
      <c r="AV639" s="14" t="s">
        <v>152</v>
      </c>
      <c r="AW639" s="14" t="s">
        <v>31</v>
      </c>
      <c r="AX639" s="14" t="s">
        <v>73</v>
      </c>
      <c r="AY639" s="218" t="s">
        <v>144</v>
      </c>
    </row>
    <row r="640" spans="1:65" s="14" customFormat="1" ht="11.25">
      <c r="B640" s="208"/>
      <c r="C640" s="209"/>
      <c r="D640" s="199" t="s">
        <v>154</v>
      </c>
      <c r="E640" s="210" t="s">
        <v>1</v>
      </c>
      <c r="F640" s="211" t="s">
        <v>1027</v>
      </c>
      <c r="G640" s="209"/>
      <c r="H640" s="212">
        <v>0.8</v>
      </c>
      <c r="I640" s="213"/>
      <c r="J640" s="209"/>
      <c r="K640" s="209"/>
      <c r="L640" s="214"/>
      <c r="M640" s="215"/>
      <c r="N640" s="216"/>
      <c r="O640" s="216"/>
      <c r="P640" s="216"/>
      <c r="Q640" s="216"/>
      <c r="R640" s="216"/>
      <c r="S640" s="216"/>
      <c r="T640" s="217"/>
      <c r="AT640" s="218" t="s">
        <v>154</v>
      </c>
      <c r="AU640" s="218" t="s">
        <v>152</v>
      </c>
      <c r="AV640" s="14" t="s">
        <v>152</v>
      </c>
      <c r="AW640" s="14" t="s">
        <v>31</v>
      </c>
      <c r="AX640" s="14" t="s">
        <v>73</v>
      </c>
      <c r="AY640" s="218" t="s">
        <v>144</v>
      </c>
    </row>
    <row r="641" spans="1:65" s="13" customFormat="1" ht="11.25">
      <c r="B641" s="197"/>
      <c r="C641" s="198"/>
      <c r="D641" s="199" t="s">
        <v>154</v>
      </c>
      <c r="E641" s="200" t="s">
        <v>1</v>
      </c>
      <c r="F641" s="201" t="s">
        <v>185</v>
      </c>
      <c r="G641" s="198"/>
      <c r="H641" s="200" t="s">
        <v>1</v>
      </c>
      <c r="I641" s="202"/>
      <c r="J641" s="198"/>
      <c r="K641" s="198"/>
      <c r="L641" s="203"/>
      <c r="M641" s="204"/>
      <c r="N641" s="205"/>
      <c r="O641" s="205"/>
      <c r="P641" s="205"/>
      <c r="Q641" s="205"/>
      <c r="R641" s="205"/>
      <c r="S641" s="205"/>
      <c r="T641" s="206"/>
      <c r="AT641" s="207" t="s">
        <v>154</v>
      </c>
      <c r="AU641" s="207" t="s">
        <v>152</v>
      </c>
      <c r="AV641" s="13" t="s">
        <v>81</v>
      </c>
      <c r="AW641" s="13" t="s">
        <v>31</v>
      </c>
      <c r="AX641" s="13" t="s">
        <v>73</v>
      </c>
      <c r="AY641" s="207" t="s">
        <v>144</v>
      </c>
    </row>
    <row r="642" spans="1:65" s="14" customFormat="1" ht="11.25">
      <c r="B642" s="208"/>
      <c r="C642" s="209"/>
      <c r="D642" s="199" t="s">
        <v>154</v>
      </c>
      <c r="E642" s="210" t="s">
        <v>1</v>
      </c>
      <c r="F642" s="211" t="s">
        <v>1028</v>
      </c>
      <c r="G642" s="209"/>
      <c r="H642" s="212">
        <v>0.73199999999999998</v>
      </c>
      <c r="I642" s="213"/>
      <c r="J642" s="209"/>
      <c r="K642" s="209"/>
      <c r="L642" s="214"/>
      <c r="M642" s="215"/>
      <c r="N642" s="216"/>
      <c r="O642" s="216"/>
      <c r="P642" s="216"/>
      <c r="Q642" s="216"/>
      <c r="R642" s="216"/>
      <c r="S642" s="216"/>
      <c r="T642" s="217"/>
      <c r="AT642" s="218" t="s">
        <v>154</v>
      </c>
      <c r="AU642" s="218" t="s">
        <v>152</v>
      </c>
      <c r="AV642" s="14" t="s">
        <v>152</v>
      </c>
      <c r="AW642" s="14" t="s">
        <v>31</v>
      </c>
      <c r="AX642" s="14" t="s">
        <v>73</v>
      </c>
      <c r="AY642" s="218" t="s">
        <v>144</v>
      </c>
    </row>
    <row r="643" spans="1:65" s="15" customFormat="1" ht="11.25">
      <c r="B643" s="219"/>
      <c r="C643" s="220"/>
      <c r="D643" s="199" t="s">
        <v>154</v>
      </c>
      <c r="E643" s="221" t="s">
        <v>1</v>
      </c>
      <c r="F643" s="222" t="s">
        <v>159</v>
      </c>
      <c r="G643" s="220"/>
      <c r="H643" s="223">
        <v>3.9220000000000006</v>
      </c>
      <c r="I643" s="224"/>
      <c r="J643" s="220"/>
      <c r="K643" s="220"/>
      <c r="L643" s="225"/>
      <c r="M643" s="226"/>
      <c r="N643" s="227"/>
      <c r="O643" s="227"/>
      <c r="P643" s="227"/>
      <c r="Q643" s="227"/>
      <c r="R643" s="227"/>
      <c r="S643" s="227"/>
      <c r="T643" s="228"/>
      <c r="AT643" s="229" t="s">
        <v>154</v>
      </c>
      <c r="AU643" s="229" t="s">
        <v>152</v>
      </c>
      <c r="AV643" s="15" t="s">
        <v>151</v>
      </c>
      <c r="AW643" s="15" t="s">
        <v>31</v>
      </c>
      <c r="AX643" s="15" t="s">
        <v>81</v>
      </c>
      <c r="AY643" s="229" t="s">
        <v>144</v>
      </c>
    </row>
    <row r="644" spans="1:65" s="2" customFormat="1" ht="16.5" customHeight="1">
      <c r="A644" s="34"/>
      <c r="B644" s="35"/>
      <c r="C644" s="183" t="s">
        <v>1029</v>
      </c>
      <c r="D644" s="183" t="s">
        <v>147</v>
      </c>
      <c r="E644" s="184" t="s">
        <v>1030</v>
      </c>
      <c r="F644" s="185" t="s">
        <v>1031</v>
      </c>
      <c r="G644" s="186" t="s">
        <v>150</v>
      </c>
      <c r="H644" s="187">
        <v>6.0819999999999999</v>
      </c>
      <c r="I644" s="188"/>
      <c r="J644" s="189">
        <f>ROUND(I644*H644,2)</f>
        <v>0</v>
      </c>
      <c r="K644" s="190"/>
      <c r="L644" s="39"/>
      <c r="M644" s="191" t="s">
        <v>1</v>
      </c>
      <c r="N644" s="192" t="s">
        <v>39</v>
      </c>
      <c r="O644" s="71"/>
      <c r="P644" s="193">
        <f>O644*H644</f>
        <v>0</v>
      </c>
      <c r="Q644" s="193">
        <v>0</v>
      </c>
      <c r="R644" s="193">
        <f>Q644*H644</f>
        <v>0</v>
      </c>
      <c r="S644" s="193">
        <v>0</v>
      </c>
      <c r="T644" s="194">
        <f>S644*H644</f>
        <v>0</v>
      </c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R644" s="195" t="s">
        <v>264</v>
      </c>
      <c r="AT644" s="195" t="s">
        <v>147</v>
      </c>
      <c r="AU644" s="195" t="s">
        <v>152</v>
      </c>
      <c r="AY644" s="17" t="s">
        <v>144</v>
      </c>
      <c r="BE644" s="196">
        <f>IF(N644="základní",J644,0)</f>
        <v>0</v>
      </c>
      <c r="BF644" s="196">
        <f>IF(N644="snížená",J644,0)</f>
        <v>0</v>
      </c>
      <c r="BG644" s="196">
        <f>IF(N644="zákl. přenesená",J644,0)</f>
        <v>0</v>
      </c>
      <c r="BH644" s="196">
        <f>IF(N644="sníž. přenesená",J644,0)</f>
        <v>0</v>
      </c>
      <c r="BI644" s="196">
        <f>IF(N644="nulová",J644,0)</f>
        <v>0</v>
      </c>
      <c r="BJ644" s="17" t="s">
        <v>152</v>
      </c>
      <c r="BK644" s="196">
        <f>ROUND(I644*H644,2)</f>
        <v>0</v>
      </c>
      <c r="BL644" s="17" t="s">
        <v>264</v>
      </c>
      <c r="BM644" s="195" t="s">
        <v>1032</v>
      </c>
    </row>
    <row r="645" spans="1:65" s="2" customFormat="1" ht="24.2" customHeight="1">
      <c r="A645" s="34"/>
      <c r="B645" s="35"/>
      <c r="C645" s="183" t="s">
        <v>1033</v>
      </c>
      <c r="D645" s="183" t="s">
        <v>147</v>
      </c>
      <c r="E645" s="184" t="s">
        <v>1034</v>
      </c>
      <c r="F645" s="185" t="s">
        <v>1035</v>
      </c>
      <c r="G645" s="186" t="s">
        <v>249</v>
      </c>
      <c r="H645" s="187">
        <v>1</v>
      </c>
      <c r="I645" s="188"/>
      <c r="J645" s="189">
        <f>ROUND(I645*H645,2)</f>
        <v>0</v>
      </c>
      <c r="K645" s="190"/>
      <c r="L645" s="39"/>
      <c r="M645" s="191" t="s">
        <v>1</v>
      </c>
      <c r="N645" s="192" t="s">
        <v>39</v>
      </c>
      <c r="O645" s="71"/>
      <c r="P645" s="193">
        <f>O645*H645</f>
        <v>0</v>
      </c>
      <c r="Q645" s="193">
        <v>0</v>
      </c>
      <c r="R645" s="193">
        <f>Q645*H645</f>
        <v>0</v>
      </c>
      <c r="S645" s="193">
        <v>0</v>
      </c>
      <c r="T645" s="194">
        <f>S645*H645</f>
        <v>0</v>
      </c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R645" s="195" t="s">
        <v>264</v>
      </c>
      <c r="AT645" s="195" t="s">
        <v>147</v>
      </c>
      <c r="AU645" s="195" t="s">
        <v>152</v>
      </c>
      <c r="AY645" s="17" t="s">
        <v>144</v>
      </c>
      <c r="BE645" s="196">
        <f>IF(N645="základní",J645,0)</f>
        <v>0</v>
      </c>
      <c r="BF645" s="196">
        <f>IF(N645="snížená",J645,0)</f>
        <v>0</v>
      </c>
      <c r="BG645" s="196">
        <f>IF(N645="zákl. přenesená",J645,0)</f>
        <v>0</v>
      </c>
      <c r="BH645" s="196">
        <f>IF(N645="sníž. přenesená",J645,0)</f>
        <v>0</v>
      </c>
      <c r="BI645" s="196">
        <f>IF(N645="nulová",J645,0)</f>
        <v>0</v>
      </c>
      <c r="BJ645" s="17" t="s">
        <v>152</v>
      </c>
      <c r="BK645" s="196">
        <f>ROUND(I645*H645,2)</f>
        <v>0</v>
      </c>
      <c r="BL645" s="17" t="s">
        <v>264</v>
      </c>
      <c r="BM645" s="195" t="s">
        <v>1036</v>
      </c>
    </row>
    <row r="646" spans="1:65" s="2" customFormat="1" ht="21.75" customHeight="1">
      <c r="A646" s="34"/>
      <c r="B646" s="35"/>
      <c r="C646" s="230" t="s">
        <v>1037</v>
      </c>
      <c r="D646" s="230" t="s">
        <v>166</v>
      </c>
      <c r="E646" s="231" t="s">
        <v>1038</v>
      </c>
      <c r="F646" s="232" t="s">
        <v>1039</v>
      </c>
      <c r="G646" s="233" t="s">
        <v>249</v>
      </c>
      <c r="H646" s="234">
        <v>1</v>
      </c>
      <c r="I646" s="235"/>
      <c r="J646" s="236">
        <f>ROUND(I646*H646,2)</f>
        <v>0</v>
      </c>
      <c r="K646" s="237"/>
      <c r="L646" s="238"/>
      <c r="M646" s="239" t="s">
        <v>1</v>
      </c>
      <c r="N646" s="240" t="s">
        <v>39</v>
      </c>
      <c r="O646" s="71"/>
      <c r="P646" s="193">
        <f>O646*H646</f>
        <v>0</v>
      </c>
      <c r="Q646" s="193">
        <v>2.8E-3</v>
      </c>
      <c r="R646" s="193">
        <f>Q646*H646</f>
        <v>2.8E-3</v>
      </c>
      <c r="S646" s="193">
        <v>0</v>
      </c>
      <c r="T646" s="194">
        <f>S646*H646</f>
        <v>0</v>
      </c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R646" s="195" t="s">
        <v>353</v>
      </c>
      <c r="AT646" s="195" t="s">
        <v>166</v>
      </c>
      <c r="AU646" s="195" t="s">
        <v>152</v>
      </c>
      <c r="AY646" s="17" t="s">
        <v>144</v>
      </c>
      <c r="BE646" s="196">
        <f>IF(N646="základní",J646,0)</f>
        <v>0</v>
      </c>
      <c r="BF646" s="196">
        <f>IF(N646="snížená",J646,0)</f>
        <v>0</v>
      </c>
      <c r="BG646" s="196">
        <f>IF(N646="zákl. přenesená",J646,0)</f>
        <v>0</v>
      </c>
      <c r="BH646" s="196">
        <f>IF(N646="sníž. přenesená",J646,0)</f>
        <v>0</v>
      </c>
      <c r="BI646" s="196">
        <f>IF(N646="nulová",J646,0)</f>
        <v>0</v>
      </c>
      <c r="BJ646" s="17" t="s">
        <v>152</v>
      </c>
      <c r="BK646" s="196">
        <f>ROUND(I646*H646,2)</f>
        <v>0</v>
      </c>
      <c r="BL646" s="17" t="s">
        <v>264</v>
      </c>
      <c r="BM646" s="195" t="s">
        <v>1040</v>
      </c>
    </row>
    <row r="647" spans="1:65" s="2" customFormat="1" ht="24.2" customHeight="1">
      <c r="A647" s="34"/>
      <c r="B647" s="35"/>
      <c r="C647" s="183" t="s">
        <v>1041</v>
      </c>
      <c r="D647" s="183" t="s">
        <v>147</v>
      </c>
      <c r="E647" s="184" t="s">
        <v>1042</v>
      </c>
      <c r="F647" s="185" t="s">
        <v>1043</v>
      </c>
      <c r="G647" s="186" t="s">
        <v>162</v>
      </c>
      <c r="H647" s="187">
        <v>0.17599999999999999</v>
      </c>
      <c r="I647" s="188"/>
      <c r="J647" s="189">
        <f>ROUND(I647*H647,2)</f>
        <v>0</v>
      </c>
      <c r="K647" s="190"/>
      <c r="L647" s="39"/>
      <c r="M647" s="191" t="s">
        <v>1</v>
      </c>
      <c r="N647" s="192" t="s">
        <v>39</v>
      </c>
      <c r="O647" s="71"/>
      <c r="P647" s="193">
        <f>O647*H647</f>
        <v>0</v>
      </c>
      <c r="Q647" s="193">
        <v>0</v>
      </c>
      <c r="R647" s="193">
        <f>Q647*H647</f>
        <v>0</v>
      </c>
      <c r="S647" s="193">
        <v>0</v>
      </c>
      <c r="T647" s="194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95" t="s">
        <v>264</v>
      </c>
      <c r="AT647" s="195" t="s">
        <v>147</v>
      </c>
      <c r="AU647" s="195" t="s">
        <v>152</v>
      </c>
      <c r="AY647" s="17" t="s">
        <v>144</v>
      </c>
      <c r="BE647" s="196">
        <f>IF(N647="základní",J647,0)</f>
        <v>0</v>
      </c>
      <c r="BF647" s="196">
        <f>IF(N647="snížená",J647,0)</f>
        <v>0</v>
      </c>
      <c r="BG647" s="196">
        <f>IF(N647="zákl. přenesená",J647,0)</f>
        <v>0</v>
      </c>
      <c r="BH647" s="196">
        <f>IF(N647="sníž. přenesená",J647,0)</f>
        <v>0</v>
      </c>
      <c r="BI647" s="196">
        <f>IF(N647="nulová",J647,0)</f>
        <v>0</v>
      </c>
      <c r="BJ647" s="17" t="s">
        <v>152</v>
      </c>
      <c r="BK647" s="196">
        <f>ROUND(I647*H647,2)</f>
        <v>0</v>
      </c>
      <c r="BL647" s="17" t="s">
        <v>264</v>
      </c>
      <c r="BM647" s="195" t="s">
        <v>1044</v>
      </c>
    </row>
    <row r="648" spans="1:65" s="2" customFormat="1" ht="24.2" customHeight="1">
      <c r="A648" s="34"/>
      <c r="B648" s="35"/>
      <c r="C648" s="183" t="s">
        <v>1045</v>
      </c>
      <c r="D648" s="183" t="s">
        <v>147</v>
      </c>
      <c r="E648" s="184" t="s">
        <v>1046</v>
      </c>
      <c r="F648" s="185" t="s">
        <v>1047</v>
      </c>
      <c r="G648" s="186" t="s">
        <v>162</v>
      </c>
      <c r="H648" s="187">
        <v>0.17599999999999999</v>
      </c>
      <c r="I648" s="188"/>
      <c r="J648" s="189">
        <f>ROUND(I648*H648,2)</f>
        <v>0</v>
      </c>
      <c r="K648" s="190"/>
      <c r="L648" s="39"/>
      <c r="M648" s="191" t="s">
        <v>1</v>
      </c>
      <c r="N648" s="192" t="s">
        <v>39</v>
      </c>
      <c r="O648" s="71"/>
      <c r="P648" s="193">
        <f>O648*H648</f>
        <v>0</v>
      </c>
      <c r="Q648" s="193">
        <v>0</v>
      </c>
      <c r="R648" s="193">
        <f>Q648*H648</f>
        <v>0</v>
      </c>
      <c r="S648" s="193">
        <v>0</v>
      </c>
      <c r="T648" s="194">
        <f>S648*H648</f>
        <v>0</v>
      </c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R648" s="195" t="s">
        <v>264</v>
      </c>
      <c r="AT648" s="195" t="s">
        <v>147</v>
      </c>
      <c r="AU648" s="195" t="s">
        <v>152</v>
      </c>
      <c r="AY648" s="17" t="s">
        <v>144</v>
      </c>
      <c r="BE648" s="196">
        <f>IF(N648="základní",J648,0)</f>
        <v>0</v>
      </c>
      <c r="BF648" s="196">
        <f>IF(N648="snížená",J648,0)</f>
        <v>0</v>
      </c>
      <c r="BG648" s="196">
        <f>IF(N648="zákl. přenesená",J648,0)</f>
        <v>0</v>
      </c>
      <c r="BH648" s="196">
        <f>IF(N648="sníž. přenesená",J648,0)</f>
        <v>0</v>
      </c>
      <c r="BI648" s="196">
        <f>IF(N648="nulová",J648,0)</f>
        <v>0</v>
      </c>
      <c r="BJ648" s="17" t="s">
        <v>152</v>
      </c>
      <c r="BK648" s="196">
        <f>ROUND(I648*H648,2)</f>
        <v>0</v>
      </c>
      <c r="BL648" s="17" t="s">
        <v>264</v>
      </c>
      <c r="BM648" s="195" t="s">
        <v>1048</v>
      </c>
    </row>
    <row r="649" spans="1:65" s="12" customFormat="1" ht="22.9" customHeight="1">
      <c r="B649" s="167"/>
      <c r="C649" s="168"/>
      <c r="D649" s="169" t="s">
        <v>72</v>
      </c>
      <c r="E649" s="181" t="s">
        <v>1049</v>
      </c>
      <c r="F649" s="181" t="s">
        <v>1050</v>
      </c>
      <c r="G649" s="168"/>
      <c r="H649" s="168"/>
      <c r="I649" s="171"/>
      <c r="J649" s="182">
        <f>BK649</f>
        <v>0</v>
      </c>
      <c r="K649" s="168"/>
      <c r="L649" s="173"/>
      <c r="M649" s="174"/>
      <c r="N649" s="175"/>
      <c r="O649" s="175"/>
      <c r="P649" s="176">
        <f>SUM(P650:P829)</f>
        <v>0</v>
      </c>
      <c r="Q649" s="175"/>
      <c r="R649" s="176">
        <f>SUM(R650:R829)</f>
        <v>3.8951E-2</v>
      </c>
      <c r="S649" s="175"/>
      <c r="T649" s="177">
        <f>SUM(T650:T829)</f>
        <v>3.9529999999999996E-2</v>
      </c>
      <c r="AR649" s="178" t="s">
        <v>152</v>
      </c>
      <c r="AT649" s="179" t="s">
        <v>72</v>
      </c>
      <c r="AU649" s="179" t="s">
        <v>81</v>
      </c>
      <c r="AY649" s="178" t="s">
        <v>144</v>
      </c>
      <c r="BK649" s="180">
        <f>SUM(BK650:BK829)</f>
        <v>0</v>
      </c>
    </row>
    <row r="650" spans="1:65" s="2" customFormat="1" ht="24.2" customHeight="1">
      <c r="A650" s="34"/>
      <c r="B650" s="35"/>
      <c r="C650" s="183" t="s">
        <v>1051</v>
      </c>
      <c r="D650" s="183" t="s">
        <v>147</v>
      </c>
      <c r="E650" s="184" t="s">
        <v>1052</v>
      </c>
      <c r="F650" s="185" t="s">
        <v>1053</v>
      </c>
      <c r="G650" s="186" t="s">
        <v>366</v>
      </c>
      <c r="H650" s="187">
        <v>10</v>
      </c>
      <c r="I650" s="188"/>
      <c r="J650" s="189">
        <f>ROUND(I650*H650,2)</f>
        <v>0</v>
      </c>
      <c r="K650" s="190"/>
      <c r="L650" s="39"/>
      <c r="M650" s="191" t="s">
        <v>1</v>
      </c>
      <c r="N650" s="192" t="s">
        <v>39</v>
      </c>
      <c r="O650" s="71"/>
      <c r="P650" s="193">
        <f>O650*H650</f>
        <v>0</v>
      </c>
      <c r="Q650" s="193">
        <v>0</v>
      </c>
      <c r="R650" s="193">
        <f>Q650*H650</f>
        <v>0</v>
      </c>
      <c r="S650" s="193">
        <v>0</v>
      </c>
      <c r="T650" s="194">
        <f>S650*H650</f>
        <v>0</v>
      </c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R650" s="195" t="s">
        <v>264</v>
      </c>
      <c r="AT650" s="195" t="s">
        <v>147</v>
      </c>
      <c r="AU650" s="195" t="s">
        <v>152</v>
      </c>
      <c r="AY650" s="17" t="s">
        <v>144</v>
      </c>
      <c r="BE650" s="196">
        <f>IF(N650="základní",J650,0)</f>
        <v>0</v>
      </c>
      <c r="BF650" s="196">
        <f>IF(N650="snížená",J650,0)</f>
        <v>0</v>
      </c>
      <c r="BG650" s="196">
        <f>IF(N650="zákl. přenesená",J650,0)</f>
        <v>0</v>
      </c>
      <c r="BH650" s="196">
        <f>IF(N650="sníž. přenesená",J650,0)</f>
        <v>0</v>
      </c>
      <c r="BI650" s="196">
        <f>IF(N650="nulová",J650,0)</f>
        <v>0</v>
      </c>
      <c r="BJ650" s="17" t="s">
        <v>152</v>
      </c>
      <c r="BK650" s="196">
        <f>ROUND(I650*H650,2)</f>
        <v>0</v>
      </c>
      <c r="BL650" s="17" t="s">
        <v>264</v>
      </c>
      <c r="BM650" s="195" t="s">
        <v>1054</v>
      </c>
    </row>
    <row r="651" spans="1:65" s="2" customFormat="1" ht="16.5" customHeight="1">
      <c r="A651" s="34"/>
      <c r="B651" s="35"/>
      <c r="C651" s="230" t="s">
        <v>1055</v>
      </c>
      <c r="D651" s="230" t="s">
        <v>166</v>
      </c>
      <c r="E651" s="231" t="s">
        <v>1056</v>
      </c>
      <c r="F651" s="232" t="s">
        <v>1057</v>
      </c>
      <c r="G651" s="233" t="s">
        <v>366</v>
      </c>
      <c r="H651" s="234">
        <v>10.5</v>
      </c>
      <c r="I651" s="235"/>
      <c r="J651" s="236">
        <f>ROUND(I651*H651,2)</f>
        <v>0</v>
      </c>
      <c r="K651" s="237"/>
      <c r="L651" s="238"/>
      <c r="M651" s="239" t="s">
        <v>1</v>
      </c>
      <c r="N651" s="240" t="s">
        <v>39</v>
      </c>
      <c r="O651" s="71"/>
      <c r="P651" s="193">
        <f>O651*H651</f>
        <v>0</v>
      </c>
      <c r="Q651" s="193">
        <v>1.0000000000000001E-5</v>
      </c>
      <c r="R651" s="193">
        <f>Q651*H651</f>
        <v>1.05E-4</v>
      </c>
      <c r="S651" s="193">
        <v>0</v>
      </c>
      <c r="T651" s="194">
        <f>S651*H651</f>
        <v>0</v>
      </c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R651" s="195" t="s">
        <v>353</v>
      </c>
      <c r="AT651" s="195" t="s">
        <v>166</v>
      </c>
      <c r="AU651" s="195" t="s">
        <v>152</v>
      </c>
      <c r="AY651" s="17" t="s">
        <v>144</v>
      </c>
      <c r="BE651" s="196">
        <f>IF(N651="základní",J651,0)</f>
        <v>0</v>
      </c>
      <c r="BF651" s="196">
        <f>IF(N651="snížená",J651,0)</f>
        <v>0</v>
      </c>
      <c r="BG651" s="196">
        <f>IF(N651="zákl. přenesená",J651,0)</f>
        <v>0</v>
      </c>
      <c r="BH651" s="196">
        <f>IF(N651="sníž. přenesená",J651,0)</f>
        <v>0</v>
      </c>
      <c r="BI651" s="196">
        <f>IF(N651="nulová",J651,0)</f>
        <v>0</v>
      </c>
      <c r="BJ651" s="17" t="s">
        <v>152</v>
      </c>
      <c r="BK651" s="196">
        <f>ROUND(I651*H651,2)</f>
        <v>0</v>
      </c>
      <c r="BL651" s="17" t="s">
        <v>264</v>
      </c>
      <c r="BM651" s="195" t="s">
        <v>1058</v>
      </c>
    </row>
    <row r="652" spans="1:65" s="14" customFormat="1" ht="11.25">
      <c r="B652" s="208"/>
      <c r="C652" s="209"/>
      <c r="D652" s="199" t="s">
        <v>154</v>
      </c>
      <c r="E652" s="209"/>
      <c r="F652" s="211" t="s">
        <v>1059</v>
      </c>
      <c r="G652" s="209"/>
      <c r="H652" s="212">
        <v>10.5</v>
      </c>
      <c r="I652" s="213"/>
      <c r="J652" s="209"/>
      <c r="K652" s="209"/>
      <c r="L652" s="214"/>
      <c r="M652" s="215"/>
      <c r="N652" s="216"/>
      <c r="O652" s="216"/>
      <c r="P652" s="216"/>
      <c r="Q652" s="216"/>
      <c r="R652" s="216"/>
      <c r="S652" s="216"/>
      <c r="T652" s="217"/>
      <c r="AT652" s="218" t="s">
        <v>154</v>
      </c>
      <c r="AU652" s="218" t="s">
        <v>152</v>
      </c>
      <c r="AV652" s="14" t="s">
        <v>152</v>
      </c>
      <c r="AW652" s="14" t="s">
        <v>4</v>
      </c>
      <c r="AX652" s="14" t="s">
        <v>81</v>
      </c>
      <c r="AY652" s="218" t="s">
        <v>144</v>
      </c>
    </row>
    <row r="653" spans="1:65" s="2" customFormat="1" ht="16.5" customHeight="1">
      <c r="A653" s="34"/>
      <c r="B653" s="35"/>
      <c r="C653" s="183" t="s">
        <v>1060</v>
      </c>
      <c r="D653" s="183" t="s">
        <v>147</v>
      </c>
      <c r="E653" s="184" t="s">
        <v>1061</v>
      </c>
      <c r="F653" s="185" t="s">
        <v>1062</v>
      </c>
      <c r="G653" s="186" t="s">
        <v>249</v>
      </c>
      <c r="H653" s="187">
        <v>5</v>
      </c>
      <c r="I653" s="188"/>
      <c r="J653" s="189">
        <f>ROUND(I653*H653,2)</f>
        <v>0</v>
      </c>
      <c r="K653" s="190"/>
      <c r="L653" s="39"/>
      <c r="M653" s="191" t="s">
        <v>1</v>
      </c>
      <c r="N653" s="192" t="s">
        <v>39</v>
      </c>
      <c r="O653" s="71"/>
      <c r="P653" s="193">
        <f>O653*H653</f>
        <v>0</v>
      </c>
      <c r="Q653" s="193">
        <v>0</v>
      </c>
      <c r="R653" s="193">
        <f>Q653*H653</f>
        <v>0</v>
      </c>
      <c r="S653" s="193">
        <v>0</v>
      </c>
      <c r="T653" s="194">
        <f>S653*H653</f>
        <v>0</v>
      </c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R653" s="195" t="s">
        <v>264</v>
      </c>
      <c r="AT653" s="195" t="s">
        <v>147</v>
      </c>
      <c r="AU653" s="195" t="s">
        <v>152</v>
      </c>
      <c r="AY653" s="17" t="s">
        <v>144</v>
      </c>
      <c r="BE653" s="196">
        <f>IF(N653="základní",J653,0)</f>
        <v>0</v>
      </c>
      <c r="BF653" s="196">
        <f>IF(N653="snížená",J653,0)</f>
        <v>0</v>
      </c>
      <c r="BG653" s="196">
        <f>IF(N653="zákl. přenesená",J653,0)</f>
        <v>0</v>
      </c>
      <c r="BH653" s="196">
        <f>IF(N653="sníž. přenesená",J653,0)</f>
        <v>0</v>
      </c>
      <c r="BI653" s="196">
        <f>IF(N653="nulová",J653,0)</f>
        <v>0</v>
      </c>
      <c r="BJ653" s="17" t="s">
        <v>152</v>
      </c>
      <c r="BK653" s="196">
        <f>ROUND(I653*H653,2)</f>
        <v>0</v>
      </c>
      <c r="BL653" s="17" t="s">
        <v>264</v>
      </c>
      <c r="BM653" s="195" t="s">
        <v>1063</v>
      </c>
    </row>
    <row r="654" spans="1:65" s="2" customFormat="1" ht="24.2" customHeight="1">
      <c r="A654" s="34"/>
      <c r="B654" s="35"/>
      <c r="C654" s="230" t="s">
        <v>1064</v>
      </c>
      <c r="D654" s="230" t="s">
        <v>166</v>
      </c>
      <c r="E654" s="231" t="s">
        <v>1065</v>
      </c>
      <c r="F654" s="232" t="s">
        <v>1066</v>
      </c>
      <c r="G654" s="233" t="s">
        <v>249</v>
      </c>
      <c r="H654" s="234">
        <v>5</v>
      </c>
      <c r="I654" s="235"/>
      <c r="J654" s="236">
        <f>ROUND(I654*H654,2)</f>
        <v>0</v>
      </c>
      <c r="K654" s="237"/>
      <c r="L654" s="238"/>
      <c r="M654" s="239" t="s">
        <v>1</v>
      </c>
      <c r="N654" s="240" t="s">
        <v>39</v>
      </c>
      <c r="O654" s="71"/>
      <c r="P654" s="193">
        <f>O654*H654</f>
        <v>0</v>
      </c>
      <c r="Q654" s="193">
        <v>9.0000000000000006E-5</v>
      </c>
      <c r="R654" s="193">
        <f>Q654*H654</f>
        <v>4.5000000000000004E-4</v>
      </c>
      <c r="S654" s="193">
        <v>0</v>
      </c>
      <c r="T654" s="194">
        <f>S654*H654</f>
        <v>0</v>
      </c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R654" s="195" t="s">
        <v>353</v>
      </c>
      <c r="AT654" s="195" t="s">
        <v>166</v>
      </c>
      <c r="AU654" s="195" t="s">
        <v>152</v>
      </c>
      <c r="AY654" s="17" t="s">
        <v>144</v>
      </c>
      <c r="BE654" s="196">
        <f>IF(N654="základní",J654,0)</f>
        <v>0</v>
      </c>
      <c r="BF654" s="196">
        <f>IF(N654="snížená",J654,0)</f>
        <v>0</v>
      </c>
      <c r="BG654" s="196">
        <f>IF(N654="zákl. přenesená",J654,0)</f>
        <v>0</v>
      </c>
      <c r="BH654" s="196">
        <f>IF(N654="sníž. přenesená",J654,0)</f>
        <v>0</v>
      </c>
      <c r="BI654" s="196">
        <f>IF(N654="nulová",J654,0)</f>
        <v>0</v>
      </c>
      <c r="BJ654" s="17" t="s">
        <v>152</v>
      </c>
      <c r="BK654" s="196">
        <f>ROUND(I654*H654,2)</f>
        <v>0</v>
      </c>
      <c r="BL654" s="17" t="s">
        <v>264</v>
      </c>
      <c r="BM654" s="195" t="s">
        <v>1067</v>
      </c>
    </row>
    <row r="655" spans="1:65" s="2" customFormat="1" ht="21.75" customHeight="1">
      <c r="A655" s="34"/>
      <c r="B655" s="35"/>
      <c r="C655" s="183" t="s">
        <v>1068</v>
      </c>
      <c r="D655" s="183" t="s">
        <v>147</v>
      </c>
      <c r="E655" s="184" t="s">
        <v>1069</v>
      </c>
      <c r="F655" s="185" t="s">
        <v>1070</v>
      </c>
      <c r="G655" s="186" t="s">
        <v>249</v>
      </c>
      <c r="H655" s="187">
        <v>48</v>
      </c>
      <c r="I655" s="188"/>
      <c r="J655" s="189">
        <f>ROUND(I655*H655,2)</f>
        <v>0</v>
      </c>
      <c r="K655" s="190"/>
      <c r="L655" s="39"/>
      <c r="M655" s="191" t="s">
        <v>1</v>
      </c>
      <c r="N655" s="192" t="s">
        <v>39</v>
      </c>
      <c r="O655" s="71"/>
      <c r="P655" s="193">
        <f>O655*H655</f>
        <v>0</v>
      </c>
      <c r="Q655" s="193">
        <v>0</v>
      </c>
      <c r="R655" s="193">
        <f>Q655*H655</f>
        <v>0</v>
      </c>
      <c r="S655" s="193">
        <v>0</v>
      </c>
      <c r="T655" s="194">
        <f>S655*H655</f>
        <v>0</v>
      </c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R655" s="195" t="s">
        <v>264</v>
      </c>
      <c r="AT655" s="195" t="s">
        <v>147</v>
      </c>
      <c r="AU655" s="195" t="s">
        <v>152</v>
      </c>
      <c r="AY655" s="17" t="s">
        <v>144</v>
      </c>
      <c r="BE655" s="196">
        <f>IF(N655="základní",J655,0)</f>
        <v>0</v>
      </c>
      <c r="BF655" s="196">
        <f>IF(N655="snížená",J655,0)</f>
        <v>0</v>
      </c>
      <c r="BG655" s="196">
        <f>IF(N655="zákl. přenesená",J655,0)</f>
        <v>0</v>
      </c>
      <c r="BH655" s="196">
        <f>IF(N655="sníž. přenesená",J655,0)</f>
        <v>0</v>
      </c>
      <c r="BI655" s="196">
        <f>IF(N655="nulová",J655,0)</f>
        <v>0</v>
      </c>
      <c r="BJ655" s="17" t="s">
        <v>152</v>
      </c>
      <c r="BK655" s="196">
        <f>ROUND(I655*H655,2)</f>
        <v>0</v>
      </c>
      <c r="BL655" s="17" t="s">
        <v>264</v>
      </c>
      <c r="BM655" s="195" t="s">
        <v>1071</v>
      </c>
    </row>
    <row r="656" spans="1:65" s="2" customFormat="1" ht="21.75" customHeight="1">
      <c r="A656" s="34"/>
      <c r="B656" s="35"/>
      <c r="C656" s="230" t="s">
        <v>1072</v>
      </c>
      <c r="D656" s="230" t="s">
        <v>166</v>
      </c>
      <c r="E656" s="231" t="s">
        <v>1073</v>
      </c>
      <c r="F656" s="232" t="s">
        <v>1074</v>
      </c>
      <c r="G656" s="233" t="s">
        <v>249</v>
      </c>
      <c r="H656" s="234">
        <v>48</v>
      </c>
      <c r="I656" s="235"/>
      <c r="J656" s="236">
        <f>ROUND(I656*H656,2)</f>
        <v>0</v>
      </c>
      <c r="K656" s="237"/>
      <c r="L656" s="238"/>
      <c r="M656" s="239" t="s">
        <v>1</v>
      </c>
      <c r="N656" s="240" t="s">
        <v>39</v>
      </c>
      <c r="O656" s="71"/>
      <c r="P656" s="193">
        <f>O656*H656</f>
        <v>0</v>
      </c>
      <c r="Q656" s="193">
        <v>4.0000000000000003E-5</v>
      </c>
      <c r="R656" s="193">
        <f>Q656*H656</f>
        <v>1.9200000000000003E-3</v>
      </c>
      <c r="S656" s="193">
        <v>0</v>
      </c>
      <c r="T656" s="194">
        <f>S656*H656</f>
        <v>0</v>
      </c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R656" s="195" t="s">
        <v>353</v>
      </c>
      <c r="AT656" s="195" t="s">
        <v>166</v>
      </c>
      <c r="AU656" s="195" t="s">
        <v>152</v>
      </c>
      <c r="AY656" s="17" t="s">
        <v>144</v>
      </c>
      <c r="BE656" s="196">
        <f>IF(N656="základní",J656,0)</f>
        <v>0</v>
      </c>
      <c r="BF656" s="196">
        <f>IF(N656="snížená",J656,0)</f>
        <v>0</v>
      </c>
      <c r="BG656" s="196">
        <f>IF(N656="zákl. přenesená",J656,0)</f>
        <v>0</v>
      </c>
      <c r="BH656" s="196">
        <f>IF(N656="sníž. přenesená",J656,0)</f>
        <v>0</v>
      </c>
      <c r="BI656" s="196">
        <f>IF(N656="nulová",J656,0)</f>
        <v>0</v>
      </c>
      <c r="BJ656" s="17" t="s">
        <v>152</v>
      </c>
      <c r="BK656" s="196">
        <f>ROUND(I656*H656,2)</f>
        <v>0</v>
      </c>
      <c r="BL656" s="17" t="s">
        <v>264</v>
      </c>
      <c r="BM656" s="195" t="s">
        <v>1075</v>
      </c>
    </row>
    <row r="657" spans="1:65" s="2" customFormat="1" ht="33" customHeight="1">
      <c r="A657" s="34"/>
      <c r="B657" s="35"/>
      <c r="C657" s="183" t="s">
        <v>1076</v>
      </c>
      <c r="D657" s="183" t="s">
        <v>147</v>
      </c>
      <c r="E657" s="184" t="s">
        <v>1077</v>
      </c>
      <c r="F657" s="185" t="s">
        <v>1078</v>
      </c>
      <c r="G657" s="186" t="s">
        <v>366</v>
      </c>
      <c r="H657" s="187">
        <v>263</v>
      </c>
      <c r="I657" s="188"/>
      <c r="J657" s="189">
        <f>ROUND(I657*H657,2)</f>
        <v>0</v>
      </c>
      <c r="K657" s="190"/>
      <c r="L657" s="39"/>
      <c r="M657" s="191" t="s">
        <v>1</v>
      </c>
      <c r="N657" s="192" t="s">
        <v>39</v>
      </c>
      <c r="O657" s="71"/>
      <c r="P657" s="193">
        <f>O657*H657</f>
        <v>0</v>
      </c>
      <c r="Q657" s="193">
        <v>0</v>
      </c>
      <c r="R657" s="193">
        <f>Q657*H657</f>
        <v>0</v>
      </c>
      <c r="S657" s="193">
        <v>0</v>
      </c>
      <c r="T657" s="194">
        <f>S657*H657</f>
        <v>0</v>
      </c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R657" s="195" t="s">
        <v>264</v>
      </c>
      <c r="AT657" s="195" t="s">
        <v>147</v>
      </c>
      <c r="AU657" s="195" t="s">
        <v>152</v>
      </c>
      <c r="AY657" s="17" t="s">
        <v>144</v>
      </c>
      <c r="BE657" s="196">
        <f>IF(N657="základní",J657,0)</f>
        <v>0</v>
      </c>
      <c r="BF657" s="196">
        <f>IF(N657="snížená",J657,0)</f>
        <v>0</v>
      </c>
      <c r="BG657" s="196">
        <f>IF(N657="zákl. přenesená",J657,0)</f>
        <v>0</v>
      </c>
      <c r="BH657" s="196">
        <f>IF(N657="sníž. přenesená",J657,0)</f>
        <v>0</v>
      </c>
      <c r="BI657" s="196">
        <f>IF(N657="nulová",J657,0)</f>
        <v>0</v>
      </c>
      <c r="BJ657" s="17" t="s">
        <v>152</v>
      </c>
      <c r="BK657" s="196">
        <f>ROUND(I657*H657,2)</f>
        <v>0</v>
      </c>
      <c r="BL657" s="17" t="s">
        <v>264</v>
      </c>
      <c r="BM657" s="195" t="s">
        <v>1079</v>
      </c>
    </row>
    <row r="658" spans="1:65" s="14" customFormat="1" ht="11.25">
      <c r="B658" s="208"/>
      <c r="C658" s="209"/>
      <c r="D658" s="199" t="s">
        <v>154</v>
      </c>
      <c r="E658" s="210" t="s">
        <v>1</v>
      </c>
      <c r="F658" s="211" t="s">
        <v>1080</v>
      </c>
      <c r="G658" s="209"/>
      <c r="H658" s="212">
        <v>263</v>
      </c>
      <c r="I658" s="213"/>
      <c r="J658" s="209"/>
      <c r="K658" s="209"/>
      <c r="L658" s="214"/>
      <c r="M658" s="215"/>
      <c r="N658" s="216"/>
      <c r="O658" s="216"/>
      <c r="P658" s="216"/>
      <c r="Q658" s="216"/>
      <c r="R658" s="216"/>
      <c r="S658" s="216"/>
      <c r="T658" s="217"/>
      <c r="AT658" s="218" t="s">
        <v>154</v>
      </c>
      <c r="AU658" s="218" t="s">
        <v>152</v>
      </c>
      <c r="AV658" s="14" t="s">
        <v>152</v>
      </c>
      <c r="AW658" s="14" t="s">
        <v>31</v>
      </c>
      <c r="AX658" s="14" t="s">
        <v>81</v>
      </c>
      <c r="AY658" s="218" t="s">
        <v>144</v>
      </c>
    </row>
    <row r="659" spans="1:65" s="2" customFormat="1" ht="24.2" customHeight="1">
      <c r="A659" s="34"/>
      <c r="B659" s="35"/>
      <c r="C659" s="230" t="s">
        <v>1081</v>
      </c>
      <c r="D659" s="230" t="s">
        <v>166</v>
      </c>
      <c r="E659" s="231" t="s">
        <v>1082</v>
      </c>
      <c r="F659" s="232" t="s">
        <v>1083</v>
      </c>
      <c r="G659" s="233" t="s">
        <v>366</v>
      </c>
      <c r="H659" s="234">
        <v>150</v>
      </c>
      <c r="I659" s="235"/>
      <c r="J659" s="236">
        <f>ROUND(I659*H659,2)</f>
        <v>0</v>
      </c>
      <c r="K659" s="237"/>
      <c r="L659" s="238"/>
      <c r="M659" s="239" t="s">
        <v>1</v>
      </c>
      <c r="N659" s="240" t="s">
        <v>39</v>
      </c>
      <c r="O659" s="71"/>
      <c r="P659" s="193">
        <f>O659*H659</f>
        <v>0</v>
      </c>
      <c r="Q659" s="193">
        <v>1.0000000000000001E-5</v>
      </c>
      <c r="R659" s="193">
        <f>Q659*H659</f>
        <v>1.5E-3</v>
      </c>
      <c r="S659" s="193">
        <v>0</v>
      </c>
      <c r="T659" s="194">
        <f>S659*H659</f>
        <v>0</v>
      </c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R659" s="195" t="s">
        <v>353</v>
      </c>
      <c r="AT659" s="195" t="s">
        <v>166</v>
      </c>
      <c r="AU659" s="195" t="s">
        <v>152</v>
      </c>
      <c r="AY659" s="17" t="s">
        <v>144</v>
      </c>
      <c r="BE659" s="196">
        <f>IF(N659="základní",J659,0)</f>
        <v>0</v>
      </c>
      <c r="BF659" s="196">
        <f>IF(N659="snížená",J659,0)</f>
        <v>0</v>
      </c>
      <c r="BG659" s="196">
        <f>IF(N659="zákl. přenesená",J659,0)</f>
        <v>0</v>
      </c>
      <c r="BH659" s="196">
        <f>IF(N659="sníž. přenesená",J659,0)</f>
        <v>0</v>
      </c>
      <c r="BI659" s="196">
        <f>IF(N659="nulová",J659,0)</f>
        <v>0</v>
      </c>
      <c r="BJ659" s="17" t="s">
        <v>152</v>
      </c>
      <c r="BK659" s="196">
        <f>ROUND(I659*H659,2)</f>
        <v>0</v>
      </c>
      <c r="BL659" s="17" t="s">
        <v>264</v>
      </c>
      <c r="BM659" s="195" t="s">
        <v>1084</v>
      </c>
    </row>
    <row r="660" spans="1:65" s="13" customFormat="1" ht="11.25">
      <c r="B660" s="197"/>
      <c r="C660" s="198"/>
      <c r="D660" s="199" t="s">
        <v>154</v>
      </c>
      <c r="E660" s="200" t="s">
        <v>1</v>
      </c>
      <c r="F660" s="201" t="s">
        <v>1085</v>
      </c>
      <c r="G660" s="198"/>
      <c r="H660" s="200" t="s">
        <v>1</v>
      </c>
      <c r="I660" s="202"/>
      <c r="J660" s="198"/>
      <c r="K660" s="198"/>
      <c r="L660" s="203"/>
      <c r="M660" s="204"/>
      <c r="N660" s="205"/>
      <c r="O660" s="205"/>
      <c r="P660" s="205"/>
      <c r="Q660" s="205"/>
      <c r="R660" s="205"/>
      <c r="S660" s="205"/>
      <c r="T660" s="206"/>
      <c r="AT660" s="207" t="s">
        <v>154</v>
      </c>
      <c r="AU660" s="207" t="s">
        <v>152</v>
      </c>
      <c r="AV660" s="13" t="s">
        <v>81</v>
      </c>
      <c r="AW660" s="13" t="s">
        <v>31</v>
      </c>
      <c r="AX660" s="13" t="s">
        <v>73</v>
      </c>
      <c r="AY660" s="207" t="s">
        <v>144</v>
      </c>
    </row>
    <row r="661" spans="1:65" s="13" customFormat="1" ht="11.25">
      <c r="B661" s="197"/>
      <c r="C661" s="198"/>
      <c r="D661" s="199" t="s">
        <v>154</v>
      </c>
      <c r="E661" s="200" t="s">
        <v>1</v>
      </c>
      <c r="F661" s="201" t="s">
        <v>183</v>
      </c>
      <c r="G661" s="198"/>
      <c r="H661" s="200" t="s">
        <v>1</v>
      </c>
      <c r="I661" s="202"/>
      <c r="J661" s="198"/>
      <c r="K661" s="198"/>
      <c r="L661" s="203"/>
      <c r="M661" s="204"/>
      <c r="N661" s="205"/>
      <c r="O661" s="205"/>
      <c r="P661" s="205"/>
      <c r="Q661" s="205"/>
      <c r="R661" s="205"/>
      <c r="S661" s="205"/>
      <c r="T661" s="206"/>
      <c r="AT661" s="207" t="s">
        <v>154</v>
      </c>
      <c r="AU661" s="207" t="s">
        <v>152</v>
      </c>
      <c r="AV661" s="13" t="s">
        <v>81</v>
      </c>
      <c r="AW661" s="13" t="s">
        <v>31</v>
      </c>
      <c r="AX661" s="13" t="s">
        <v>73</v>
      </c>
      <c r="AY661" s="207" t="s">
        <v>144</v>
      </c>
    </row>
    <row r="662" spans="1:65" s="14" customFormat="1" ht="11.25">
      <c r="B662" s="208"/>
      <c r="C662" s="209"/>
      <c r="D662" s="199" t="s">
        <v>154</v>
      </c>
      <c r="E662" s="210" t="s">
        <v>1</v>
      </c>
      <c r="F662" s="211" t="s">
        <v>1086</v>
      </c>
      <c r="G662" s="209"/>
      <c r="H662" s="212">
        <v>52</v>
      </c>
      <c r="I662" s="213"/>
      <c r="J662" s="209"/>
      <c r="K662" s="209"/>
      <c r="L662" s="214"/>
      <c r="M662" s="215"/>
      <c r="N662" s="216"/>
      <c r="O662" s="216"/>
      <c r="P662" s="216"/>
      <c r="Q662" s="216"/>
      <c r="R662" s="216"/>
      <c r="S662" s="216"/>
      <c r="T662" s="217"/>
      <c r="AT662" s="218" t="s">
        <v>154</v>
      </c>
      <c r="AU662" s="218" t="s">
        <v>152</v>
      </c>
      <c r="AV662" s="14" t="s">
        <v>152</v>
      </c>
      <c r="AW662" s="14" t="s">
        <v>31</v>
      </c>
      <c r="AX662" s="14" t="s">
        <v>73</v>
      </c>
      <c r="AY662" s="218" t="s">
        <v>144</v>
      </c>
    </row>
    <row r="663" spans="1:65" s="13" customFormat="1" ht="11.25">
      <c r="B663" s="197"/>
      <c r="C663" s="198"/>
      <c r="D663" s="199" t="s">
        <v>154</v>
      </c>
      <c r="E663" s="200" t="s">
        <v>1</v>
      </c>
      <c r="F663" s="201" t="s">
        <v>293</v>
      </c>
      <c r="G663" s="198"/>
      <c r="H663" s="200" t="s">
        <v>1</v>
      </c>
      <c r="I663" s="202"/>
      <c r="J663" s="198"/>
      <c r="K663" s="198"/>
      <c r="L663" s="203"/>
      <c r="M663" s="204"/>
      <c r="N663" s="205"/>
      <c r="O663" s="205"/>
      <c r="P663" s="205"/>
      <c r="Q663" s="205"/>
      <c r="R663" s="205"/>
      <c r="S663" s="205"/>
      <c r="T663" s="206"/>
      <c r="AT663" s="207" t="s">
        <v>154</v>
      </c>
      <c r="AU663" s="207" t="s">
        <v>152</v>
      </c>
      <c r="AV663" s="13" t="s">
        <v>81</v>
      </c>
      <c r="AW663" s="13" t="s">
        <v>31</v>
      </c>
      <c r="AX663" s="13" t="s">
        <v>73</v>
      </c>
      <c r="AY663" s="207" t="s">
        <v>144</v>
      </c>
    </row>
    <row r="664" spans="1:65" s="14" customFormat="1" ht="11.25">
      <c r="B664" s="208"/>
      <c r="C664" s="209"/>
      <c r="D664" s="199" t="s">
        <v>154</v>
      </c>
      <c r="E664" s="210" t="s">
        <v>1</v>
      </c>
      <c r="F664" s="211" t="s">
        <v>253</v>
      </c>
      <c r="G664" s="209"/>
      <c r="H664" s="212">
        <v>14</v>
      </c>
      <c r="I664" s="213"/>
      <c r="J664" s="209"/>
      <c r="K664" s="209"/>
      <c r="L664" s="214"/>
      <c r="M664" s="215"/>
      <c r="N664" s="216"/>
      <c r="O664" s="216"/>
      <c r="P664" s="216"/>
      <c r="Q664" s="216"/>
      <c r="R664" s="216"/>
      <c r="S664" s="216"/>
      <c r="T664" s="217"/>
      <c r="AT664" s="218" t="s">
        <v>154</v>
      </c>
      <c r="AU664" s="218" t="s">
        <v>152</v>
      </c>
      <c r="AV664" s="14" t="s">
        <v>152</v>
      </c>
      <c r="AW664" s="14" t="s">
        <v>31</v>
      </c>
      <c r="AX664" s="14" t="s">
        <v>73</v>
      </c>
      <c r="AY664" s="218" t="s">
        <v>144</v>
      </c>
    </row>
    <row r="665" spans="1:65" s="13" customFormat="1" ht="11.25">
      <c r="B665" s="197"/>
      <c r="C665" s="198"/>
      <c r="D665" s="199" t="s">
        <v>154</v>
      </c>
      <c r="E665" s="200" t="s">
        <v>1</v>
      </c>
      <c r="F665" s="201" t="s">
        <v>194</v>
      </c>
      <c r="G665" s="198"/>
      <c r="H665" s="200" t="s">
        <v>1</v>
      </c>
      <c r="I665" s="202"/>
      <c r="J665" s="198"/>
      <c r="K665" s="198"/>
      <c r="L665" s="203"/>
      <c r="M665" s="204"/>
      <c r="N665" s="205"/>
      <c r="O665" s="205"/>
      <c r="P665" s="205"/>
      <c r="Q665" s="205"/>
      <c r="R665" s="205"/>
      <c r="S665" s="205"/>
      <c r="T665" s="206"/>
      <c r="AT665" s="207" t="s">
        <v>154</v>
      </c>
      <c r="AU665" s="207" t="s">
        <v>152</v>
      </c>
      <c r="AV665" s="13" t="s">
        <v>81</v>
      </c>
      <c r="AW665" s="13" t="s">
        <v>31</v>
      </c>
      <c r="AX665" s="13" t="s">
        <v>73</v>
      </c>
      <c r="AY665" s="207" t="s">
        <v>144</v>
      </c>
    </row>
    <row r="666" spans="1:65" s="14" customFormat="1" ht="11.25">
      <c r="B666" s="208"/>
      <c r="C666" s="209"/>
      <c r="D666" s="199" t="s">
        <v>154</v>
      </c>
      <c r="E666" s="210" t="s">
        <v>1</v>
      </c>
      <c r="F666" s="211" t="s">
        <v>169</v>
      </c>
      <c r="G666" s="209"/>
      <c r="H666" s="212">
        <v>8</v>
      </c>
      <c r="I666" s="213"/>
      <c r="J666" s="209"/>
      <c r="K666" s="209"/>
      <c r="L666" s="214"/>
      <c r="M666" s="215"/>
      <c r="N666" s="216"/>
      <c r="O666" s="216"/>
      <c r="P666" s="216"/>
      <c r="Q666" s="216"/>
      <c r="R666" s="216"/>
      <c r="S666" s="216"/>
      <c r="T666" s="217"/>
      <c r="AT666" s="218" t="s">
        <v>154</v>
      </c>
      <c r="AU666" s="218" t="s">
        <v>152</v>
      </c>
      <c r="AV666" s="14" t="s">
        <v>152</v>
      </c>
      <c r="AW666" s="14" t="s">
        <v>31</v>
      </c>
      <c r="AX666" s="14" t="s">
        <v>73</v>
      </c>
      <c r="AY666" s="218" t="s">
        <v>144</v>
      </c>
    </row>
    <row r="667" spans="1:65" s="13" customFormat="1" ht="11.25">
      <c r="B667" s="197"/>
      <c r="C667" s="198"/>
      <c r="D667" s="199" t="s">
        <v>154</v>
      </c>
      <c r="E667" s="200" t="s">
        <v>1</v>
      </c>
      <c r="F667" s="201" t="s">
        <v>192</v>
      </c>
      <c r="G667" s="198"/>
      <c r="H667" s="200" t="s">
        <v>1</v>
      </c>
      <c r="I667" s="202"/>
      <c r="J667" s="198"/>
      <c r="K667" s="198"/>
      <c r="L667" s="203"/>
      <c r="M667" s="204"/>
      <c r="N667" s="205"/>
      <c r="O667" s="205"/>
      <c r="P667" s="205"/>
      <c r="Q667" s="205"/>
      <c r="R667" s="205"/>
      <c r="S667" s="205"/>
      <c r="T667" s="206"/>
      <c r="AT667" s="207" t="s">
        <v>154</v>
      </c>
      <c r="AU667" s="207" t="s">
        <v>152</v>
      </c>
      <c r="AV667" s="13" t="s">
        <v>81</v>
      </c>
      <c r="AW667" s="13" t="s">
        <v>31</v>
      </c>
      <c r="AX667" s="13" t="s">
        <v>73</v>
      </c>
      <c r="AY667" s="207" t="s">
        <v>144</v>
      </c>
    </row>
    <row r="668" spans="1:65" s="14" customFormat="1" ht="11.25">
      <c r="B668" s="208"/>
      <c r="C668" s="209"/>
      <c r="D668" s="199" t="s">
        <v>154</v>
      </c>
      <c r="E668" s="210" t="s">
        <v>1</v>
      </c>
      <c r="F668" s="211" t="s">
        <v>169</v>
      </c>
      <c r="G668" s="209"/>
      <c r="H668" s="212">
        <v>8</v>
      </c>
      <c r="I668" s="213"/>
      <c r="J668" s="209"/>
      <c r="K668" s="209"/>
      <c r="L668" s="214"/>
      <c r="M668" s="215"/>
      <c r="N668" s="216"/>
      <c r="O668" s="216"/>
      <c r="P668" s="216"/>
      <c r="Q668" s="216"/>
      <c r="R668" s="216"/>
      <c r="S668" s="216"/>
      <c r="T668" s="217"/>
      <c r="AT668" s="218" t="s">
        <v>154</v>
      </c>
      <c r="AU668" s="218" t="s">
        <v>152</v>
      </c>
      <c r="AV668" s="14" t="s">
        <v>152</v>
      </c>
      <c r="AW668" s="14" t="s">
        <v>31</v>
      </c>
      <c r="AX668" s="14" t="s">
        <v>73</v>
      </c>
      <c r="AY668" s="218" t="s">
        <v>144</v>
      </c>
    </row>
    <row r="669" spans="1:65" s="13" customFormat="1" ht="11.25">
      <c r="B669" s="197"/>
      <c r="C669" s="198"/>
      <c r="D669" s="199" t="s">
        <v>154</v>
      </c>
      <c r="E669" s="200" t="s">
        <v>1</v>
      </c>
      <c r="F669" s="201" t="s">
        <v>1087</v>
      </c>
      <c r="G669" s="198"/>
      <c r="H669" s="200" t="s">
        <v>1</v>
      </c>
      <c r="I669" s="202"/>
      <c r="J669" s="198"/>
      <c r="K669" s="198"/>
      <c r="L669" s="203"/>
      <c r="M669" s="204"/>
      <c r="N669" s="205"/>
      <c r="O669" s="205"/>
      <c r="P669" s="205"/>
      <c r="Q669" s="205"/>
      <c r="R669" s="205"/>
      <c r="S669" s="205"/>
      <c r="T669" s="206"/>
      <c r="AT669" s="207" t="s">
        <v>154</v>
      </c>
      <c r="AU669" s="207" t="s">
        <v>152</v>
      </c>
      <c r="AV669" s="13" t="s">
        <v>81</v>
      </c>
      <c r="AW669" s="13" t="s">
        <v>31</v>
      </c>
      <c r="AX669" s="13" t="s">
        <v>73</v>
      </c>
      <c r="AY669" s="207" t="s">
        <v>144</v>
      </c>
    </row>
    <row r="670" spans="1:65" s="13" customFormat="1" ht="11.25">
      <c r="B670" s="197"/>
      <c r="C670" s="198"/>
      <c r="D670" s="199" t="s">
        <v>154</v>
      </c>
      <c r="E670" s="200" t="s">
        <v>1</v>
      </c>
      <c r="F670" s="201" t="s">
        <v>189</v>
      </c>
      <c r="G670" s="198"/>
      <c r="H670" s="200" t="s">
        <v>1</v>
      </c>
      <c r="I670" s="202"/>
      <c r="J670" s="198"/>
      <c r="K670" s="198"/>
      <c r="L670" s="203"/>
      <c r="M670" s="204"/>
      <c r="N670" s="205"/>
      <c r="O670" s="205"/>
      <c r="P670" s="205"/>
      <c r="Q670" s="205"/>
      <c r="R670" s="205"/>
      <c r="S670" s="205"/>
      <c r="T670" s="206"/>
      <c r="AT670" s="207" t="s">
        <v>154</v>
      </c>
      <c r="AU670" s="207" t="s">
        <v>152</v>
      </c>
      <c r="AV670" s="13" t="s">
        <v>81</v>
      </c>
      <c r="AW670" s="13" t="s">
        <v>31</v>
      </c>
      <c r="AX670" s="13" t="s">
        <v>73</v>
      </c>
      <c r="AY670" s="207" t="s">
        <v>144</v>
      </c>
    </row>
    <row r="671" spans="1:65" s="14" customFormat="1" ht="11.25">
      <c r="B671" s="208"/>
      <c r="C671" s="209"/>
      <c r="D671" s="199" t="s">
        <v>154</v>
      </c>
      <c r="E671" s="210" t="s">
        <v>1</v>
      </c>
      <c r="F671" s="211" t="s">
        <v>264</v>
      </c>
      <c r="G671" s="209"/>
      <c r="H671" s="212">
        <v>16</v>
      </c>
      <c r="I671" s="213"/>
      <c r="J671" s="209"/>
      <c r="K671" s="209"/>
      <c r="L671" s="214"/>
      <c r="M671" s="215"/>
      <c r="N671" s="216"/>
      <c r="O671" s="216"/>
      <c r="P671" s="216"/>
      <c r="Q671" s="216"/>
      <c r="R671" s="216"/>
      <c r="S671" s="216"/>
      <c r="T671" s="217"/>
      <c r="AT671" s="218" t="s">
        <v>154</v>
      </c>
      <c r="AU671" s="218" t="s">
        <v>152</v>
      </c>
      <c r="AV671" s="14" t="s">
        <v>152</v>
      </c>
      <c r="AW671" s="14" t="s">
        <v>31</v>
      </c>
      <c r="AX671" s="14" t="s">
        <v>73</v>
      </c>
      <c r="AY671" s="218" t="s">
        <v>144</v>
      </c>
    </row>
    <row r="672" spans="1:65" s="13" customFormat="1" ht="11.25">
      <c r="B672" s="197"/>
      <c r="C672" s="198"/>
      <c r="D672" s="199" t="s">
        <v>154</v>
      </c>
      <c r="E672" s="200" t="s">
        <v>1</v>
      </c>
      <c r="F672" s="201" t="s">
        <v>185</v>
      </c>
      <c r="G672" s="198"/>
      <c r="H672" s="200" t="s">
        <v>1</v>
      </c>
      <c r="I672" s="202"/>
      <c r="J672" s="198"/>
      <c r="K672" s="198"/>
      <c r="L672" s="203"/>
      <c r="M672" s="204"/>
      <c r="N672" s="205"/>
      <c r="O672" s="205"/>
      <c r="P672" s="205"/>
      <c r="Q672" s="205"/>
      <c r="R672" s="205"/>
      <c r="S672" s="205"/>
      <c r="T672" s="206"/>
      <c r="AT672" s="207" t="s">
        <v>154</v>
      </c>
      <c r="AU672" s="207" t="s">
        <v>152</v>
      </c>
      <c r="AV672" s="13" t="s">
        <v>81</v>
      </c>
      <c r="AW672" s="13" t="s">
        <v>31</v>
      </c>
      <c r="AX672" s="13" t="s">
        <v>73</v>
      </c>
      <c r="AY672" s="207" t="s">
        <v>144</v>
      </c>
    </row>
    <row r="673" spans="1:65" s="14" customFormat="1" ht="11.25">
      <c r="B673" s="208"/>
      <c r="C673" s="209"/>
      <c r="D673" s="199" t="s">
        <v>154</v>
      </c>
      <c r="E673" s="210" t="s">
        <v>1</v>
      </c>
      <c r="F673" s="211" t="s">
        <v>8</v>
      </c>
      <c r="G673" s="209"/>
      <c r="H673" s="212">
        <v>12</v>
      </c>
      <c r="I673" s="213"/>
      <c r="J673" s="209"/>
      <c r="K673" s="209"/>
      <c r="L673" s="214"/>
      <c r="M673" s="215"/>
      <c r="N673" s="216"/>
      <c r="O673" s="216"/>
      <c r="P673" s="216"/>
      <c r="Q673" s="216"/>
      <c r="R673" s="216"/>
      <c r="S673" s="216"/>
      <c r="T673" s="217"/>
      <c r="AT673" s="218" t="s">
        <v>154</v>
      </c>
      <c r="AU673" s="218" t="s">
        <v>152</v>
      </c>
      <c r="AV673" s="14" t="s">
        <v>152</v>
      </c>
      <c r="AW673" s="14" t="s">
        <v>31</v>
      </c>
      <c r="AX673" s="14" t="s">
        <v>73</v>
      </c>
      <c r="AY673" s="218" t="s">
        <v>144</v>
      </c>
    </row>
    <row r="674" spans="1:65" s="13" customFormat="1" ht="11.25">
      <c r="B674" s="197"/>
      <c r="C674" s="198"/>
      <c r="D674" s="199" t="s">
        <v>154</v>
      </c>
      <c r="E674" s="200" t="s">
        <v>1</v>
      </c>
      <c r="F674" s="201" t="s">
        <v>870</v>
      </c>
      <c r="G674" s="198"/>
      <c r="H674" s="200" t="s">
        <v>1</v>
      </c>
      <c r="I674" s="202"/>
      <c r="J674" s="198"/>
      <c r="K674" s="198"/>
      <c r="L674" s="203"/>
      <c r="M674" s="204"/>
      <c r="N674" s="205"/>
      <c r="O674" s="205"/>
      <c r="P674" s="205"/>
      <c r="Q674" s="205"/>
      <c r="R674" s="205"/>
      <c r="S674" s="205"/>
      <c r="T674" s="206"/>
      <c r="AT674" s="207" t="s">
        <v>154</v>
      </c>
      <c r="AU674" s="207" t="s">
        <v>152</v>
      </c>
      <c r="AV674" s="13" t="s">
        <v>81</v>
      </c>
      <c r="AW674" s="13" t="s">
        <v>31</v>
      </c>
      <c r="AX674" s="13" t="s">
        <v>73</v>
      </c>
      <c r="AY674" s="207" t="s">
        <v>144</v>
      </c>
    </row>
    <row r="675" spans="1:65" s="14" customFormat="1" ht="11.25">
      <c r="B675" s="208"/>
      <c r="C675" s="209"/>
      <c r="D675" s="199" t="s">
        <v>154</v>
      </c>
      <c r="E675" s="210" t="s">
        <v>1</v>
      </c>
      <c r="F675" s="211" t="s">
        <v>252</v>
      </c>
      <c r="G675" s="209"/>
      <c r="H675" s="212">
        <v>15</v>
      </c>
      <c r="I675" s="213"/>
      <c r="J675" s="209"/>
      <c r="K675" s="209"/>
      <c r="L675" s="214"/>
      <c r="M675" s="215"/>
      <c r="N675" s="216"/>
      <c r="O675" s="216"/>
      <c r="P675" s="216"/>
      <c r="Q675" s="216"/>
      <c r="R675" s="216"/>
      <c r="S675" s="216"/>
      <c r="T675" s="217"/>
      <c r="AT675" s="218" t="s">
        <v>154</v>
      </c>
      <c r="AU675" s="218" t="s">
        <v>152</v>
      </c>
      <c r="AV675" s="14" t="s">
        <v>152</v>
      </c>
      <c r="AW675" s="14" t="s">
        <v>31</v>
      </c>
      <c r="AX675" s="14" t="s">
        <v>73</v>
      </c>
      <c r="AY675" s="218" t="s">
        <v>144</v>
      </c>
    </row>
    <row r="676" spans="1:65" s="15" customFormat="1" ht="11.25">
      <c r="B676" s="219"/>
      <c r="C676" s="220"/>
      <c r="D676" s="199" t="s">
        <v>154</v>
      </c>
      <c r="E676" s="221" t="s">
        <v>1</v>
      </c>
      <c r="F676" s="222" t="s">
        <v>159</v>
      </c>
      <c r="G676" s="220"/>
      <c r="H676" s="223">
        <v>125</v>
      </c>
      <c r="I676" s="224"/>
      <c r="J676" s="220"/>
      <c r="K676" s="220"/>
      <c r="L676" s="225"/>
      <c r="M676" s="226"/>
      <c r="N676" s="227"/>
      <c r="O676" s="227"/>
      <c r="P676" s="227"/>
      <c r="Q676" s="227"/>
      <c r="R676" s="227"/>
      <c r="S676" s="227"/>
      <c r="T676" s="228"/>
      <c r="AT676" s="229" t="s">
        <v>154</v>
      </c>
      <c r="AU676" s="229" t="s">
        <v>152</v>
      </c>
      <c r="AV676" s="15" t="s">
        <v>151</v>
      </c>
      <c r="AW676" s="15" t="s">
        <v>31</v>
      </c>
      <c r="AX676" s="15" t="s">
        <v>81</v>
      </c>
      <c r="AY676" s="229" t="s">
        <v>144</v>
      </c>
    </row>
    <row r="677" spans="1:65" s="14" customFormat="1" ht="11.25">
      <c r="B677" s="208"/>
      <c r="C677" s="209"/>
      <c r="D677" s="199" t="s">
        <v>154</v>
      </c>
      <c r="E677" s="209"/>
      <c r="F677" s="211" t="s">
        <v>1088</v>
      </c>
      <c r="G677" s="209"/>
      <c r="H677" s="212">
        <v>150</v>
      </c>
      <c r="I677" s="213"/>
      <c r="J677" s="209"/>
      <c r="K677" s="209"/>
      <c r="L677" s="214"/>
      <c r="M677" s="215"/>
      <c r="N677" s="216"/>
      <c r="O677" s="216"/>
      <c r="P677" s="216"/>
      <c r="Q677" s="216"/>
      <c r="R677" s="216"/>
      <c r="S677" s="216"/>
      <c r="T677" s="217"/>
      <c r="AT677" s="218" t="s">
        <v>154</v>
      </c>
      <c r="AU677" s="218" t="s">
        <v>152</v>
      </c>
      <c r="AV677" s="14" t="s">
        <v>152</v>
      </c>
      <c r="AW677" s="14" t="s">
        <v>4</v>
      </c>
      <c r="AX677" s="14" t="s">
        <v>81</v>
      </c>
      <c r="AY677" s="218" t="s">
        <v>144</v>
      </c>
    </row>
    <row r="678" spans="1:65" s="2" customFormat="1" ht="24.2" customHeight="1">
      <c r="A678" s="34"/>
      <c r="B678" s="35"/>
      <c r="C678" s="230" t="s">
        <v>1089</v>
      </c>
      <c r="D678" s="230" t="s">
        <v>166</v>
      </c>
      <c r="E678" s="231" t="s">
        <v>1090</v>
      </c>
      <c r="F678" s="232" t="s">
        <v>1091</v>
      </c>
      <c r="G678" s="233" t="s">
        <v>366</v>
      </c>
      <c r="H678" s="234">
        <v>165.6</v>
      </c>
      <c r="I678" s="235"/>
      <c r="J678" s="236">
        <f>ROUND(I678*H678,2)</f>
        <v>0</v>
      </c>
      <c r="K678" s="237"/>
      <c r="L678" s="238"/>
      <c r="M678" s="239" t="s">
        <v>1</v>
      </c>
      <c r="N678" s="240" t="s">
        <v>39</v>
      </c>
      <c r="O678" s="71"/>
      <c r="P678" s="193">
        <f>O678*H678</f>
        <v>0</v>
      </c>
      <c r="Q678" s="193">
        <v>1.0000000000000001E-5</v>
      </c>
      <c r="R678" s="193">
        <f>Q678*H678</f>
        <v>1.6560000000000001E-3</v>
      </c>
      <c r="S678" s="193">
        <v>0</v>
      </c>
      <c r="T678" s="194">
        <f>S678*H678</f>
        <v>0</v>
      </c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R678" s="195" t="s">
        <v>353</v>
      </c>
      <c r="AT678" s="195" t="s">
        <v>166</v>
      </c>
      <c r="AU678" s="195" t="s">
        <v>152</v>
      </c>
      <c r="AY678" s="17" t="s">
        <v>144</v>
      </c>
      <c r="BE678" s="196">
        <f>IF(N678="základní",J678,0)</f>
        <v>0</v>
      </c>
      <c r="BF678" s="196">
        <f>IF(N678="snížená",J678,0)</f>
        <v>0</v>
      </c>
      <c r="BG678" s="196">
        <f>IF(N678="zákl. přenesená",J678,0)</f>
        <v>0</v>
      </c>
      <c r="BH678" s="196">
        <f>IF(N678="sníž. přenesená",J678,0)</f>
        <v>0</v>
      </c>
      <c r="BI678" s="196">
        <f>IF(N678="nulová",J678,0)</f>
        <v>0</v>
      </c>
      <c r="BJ678" s="17" t="s">
        <v>152</v>
      </c>
      <c r="BK678" s="196">
        <f>ROUND(I678*H678,2)</f>
        <v>0</v>
      </c>
      <c r="BL678" s="17" t="s">
        <v>264</v>
      </c>
      <c r="BM678" s="195" t="s">
        <v>1092</v>
      </c>
    </row>
    <row r="679" spans="1:65" s="13" customFormat="1" ht="11.25">
      <c r="B679" s="197"/>
      <c r="C679" s="198"/>
      <c r="D679" s="199" t="s">
        <v>154</v>
      </c>
      <c r="E679" s="200" t="s">
        <v>1</v>
      </c>
      <c r="F679" s="201" t="s">
        <v>1093</v>
      </c>
      <c r="G679" s="198"/>
      <c r="H679" s="200" t="s">
        <v>1</v>
      </c>
      <c r="I679" s="202"/>
      <c r="J679" s="198"/>
      <c r="K679" s="198"/>
      <c r="L679" s="203"/>
      <c r="M679" s="204"/>
      <c r="N679" s="205"/>
      <c r="O679" s="205"/>
      <c r="P679" s="205"/>
      <c r="Q679" s="205"/>
      <c r="R679" s="205"/>
      <c r="S679" s="205"/>
      <c r="T679" s="206"/>
      <c r="AT679" s="207" t="s">
        <v>154</v>
      </c>
      <c r="AU679" s="207" t="s">
        <v>152</v>
      </c>
      <c r="AV679" s="13" t="s">
        <v>81</v>
      </c>
      <c r="AW679" s="13" t="s">
        <v>31</v>
      </c>
      <c r="AX679" s="13" t="s">
        <v>73</v>
      </c>
      <c r="AY679" s="207" t="s">
        <v>144</v>
      </c>
    </row>
    <row r="680" spans="1:65" s="13" customFormat="1" ht="11.25">
      <c r="B680" s="197"/>
      <c r="C680" s="198"/>
      <c r="D680" s="199" t="s">
        <v>154</v>
      </c>
      <c r="E680" s="200" t="s">
        <v>1</v>
      </c>
      <c r="F680" s="201" t="s">
        <v>1094</v>
      </c>
      <c r="G680" s="198"/>
      <c r="H680" s="200" t="s">
        <v>1</v>
      </c>
      <c r="I680" s="202"/>
      <c r="J680" s="198"/>
      <c r="K680" s="198"/>
      <c r="L680" s="203"/>
      <c r="M680" s="204"/>
      <c r="N680" s="205"/>
      <c r="O680" s="205"/>
      <c r="P680" s="205"/>
      <c r="Q680" s="205"/>
      <c r="R680" s="205"/>
      <c r="S680" s="205"/>
      <c r="T680" s="206"/>
      <c r="AT680" s="207" t="s">
        <v>154</v>
      </c>
      <c r="AU680" s="207" t="s">
        <v>152</v>
      </c>
      <c r="AV680" s="13" t="s">
        <v>81</v>
      </c>
      <c r="AW680" s="13" t="s">
        <v>31</v>
      </c>
      <c r="AX680" s="13" t="s">
        <v>73</v>
      </c>
      <c r="AY680" s="207" t="s">
        <v>144</v>
      </c>
    </row>
    <row r="681" spans="1:65" s="14" customFormat="1" ht="11.25">
      <c r="B681" s="208"/>
      <c r="C681" s="209"/>
      <c r="D681" s="199" t="s">
        <v>154</v>
      </c>
      <c r="E681" s="210" t="s">
        <v>1</v>
      </c>
      <c r="F681" s="211" t="s">
        <v>169</v>
      </c>
      <c r="G681" s="209"/>
      <c r="H681" s="212">
        <v>8</v>
      </c>
      <c r="I681" s="213"/>
      <c r="J681" s="209"/>
      <c r="K681" s="209"/>
      <c r="L681" s="214"/>
      <c r="M681" s="215"/>
      <c r="N681" s="216"/>
      <c r="O681" s="216"/>
      <c r="P681" s="216"/>
      <c r="Q681" s="216"/>
      <c r="R681" s="216"/>
      <c r="S681" s="216"/>
      <c r="T681" s="217"/>
      <c r="AT681" s="218" t="s">
        <v>154</v>
      </c>
      <c r="AU681" s="218" t="s">
        <v>152</v>
      </c>
      <c r="AV681" s="14" t="s">
        <v>152</v>
      </c>
      <c r="AW681" s="14" t="s">
        <v>31</v>
      </c>
      <c r="AX681" s="14" t="s">
        <v>73</v>
      </c>
      <c r="AY681" s="218" t="s">
        <v>144</v>
      </c>
    </row>
    <row r="682" spans="1:65" s="13" customFormat="1" ht="11.25">
      <c r="B682" s="197"/>
      <c r="C682" s="198"/>
      <c r="D682" s="199" t="s">
        <v>154</v>
      </c>
      <c r="E682" s="200" t="s">
        <v>1</v>
      </c>
      <c r="F682" s="201" t="s">
        <v>1095</v>
      </c>
      <c r="G682" s="198"/>
      <c r="H682" s="200" t="s">
        <v>1</v>
      </c>
      <c r="I682" s="202"/>
      <c r="J682" s="198"/>
      <c r="K682" s="198"/>
      <c r="L682" s="203"/>
      <c r="M682" s="204"/>
      <c r="N682" s="205"/>
      <c r="O682" s="205"/>
      <c r="P682" s="205"/>
      <c r="Q682" s="205"/>
      <c r="R682" s="205"/>
      <c r="S682" s="205"/>
      <c r="T682" s="206"/>
      <c r="AT682" s="207" t="s">
        <v>154</v>
      </c>
      <c r="AU682" s="207" t="s">
        <v>152</v>
      </c>
      <c r="AV682" s="13" t="s">
        <v>81</v>
      </c>
      <c r="AW682" s="13" t="s">
        <v>31</v>
      </c>
      <c r="AX682" s="13" t="s">
        <v>73</v>
      </c>
      <c r="AY682" s="207" t="s">
        <v>144</v>
      </c>
    </row>
    <row r="683" spans="1:65" s="14" customFormat="1" ht="11.25">
      <c r="B683" s="208"/>
      <c r="C683" s="209"/>
      <c r="D683" s="199" t="s">
        <v>154</v>
      </c>
      <c r="E683" s="210" t="s">
        <v>1</v>
      </c>
      <c r="F683" s="211" t="s">
        <v>271</v>
      </c>
      <c r="G683" s="209"/>
      <c r="H683" s="212">
        <v>17</v>
      </c>
      <c r="I683" s="213"/>
      <c r="J683" s="209"/>
      <c r="K683" s="209"/>
      <c r="L683" s="214"/>
      <c r="M683" s="215"/>
      <c r="N683" s="216"/>
      <c r="O683" s="216"/>
      <c r="P683" s="216"/>
      <c r="Q683" s="216"/>
      <c r="R683" s="216"/>
      <c r="S683" s="216"/>
      <c r="T683" s="217"/>
      <c r="AT683" s="218" t="s">
        <v>154</v>
      </c>
      <c r="AU683" s="218" t="s">
        <v>152</v>
      </c>
      <c r="AV683" s="14" t="s">
        <v>152</v>
      </c>
      <c r="AW683" s="14" t="s">
        <v>31</v>
      </c>
      <c r="AX683" s="14" t="s">
        <v>73</v>
      </c>
      <c r="AY683" s="218" t="s">
        <v>144</v>
      </c>
    </row>
    <row r="684" spans="1:65" s="13" customFormat="1" ht="11.25">
      <c r="B684" s="197"/>
      <c r="C684" s="198"/>
      <c r="D684" s="199" t="s">
        <v>154</v>
      </c>
      <c r="E684" s="200" t="s">
        <v>1</v>
      </c>
      <c r="F684" s="201" t="s">
        <v>1096</v>
      </c>
      <c r="G684" s="198"/>
      <c r="H684" s="200" t="s">
        <v>1</v>
      </c>
      <c r="I684" s="202"/>
      <c r="J684" s="198"/>
      <c r="K684" s="198"/>
      <c r="L684" s="203"/>
      <c r="M684" s="204"/>
      <c r="N684" s="205"/>
      <c r="O684" s="205"/>
      <c r="P684" s="205"/>
      <c r="Q684" s="205"/>
      <c r="R684" s="205"/>
      <c r="S684" s="205"/>
      <c r="T684" s="206"/>
      <c r="AT684" s="207" t="s">
        <v>154</v>
      </c>
      <c r="AU684" s="207" t="s">
        <v>152</v>
      </c>
      <c r="AV684" s="13" t="s">
        <v>81</v>
      </c>
      <c r="AW684" s="13" t="s">
        <v>31</v>
      </c>
      <c r="AX684" s="13" t="s">
        <v>73</v>
      </c>
      <c r="AY684" s="207" t="s">
        <v>144</v>
      </c>
    </row>
    <row r="685" spans="1:65" s="14" customFormat="1" ht="11.25">
      <c r="B685" s="208"/>
      <c r="C685" s="209"/>
      <c r="D685" s="199" t="s">
        <v>154</v>
      </c>
      <c r="E685" s="210" t="s">
        <v>1</v>
      </c>
      <c r="F685" s="211" t="s">
        <v>8</v>
      </c>
      <c r="G685" s="209"/>
      <c r="H685" s="212">
        <v>12</v>
      </c>
      <c r="I685" s="213"/>
      <c r="J685" s="209"/>
      <c r="K685" s="209"/>
      <c r="L685" s="214"/>
      <c r="M685" s="215"/>
      <c r="N685" s="216"/>
      <c r="O685" s="216"/>
      <c r="P685" s="216"/>
      <c r="Q685" s="216"/>
      <c r="R685" s="216"/>
      <c r="S685" s="216"/>
      <c r="T685" s="217"/>
      <c r="AT685" s="218" t="s">
        <v>154</v>
      </c>
      <c r="AU685" s="218" t="s">
        <v>152</v>
      </c>
      <c r="AV685" s="14" t="s">
        <v>152</v>
      </c>
      <c r="AW685" s="14" t="s">
        <v>31</v>
      </c>
      <c r="AX685" s="14" t="s">
        <v>73</v>
      </c>
      <c r="AY685" s="218" t="s">
        <v>144</v>
      </c>
    </row>
    <row r="686" spans="1:65" s="13" customFormat="1" ht="11.25">
      <c r="B686" s="197"/>
      <c r="C686" s="198"/>
      <c r="D686" s="199" t="s">
        <v>154</v>
      </c>
      <c r="E686" s="200" t="s">
        <v>1</v>
      </c>
      <c r="F686" s="201" t="s">
        <v>1097</v>
      </c>
      <c r="G686" s="198"/>
      <c r="H686" s="200" t="s">
        <v>1</v>
      </c>
      <c r="I686" s="202"/>
      <c r="J686" s="198"/>
      <c r="K686" s="198"/>
      <c r="L686" s="203"/>
      <c r="M686" s="204"/>
      <c r="N686" s="205"/>
      <c r="O686" s="205"/>
      <c r="P686" s="205"/>
      <c r="Q686" s="205"/>
      <c r="R686" s="205"/>
      <c r="S686" s="205"/>
      <c r="T686" s="206"/>
      <c r="AT686" s="207" t="s">
        <v>154</v>
      </c>
      <c r="AU686" s="207" t="s">
        <v>152</v>
      </c>
      <c r="AV686" s="13" t="s">
        <v>81</v>
      </c>
      <c r="AW686" s="13" t="s">
        <v>31</v>
      </c>
      <c r="AX686" s="13" t="s">
        <v>73</v>
      </c>
      <c r="AY686" s="207" t="s">
        <v>144</v>
      </c>
    </row>
    <row r="687" spans="1:65" s="13" customFormat="1" ht="11.25">
      <c r="B687" s="197"/>
      <c r="C687" s="198"/>
      <c r="D687" s="199" t="s">
        <v>154</v>
      </c>
      <c r="E687" s="200" t="s">
        <v>1</v>
      </c>
      <c r="F687" s="201" t="s">
        <v>183</v>
      </c>
      <c r="G687" s="198"/>
      <c r="H687" s="200" t="s">
        <v>1</v>
      </c>
      <c r="I687" s="202"/>
      <c r="J687" s="198"/>
      <c r="K687" s="198"/>
      <c r="L687" s="203"/>
      <c r="M687" s="204"/>
      <c r="N687" s="205"/>
      <c r="O687" s="205"/>
      <c r="P687" s="205"/>
      <c r="Q687" s="205"/>
      <c r="R687" s="205"/>
      <c r="S687" s="205"/>
      <c r="T687" s="206"/>
      <c r="AT687" s="207" t="s">
        <v>154</v>
      </c>
      <c r="AU687" s="207" t="s">
        <v>152</v>
      </c>
      <c r="AV687" s="13" t="s">
        <v>81</v>
      </c>
      <c r="AW687" s="13" t="s">
        <v>31</v>
      </c>
      <c r="AX687" s="13" t="s">
        <v>73</v>
      </c>
      <c r="AY687" s="207" t="s">
        <v>144</v>
      </c>
    </row>
    <row r="688" spans="1:65" s="14" customFormat="1" ht="11.25">
      <c r="B688" s="208"/>
      <c r="C688" s="209"/>
      <c r="D688" s="199" t="s">
        <v>154</v>
      </c>
      <c r="E688" s="210" t="s">
        <v>1</v>
      </c>
      <c r="F688" s="211" t="s">
        <v>330</v>
      </c>
      <c r="G688" s="209"/>
      <c r="H688" s="212">
        <v>28</v>
      </c>
      <c r="I688" s="213"/>
      <c r="J688" s="209"/>
      <c r="K688" s="209"/>
      <c r="L688" s="214"/>
      <c r="M688" s="215"/>
      <c r="N688" s="216"/>
      <c r="O688" s="216"/>
      <c r="P688" s="216"/>
      <c r="Q688" s="216"/>
      <c r="R688" s="216"/>
      <c r="S688" s="216"/>
      <c r="T688" s="217"/>
      <c r="AT688" s="218" t="s">
        <v>154</v>
      </c>
      <c r="AU688" s="218" t="s">
        <v>152</v>
      </c>
      <c r="AV688" s="14" t="s">
        <v>152</v>
      </c>
      <c r="AW688" s="14" t="s">
        <v>31</v>
      </c>
      <c r="AX688" s="14" t="s">
        <v>73</v>
      </c>
      <c r="AY688" s="218" t="s">
        <v>144</v>
      </c>
    </row>
    <row r="689" spans="1:65" s="13" customFormat="1" ht="11.25">
      <c r="B689" s="197"/>
      <c r="C689" s="198"/>
      <c r="D689" s="199" t="s">
        <v>154</v>
      </c>
      <c r="E689" s="200" t="s">
        <v>1</v>
      </c>
      <c r="F689" s="201" t="s">
        <v>1098</v>
      </c>
      <c r="G689" s="198"/>
      <c r="H689" s="200" t="s">
        <v>1</v>
      </c>
      <c r="I689" s="202"/>
      <c r="J689" s="198"/>
      <c r="K689" s="198"/>
      <c r="L689" s="203"/>
      <c r="M689" s="204"/>
      <c r="N689" s="205"/>
      <c r="O689" s="205"/>
      <c r="P689" s="205"/>
      <c r="Q689" s="205"/>
      <c r="R689" s="205"/>
      <c r="S689" s="205"/>
      <c r="T689" s="206"/>
      <c r="AT689" s="207" t="s">
        <v>154</v>
      </c>
      <c r="AU689" s="207" t="s">
        <v>152</v>
      </c>
      <c r="AV689" s="13" t="s">
        <v>81</v>
      </c>
      <c r="AW689" s="13" t="s">
        <v>31</v>
      </c>
      <c r="AX689" s="13" t="s">
        <v>73</v>
      </c>
      <c r="AY689" s="207" t="s">
        <v>144</v>
      </c>
    </row>
    <row r="690" spans="1:65" s="14" customFormat="1" ht="11.25">
      <c r="B690" s="208"/>
      <c r="C690" s="209"/>
      <c r="D690" s="199" t="s">
        <v>154</v>
      </c>
      <c r="E690" s="210" t="s">
        <v>1</v>
      </c>
      <c r="F690" s="211" t="s">
        <v>229</v>
      </c>
      <c r="G690" s="209"/>
      <c r="H690" s="212">
        <v>10</v>
      </c>
      <c r="I690" s="213"/>
      <c r="J690" s="209"/>
      <c r="K690" s="209"/>
      <c r="L690" s="214"/>
      <c r="M690" s="215"/>
      <c r="N690" s="216"/>
      <c r="O690" s="216"/>
      <c r="P690" s="216"/>
      <c r="Q690" s="216"/>
      <c r="R690" s="216"/>
      <c r="S690" s="216"/>
      <c r="T690" s="217"/>
      <c r="AT690" s="218" t="s">
        <v>154</v>
      </c>
      <c r="AU690" s="218" t="s">
        <v>152</v>
      </c>
      <c r="AV690" s="14" t="s">
        <v>152</v>
      </c>
      <c r="AW690" s="14" t="s">
        <v>31</v>
      </c>
      <c r="AX690" s="14" t="s">
        <v>73</v>
      </c>
      <c r="AY690" s="218" t="s">
        <v>144</v>
      </c>
    </row>
    <row r="691" spans="1:65" s="13" customFormat="1" ht="11.25">
      <c r="B691" s="197"/>
      <c r="C691" s="198"/>
      <c r="D691" s="199" t="s">
        <v>154</v>
      </c>
      <c r="E691" s="200" t="s">
        <v>1</v>
      </c>
      <c r="F691" s="201" t="s">
        <v>1099</v>
      </c>
      <c r="G691" s="198"/>
      <c r="H691" s="200" t="s">
        <v>1</v>
      </c>
      <c r="I691" s="202"/>
      <c r="J691" s="198"/>
      <c r="K691" s="198"/>
      <c r="L691" s="203"/>
      <c r="M691" s="204"/>
      <c r="N691" s="205"/>
      <c r="O691" s="205"/>
      <c r="P691" s="205"/>
      <c r="Q691" s="205"/>
      <c r="R691" s="205"/>
      <c r="S691" s="205"/>
      <c r="T691" s="206"/>
      <c r="AT691" s="207" t="s">
        <v>154</v>
      </c>
      <c r="AU691" s="207" t="s">
        <v>152</v>
      </c>
      <c r="AV691" s="13" t="s">
        <v>81</v>
      </c>
      <c r="AW691" s="13" t="s">
        <v>31</v>
      </c>
      <c r="AX691" s="13" t="s">
        <v>73</v>
      </c>
      <c r="AY691" s="207" t="s">
        <v>144</v>
      </c>
    </row>
    <row r="692" spans="1:65" s="13" customFormat="1" ht="11.25">
      <c r="B692" s="197"/>
      <c r="C692" s="198"/>
      <c r="D692" s="199" t="s">
        <v>154</v>
      </c>
      <c r="E692" s="200" t="s">
        <v>1</v>
      </c>
      <c r="F692" s="201" t="s">
        <v>189</v>
      </c>
      <c r="G692" s="198"/>
      <c r="H692" s="200" t="s">
        <v>1</v>
      </c>
      <c r="I692" s="202"/>
      <c r="J692" s="198"/>
      <c r="K692" s="198"/>
      <c r="L692" s="203"/>
      <c r="M692" s="204"/>
      <c r="N692" s="205"/>
      <c r="O692" s="205"/>
      <c r="P692" s="205"/>
      <c r="Q692" s="205"/>
      <c r="R692" s="205"/>
      <c r="S692" s="205"/>
      <c r="T692" s="206"/>
      <c r="AT692" s="207" t="s">
        <v>154</v>
      </c>
      <c r="AU692" s="207" t="s">
        <v>152</v>
      </c>
      <c r="AV692" s="13" t="s">
        <v>81</v>
      </c>
      <c r="AW692" s="13" t="s">
        <v>31</v>
      </c>
      <c r="AX692" s="13" t="s">
        <v>73</v>
      </c>
      <c r="AY692" s="207" t="s">
        <v>144</v>
      </c>
    </row>
    <row r="693" spans="1:65" s="14" customFormat="1" ht="11.25">
      <c r="B693" s="208"/>
      <c r="C693" s="209"/>
      <c r="D693" s="199" t="s">
        <v>154</v>
      </c>
      <c r="E693" s="210" t="s">
        <v>1</v>
      </c>
      <c r="F693" s="211" t="s">
        <v>252</v>
      </c>
      <c r="G693" s="209"/>
      <c r="H693" s="212">
        <v>15</v>
      </c>
      <c r="I693" s="213"/>
      <c r="J693" s="209"/>
      <c r="K693" s="209"/>
      <c r="L693" s="214"/>
      <c r="M693" s="215"/>
      <c r="N693" s="216"/>
      <c r="O693" s="216"/>
      <c r="P693" s="216"/>
      <c r="Q693" s="216"/>
      <c r="R693" s="216"/>
      <c r="S693" s="216"/>
      <c r="T693" s="217"/>
      <c r="AT693" s="218" t="s">
        <v>154</v>
      </c>
      <c r="AU693" s="218" t="s">
        <v>152</v>
      </c>
      <c r="AV693" s="14" t="s">
        <v>152</v>
      </c>
      <c r="AW693" s="14" t="s">
        <v>31</v>
      </c>
      <c r="AX693" s="14" t="s">
        <v>73</v>
      </c>
      <c r="AY693" s="218" t="s">
        <v>144</v>
      </c>
    </row>
    <row r="694" spans="1:65" s="13" customFormat="1" ht="11.25">
      <c r="B694" s="197"/>
      <c r="C694" s="198"/>
      <c r="D694" s="199" t="s">
        <v>154</v>
      </c>
      <c r="E694" s="200" t="s">
        <v>1</v>
      </c>
      <c r="F694" s="201" t="s">
        <v>870</v>
      </c>
      <c r="G694" s="198"/>
      <c r="H694" s="200" t="s">
        <v>1</v>
      </c>
      <c r="I694" s="202"/>
      <c r="J694" s="198"/>
      <c r="K694" s="198"/>
      <c r="L694" s="203"/>
      <c r="M694" s="204"/>
      <c r="N694" s="205"/>
      <c r="O694" s="205"/>
      <c r="P694" s="205"/>
      <c r="Q694" s="205"/>
      <c r="R694" s="205"/>
      <c r="S694" s="205"/>
      <c r="T694" s="206"/>
      <c r="AT694" s="207" t="s">
        <v>154</v>
      </c>
      <c r="AU694" s="207" t="s">
        <v>152</v>
      </c>
      <c r="AV694" s="13" t="s">
        <v>81</v>
      </c>
      <c r="AW694" s="13" t="s">
        <v>31</v>
      </c>
      <c r="AX694" s="13" t="s">
        <v>73</v>
      </c>
      <c r="AY694" s="207" t="s">
        <v>144</v>
      </c>
    </row>
    <row r="695" spans="1:65" s="14" customFormat="1" ht="11.25">
      <c r="B695" s="208"/>
      <c r="C695" s="209"/>
      <c r="D695" s="199" t="s">
        <v>154</v>
      </c>
      <c r="E695" s="210" t="s">
        <v>1</v>
      </c>
      <c r="F695" s="211" t="s">
        <v>275</v>
      </c>
      <c r="G695" s="209"/>
      <c r="H695" s="212">
        <v>18</v>
      </c>
      <c r="I695" s="213"/>
      <c r="J695" s="209"/>
      <c r="K695" s="209"/>
      <c r="L695" s="214"/>
      <c r="M695" s="215"/>
      <c r="N695" s="216"/>
      <c r="O695" s="216"/>
      <c r="P695" s="216"/>
      <c r="Q695" s="216"/>
      <c r="R695" s="216"/>
      <c r="S695" s="216"/>
      <c r="T695" s="217"/>
      <c r="AT695" s="218" t="s">
        <v>154</v>
      </c>
      <c r="AU695" s="218" t="s">
        <v>152</v>
      </c>
      <c r="AV695" s="14" t="s">
        <v>152</v>
      </c>
      <c r="AW695" s="14" t="s">
        <v>31</v>
      </c>
      <c r="AX695" s="14" t="s">
        <v>73</v>
      </c>
      <c r="AY695" s="218" t="s">
        <v>144</v>
      </c>
    </row>
    <row r="696" spans="1:65" s="13" customFormat="1" ht="11.25">
      <c r="B696" s="197"/>
      <c r="C696" s="198"/>
      <c r="D696" s="199" t="s">
        <v>154</v>
      </c>
      <c r="E696" s="200" t="s">
        <v>1</v>
      </c>
      <c r="F696" s="201" t="s">
        <v>1100</v>
      </c>
      <c r="G696" s="198"/>
      <c r="H696" s="200" t="s">
        <v>1</v>
      </c>
      <c r="I696" s="202"/>
      <c r="J696" s="198"/>
      <c r="K696" s="198"/>
      <c r="L696" s="203"/>
      <c r="M696" s="204"/>
      <c r="N696" s="205"/>
      <c r="O696" s="205"/>
      <c r="P696" s="205"/>
      <c r="Q696" s="205"/>
      <c r="R696" s="205"/>
      <c r="S696" s="205"/>
      <c r="T696" s="206"/>
      <c r="AT696" s="207" t="s">
        <v>154</v>
      </c>
      <c r="AU696" s="207" t="s">
        <v>152</v>
      </c>
      <c r="AV696" s="13" t="s">
        <v>81</v>
      </c>
      <c r="AW696" s="13" t="s">
        <v>31</v>
      </c>
      <c r="AX696" s="13" t="s">
        <v>73</v>
      </c>
      <c r="AY696" s="207" t="s">
        <v>144</v>
      </c>
    </row>
    <row r="697" spans="1:65" s="13" customFormat="1" ht="11.25">
      <c r="B697" s="197"/>
      <c r="C697" s="198"/>
      <c r="D697" s="199" t="s">
        <v>154</v>
      </c>
      <c r="E697" s="200" t="s">
        <v>1</v>
      </c>
      <c r="F697" s="201" t="s">
        <v>293</v>
      </c>
      <c r="G697" s="198"/>
      <c r="H697" s="200" t="s">
        <v>1</v>
      </c>
      <c r="I697" s="202"/>
      <c r="J697" s="198"/>
      <c r="K697" s="198"/>
      <c r="L697" s="203"/>
      <c r="M697" s="204"/>
      <c r="N697" s="205"/>
      <c r="O697" s="205"/>
      <c r="P697" s="205"/>
      <c r="Q697" s="205"/>
      <c r="R697" s="205"/>
      <c r="S697" s="205"/>
      <c r="T697" s="206"/>
      <c r="AT697" s="207" t="s">
        <v>154</v>
      </c>
      <c r="AU697" s="207" t="s">
        <v>152</v>
      </c>
      <c r="AV697" s="13" t="s">
        <v>81</v>
      </c>
      <c r="AW697" s="13" t="s">
        <v>31</v>
      </c>
      <c r="AX697" s="13" t="s">
        <v>73</v>
      </c>
      <c r="AY697" s="207" t="s">
        <v>144</v>
      </c>
    </row>
    <row r="698" spans="1:65" s="14" customFormat="1" ht="11.25">
      <c r="B698" s="208"/>
      <c r="C698" s="209"/>
      <c r="D698" s="199" t="s">
        <v>154</v>
      </c>
      <c r="E698" s="210" t="s">
        <v>1</v>
      </c>
      <c r="F698" s="211" t="s">
        <v>294</v>
      </c>
      <c r="G698" s="209"/>
      <c r="H698" s="212">
        <v>22</v>
      </c>
      <c r="I698" s="213"/>
      <c r="J698" s="209"/>
      <c r="K698" s="209"/>
      <c r="L698" s="214"/>
      <c r="M698" s="215"/>
      <c r="N698" s="216"/>
      <c r="O698" s="216"/>
      <c r="P698" s="216"/>
      <c r="Q698" s="216"/>
      <c r="R698" s="216"/>
      <c r="S698" s="216"/>
      <c r="T698" s="217"/>
      <c r="AT698" s="218" t="s">
        <v>154</v>
      </c>
      <c r="AU698" s="218" t="s">
        <v>152</v>
      </c>
      <c r="AV698" s="14" t="s">
        <v>152</v>
      </c>
      <c r="AW698" s="14" t="s">
        <v>31</v>
      </c>
      <c r="AX698" s="14" t="s">
        <v>73</v>
      </c>
      <c r="AY698" s="218" t="s">
        <v>144</v>
      </c>
    </row>
    <row r="699" spans="1:65" s="13" customFormat="1" ht="11.25">
      <c r="B699" s="197"/>
      <c r="C699" s="198"/>
      <c r="D699" s="199" t="s">
        <v>154</v>
      </c>
      <c r="E699" s="200" t="s">
        <v>1</v>
      </c>
      <c r="F699" s="201" t="s">
        <v>194</v>
      </c>
      <c r="G699" s="198"/>
      <c r="H699" s="200" t="s">
        <v>1</v>
      </c>
      <c r="I699" s="202"/>
      <c r="J699" s="198"/>
      <c r="K699" s="198"/>
      <c r="L699" s="203"/>
      <c r="M699" s="204"/>
      <c r="N699" s="205"/>
      <c r="O699" s="205"/>
      <c r="P699" s="205"/>
      <c r="Q699" s="205"/>
      <c r="R699" s="205"/>
      <c r="S699" s="205"/>
      <c r="T699" s="206"/>
      <c r="AT699" s="207" t="s">
        <v>154</v>
      </c>
      <c r="AU699" s="207" t="s">
        <v>152</v>
      </c>
      <c r="AV699" s="13" t="s">
        <v>81</v>
      </c>
      <c r="AW699" s="13" t="s">
        <v>31</v>
      </c>
      <c r="AX699" s="13" t="s">
        <v>73</v>
      </c>
      <c r="AY699" s="207" t="s">
        <v>144</v>
      </c>
    </row>
    <row r="700" spans="1:65" s="14" customFormat="1" ht="11.25">
      <c r="B700" s="208"/>
      <c r="C700" s="209"/>
      <c r="D700" s="199" t="s">
        <v>154</v>
      </c>
      <c r="E700" s="210" t="s">
        <v>1</v>
      </c>
      <c r="F700" s="211" t="s">
        <v>169</v>
      </c>
      <c r="G700" s="209"/>
      <c r="H700" s="212">
        <v>8</v>
      </c>
      <c r="I700" s="213"/>
      <c r="J700" s="209"/>
      <c r="K700" s="209"/>
      <c r="L700" s="214"/>
      <c r="M700" s="215"/>
      <c r="N700" s="216"/>
      <c r="O700" s="216"/>
      <c r="P700" s="216"/>
      <c r="Q700" s="216"/>
      <c r="R700" s="216"/>
      <c r="S700" s="216"/>
      <c r="T700" s="217"/>
      <c r="AT700" s="218" t="s">
        <v>154</v>
      </c>
      <c r="AU700" s="218" t="s">
        <v>152</v>
      </c>
      <c r="AV700" s="14" t="s">
        <v>152</v>
      </c>
      <c r="AW700" s="14" t="s">
        <v>31</v>
      </c>
      <c r="AX700" s="14" t="s">
        <v>73</v>
      </c>
      <c r="AY700" s="218" t="s">
        <v>144</v>
      </c>
    </row>
    <row r="701" spans="1:65" s="15" customFormat="1" ht="11.25">
      <c r="B701" s="219"/>
      <c r="C701" s="220"/>
      <c r="D701" s="199" t="s">
        <v>154</v>
      </c>
      <c r="E701" s="221" t="s">
        <v>1</v>
      </c>
      <c r="F701" s="222" t="s">
        <v>159</v>
      </c>
      <c r="G701" s="220"/>
      <c r="H701" s="223">
        <v>138</v>
      </c>
      <c r="I701" s="224"/>
      <c r="J701" s="220"/>
      <c r="K701" s="220"/>
      <c r="L701" s="225"/>
      <c r="M701" s="226"/>
      <c r="N701" s="227"/>
      <c r="O701" s="227"/>
      <c r="P701" s="227"/>
      <c r="Q701" s="227"/>
      <c r="R701" s="227"/>
      <c r="S701" s="227"/>
      <c r="T701" s="228"/>
      <c r="AT701" s="229" t="s">
        <v>154</v>
      </c>
      <c r="AU701" s="229" t="s">
        <v>152</v>
      </c>
      <c r="AV701" s="15" t="s">
        <v>151</v>
      </c>
      <c r="AW701" s="15" t="s">
        <v>31</v>
      </c>
      <c r="AX701" s="15" t="s">
        <v>81</v>
      </c>
      <c r="AY701" s="229" t="s">
        <v>144</v>
      </c>
    </row>
    <row r="702" spans="1:65" s="14" customFormat="1" ht="11.25">
      <c r="B702" s="208"/>
      <c r="C702" s="209"/>
      <c r="D702" s="199" t="s">
        <v>154</v>
      </c>
      <c r="E702" s="209"/>
      <c r="F702" s="211" t="s">
        <v>1101</v>
      </c>
      <c r="G702" s="209"/>
      <c r="H702" s="212">
        <v>165.6</v>
      </c>
      <c r="I702" s="213"/>
      <c r="J702" s="209"/>
      <c r="K702" s="209"/>
      <c r="L702" s="214"/>
      <c r="M702" s="215"/>
      <c r="N702" s="216"/>
      <c r="O702" s="216"/>
      <c r="P702" s="216"/>
      <c r="Q702" s="216"/>
      <c r="R702" s="216"/>
      <c r="S702" s="216"/>
      <c r="T702" s="217"/>
      <c r="AT702" s="218" t="s">
        <v>154</v>
      </c>
      <c r="AU702" s="218" t="s">
        <v>152</v>
      </c>
      <c r="AV702" s="14" t="s">
        <v>152</v>
      </c>
      <c r="AW702" s="14" t="s">
        <v>4</v>
      </c>
      <c r="AX702" s="14" t="s">
        <v>81</v>
      </c>
      <c r="AY702" s="218" t="s">
        <v>144</v>
      </c>
    </row>
    <row r="703" spans="1:65" s="2" customFormat="1" ht="33" customHeight="1">
      <c r="A703" s="34"/>
      <c r="B703" s="35"/>
      <c r="C703" s="183" t="s">
        <v>1102</v>
      </c>
      <c r="D703" s="183" t="s">
        <v>147</v>
      </c>
      <c r="E703" s="184" t="s">
        <v>1103</v>
      </c>
      <c r="F703" s="185" t="s">
        <v>1104</v>
      </c>
      <c r="G703" s="186" t="s">
        <v>366</v>
      </c>
      <c r="H703" s="187">
        <v>12</v>
      </c>
      <c r="I703" s="188"/>
      <c r="J703" s="189">
        <f>ROUND(I703*H703,2)</f>
        <v>0</v>
      </c>
      <c r="K703" s="190"/>
      <c r="L703" s="39"/>
      <c r="M703" s="191" t="s">
        <v>1</v>
      </c>
      <c r="N703" s="192" t="s">
        <v>39</v>
      </c>
      <c r="O703" s="71"/>
      <c r="P703" s="193">
        <f>O703*H703</f>
        <v>0</v>
      </c>
      <c r="Q703" s="193">
        <v>0</v>
      </c>
      <c r="R703" s="193">
        <f>Q703*H703</f>
        <v>0</v>
      </c>
      <c r="S703" s="193">
        <v>0</v>
      </c>
      <c r="T703" s="194">
        <f>S703*H703</f>
        <v>0</v>
      </c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R703" s="195" t="s">
        <v>264</v>
      </c>
      <c r="AT703" s="195" t="s">
        <v>147</v>
      </c>
      <c r="AU703" s="195" t="s">
        <v>152</v>
      </c>
      <c r="AY703" s="17" t="s">
        <v>144</v>
      </c>
      <c r="BE703" s="196">
        <f>IF(N703="základní",J703,0)</f>
        <v>0</v>
      </c>
      <c r="BF703" s="196">
        <f>IF(N703="snížená",J703,0)</f>
        <v>0</v>
      </c>
      <c r="BG703" s="196">
        <f>IF(N703="zákl. přenesená",J703,0)</f>
        <v>0</v>
      </c>
      <c r="BH703" s="196">
        <f>IF(N703="sníž. přenesená",J703,0)</f>
        <v>0</v>
      </c>
      <c r="BI703" s="196">
        <f>IF(N703="nulová",J703,0)</f>
        <v>0</v>
      </c>
      <c r="BJ703" s="17" t="s">
        <v>152</v>
      </c>
      <c r="BK703" s="196">
        <f>ROUND(I703*H703,2)</f>
        <v>0</v>
      </c>
      <c r="BL703" s="17" t="s">
        <v>264</v>
      </c>
      <c r="BM703" s="195" t="s">
        <v>1105</v>
      </c>
    </row>
    <row r="704" spans="1:65" s="13" customFormat="1" ht="11.25">
      <c r="B704" s="197"/>
      <c r="C704" s="198"/>
      <c r="D704" s="199" t="s">
        <v>154</v>
      </c>
      <c r="E704" s="200" t="s">
        <v>1</v>
      </c>
      <c r="F704" s="201" t="s">
        <v>623</v>
      </c>
      <c r="G704" s="198"/>
      <c r="H704" s="200" t="s">
        <v>1</v>
      </c>
      <c r="I704" s="202"/>
      <c r="J704" s="198"/>
      <c r="K704" s="198"/>
      <c r="L704" s="203"/>
      <c r="M704" s="204"/>
      <c r="N704" s="205"/>
      <c r="O704" s="205"/>
      <c r="P704" s="205"/>
      <c r="Q704" s="205"/>
      <c r="R704" s="205"/>
      <c r="S704" s="205"/>
      <c r="T704" s="206"/>
      <c r="AT704" s="207" t="s">
        <v>154</v>
      </c>
      <c r="AU704" s="207" t="s">
        <v>152</v>
      </c>
      <c r="AV704" s="13" t="s">
        <v>81</v>
      </c>
      <c r="AW704" s="13" t="s">
        <v>31</v>
      </c>
      <c r="AX704" s="13" t="s">
        <v>73</v>
      </c>
      <c r="AY704" s="207" t="s">
        <v>144</v>
      </c>
    </row>
    <row r="705" spans="1:65" s="14" customFormat="1" ht="11.25">
      <c r="B705" s="208"/>
      <c r="C705" s="209"/>
      <c r="D705" s="199" t="s">
        <v>154</v>
      </c>
      <c r="E705" s="210" t="s">
        <v>1</v>
      </c>
      <c r="F705" s="211" t="s">
        <v>8</v>
      </c>
      <c r="G705" s="209"/>
      <c r="H705" s="212">
        <v>12</v>
      </c>
      <c r="I705" s="213"/>
      <c r="J705" s="209"/>
      <c r="K705" s="209"/>
      <c r="L705" s="214"/>
      <c r="M705" s="215"/>
      <c r="N705" s="216"/>
      <c r="O705" s="216"/>
      <c r="P705" s="216"/>
      <c r="Q705" s="216"/>
      <c r="R705" s="216"/>
      <c r="S705" s="216"/>
      <c r="T705" s="217"/>
      <c r="AT705" s="218" t="s">
        <v>154</v>
      </c>
      <c r="AU705" s="218" t="s">
        <v>152</v>
      </c>
      <c r="AV705" s="14" t="s">
        <v>152</v>
      </c>
      <c r="AW705" s="14" t="s">
        <v>31</v>
      </c>
      <c r="AX705" s="14" t="s">
        <v>81</v>
      </c>
      <c r="AY705" s="218" t="s">
        <v>144</v>
      </c>
    </row>
    <row r="706" spans="1:65" s="2" customFormat="1" ht="24.2" customHeight="1">
      <c r="A706" s="34"/>
      <c r="B706" s="35"/>
      <c r="C706" s="230" t="s">
        <v>1106</v>
      </c>
      <c r="D706" s="230" t="s">
        <v>166</v>
      </c>
      <c r="E706" s="231" t="s">
        <v>1107</v>
      </c>
      <c r="F706" s="232" t="s">
        <v>1108</v>
      </c>
      <c r="G706" s="233" t="s">
        <v>366</v>
      </c>
      <c r="H706" s="234">
        <v>14.4</v>
      </c>
      <c r="I706" s="235"/>
      <c r="J706" s="236">
        <f>ROUND(I706*H706,2)</f>
        <v>0</v>
      </c>
      <c r="K706" s="237"/>
      <c r="L706" s="238"/>
      <c r="M706" s="239" t="s">
        <v>1</v>
      </c>
      <c r="N706" s="240" t="s">
        <v>39</v>
      </c>
      <c r="O706" s="71"/>
      <c r="P706" s="193">
        <f>O706*H706</f>
        <v>0</v>
      </c>
      <c r="Q706" s="193">
        <v>2.5000000000000001E-4</v>
      </c>
      <c r="R706" s="193">
        <f>Q706*H706</f>
        <v>3.6000000000000003E-3</v>
      </c>
      <c r="S706" s="193">
        <v>0</v>
      </c>
      <c r="T706" s="194">
        <f>S706*H706</f>
        <v>0</v>
      </c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R706" s="195" t="s">
        <v>353</v>
      </c>
      <c r="AT706" s="195" t="s">
        <v>166</v>
      </c>
      <c r="AU706" s="195" t="s">
        <v>152</v>
      </c>
      <c r="AY706" s="17" t="s">
        <v>144</v>
      </c>
      <c r="BE706" s="196">
        <f>IF(N706="základní",J706,0)</f>
        <v>0</v>
      </c>
      <c r="BF706" s="196">
        <f>IF(N706="snížená",J706,0)</f>
        <v>0</v>
      </c>
      <c r="BG706" s="196">
        <f>IF(N706="zákl. přenesená",J706,0)</f>
        <v>0</v>
      </c>
      <c r="BH706" s="196">
        <f>IF(N706="sníž. přenesená",J706,0)</f>
        <v>0</v>
      </c>
      <c r="BI706" s="196">
        <f>IF(N706="nulová",J706,0)</f>
        <v>0</v>
      </c>
      <c r="BJ706" s="17" t="s">
        <v>152</v>
      </c>
      <c r="BK706" s="196">
        <f>ROUND(I706*H706,2)</f>
        <v>0</v>
      </c>
      <c r="BL706" s="17" t="s">
        <v>264</v>
      </c>
      <c r="BM706" s="195" t="s">
        <v>1109</v>
      </c>
    </row>
    <row r="707" spans="1:65" s="14" customFormat="1" ht="11.25">
      <c r="B707" s="208"/>
      <c r="C707" s="209"/>
      <c r="D707" s="199" t="s">
        <v>154</v>
      </c>
      <c r="E707" s="209"/>
      <c r="F707" s="211" t="s">
        <v>1110</v>
      </c>
      <c r="G707" s="209"/>
      <c r="H707" s="212">
        <v>14.4</v>
      </c>
      <c r="I707" s="213"/>
      <c r="J707" s="209"/>
      <c r="K707" s="209"/>
      <c r="L707" s="214"/>
      <c r="M707" s="215"/>
      <c r="N707" s="216"/>
      <c r="O707" s="216"/>
      <c r="P707" s="216"/>
      <c r="Q707" s="216"/>
      <c r="R707" s="216"/>
      <c r="S707" s="216"/>
      <c r="T707" s="217"/>
      <c r="AT707" s="218" t="s">
        <v>154</v>
      </c>
      <c r="AU707" s="218" t="s">
        <v>152</v>
      </c>
      <c r="AV707" s="14" t="s">
        <v>152</v>
      </c>
      <c r="AW707" s="14" t="s">
        <v>4</v>
      </c>
      <c r="AX707" s="14" t="s">
        <v>81</v>
      </c>
      <c r="AY707" s="218" t="s">
        <v>144</v>
      </c>
    </row>
    <row r="708" spans="1:65" s="2" customFormat="1" ht="24.2" customHeight="1">
      <c r="A708" s="34"/>
      <c r="B708" s="35"/>
      <c r="C708" s="183" t="s">
        <v>1111</v>
      </c>
      <c r="D708" s="183" t="s">
        <v>147</v>
      </c>
      <c r="E708" s="184" t="s">
        <v>1112</v>
      </c>
      <c r="F708" s="185" t="s">
        <v>1113</v>
      </c>
      <c r="G708" s="186" t="s">
        <v>366</v>
      </c>
      <c r="H708" s="187">
        <v>10</v>
      </c>
      <c r="I708" s="188"/>
      <c r="J708" s="189">
        <f>ROUND(I708*H708,2)</f>
        <v>0</v>
      </c>
      <c r="K708" s="190"/>
      <c r="L708" s="39"/>
      <c r="M708" s="191" t="s">
        <v>1</v>
      </c>
      <c r="N708" s="192" t="s">
        <v>39</v>
      </c>
      <c r="O708" s="71"/>
      <c r="P708" s="193">
        <f>O708*H708</f>
        <v>0</v>
      </c>
      <c r="Q708" s="193">
        <v>0</v>
      </c>
      <c r="R708" s="193">
        <f>Q708*H708</f>
        <v>0</v>
      </c>
      <c r="S708" s="193">
        <v>0</v>
      </c>
      <c r="T708" s="194">
        <f>S708*H708</f>
        <v>0</v>
      </c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R708" s="195" t="s">
        <v>264</v>
      </c>
      <c r="AT708" s="195" t="s">
        <v>147</v>
      </c>
      <c r="AU708" s="195" t="s">
        <v>152</v>
      </c>
      <c r="AY708" s="17" t="s">
        <v>144</v>
      </c>
      <c r="BE708" s="196">
        <f>IF(N708="základní",J708,0)</f>
        <v>0</v>
      </c>
      <c r="BF708" s="196">
        <f>IF(N708="snížená",J708,0)</f>
        <v>0</v>
      </c>
      <c r="BG708" s="196">
        <f>IF(N708="zákl. přenesená",J708,0)</f>
        <v>0</v>
      </c>
      <c r="BH708" s="196">
        <f>IF(N708="sníž. přenesená",J708,0)</f>
        <v>0</v>
      </c>
      <c r="BI708" s="196">
        <f>IF(N708="nulová",J708,0)</f>
        <v>0</v>
      </c>
      <c r="BJ708" s="17" t="s">
        <v>152</v>
      </c>
      <c r="BK708" s="196">
        <f>ROUND(I708*H708,2)</f>
        <v>0</v>
      </c>
      <c r="BL708" s="17" t="s">
        <v>264</v>
      </c>
      <c r="BM708" s="195" t="s">
        <v>1114</v>
      </c>
    </row>
    <row r="709" spans="1:65" s="13" customFormat="1" ht="11.25">
      <c r="B709" s="197"/>
      <c r="C709" s="198"/>
      <c r="D709" s="199" t="s">
        <v>154</v>
      </c>
      <c r="E709" s="200" t="s">
        <v>1</v>
      </c>
      <c r="F709" s="201" t="s">
        <v>1115</v>
      </c>
      <c r="G709" s="198"/>
      <c r="H709" s="200" t="s">
        <v>1</v>
      </c>
      <c r="I709" s="202"/>
      <c r="J709" s="198"/>
      <c r="K709" s="198"/>
      <c r="L709" s="203"/>
      <c r="M709" s="204"/>
      <c r="N709" s="205"/>
      <c r="O709" s="205"/>
      <c r="P709" s="205"/>
      <c r="Q709" s="205"/>
      <c r="R709" s="205"/>
      <c r="S709" s="205"/>
      <c r="T709" s="206"/>
      <c r="AT709" s="207" t="s">
        <v>154</v>
      </c>
      <c r="AU709" s="207" t="s">
        <v>152</v>
      </c>
      <c r="AV709" s="13" t="s">
        <v>81</v>
      </c>
      <c r="AW709" s="13" t="s">
        <v>31</v>
      </c>
      <c r="AX709" s="13" t="s">
        <v>73</v>
      </c>
      <c r="AY709" s="207" t="s">
        <v>144</v>
      </c>
    </row>
    <row r="710" spans="1:65" s="14" customFormat="1" ht="11.25">
      <c r="B710" s="208"/>
      <c r="C710" s="209"/>
      <c r="D710" s="199" t="s">
        <v>154</v>
      </c>
      <c r="E710" s="210" t="s">
        <v>1</v>
      </c>
      <c r="F710" s="211" t="s">
        <v>229</v>
      </c>
      <c r="G710" s="209"/>
      <c r="H710" s="212">
        <v>10</v>
      </c>
      <c r="I710" s="213"/>
      <c r="J710" s="209"/>
      <c r="K710" s="209"/>
      <c r="L710" s="214"/>
      <c r="M710" s="215"/>
      <c r="N710" s="216"/>
      <c r="O710" s="216"/>
      <c r="P710" s="216"/>
      <c r="Q710" s="216"/>
      <c r="R710" s="216"/>
      <c r="S710" s="216"/>
      <c r="T710" s="217"/>
      <c r="AT710" s="218" t="s">
        <v>154</v>
      </c>
      <c r="AU710" s="218" t="s">
        <v>152</v>
      </c>
      <c r="AV710" s="14" t="s">
        <v>152</v>
      </c>
      <c r="AW710" s="14" t="s">
        <v>31</v>
      </c>
      <c r="AX710" s="14" t="s">
        <v>81</v>
      </c>
      <c r="AY710" s="218" t="s">
        <v>144</v>
      </c>
    </row>
    <row r="711" spans="1:65" s="2" customFormat="1" ht="24.2" customHeight="1">
      <c r="A711" s="34"/>
      <c r="B711" s="35"/>
      <c r="C711" s="230" t="s">
        <v>1116</v>
      </c>
      <c r="D711" s="230" t="s">
        <v>166</v>
      </c>
      <c r="E711" s="231" t="s">
        <v>1117</v>
      </c>
      <c r="F711" s="232" t="s">
        <v>1118</v>
      </c>
      <c r="G711" s="233" t="s">
        <v>366</v>
      </c>
      <c r="H711" s="234">
        <v>12</v>
      </c>
      <c r="I711" s="235"/>
      <c r="J711" s="236">
        <f>ROUND(I711*H711,2)</f>
        <v>0</v>
      </c>
      <c r="K711" s="237"/>
      <c r="L711" s="238"/>
      <c r="M711" s="239" t="s">
        <v>1</v>
      </c>
      <c r="N711" s="240" t="s">
        <v>39</v>
      </c>
      <c r="O711" s="71"/>
      <c r="P711" s="193">
        <f>O711*H711</f>
        <v>0</v>
      </c>
      <c r="Q711" s="193">
        <v>5.2999999999999998E-4</v>
      </c>
      <c r="R711" s="193">
        <f>Q711*H711</f>
        <v>6.3599999999999993E-3</v>
      </c>
      <c r="S711" s="193">
        <v>0</v>
      </c>
      <c r="T711" s="194">
        <f>S711*H711</f>
        <v>0</v>
      </c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R711" s="195" t="s">
        <v>353</v>
      </c>
      <c r="AT711" s="195" t="s">
        <v>166</v>
      </c>
      <c r="AU711" s="195" t="s">
        <v>152</v>
      </c>
      <c r="AY711" s="17" t="s">
        <v>144</v>
      </c>
      <c r="BE711" s="196">
        <f>IF(N711="základní",J711,0)</f>
        <v>0</v>
      </c>
      <c r="BF711" s="196">
        <f>IF(N711="snížená",J711,0)</f>
        <v>0</v>
      </c>
      <c r="BG711" s="196">
        <f>IF(N711="zákl. přenesená",J711,0)</f>
        <v>0</v>
      </c>
      <c r="BH711" s="196">
        <f>IF(N711="sníž. přenesená",J711,0)</f>
        <v>0</v>
      </c>
      <c r="BI711" s="196">
        <f>IF(N711="nulová",J711,0)</f>
        <v>0</v>
      </c>
      <c r="BJ711" s="17" t="s">
        <v>152</v>
      </c>
      <c r="BK711" s="196">
        <f>ROUND(I711*H711,2)</f>
        <v>0</v>
      </c>
      <c r="BL711" s="17" t="s">
        <v>264</v>
      </c>
      <c r="BM711" s="195" t="s">
        <v>1119</v>
      </c>
    </row>
    <row r="712" spans="1:65" s="14" customFormat="1" ht="11.25">
      <c r="B712" s="208"/>
      <c r="C712" s="209"/>
      <c r="D712" s="199" t="s">
        <v>154</v>
      </c>
      <c r="E712" s="209"/>
      <c r="F712" s="211" t="s">
        <v>1120</v>
      </c>
      <c r="G712" s="209"/>
      <c r="H712" s="212">
        <v>12</v>
      </c>
      <c r="I712" s="213"/>
      <c r="J712" s="209"/>
      <c r="K712" s="209"/>
      <c r="L712" s="214"/>
      <c r="M712" s="215"/>
      <c r="N712" s="216"/>
      <c r="O712" s="216"/>
      <c r="P712" s="216"/>
      <c r="Q712" s="216"/>
      <c r="R712" s="216"/>
      <c r="S712" s="216"/>
      <c r="T712" s="217"/>
      <c r="AT712" s="218" t="s">
        <v>154</v>
      </c>
      <c r="AU712" s="218" t="s">
        <v>152</v>
      </c>
      <c r="AV712" s="14" t="s">
        <v>152</v>
      </c>
      <c r="AW712" s="14" t="s">
        <v>4</v>
      </c>
      <c r="AX712" s="14" t="s">
        <v>81</v>
      </c>
      <c r="AY712" s="218" t="s">
        <v>144</v>
      </c>
    </row>
    <row r="713" spans="1:65" s="2" customFormat="1" ht="24.2" customHeight="1">
      <c r="A713" s="34"/>
      <c r="B713" s="35"/>
      <c r="C713" s="183" t="s">
        <v>1121</v>
      </c>
      <c r="D713" s="183" t="s">
        <v>147</v>
      </c>
      <c r="E713" s="184" t="s">
        <v>1122</v>
      </c>
      <c r="F713" s="185" t="s">
        <v>1123</v>
      </c>
      <c r="G713" s="186" t="s">
        <v>249</v>
      </c>
      <c r="H713" s="187">
        <v>50</v>
      </c>
      <c r="I713" s="188"/>
      <c r="J713" s="189">
        <f>ROUND(I713*H713,2)</f>
        <v>0</v>
      </c>
      <c r="K713" s="190"/>
      <c r="L713" s="39"/>
      <c r="M713" s="191" t="s">
        <v>1</v>
      </c>
      <c r="N713" s="192" t="s">
        <v>39</v>
      </c>
      <c r="O713" s="71"/>
      <c r="P713" s="193">
        <f>O713*H713</f>
        <v>0</v>
      </c>
      <c r="Q713" s="193">
        <v>0</v>
      </c>
      <c r="R713" s="193">
        <f>Q713*H713</f>
        <v>0</v>
      </c>
      <c r="S713" s="193">
        <v>0</v>
      </c>
      <c r="T713" s="194">
        <f>S713*H713</f>
        <v>0</v>
      </c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R713" s="195" t="s">
        <v>264</v>
      </c>
      <c r="AT713" s="195" t="s">
        <v>147</v>
      </c>
      <c r="AU713" s="195" t="s">
        <v>152</v>
      </c>
      <c r="AY713" s="17" t="s">
        <v>144</v>
      </c>
      <c r="BE713" s="196">
        <f>IF(N713="základní",J713,0)</f>
        <v>0</v>
      </c>
      <c r="BF713" s="196">
        <f>IF(N713="snížená",J713,0)</f>
        <v>0</v>
      </c>
      <c r="BG713" s="196">
        <f>IF(N713="zákl. přenesená",J713,0)</f>
        <v>0</v>
      </c>
      <c r="BH713" s="196">
        <f>IF(N713="sníž. přenesená",J713,0)</f>
        <v>0</v>
      </c>
      <c r="BI713" s="196">
        <f>IF(N713="nulová",J713,0)</f>
        <v>0</v>
      </c>
      <c r="BJ713" s="17" t="s">
        <v>152</v>
      </c>
      <c r="BK713" s="196">
        <f>ROUND(I713*H713,2)</f>
        <v>0</v>
      </c>
      <c r="BL713" s="17" t="s">
        <v>264</v>
      </c>
      <c r="BM713" s="195" t="s">
        <v>1124</v>
      </c>
    </row>
    <row r="714" spans="1:65" s="2" customFormat="1" ht="24.2" customHeight="1">
      <c r="A714" s="34"/>
      <c r="B714" s="35"/>
      <c r="C714" s="183" t="s">
        <v>1125</v>
      </c>
      <c r="D714" s="183" t="s">
        <v>147</v>
      </c>
      <c r="E714" s="184" t="s">
        <v>1126</v>
      </c>
      <c r="F714" s="185" t="s">
        <v>1127</v>
      </c>
      <c r="G714" s="186" t="s">
        <v>249</v>
      </c>
      <c r="H714" s="187">
        <v>15</v>
      </c>
      <c r="I714" s="188"/>
      <c r="J714" s="189">
        <f>ROUND(I714*H714,2)</f>
        <v>0</v>
      </c>
      <c r="K714" s="190"/>
      <c r="L714" s="39"/>
      <c r="M714" s="191" t="s">
        <v>1</v>
      </c>
      <c r="N714" s="192" t="s">
        <v>39</v>
      </c>
      <c r="O714" s="71"/>
      <c r="P714" s="193">
        <f>O714*H714</f>
        <v>0</v>
      </c>
      <c r="Q714" s="193">
        <v>0</v>
      </c>
      <c r="R714" s="193">
        <f>Q714*H714</f>
        <v>0</v>
      </c>
      <c r="S714" s="193">
        <v>0</v>
      </c>
      <c r="T714" s="194">
        <f>S714*H714</f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195" t="s">
        <v>264</v>
      </c>
      <c r="AT714" s="195" t="s">
        <v>147</v>
      </c>
      <c r="AU714" s="195" t="s">
        <v>152</v>
      </c>
      <c r="AY714" s="17" t="s">
        <v>144</v>
      </c>
      <c r="BE714" s="196">
        <f>IF(N714="základní",J714,0)</f>
        <v>0</v>
      </c>
      <c r="BF714" s="196">
        <f>IF(N714="snížená",J714,0)</f>
        <v>0</v>
      </c>
      <c r="BG714" s="196">
        <f>IF(N714="zákl. přenesená",J714,0)</f>
        <v>0</v>
      </c>
      <c r="BH714" s="196">
        <f>IF(N714="sníž. přenesená",J714,0)</f>
        <v>0</v>
      </c>
      <c r="BI714" s="196">
        <f>IF(N714="nulová",J714,0)</f>
        <v>0</v>
      </c>
      <c r="BJ714" s="17" t="s">
        <v>152</v>
      </c>
      <c r="BK714" s="196">
        <f>ROUND(I714*H714,2)</f>
        <v>0</v>
      </c>
      <c r="BL714" s="17" t="s">
        <v>264</v>
      </c>
      <c r="BM714" s="195" t="s">
        <v>1128</v>
      </c>
    </row>
    <row r="715" spans="1:65" s="2" customFormat="1" ht="21.75" customHeight="1">
      <c r="A715" s="34"/>
      <c r="B715" s="35"/>
      <c r="C715" s="183" t="s">
        <v>1129</v>
      </c>
      <c r="D715" s="183" t="s">
        <v>147</v>
      </c>
      <c r="E715" s="184" t="s">
        <v>1130</v>
      </c>
      <c r="F715" s="185" t="s">
        <v>1131</v>
      </c>
      <c r="G715" s="186" t="s">
        <v>249</v>
      </c>
      <c r="H715" s="187">
        <v>30</v>
      </c>
      <c r="I715" s="188"/>
      <c r="J715" s="189">
        <f>ROUND(I715*H715,2)</f>
        <v>0</v>
      </c>
      <c r="K715" s="190"/>
      <c r="L715" s="39"/>
      <c r="M715" s="191" t="s">
        <v>1</v>
      </c>
      <c r="N715" s="192" t="s">
        <v>39</v>
      </c>
      <c r="O715" s="71"/>
      <c r="P715" s="193">
        <f>O715*H715</f>
        <v>0</v>
      </c>
      <c r="Q715" s="193">
        <v>0</v>
      </c>
      <c r="R715" s="193">
        <f>Q715*H715</f>
        <v>0</v>
      </c>
      <c r="S715" s="193">
        <v>0</v>
      </c>
      <c r="T715" s="194">
        <f>S715*H715</f>
        <v>0</v>
      </c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R715" s="195" t="s">
        <v>264</v>
      </c>
      <c r="AT715" s="195" t="s">
        <v>147</v>
      </c>
      <c r="AU715" s="195" t="s">
        <v>152</v>
      </c>
      <c r="AY715" s="17" t="s">
        <v>144</v>
      </c>
      <c r="BE715" s="196">
        <f>IF(N715="základní",J715,0)</f>
        <v>0</v>
      </c>
      <c r="BF715" s="196">
        <f>IF(N715="snížená",J715,0)</f>
        <v>0</v>
      </c>
      <c r="BG715" s="196">
        <f>IF(N715="zákl. přenesená",J715,0)</f>
        <v>0</v>
      </c>
      <c r="BH715" s="196">
        <f>IF(N715="sníž. přenesená",J715,0)</f>
        <v>0</v>
      </c>
      <c r="BI715" s="196">
        <f>IF(N715="nulová",J715,0)</f>
        <v>0</v>
      </c>
      <c r="BJ715" s="17" t="s">
        <v>152</v>
      </c>
      <c r="BK715" s="196">
        <f>ROUND(I715*H715,2)</f>
        <v>0</v>
      </c>
      <c r="BL715" s="17" t="s">
        <v>264</v>
      </c>
      <c r="BM715" s="195" t="s">
        <v>1132</v>
      </c>
    </row>
    <row r="716" spans="1:65" s="2" customFormat="1" ht="16.5" customHeight="1">
      <c r="A716" s="34"/>
      <c r="B716" s="35"/>
      <c r="C716" s="183" t="s">
        <v>1133</v>
      </c>
      <c r="D716" s="183" t="s">
        <v>147</v>
      </c>
      <c r="E716" s="184" t="s">
        <v>1134</v>
      </c>
      <c r="F716" s="185" t="s">
        <v>1135</v>
      </c>
      <c r="G716" s="186" t="s">
        <v>1136</v>
      </c>
      <c r="H716" s="187">
        <v>1</v>
      </c>
      <c r="I716" s="188"/>
      <c r="J716" s="189">
        <f>ROUND(I716*H716,2)</f>
        <v>0</v>
      </c>
      <c r="K716" s="190"/>
      <c r="L716" s="39"/>
      <c r="M716" s="191" t="s">
        <v>1</v>
      </c>
      <c r="N716" s="192" t="s">
        <v>39</v>
      </c>
      <c r="O716" s="71"/>
      <c r="P716" s="193">
        <f>O716*H716</f>
        <v>0</v>
      </c>
      <c r="Q716" s="193">
        <v>0</v>
      </c>
      <c r="R716" s="193">
        <f>Q716*H716</f>
        <v>0</v>
      </c>
      <c r="S716" s="193">
        <v>0</v>
      </c>
      <c r="T716" s="194">
        <f>S716*H716</f>
        <v>0</v>
      </c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R716" s="195" t="s">
        <v>264</v>
      </c>
      <c r="AT716" s="195" t="s">
        <v>147</v>
      </c>
      <c r="AU716" s="195" t="s">
        <v>152</v>
      </c>
      <c r="AY716" s="17" t="s">
        <v>144</v>
      </c>
      <c r="BE716" s="196">
        <f>IF(N716="základní",J716,0)</f>
        <v>0</v>
      </c>
      <c r="BF716" s="196">
        <f>IF(N716="snížená",J716,0)</f>
        <v>0</v>
      </c>
      <c r="BG716" s="196">
        <f>IF(N716="zákl. přenesená",J716,0)</f>
        <v>0</v>
      </c>
      <c r="BH716" s="196">
        <f>IF(N716="sníž. přenesená",J716,0)</f>
        <v>0</v>
      </c>
      <c r="BI716" s="196">
        <f>IF(N716="nulová",J716,0)</f>
        <v>0</v>
      </c>
      <c r="BJ716" s="17" t="s">
        <v>152</v>
      </c>
      <c r="BK716" s="196">
        <f>ROUND(I716*H716,2)</f>
        <v>0</v>
      </c>
      <c r="BL716" s="17" t="s">
        <v>264</v>
      </c>
      <c r="BM716" s="195" t="s">
        <v>1137</v>
      </c>
    </row>
    <row r="717" spans="1:65" s="13" customFormat="1" ht="11.25">
      <c r="B717" s="197"/>
      <c r="C717" s="198"/>
      <c r="D717" s="199" t="s">
        <v>154</v>
      </c>
      <c r="E717" s="200" t="s">
        <v>1</v>
      </c>
      <c r="F717" s="201" t="s">
        <v>1138</v>
      </c>
      <c r="G717" s="198"/>
      <c r="H717" s="200" t="s">
        <v>1</v>
      </c>
      <c r="I717" s="202"/>
      <c r="J717" s="198"/>
      <c r="K717" s="198"/>
      <c r="L717" s="203"/>
      <c r="M717" s="204"/>
      <c r="N717" s="205"/>
      <c r="O717" s="205"/>
      <c r="P717" s="205"/>
      <c r="Q717" s="205"/>
      <c r="R717" s="205"/>
      <c r="S717" s="205"/>
      <c r="T717" s="206"/>
      <c r="AT717" s="207" t="s">
        <v>154</v>
      </c>
      <c r="AU717" s="207" t="s">
        <v>152</v>
      </c>
      <c r="AV717" s="13" t="s">
        <v>81</v>
      </c>
      <c r="AW717" s="13" t="s">
        <v>31</v>
      </c>
      <c r="AX717" s="13" t="s">
        <v>73</v>
      </c>
      <c r="AY717" s="207" t="s">
        <v>144</v>
      </c>
    </row>
    <row r="718" spans="1:65" s="14" customFormat="1" ht="11.25">
      <c r="B718" s="208"/>
      <c r="C718" s="209"/>
      <c r="D718" s="199" t="s">
        <v>154</v>
      </c>
      <c r="E718" s="210" t="s">
        <v>1</v>
      </c>
      <c r="F718" s="211" t="s">
        <v>81</v>
      </c>
      <c r="G718" s="209"/>
      <c r="H718" s="212">
        <v>1</v>
      </c>
      <c r="I718" s="213"/>
      <c r="J718" s="209"/>
      <c r="K718" s="209"/>
      <c r="L718" s="214"/>
      <c r="M718" s="215"/>
      <c r="N718" s="216"/>
      <c r="O718" s="216"/>
      <c r="P718" s="216"/>
      <c r="Q718" s="216"/>
      <c r="R718" s="216"/>
      <c r="S718" s="216"/>
      <c r="T718" s="217"/>
      <c r="AT718" s="218" t="s">
        <v>154</v>
      </c>
      <c r="AU718" s="218" t="s">
        <v>152</v>
      </c>
      <c r="AV718" s="14" t="s">
        <v>152</v>
      </c>
      <c r="AW718" s="14" t="s">
        <v>31</v>
      </c>
      <c r="AX718" s="14" t="s">
        <v>81</v>
      </c>
      <c r="AY718" s="218" t="s">
        <v>144</v>
      </c>
    </row>
    <row r="719" spans="1:65" s="2" customFormat="1" ht="24.2" customHeight="1">
      <c r="A719" s="34"/>
      <c r="B719" s="35"/>
      <c r="C719" s="183" t="s">
        <v>1139</v>
      </c>
      <c r="D719" s="183" t="s">
        <v>147</v>
      </c>
      <c r="E719" s="184" t="s">
        <v>1140</v>
      </c>
      <c r="F719" s="185" t="s">
        <v>1141</v>
      </c>
      <c r="G719" s="186" t="s">
        <v>249</v>
      </c>
      <c r="H719" s="187">
        <v>1</v>
      </c>
      <c r="I719" s="188"/>
      <c r="J719" s="189">
        <f t="shared" ref="J719:J725" si="50">ROUND(I719*H719,2)</f>
        <v>0</v>
      </c>
      <c r="K719" s="190"/>
      <c r="L719" s="39"/>
      <c r="M719" s="191" t="s">
        <v>1</v>
      </c>
      <c r="N719" s="192" t="s">
        <v>39</v>
      </c>
      <c r="O719" s="71"/>
      <c r="P719" s="193">
        <f t="shared" ref="P719:P725" si="51">O719*H719</f>
        <v>0</v>
      </c>
      <c r="Q719" s="193">
        <v>0</v>
      </c>
      <c r="R719" s="193">
        <f t="shared" ref="R719:R725" si="52">Q719*H719</f>
        <v>0</v>
      </c>
      <c r="S719" s="193">
        <v>0</v>
      </c>
      <c r="T719" s="194">
        <f t="shared" ref="T719:T725" si="53">S719*H719</f>
        <v>0</v>
      </c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R719" s="195" t="s">
        <v>264</v>
      </c>
      <c r="AT719" s="195" t="s">
        <v>147</v>
      </c>
      <c r="AU719" s="195" t="s">
        <v>152</v>
      </c>
      <c r="AY719" s="17" t="s">
        <v>144</v>
      </c>
      <c r="BE719" s="196">
        <f t="shared" ref="BE719:BE725" si="54">IF(N719="základní",J719,0)</f>
        <v>0</v>
      </c>
      <c r="BF719" s="196">
        <f t="shared" ref="BF719:BF725" si="55">IF(N719="snížená",J719,0)</f>
        <v>0</v>
      </c>
      <c r="BG719" s="196">
        <f t="shared" ref="BG719:BG725" si="56">IF(N719="zákl. přenesená",J719,0)</f>
        <v>0</v>
      </c>
      <c r="BH719" s="196">
        <f t="shared" ref="BH719:BH725" si="57">IF(N719="sníž. přenesená",J719,0)</f>
        <v>0</v>
      </c>
      <c r="BI719" s="196">
        <f t="shared" ref="BI719:BI725" si="58">IF(N719="nulová",J719,0)</f>
        <v>0</v>
      </c>
      <c r="BJ719" s="17" t="s">
        <v>152</v>
      </c>
      <c r="BK719" s="196">
        <f t="shared" ref="BK719:BK725" si="59">ROUND(I719*H719,2)</f>
        <v>0</v>
      </c>
      <c r="BL719" s="17" t="s">
        <v>264</v>
      </c>
      <c r="BM719" s="195" t="s">
        <v>1142</v>
      </c>
    </row>
    <row r="720" spans="1:65" s="2" customFormat="1" ht="24.2" customHeight="1">
      <c r="A720" s="34"/>
      <c r="B720" s="35"/>
      <c r="C720" s="230" t="s">
        <v>1143</v>
      </c>
      <c r="D720" s="230" t="s">
        <v>166</v>
      </c>
      <c r="E720" s="231" t="s">
        <v>1144</v>
      </c>
      <c r="F720" s="232" t="s">
        <v>1145</v>
      </c>
      <c r="G720" s="233" t="s">
        <v>249</v>
      </c>
      <c r="H720" s="234">
        <v>1</v>
      </c>
      <c r="I720" s="235"/>
      <c r="J720" s="236">
        <f t="shared" si="50"/>
        <v>0</v>
      </c>
      <c r="K720" s="237"/>
      <c r="L720" s="238"/>
      <c r="M720" s="239" t="s">
        <v>1</v>
      </c>
      <c r="N720" s="240" t="s">
        <v>39</v>
      </c>
      <c r="O720" s="71"/>
      <c r="P720" s="193">
        <f t="shared" si="51"/>
        <v>0</v>
      </c>
      <c r="Q720" s="193">
        <v>1.6199999999999999E-3</v>
      </c>
      <c r="R720" s="193">
        <f t="shared" si="52"/>
        <v>1.6199999999999999E-3</v>
      </c>
      <c r="S720" s="193">
        <v>0</v>
      </c>
      <c r="T720" s="194">
        <f t="shared" si="53"/>
        <v>0</v>
      </c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R720" s="195" t="s">
        <v>353</v>
      </c>
      <c r="AT720" s="195" t="s">
        <v>166</v>
      </c>
      <c r="AU720" s="195" t="s">
        <v>152</v>
      </c>
      <c r="AY720" s="17" t="s">
        <v>144</v>
      </c>
      <c r="BE720" s="196">
        <f t="shared" si="54"/>
        <v>0</v>
      </c>
      <c r="BF720" s="196">
        <f t="shared" si="55"/>
        <v>0</v>
      </c>
      <c r="BG720" s="196">
        <f t="shared" si="56"/>
        <v>0</v>
      </c>
      <c r="BH720" s="196">
        <f t="shared" si="57"/>
        <v>0</v>
      </c>
      <c r="BI720" s="196">
        <f t="shared" si="58"/>
        <v>0</v>
      </c>
      <c r="BJ720" s="17" t="s">
        <v>152</v>
      </c>
      <c r="BK720" s="196">
        <f t="shared" si="59"/>
        <v>0</v>
      </c>
      <c r="BL720" s="17" t="s">
        <v>264</v>
      </c>
      <c r="BM720" s="195" t="s">
        <v>1146</v>
      </c>
    </row>
    <row r="721" spans="1:65" s="2" customFormat="1" ht="24.2" customHeight="1">
      <c r="A721" s="34"/>
      <c r="B721" s="35"/>
      <c r="C721" s="183" t="s">
        <v>1147</v>
      </c>
      <c r="D721" s="183" t="s">
        <v>147</v>
      </c>
      <c r="E721" s="184" t="s">
        <v>1148</v>
      </c>
      <c r="F721" s="185" t="s">
        <v>1149</v>
      </c>
      <c r="G721" s="186" t="s">
        <v>249</v>
      </c>
      <c r="H721" s="187">
        <v>1</v>
      </c>
      <c r="I721" s="188"/>
      <c r="J721" s="189">
        <f t="shared" si="50"/>
        <v>0</v>
      </c>
      <c r="K721" s="190"/>
      <c r="L721" s="39"/>
      <c r="M721" s="191" t="s">
        <v>1</v>
      </c>
      <c r="N721" s="192" t="s">
        <v>39</v>
      </c>
      <c r="O721" s="71"/>
      <c r="P721" s="193">
        <f t="shared" si="51"/>
        <v>0</v>
      </c>
      <c r="Q721" s="193">
        <v>0</v>
      </c>
      <c r="R721" s="193">
        <f t="shared" si="52"/>
        <v>0</v>
      </c>
      <c r="S721" s="193">
        <v>1.4999999999999999E-2</v>
      </c>
      <c r="T721" s="194">
        <f t="shared" si="53"/>
        <v>1.4999999999999999E-2</v>
      </c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R721" s="195" t="s">
        <v>264</v>
      </c>
      <c r="AT721" s="195" t="s">
        <v>147</v>
      </c>
      <c r="AU721" s="195" t="s">
        <v>152</v>
      </c>
      <c r="AY721" s="17" t="s">
        <v>144</v>
      </c>
      <c r="BE721" s="196">
        <f t="shared" si="54"/>
        <v>0</v>
      </c>
      <c r="BF721" s="196">
        <f t="shared" si="55"/>
        <v>0</v>
      </c>
      <c r="BG721" s="196">
        <f t="shared" si="56"/>
        <v>0</v>
      </c>
      <c r="BH721" s="196">
        <f t="shared" si="57"/>
        <v>0</v>
      </c>
      <c r="BI721" s="196">
        <f t="shared" si="58"/>
        <v>0</v>
      </c>
      <c r="BJ721" s="17" t="s">
        <v>152</v>
      </c>
      <c r="BK721" s="196">
        <f t="shared" si="59"/>
        <v>0</v>
      </c>
      <c r="BL721" s="17" t="s">
        <v>264</v>
      </c>
      <c r="BM721" s="195" t="s">
        <v>1150</v>
      </c>
    </row>
    <row r="722" spans="1:65" s="2" customFormat="1" ht="24.2" customHeight="1">
      <c r="A722" s="34"/>
      <c r="B722" s="35"/>
      <c r="C722" s="183" t="s">
        <v>1151</v>
      </c>
      <c r="D722" s="183" t="s">
        <v>147</v>
      </c>
      <c r="E722" s="184" t="s">
        <v>1152</v>
      </c>
      <c r="F722" s="185" t="s">
        <v>1153</v>
      </c>
      <c r="G722" s="186" t="s">
        <v>249</v>
      </c>
      <c r="H722" s="187">
        <v>1</v>
      </c>
      <c r="I722" s="188"/>
      <c r="J722" s="189">
        <f t="shared" si="50"/>
        <v>0</v>
      </c>
      <c r="K722" s="190"/>
      <c r="L722" s="39"/>
      <c r="M722" s="191" t="s">
        <v>1</v>
      </c>
      <c r="N722" s="192" t="s">
        <v>39</v>
      </c>
      <c r="O722" s="71"/>
      <c r="P722" s="193">
        <f t="shared" si="51"/>
        <v>0</v>
      </c>
      <c r="Q722" s="193">
        <v>0</v>
      </c>
      <c r="R722" s="193">
        <f t="shared" si="52"/>
        <v>0</v>
      </c>
      <c r="S722" s="193">
        <v>2.3000000000000001E-4</v>
      </c>
      <c r="T722" s="194">
        <f t="shared" si="53"/>
        <v>2.3000000000000001E-4</v>
      </c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R722" s="195" t="s">
        <v>264</v>
      </c>
      <c r="AT722" s="195" t="s">
        <v>147</v>
      </c>
      <c r="AU722" s="195" t="s">
        <v>152</v>
      </c>
      <c r="AY722" s="17" t="s">
        <v>144</v>
      </c>
      <c r="BE722" s="196">
        <f t="shared" si="54"/>
        <v>0</v>
      </c>
      <c r="BF722" s="196">
        <f t="shared" si="55"/>
        <v>0</v>
      </c>
      <c r="BG722" s="196">
        <f t="shared" si="56"/>
        <v>0</v>
      </c>
      <c r="BH722" s="196">
        <f t="shared" si="57"/>
        <v>0</v>
      </c>
      <c r="BI722" s="196">
        <f t="shared" si="58"/>
        <v>0</v>
      </c>
      <c r="BJ722" s="17" t="s">
        <v>152</v>
      </c>
      <c r="BK722" s="196">
        <f t="shared" si="59"/>
        <v>0</v>
      </c>
      <c r="BL722" s="17" t="s">
        <v>264</v>
      </c>
      <c r="BM722" s="195" t="s">
        <v>1154</v>
      </c>
    </row>
    <row r="723" spans="1:65" s="2" customFormat="1" ht="24.2" customHeight="1">
      <c r="A723" s="34"/>
      <c r="B723" s="35"/>
      <c r="C723" s="183" t="s">
        <v>1155</v>
      </c>
      <c r="D723" s="183" t="s">
        <v>147</v>
      </c>
      <c r="E723" s="184" t="s">
        <v>1156</v>
      </c>
      <c r="F723" s="185" t="s">
        <v>1157</v>
      </c>
      <c r="G723" s="186" t="s">
        <v>249</v>
      </c>
      <c r="H723" s="187">
        <v>1</v>
      </c>
      <c r="I723" s="188"/>
      <c r="J723" s="189">
        <f t="shared" si="50"/>
        <v>0</v>
      </c>
      <c r="K723" s="190"/>
      <c r="L723" s="39"/>
      <c r="M723" s="191" t="s">
        <v>1</v>
      </c>
      <c r="N723" s="192" t="s">
        <v>39</v>
      </c>
      <c r="O723" s="71"/>
      <c r="P723" s="193">
        <f t="shared" si="51"/>
        <v>0</v>
      </c>
      <c r="Q723" s="193">
        <v>0</v>
      </c>
      <c r="R723" s="193">
        <f t="shared" si="52"/>
        <v>0</v>
      </c>
      <c r="S723" s="193">
        <v>0</v>
      </c>
      <c r="T723" s="194">
        <f t="shared" si="53"/>
        <v>0</v>
      </c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R723" s="195" t="s">
        <v>264</v>
      </c>
      <c r="AT723" s="195" t="s">
        <v>147</v>
      </c>
      <c r="AU723" s="195" t="s">
        <v>152</v>
      </c>
      <c r="AY723" s="17" t="s">
        <v>144</v>
      </c>
      <c r="BE723" s="196">
        <f t="shared" si="54"/>
        <v>0</v>
      </c>
      <c r="BF723" s="196">
        <f t="shared" si="55"/>
        <v>0</v>
      </c>
      <c r="BG723" s="196">
        <f t="shared" si="56"/>
        <v>0</v>
      </c>
      <c r="BH723" s="196">
        <f t="shared" si="57"/>
        <v>0</v>
      </c>
      <c r="BI723" s="196">
        <f t="shared" si="58"/>
        <v>0</v>
      </c>
      <c r="BJ723" s="17" t="s">
        <v>152</v>
      </c>
      <c r="BK723" s="196">
        <f t="shared" si="59"/>
        <v>0</v>
      </c>
      <c r="BL723" s="17" t="s">
        <v>264</v>
      </c>
      <c r="BM723" s="195" t="s">
        <v>1158</v>
      </c>
    </row>
    <row r="724" spans="1:65" s="2" customFormat="1" ht="16.5" customHeight="1">
      <c r="A724" s="34"/>
      <c r="B724" s="35"/>
      <c r="C724" s="230" t="s">
        <v>1159</v>
      </c>
      <c r="D724" s="230" t="s">
        <v>166</v>
      </c>
      <c r="E724" s="231" t="s">
        <v>1160</v>
      </c>
      <c r="F724" s="232" t="s">
        <v>1161</v>
      </c>
      <c r="G724" s="233" t="s">
        <v>249</v>
      </c>
      <c r="H724" s="234">
        <v>1</v>
      </c>
      <c r="I724" s="235"/>
      <c r="J724" s="236">
        <f t="shared" si="50"/>
        <v>0</v>
      </c>
      <c r="K724" s="237"/>
      <c r="L724" s="238"/>
      <c r="M724" s="239" t="s">
        <v>1</v>
      </c>
      <c r="N724" s="240" t="s">
        <v>39</v>
      </c>
      <c r="O724" s="71"/>
      <c r="P724" s="193">
        <f t="shared" si="51"/>
        <v>0</v>
      </c>
      <c r="Q724" s="193">
        <v>1.0000000000000001E-5</v>
      </c>
      <c r="R724" s="193">
        <f t="shared" si="52"/>
        <v>1.0000000000000001E-5</v>
      </c>
      <c r="S724" s="193">
        <v>0</v>
      </c>
      <c r="T724" s="194">
        <f t="shared" si="53"/>
        <v>0</v>
      </c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R724" s="195" t="s">
        <v>353</v>
      </c>
      <c r="AT724" s="195" t="s">
        <v>166</v>
      </c>
      <c r="AU724" s="195" t="s">
        <v>152</v>
      </c>
      <c r="AY724" s="17" t="s">
        <v>144</v>
      </c>
      <c r="BE724" s="196">
        <f t="shared" si="54"/>
        <v>0</v>
      </c>
      <c r="BF724" s="196">
        <f t="shared" si="55"/>
        <v>0</v>
      </c>
      <c r="BG724" s="196">
        <f t="shared" si="56"/>
        <v>0</v>
      </c>
      <c r="BH724" s="196">
        <f t="shared" si="57"/>
        <v>0</v>
      </c>
      <c r="BI724" s="196">
        <f t="shared" si="58"/>
        <v>0</v>
      </c>
      <c r="BJ724" s="17" t="s">
        <v>152</v>
      </c>
      <c r="BK724" s="196">
        <f t="shared" si="59"/>
        <v>0</v>
      </c>
      <c r="BL724" s="17" t="s">
        <v>264</v>
      </c>
      <c r="BM724" s="195" t="s">
        <v>1162</v>
      </c>
    </row>
    <row r="725" spans="1:65" s="2" customFormat="1" ht="24.2" customHeight="1">
      <c r="A725" s="34"/>
      <c r="B725" s="35"/>
      <c r="C725" s="183" t="s">
        <v>1163</v>
      </c>
      <c r="D725" s="183" t="s">
        <v>147</v>
      </c>
      <c r="E725" s="184" t="s">
        <v>1164</v>
      </c>
      <c r="F725" s="185" t="s">
        <v>1165</v>
      </c>
      <c r="G725" s="186" t="s">
        <v>249</v>
      </c>
      <c r="H725" s="187">
        <v>7</v>
      </c>
      <c r="I725" s="188"/>
      <c r="J725" s="189">
        <f t="shared" si="50"/>
        <v>0</v>
      </c>
      <c r="K725" s="190"/>
      <c r="L725" s="39"/>
      <c r="M725" s="191" t="s">
        <v>1</v>
      </c>
      <c r="N725" s="192" t="s">
        <v>39</v>
      </c>
      <c r="O725" s="71"/>
      <c r="P725" s="193">
        <f t="shared" si="51"/>
        <v>0</v>
      </c>
      <c r="Q725" s="193">
        <v>0</v>
      </c>
      <c r="R725" s="193">
        <f t="shared" si="52"/>
        <v>0</v>
      </c>
      <c r="S725" s="193">
        <v>0</v>
      </c>
      <c r="T725" s="194">
        <f t="shared" si="53"/>
        <v>0</v>
      </c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R725" s="195" t="s">
        <v>264</v>
      </c>
      <c r="AT725" s="195" t="s">
        <v>147</v>
      </c>
      <c r="AU725" s="195" t="s">
        <v>152</v>
      </c>
      <c r="AY725" s="17" t="s">
        <v>144</v>
      </c>
      <c r="BE725" s="196">
        <f t="shared" si="54"/>
        <v>0</v>
      </c>
      <c r="BF725" s="196">
        <f t="shared" si="55"/>
        <v>0</v>
      </c>
      <c r="BG725" s="196">
        <f t="shared" si="56"/>
        <v>0</v>
      </c>
      <c r="BH725" s="196">
        <f t="shared" si="57"/>
        <v>0</v>
      </c>
      <c r="BI725" s="196">
        <f t="shared" si="58"/>
        <v>0</v>
      </c>
      <c r="BJ725" s="17" t="s">
        <v>152</v>
      </c>
      <c r="BK725" s="196">
        <f t="shared" si="59"/>
        <v>0</v>
      </c>
      <c r="BL725" s="17" t="s">
        <v>264</v>
      </c>
      <c r="BM725" s="195" t="s">
        <v>1166</v>
      </c>
    </row>
    <row r="726" spans="1:65" s="13" customFormat="1" ht="11.25">
      <c r="B726" s="197"/>
      <c r="C726" s="198"/>
      <c r="D726" s="199" t="s">
        <v>154</v>
      </c>
      <c r="E726" s="200" t="s">
        <v>1</v>
      </c>
      <c r="F726" s="201" t="s">
        <v>1167</v>
      </c>
      <c r="G726" s="198"/>
      <c r="H726" s="200" t="s">
        <v>1</v>
      </c>
      <c r="I726" s="202"/>
      <c r="J726" s="198"/>
      <c r="K726" s="198"/>
      <c r="L726" s="203"/>
      <c r="M726" s="204"/>
      <c r="N726" s="205"/>
      <c r="O726" s="205"/>
      <c r="P726" s="205"/>
      <c r="Q726" s="205"/>
      <c r="R726" s="205"/>
      <c r="S726" s="205"/>
      <c r="T726" s="206"/>
      <c r="AT726" s="207" t="s">
        <v>154</v>
      </c>
      <c r="AU726" s="207" t="s">
        <v>152</v>
      </c>
      <c r="AV726" s="13" t="s">
        <v>81</v>
      </c>
      <c r="AW726" s="13" t="s">
        <v>31</v>
      </c>
      <c r="AX726" s="13" t="s">
        <v>73</v>
      </c>
      <c r="AY726" s="207" t="s">
        <v>144</v>
      </c>
    </row>
    <row r="727" spans="1:65" s="14" customFormat="1" ht="11.25">
      <c r="B727" s="208"/>
      <c r="C727" s="209"/>
      <c r="D727" s="199" t="s">
        <v>154</v>
      </c>
      <c r="E727" s="210" t="s">
        <v>1</v>
      </c>
      <c r="F727" s="211" t="s">
        <v>535</v>
      </c>
      <c r="G727" s="209"/>
      <c r="H727" s="212">
        <v>2</v>
      </c>
      <c r="I727" s="213"/>
      <c r="J727" s="209"/>
      <c r="K727" s="209"/>
      <c r="L727" s="214"/>
      <c r="M727" s="215"/>
      <c r="N727" s="216"/>
      <c r="O727" s="216"/>
      <c r="P727" s="216"/>
      <c r="Q727" s="216"/>
      <c r="R727" s="216"/>
      <c r="S727" s="216"/>
      <c r="T727" s="217"/>
      <c r="AT727" s="218" t="s">
        <v>154</v>
      </c>
      <c r="AU727" s="218" t="s">
        <v>152</v>
      </c>
      <c r="AV727" s="14" t="s">
        <v>152</v>
      </c>
      <c r="AW727" s="14" t="s">
        <v>31</v>
      </c>
      <c r="AX727" s="14" t="s">
        <v>73</v>
      </c>
      <c r="AY727" s="218" t="s">
        <v>144</v>
      </c>
    </row>
    <row r="728" spans="1:65" s="13" customFormat="1" ht="11.25">
      <c r="B728" s="197"/>
      <c r="C728" s="198"/>
      <c r="D728" s="199" t="s">
        <v>154</v>
      </c>
      <c r="E728" s="200" t="s">
        <v>1</v>
      </c>
      <c r="F728" s="201" t="s">
        <v>189</v>
      </c>
      <c r="G728" s="198"/>
      <c r="H728" s="200" t="s">
        <v>1</v>
      </c>
      <c r="I728" s="202"/>
      <c r="J728" s="198"/>
      <c r="K728" s="198"/>
      <c r="L728" s="203"/>
      <c r="M728" s="204"/>
      <c r="N728" s="205"/>
      <c r="O728" s="205"/>
      <c r="P728" s="205"/>
      <c r="Q728" s="205"/>
      <c r="R728" s="205"/>
      <c r="S728" s="205"/>
      <c r="T728" s="206"/>
      <c r="AT728" s="207" t="s">
        <v>154</v>
      </c>
      <c r="AU728" s="207" t="s">
        <v>152</v>
      </c>
      <c r="AV728" s="13" t="s">
        <v>81</v>
      </c>
      <c r="AW728" s="13" t="s">
        <v>31</v>
      </c>
      <c r="AX728" s="13" t="s">
        <v>73</v>
      </c>
      <c r="AY728" s="207" t="s">
        <v>144</v>
      </c>
    </row>
    <row r="729" spans="1:65" s="14" customFormat="1" ht="11.25">
      <c r="B729" s="208"/>
      <c r="C729" s="209"/>
      <c r="D729" s="199" t="s">
        <v>154</v>
      </c>
      <c r="E729" s="210" t="s">
        <v>1</v>
      </c>
      <c r="F729" s="211" t="s">
        <v>81</v>
      </c>
      <c r="G729" s="209"/>
      <c r="H729" s="212">
        <v>1</v>
      </c>
      <c r="I729" s="213"/>
      <c r="J729" s="209"/>
      <c r="K729" s="209"/>
      <c r="L729" s="214"/>
      <c r="M729" s="215"/>
      <c r="N729" s="216"/>
      <c r="O729" s="216"/>
      <c r="P729" s="216"/>
      <c r="Q729" s="216"/>
      <c r="R729" s="216"/>
      <c r="S729" s="216"/>
      <c r="T729" s="217"/>
      <c r="AT729" s="218" t="s">
        <v>154</v>
      </c>
      <c r="AU729" s="218" t="s">
        <v>152</v>
      </c>
      <c r="AV729" s="14" t="s">
        <v>152</v>
      </c>
      <c r="AW729" s="14" t="s">
        <v>31</v>
      </c>
      <c r="AX729" s="14" t="s">
        <v>73</v>
      </c>
      <c r="AY729" s="218" t="s">
        <v>144</v>
      </c>
    </row>
    <row r="730" spans="1:65" s="13" customFormat="1" ht="11.25">
      <c r="B730" s="197"/>
      <c r="C730" s="198"/>
      <c r="D730" s="199" t="s">
        <v>154</v>
      </c>
      <c r="E730" s="200" t="s">
        <v>1</v>
      </c>
      <c r="F730" s="201" t="s">
        <v>185</v>
      </c>
      <c r="G730" s="198"/>
      <c r="H730" s="200" t="s">
        <v>1</v>
      </c>
      <c r="I730" s="202"/>
      <c r="J730" s="198"/>
      <c r="K730" s="198"/>
      <c r="L730" s="203"/>
      <c r="M730" s="204"/>
      <c r="N730" s="205"/>
      <c r="O730" s="205"/>
      <c r="P730" s="205"/>
      <c r="Q730" s="205"/>
      <c r="R730" s="205"/>
      <c r="S730" s="205"/>
      <c r="T730" s="206"/>
      <c r="AT730" s="207" t="s">
        <v>154</v>
      </c>
      <c r="AU730" s="207" t="s">
        <v>152</v>
      </c>
      <c r="AV730" s="13" t="s">
        <v>81</v>
      </c>
      <c r="AW730" s="13" t="s">
        <v>31</v>
      </c>
      <c r="AX730" s="13" t="s">
        <v>73</v>
      </c>
      <c r="AY730" s="207" t="s">
        <v>144</v>
      </c>
    </row>
    <row r="731" spans="1:65" s="14" customFormat="1" ht="11.25">
      <c r="B731" s="208"/>
      <c r="C731" s="209"/>
      <c r="D731" s="199" t="s">
        <v>154</v>
      </c>
      <c r="E731" s="210" t="s">
        <v>1</v>
      </c>
      <c r="F731" s="211" t="s">
        <v>535</v>
      </c>
      <c r="G731" s="209"/>
      <c r="H731" s="212">
        <v>2</v>
      </c>
      <c r="I731" s="213"/>
      <c r="J731" s="209"/>
      <c r="K731" s="209"/>
      <c r="L731" s="214"/>
      <c r="M731" s="215"/>
      <c r="N731" s="216"/>
      <c r="O731" s="216"/>
      <c r="P731" s="216"/>
      <c r="Q731" s="216"/>
      <c r="R731" s="216"/>
      <c r="S731" s="216"/>
      <c r="T731" s="217"/>
      <c r="AT731" s="218" t="s">
        <v>154</v>
      </c>
      <c r="AU731" s="218" t="s">
        <v>152</v>
      </c>
      <c r="AV731" s="14" t="s">
        <v>152</v>
      </c>
      <c r="AW731" s="14" t="s">
        <v>31</v>
      </c>
      <c r="AX731" s="14" t="s">
        <v>73</v>
      </c>
      <c r="AY731" s="218" t="s">
        <v>144</v>
      </c>
    </row>
    <row r="732" spans="1:65" s="13" customFormat="1" ht="11.25">
      <c r="B732" s="197"/>
      <c r="C732" s="198"/>
      <c r="D732" s="199" t="s">
        <v>154</v>
      </c>
      <c r="E732" s="200" t="s">
        <v>1</v>
      </c>
      <c r="F732" s="201" t="s">
        <v>192</v>
      </c>
      <c r="G732" s="198"/>
      <c r="H732" s="200" t="s">
        <v>1</v>
      </c>
      <c r="I732" s="202"/>
      <c r="J732" s="198"/>
      <c r="K732" s="198"/>
      <c r="L732" s="203"/>
      <c r="M732" s="204"/>
      <c r="N732" s="205"/>
      <c r="O732" s="205"/>
      <c r="P732" s="205"/>
      <c r="Q732" s="205"/>
      <c r="R732" s="205"/>
      <c r="S732" s="205"/>
      <c r="T732" s="206"/>
      <c r="AT732" s="207" t="s">
        <v>154</v>
      </c>
      <c r="AU732" s="207" t="s">
        <v>152</v>
      </c>
      <c r="AV732" s="13" t="s">
        <v>81</v>
      </c>
      <c r="AW732" s="13" t="s">
        <v>31</v>
      </c>
      <c r="AX732" s="13" t="s">
        <v>73</v>
      </c>
      <c r="AY732" s="207" t="s">
        <v>144</v>
      </c>
    </row>
    <row r="733" spans="1:65" s="14" customFormat="1" ht="11.25">
      <c r="B733" s="208"/>
      <c r="C733" s="209"/>
      <c r="D733" s="199" t="s">
        <v>154</v>
      </c>
      <c r="E733" s="210" t="s">
        <v>1</v>
      </c>
      <c r="F733" s="211" t="s">
        <v>81</v>
      </c>
      <c r="G733" s="209"/>
      <c r="H733" s="212">
        <v>1</v>
      </c>
      <c r="I733" s="213"/>
      <c r="J733" s="209"/>
      <c r="K733" s="209"/>
      <c r="L733" s="214"/>
      <c r="M733" s="215"/>
      <c r="N733" s="216"/>
      <c r="O733" s="216"/>
      <c r="P733" s="216"/>
      <c r="Q733" s="216"/>
      <c r="R733" s="216"/>
      <c r="S733" s="216"/>
      <c r="T733" s="217"/>
      <c r="AT733" s="218" t="s">
        <v>154</v>
      </c>
      <c r="AU733" s="218" t="s">
        <v>152</v>
      </c>
      <c r="AV733" s="14" t="s">
        <v>152</v>
      </c>
      <c r="AW733" s="14" t="s">
        <v>31</v>
      </c>
      <c r="AX733" s="14" t="s">
        <v>73</v>
      </c>
      <c r="AY733" s="218" t="s">
        <v>144</v>
      </c>
    </row>
    <row r="734" spans="1:65" s="13" customFormat="1" ht="11.25">
      <c r="B734" s="197"/>
      <c r="C734" s="198"/>
      <c r="D734" s="199" t="s">
        <v>154</v>
      </c>
      <c r="E734" s="200" t="s">
        <v>1</v>
      </c>
      <c r="F734" s="201" t="s">
        <v>194</v>
      </c>
      <c r="G734" s="198"/>
      <c r="H734" s="200" t="s">
        <v>1</v>
      </c>
      <c r="I734" s="202"/>
      <c r="J734" s="198"/>
      <c r="K734" s="198"/>
      <c r="L734" s="203"/>
      <c r="M734" s="204"/>
      <c r="N734" s="205"/>
      <c r="O734" s="205"/>
      <c r="P734" s="205"/>
      <c r="Q734" s="205"/>
      <c r="R734" s="205"/>
      <c r="S734" s="205"/>
      <c r="T734" s="206"/>
      <c r="AT734" s="207" t="s">
        <v>154</v>
      </c>
      <c r="AU734" s="207" t="s">
        <v>152</v>
      </c>
      <c r="AV734" s="13" t="s">
        <v>81</v>
      </c>
      <c r="AW734" s="13" t="s">
        <v>31</v>
      </c>
      <c r="AX734" s="13" t="s">
        <v>73</v>
      </c>
      <c r="AY734" s="207" t="s">
        <v>144</v>
      </c>
    </row>
    <row r="735" spans="1:65" s="14" customFormat="1" ht="11.25">
      <c r="B735" s="208"/>
      <c r="C735" s="209"/>
      <c r="D735" s="199" t="s">
        <v>154</v>
      </c>
      <c r="E735" s="210" t="s">
        <v>1</v>
      </c>
      <c r="F735" s="211" t="s">
        <v>81</v>
      </c>
      <c r="G735" s="209"/>
      <c r="H735" s="212">
        <v>1</v>
      </c>
      <c r="I735" s="213"/>
      <c r="J735" s="209"/>
      <c r="K735" s="209"/>
      <c r="L735" s="214"/>
      <c r="M735" s="215"/>
      <c r="N735" s="216"/>
      <c r="O735" s="216"/>
      <c r="P735" s="216"/>
      <c r="Q735" s="216"/>
      <c r="R735" s="216"/>
      <c r="S735" s="216"/>
      <c r="T735" s="217"/>
      <c r="AT735" s="218" t="s">
        <v>154</v>
      </c>
      <c r="AU735" s="218" t="s">
        <v>152</v>
      </c>
      <c r="AV735" s="14" t="s">
        <v>152</v>
      </c>
      <c r="AW735" s="14" t="s">
        <v>31</v>
      </c>
      <c r="AX735" s="14" t="s">
        <v>73</v>
      </c>
      <c r="AY735" s="218" t="s">
        <v>144</v>
      </c>
    </row>
    <row r="736" spans="1:65" s="15" customFormat="1" ht="11.25">
      <c r="B736" s="219"/>
      <c r="C736" s="220"/>
      <c r="D736" s="199" t="s">
        <v>154</v>
      </c>
      <c r="E736" s="221" t="s">
        <v>1</v>
      </c>
      <c r="F736" s="222" t="s">
        <v>159</v>
      </c>
      <c r="G736" s="220"/>
      <c r="H736" s="223">
        <v>7</v>
      </c>
      <c r="I736" s="224"/>
      <c r="J736" s="220"/>
      <c r="K736" s="220"/>
      <c r="L736" s="225"/>
      <c r="M736" s="226"/>
      <c r="N736" s="227"/>
      <c r="O736" s="227"/>
      <c r="P736" s="227"/>
      <c r="Q736" s="227"/>
      <c r="R736" s="227"/>
      <c r="S736" s="227"/>
      <c r="T736" s="228"/>
      <c r="AT736" s="229" t="s">
        <v>154</v>
      </c>
      <c r="AU736" s="229" t="s">
        <v>152</v>
      </c>
      <c r="AV736" s="15" t="s">
        <v>151</v>
      </c>
      <c r="AW736" s="15" t="s">
        <v>31</v>
      </c>
      <c r="AX736" s="15" t="s">
        <v>81</v>
      </c>
      <c r="AY736" s="229" t="s">
        <v>144</v>
      </c>
    </row>
    <row r="737" spans="1:65" s="2" customFormat="1" ht="16.5" customHeight="1">
      <c r="A737" s="34"/>
      <c r="B737" s="35"/>
      <c r="C737" s="230" t="s">
        <v>1168</v>
      </c>
      <c r="D737" s="230" t="s">
        <v>166</v>
      </c>
      <c r="E737" s="231" t="s">
        <v>1169</v>
      </c>
      <c r="F737" s="232" t="s">
        <v>1170</v>
      </c>
      <c r="G737" s="233" t="s">
        <v>249</v>
      </c>
      <c r="H737" s="234">
        <v>7</v>
      </c>
      <c r="I737" s="235"/>
      <c r="J737" s="236">
        <f>ROUND(I737*H737,2)</f>
        <v>0</v>
      </c>
      <c r="K737" s="237"/>
      <c r="L737" s="238"/>
      <c r="M737" s="239" t="s">
        <v>1</v>
      </c>
      <c r="N737" s="240" t="s">
        <v>39</v>
      </c>
      <c r="O737" s="71"/>
      <c r="P737" s="193">
        <f>O737*H737</f>
        <v>0</v>
      </c>
      <c r="Q737" s="193">
        <v>4.0000000000000003E-5</v>
      </c>
      <c r="R737" s="193">
        <f>Q737*H737</f>
        <v>2.8000000000000003E-4</v>
      </c>
      <c r="S737" s="193">
        <v>0</v>
      </c>
      <c r="T737" s="194">
        <f>S737*H737</f>
        <v>0</v>
      </c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R737" s="195" t="s">
        <v>353</v>
      </c>
      <c r="AT737" s="195" t="s">
        <v>166</v>
      </c>
      <c r="AU737" s="195" t="s">
        <v>152</v>
      </c>
      <c r="AY737" s="17" t="s">
        <v>144</v>
      </c>
      <c r="BE737" s="196">
        <f>IF(N737="základní",J737,0)</f>
        <v>0</v>
      </c>
      <c r="BF737" s="196">
        <f>IF(N737="snížená",J737,0)</f>
        <v>0</v>
      </c>
      <c r="BG737" s="196">
        <f>IF(N737="zákl. přenesená",J737,0)</f>
        <v>0</v>
      </c>
      <c r="BH737" s="196">
        <f>IF(N737="sníž. přenesená",J737,0)</f>
        <v>0</v>
      </c>
      <c r="BI737" s="196">
        <f>IF(N737="nulová",J737,0)</f>
        <v>0</v>
      </c>
      <c r="BJ737" s="17" t="s">
        <v>152</v>
      </c>
      <c r="BK737" s="196">
        <f>ROUND(I737*H737,2)</f>
        <v>0</v>
      </c>
      <c r="BL737" s="17" t="s">
        <v>264</v>
      </c>
      <c r="BM737" s="195" t="s">
        <v>1171</v>
      </c>
    </row>
    <row r="738" spans="1:65" s="2" customFormat="1" ht="24.2" customHeight="1">
      <c r="A738" s="34"/>
      <c r="B738" s="35"/>
      <c r="C738" s="230" t="s">
        <v>1172</v>
      </c>
      <c r="D738" s="230" t="s">
        <v>166</v>
      </c>
      <c r="E738" s="231" t="s">
        <v>1173</v>
      </c>
      <c r="F738" s="232" t="s">
        <v>1174</v>
      </c>
      <c r="G738" s="233" t="s">
        <v>249</v>
      </c>
      <c r="H738" s="234">
        <v>7</v>
      </c>
      <c r="I738" s="235"/>
      <c r="J738" s="236">
        <f>ROUND(I738*H738,2)</f>
        <v>0</v>
      </c>
      <c r="K738" s="237"/>
      <c r="L738" s="238"/>
      <c r="M738" s="239" t="s">
        <v>1</v>
      </c>
      <c r="N738" s="240" t="s">
        <v>39</v>
      </c>
      <c r="O738" s="71"/>
      <c r="P738" s="193">
        <f>O738*H738</f>
        <v>0</v>
      </c>
      <c r="Q738" s="193">
        <v>4.0000000000000003E-5</v>
      </c>
      <c r="R738" s="193">
        <f>Q738*H738</f>
        <v>2.8000000000000003E-4</v>
      </c>
      <c r="S738" s="193">
        <v>0</v>
      </c>
      <c r="T738" s="194">
        <f>S738*H738</f>
        <v>0</v>
      </c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R738" s="195" t="s">
        <v>353</v>
      </c>
      <c r="AT738" s="195" t="s">
        <v>166</v>
      </c>
      <c r="AU738" s="195" t="s">
        <v>152</v>
      </c>
      <c r="AY738" s="17" t="s">
        <v>144</v>
      </c>
      <c r="BE738" s="196">
        <f>IF(N738="základní",J738,0)</f>
        <v>0</v>
      </c>
      <c r="BF738" s="196">
        <f>IF(N738="snížená",J738,0)</f>
        <v>0</v>
      </c>
      <c r="BG738" s="196">
        <f>IF(N738="zákl. přenesená",J738,0)</f>
        <v>0</v>
      </c>
      <c r="BH738" s="196">
        <f>IF(N738="sníž. přenesená",J738,0)</f>
        <v>0</v>
      </c>
      <c r="BI738" s="196">
        <f>IF(N738="nulová",J738,0)</f>
        <v>0</v>
      </c>
      <c r="BJ738" s="17" t="s">
        <v>152</v>
      </c>
      <c r="BK738" s="196">
        <f>ROUND(I738*H738,2)</f>
        <v>0</v>
      </c>
      <c r="BL738" s="17" t="s">
        <v>264</v>
      </c>
      <c r="BM738" s="195" t="s">
        <v>1175</v>
      </c>
    </row>
    <row r="739" spans="1:65" s="2" customFormat="1" ht="24.2" customHeight="1">
      <c r="A739" s="34"/>
      <c r="B739" s="35"/>
      <c r="C739" s="230" t="s">
        <v>1176</v>
      </c>
      <c r="D739" s="230" t="s">
        <v>166</v>
      </c>
      <c r="E739" s="231" t="s">
        <v>1177</v>
      </c>
      <c r="F739" s="232" t="s">
        <v>1178</v>
      </c>
      <c r="G739" s="233" t="s">
        <v>249</v>
      </c>
      <c r="H739" s="234">
        <v>13</v>
      </c>
      <c r="I739" s="235"/>
      <c r="J739" s="236">
        <f>ROUND(I739*H739,2)</f>
        <v>0</v>
      </c>
      <c r="K739" s="237"/>
      <c r="L739" s="238"/>
      <c r="M739" s="239" t="s">
        <v>1</v>
      </c>
      <c r="N739" s="240" t="s">
        <v>39</v>
      </c>
      <c r="O739" s="71"/>
      <c r="P739" s="193">
        <f>O739*H739</f>
        <v>0</v>
      </c>
      <c r="Q739" s="193">
        <v>1.0000000000000001E-5</v>
      </c>
      <c r="R739" s="193">
        <f>Q739*H739</f>
        <v>1.3000000000000002E-4</v>
      </c>
      <c r="S739" s="193">
        <v>0</v>
      </c>
      <c r="T739" s="194">
        <f>S739*H739</f>
        <v>0</v>
      </c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R739" s="195" t="s">
        <v>353</v>
      </c>
      <c r="AT739" s="195" t="s">
        <v>166</v>
      </c>
      <c r="AU739" s="195" t="s">
        <v>152</v>
      </c>
      <c r="AY739" s="17" t="s">
        <v>144</v>
      </c>
      <c r="BE739" s="196">
        <f>IF(N739="základní",J739,0)</f>
        <v>0</v>
      </c>
      <c r="BF739" s="196">
        <f>IF(N739="snížená",J739,0)</f>
        <v>0</v>
      </c>
      <c r="BG739" s="196">
        <f>IF(N739="zákl. přenesená",J739,0)</f>
        <v>0</v>
      </c>
      <c r="BH739" s="196">
        <f>IF(N739="sníž. přenesená",J739,0)</f>
        <v>0</v>
      </c>
      <c r="BI739" s="196">
        <f>IF(N739="nulová",J739,0)</f>
        <v>0</v>
      </c>
      <c r="BJ739" s="17" t="s">
        <v>152</v>
      </c>
      <c r="BK739" s="196">
        <f>ROUND(I739*H739,2)</f>
        <v>0</v>
      </c>
      <c r="BL739" s="17" t="s">
        <v>264</v>
      </c>
      <c r="BM739" s="195" t="s">
        <v>1179</v>
      </c>
    </row>
    <row r="740" spans="1:65" s="14" customFormat="1" ht="11.25">
      <c r="B740" s="208"/>
      <c r="C740" s="209"/>
      <c r="D740" s="199" t="s">
        <v>154</v>
      </c>
      <c r="E740" s="210" t="s">
        <v>1</v>
      </c>
      <c r="F740" s="211" t="s">
        <v>1180</v>
      </c>
      <c r="G740" s="209"/>
      <c r="H740" s="212">
        <v>13</v>
      </c>
      <c r="I740" s="213"/>
      <c r="J740" s="209"/>
      <c r="K740" s="209"/>
      <c r="L740" s="214"/>
      <c r="M740" s="215"/>
      <c r="N740" s="216"/>
      <c r="O740" s="216"/>
      <c r="P740" s="216"/>
      <c r="Q740" s="216"/>
      <c r="R740" s="216"/>
      <c r="S740" s="216"/>
      <c r="T740" s="217"/>
      <c r="AT740" s="218" t="s">
        <v>154</v>
      </c>
      <c r="AU740" s="218" t="s">
        <v>152</v>
      </c>
      <c r="AV740" s="14" t="s">
        <v>152</v>
      </c>
      <c r="AW740" s="14" t="s">
        <v>31</v>
      </c>
      <c r="AX740" s="14" t="s">
        <v>81</v>
      </c>
      <c r="AY740" s="218" t="s">
        <v>144</v>
      </c>
    </row>
    <row r="741" spans="1:65" s="2" customFormat="1" ht="16.5" customHeight="1">
      <c r="A741" s="34"/>
      <c r="B741" s="35"/>
      <c r="C741" s="230" t="s">
        <v>1181</v>
      </c>
      <c r="D741" s="230" t="s">
        <v>166</v>
      </c>
      <c r="E741" s="231" t="s">
        <v>1182</v>
      </c>
      <c r="F741" s="232" t="s">
        <v>1183</v>
      </c>
      <c r="G741" s="233" t="s">
        <v>249</v>
      </c>
      <c r="H741" s="234">
        <v>13</v>
      </c>
      <c r="I741" s="235"/>
      <c r="J741" s="236">
        <f>ROUND(I741*H741,2)</f>
        <v>0</v>
      </c>
      <c r="K741" s="237"/>
      <c r="L741" s="238"/>
      <c r="M741" s="239" t="s">
        <v>1</v>
      </c>
      <c r="N741" s="240" t="s">
        <v>39</v>
      </c>
      <c r="O741" s="71"/>
      <c r="P741" s="193">
        <f>O741*H741</f>
        <v>0</v>
      </c>
      <c r="Q741" s="193">
        <v>2.0000000000000002E-5</v>
      </c>
      <c r="R741" s="193">
        <f>Q741*H741</f>
        <v>2.6000000000000003E-4</v>
      </c>
      <c r="S741" s="193">
        <v>0</v>
      </c>
      <c r="T741" s="194">
        <f>S741*H741</f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5" t="s">
        <v>353</v>
      </c>
      <c r="AT741" s="195" t="s">
        <v>166</v>
      </c>
      <c r="AU741" s="195" t="s">
        <v>152</v>
      </c>
      <c r="AY741" s="17" t="s">
        <v>144</v>
      </c>
      <c r="BE741" s="196">
        <f>IF(N741="základní",J741,0)</f>
        <v>0</v>
      </c>
      <c r="BF741" s="196">
        <f>IF(N741="snížená",J741,0)</f>
        <v>0</v>
      </c>
      <c r="BG741" s="196">
        <f>IF(N741="zákl. přenesená",J741,0)</f>
        <v>0</v>
      </c>
      <c r="BH741" s="196">
        <f>IF(N741="sníž. přenesená",J741,0)</f>
        <v>0</v>
      </c>
      <c r="BI741" s="196">
        <f>IF(N741="nulová",J741,0)</f>
        <v>0</v>
      </c>
      <c r="BJ741" s="17" t="s">
        <v>152</v>
      </c>
      <c r="BK741" s="196">
        <f>ROUND(I741*H741,2)</f>
        <v>0</v>
      </c>
      <c r="BL741" s="17" t="s">
        <v>264</v>
      </c>
      <c r="BM741" s="195" t="s">
        <v>1184</v>
      </c>
    </row>
    <row r="742" spans="1:65" s="14" customFormat="1" ht="11.25">
      <c r="B742" s="208"/>
      <c r="C742" s="209"/>
      <c r="D742" s="199" t="s">
        <v>154</v>
      </c>
      <c r="E742" s="210" t="s">
        <v>1</v>
      </c>
      <c r="F742" s="211" t="s">
        <v>1185</v>
      </c>
      <c r="G742" s="209"/>
      <c r="H742" s="212">
        <v>13</v>
      </c>
      <c r="I742" s="213"/>
      <c r="J742" s="209"/>
      <c r="K742" s="209"/>
      <c r="L742" s="214"/>
      <c r="M742" s="215"/>
      <c r="N742" s="216"/>
      <c r="O742" s="216"/>
      <c r="P742" s="216"/>
      <c r="Q742" s="216"/>
      <c r="R742" s="216"/>
      <c r="S742" s="216"/>
      <c r="T742" s="217"/>
      <c r="AT742" s="218" t="s">
        <v>154</v>
      </c>
      <c r="AU742" s="218" t="s">
        <v>152</v>
      </c>
      <c r="AV742" s="14" t="s">
        <v>152</v>
      </c>
      <c r="AW742" s="14" t="s">
        <v>31</v>
      </c>
      <c r="AX742" s="14" t="s">
        <v>81</v>
      </c>
      <c r="AY742" s="218" t="s">
        <v>144</v>
      </c>
    </row>
    <row r="743" spans="1:65" s="2" customFormat="1" ht="16.5" customHeight="1">
      <c r="A743" s="34"/>
      <c r="B743" s="35"/>
      <c r="C743" s="230" t="s">
        <v>1186</v>
      </c>
      <c r="D743" s="230" t="s">
        <v>166</v>
      </c>
      <c r="E743" s="231" t="s">
        <v>1187</v>
      </c>
      <c r="F743" s="232" t="s">
        <v>1188</v>
      </c>
      <c r="G743" s="233" t="s">
        <v>249</v>
      </c>
      <c r="H743" s="234">
        <v>8</v>
      </c>
      <c r="I743" s="235"/>
      <c r="J743" s="236">
        <f>ROUND(I743*H743,2)</f>
        <v>0</v>
      </c>
      <c r="K743" s="237"/>
      <c r="L743" s="238"/>
      <c r="M743" s="239" t="s">
        <v>1</v>
      </c>
      <c r="N743" s="240" t="s">
        <v>39</v>
      </c>
      <c r="O743" s="71"/>
      <c r="P743" s="193">
        <f>O743*H743</f>
        <v>0</v>
      </c>
      <c r="Q743" s="193">
        <v>3.0000000000000001E-5</v>
      </c>
      <c r="R743" s="193">
        <f>Q743*H743</f>
        <v>2.4000000000000001E-4</v>
      </c>
      <c r="S743" s="193">
        <v>0</v>
      </c>
      <c r="T743" s="194">
        <f>S743*H743</f>
        <v>0</v>
      </c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R743" s="195" t="s">
        <v>353</v>
      </c>
      <c r="AT743" s="195" t="s">
        <v>166</v>
      </c>
      <c r="AU743" s="195" t="s">
        <v>152</v>
      </c>
      <c r="AY743" s="17" t="s">
        <v>144</v>
      </c>
      <c r="BE743" s="196">
        <f>IF(N743="základní",J743,0)</f>
        <v>0</v>
      </c>
      <c r="BF743" s="196">
        <f>IF(N743="snížená",J743,0)</f>
        <v>0</v>
      </c>
      <c r="BG743" s="196">
        <f>IF(N743="zákl. přenesená",J743,0)</f>
        <v>0</v>
      </c>
      <c r="BH743" s="196">
        <f>IF(N743="sníž. přenesená",J743,0)</f>
        <v>0</v>
      </c>
      <c r="BI743" s="196">
        <f>IF(N743="nulová",J743,0)</f>
        <v>0</v>
      </c>
      <c r="BJ743" s="17" t="s">
        <v>152</v>
      </c>
      <c r="BK743" s="196">
        <f>ROUND(I743*H743,2)</f>
        <v>0</v>
      </c>
      <c r="BL743" s="17" t="s">
        <v>264</v>
      </c>
      <c r="BM743" s="195" t="s">
        <v>1189</v>
      </c>
    </row>
    <row r="744" spans="1:65" s="14" customFormat="1" ht="11.25">
      <c r="B744" s="208"/>
      <c r="C744" s="209"/>
      <c r="D744" s="199" t="s">
        <v>154</v>
      </c>
      <c r="E744" s="210" t="s">
        <v>1</v>
      </c>
      <c r="F744" s="211" t="s">
        <v>1190</v>
      </c>
      <c r="G744" s="209"/>
      <c r="H744" s="212">
        <v>8</v>
      </c>
      <c r="I744" s="213"/>
      <c r="J744" s="209"/>
      <c r="K744" s="209"/>
      <c r="L744" s="214"/>
      <c r="M744" s="215"/>
      <c r="N744" s="216"/>
      <c r="O744" s="216"/>
      <c r="P744" s="216"/>
      <c r="Q744" s="216"/>
      <c r="R744" s="216"/>
      <c r="S744" s="216"/>
      <c r="T744" s="217"/>
      <c r="AT744" s="218" t="s">
        <v>154</v>
      </c>
      <c r="AU744" s="218" t="s">
        <v>152</v>
      </c>
      <c r="AV744" s="14" t="s">
        <v>152</v>
      </c>
      <c r="AW744" s="14" t="s">
        <v>31</v>
      </c>
      <c r="AX744" s="14" t="s">
        <v>81</v>
      </c>
      <c r="AY744" s="218" t="s">
        <v>144</v>
      </c>
    </row>
    <row r="745" spans="1:65" s="2" customFormat="1" ht="24.2" customHeight="1">
      <c r="A745" s="34"/>
      <c r="B745" s="35"/>
      <c r="C745" s="183" t="s">
        <v>1191</v>
      </c>
      <c r="D745" s="183" t="s">
        <v>147</v>
      </c>
      <c r="E745" s="184" t="s">
        <v>1192</v>
      </c>
      <c r="F745" s="185" t="s">
        <v>1193</v>
      </c>
      <c r="G745" s="186" t="s">
        <v>249</v>
      </c>
      <c r="H745" s="187">
        <v>3</v>
      </c>
      <c r="I745" s="188"/>
      <c r="J745" s="189">
        <f>ROUND(I745*H745,2)</f>
        <v>0</v>
      </c>
      <c r="K745" s="190"/>
      <c r="L745" s="39"/>
      <c r="M745" s="191" t="s">
        <v>1</v>
      </c>
      <c r="N745" s="192" t="s">
        <v>39</v>
      </c>
      <c r="O745" s="71"/>
      <c r="P745" s="193">
        <f>O745*H745</f>
        <v>0</v>
      </c>
      <c r="Q745" s="193">
        <v>0</v>
      </c>
      <c r="R745" s="193">
        <f>Q745*H745</f>
        <v>0</v>
      </c>
      <c r="S745" s="193">
        <v>0</v>
      </c>
      <c r="T745" s="194">
        <f>S745*H745</f>
        <v>0</v>
      </c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R745" s="195" t="s">
        <v>264</v>
      </c>
      <c r="AT745" s="195" t="s">
        <v>147</v>
      </c>
      <c r="AU745" s="195" t="s">
        <v>152</v>
      </c>
      <c r="AY745" s="17" t="s">
        <v>144</v>
      </c>
      <c r="BE745" s="196">
        <f>IF(N745="základní",J745,0)</f>
        <v>0</v>
      </c>
      <c r="BF745" s="196">
        <f>IF(N745="snížená",J745,0)</f>
        <v>0</v>
      </c>
      <c r="BG745" s="196">
        <f>IF(N745="zákl. přenesená",J745,0)</f>
        <v>0</v>
      </c>
      <c r="BH745" s="196">
        <f>IF(N745="sníž. přenesená",J745,0)</f>
        <v>0</v>
      </c>
      <c r="BI745" s="196">
        <f>IF(N745="nulová",J745,0)</f>
        <v>0</v>
      </c>
      <c r="BJ745" s="17" t="s">
        <v>152</v>
      </c>
      <c r="BK745" s="196">
        <f>ROUND(I745*H745,2)</f>
        <v>0</v>
      </c>
      <c r="BL745" s="17" t="s">
        <v>264</v>
      </c>
      <c r="BM745" s="195" t="s">
        <v>1194</v>
      </c>
    </row>
    <row r="746" spans="1:65" s="13" customFormat="1" ht="11.25">
      <c r="B746" s="197"/>
      <c r="C746" s="198"/>
      <c r="D746" s="199" t="s">
        <v>154</v>
      </c>
      <c r="E746" s="200" t="s">
        <v>1</v>
      </c>
      <c r="F746" s="201" t="s">
        <v>183</v>
      </c>
      <c r="G746" s="198"/>
      <c r="H746" s="200" t="s">
        <v>1</v>
      </c>
      <c r="I746" s="202"/>
      <c r="J746" s="198"/>
      <c r="K746" s="198"/>
      <c r="L746" s="203"/>
      <c r="M746" s="204"/>
      <c r="N746" s="205"/>
      <c r="O746" s="205"/>
      <c r="P746" s="205"/>
      <c r="Q746" s="205"/>
      <c r="R746" s="205"/>
      <c r="S746" s="205"/>
      <c r="T746" s="206"/>
      <c r="AT746" s="207" t="s">
        <v>154</v>
      </c>
      <c r="AU746" s="207" t="s">
        <v>152</v>
      </c>
      <c r="AV746" s="13" t="s">
        <v>81</v>
      </c>
      <c r="AW746" s="13" t="s">
        <v>31</v>
      </c>
      <c r="AX746" s="13" t="s">
        <v>73</v>
      </c>
      <c r="AY746" s="207" t="s">
        <v>144</v>
      </c>
    </row>
    <row r="747" spans="1:65" s="14" customFormat="1" ht="11.25">
      <c r="B747" s="208"/>
      <c r="C747" s="209"/>
      <c r="D747" s="199" t="s">
        <v>154</v>
      </c>
      <c r="E747" s="210" t="s">
        <v>1</v>
      </c>
      <c r="F747" s="211" t="s">
        <v>145</v>
      </c>
      <c r="G747" s="209"/>
      <c r="H747" s="212">
        <v>3</v>
      </c>
      <c r="I747" s="213"/>
      <c r="J747" s="209"/>
      <c r="K747" s="209"/>
      <c r="L747" s="214"/>
      <c r="M747" s="215"/>
      <c r="N747" s="216"/>
      <c r="O747" s="216"/>
      <c r="P747" s="216"/>
      <c r="Q747" s="216"/>
      <c r="R747" s="216"/>
      <c r="S747" s="216"/>
      <c r="T747" s="217"/>
      <c r="AT747" s="218" t="s">
        <v>154</v>
      </c>
      <c r="AU747" s="218" t="s">
        <v>152</v>
      </c>
      <c r="AV747" s="14" t="s">
        <v>152</v>
      </c>
      <c r="AW747" s="14" t="s">
        <v>31</v>
      </c>
      <c r="AX747" s="14" t="s">
        <v>81</v>
      </c>
      <c r="AY747" s="218" t="s">
        <v>144</v>
      </c>
    </row>
    <row r="748" spans="1:65" s="2" customFormat="1" ht="24.2" customHeight="1">
      <c r="A748" s="34"/>
      <c r="B748" s="35"/>
      <c r="C748" s="230" t="s">
        <v>1195</v>
      </c>
      <c r="D748" s="230" t="s">
        <v>166</v>
      </c>
      <c r="E748" s="231" t="s">
        <v>1196</v>
      </c>
      <c r="F748" s="232" t="s">
        <v>1197</v>
      </c>
      <c r="G748" s="233" t="s">
        <v>249</v>
      </c>
      <c r="H748" s="234">
        <v>3</v>
      </c>
      <c r="I748" s="235"/>
      <c r="J748" s="236">
        <f t="shared" ref="J748:J753" si="60">ROUND(I748*H748,2)</f>
        <v>0</v>
      </c>
      <c r="K748" s="237"/>
      <c r="L748" s="238"/>
      <c r="M748" s="239" t="s">
        <v>1</v>
      </c>
      <c r="N748" s="240" t="s">
        <v>39</v>
      </c>
      <c r="O748" s="71"/>
      <c r="P748" s="193">
        <f t="shared" ref="P748:P753" si="61">O748*H748</f>
        <v>0</v>
      </c>
      <c r="Q748" s="193">
        <v>6.0000000000000002E-5</v>
      </c>
      <c r="R748" s="193">
        <f t="shared" ref="R748:R753" si="62">Q748*H748</f>
        <v>1.8000000000000001E-4</v>
      </c>
      <c r="S748" s="193">
        <v>0</v>
      </c>
      <c r="T748" s="194">
        <f t="shared" ref="T748:T753" si="63">S748*H748</f>
        <v>0</v>
      </c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R748" s="195" t="s">
        <v>353</v>
      </c>
      <c r="AT748" s="195" t="s">
        <v>166</v>
      </c>
      <c r="AU748" s="195" t="s">
        <v>152</v>
      </c>
      <c r="AY748" s="17" t="s">
        <v>144</v>
      </c>
      <c r="BE748" s="196">
        <f t="shared" ref="BE748:BE753" si="64">IF(N748="základní",J748,0)</f>
        <v>0</v>
      </c>
      <c r="BF748" s="196">
        <f t="shared" ref="BF748:BF753" si="65">IF(N748="snížená",J748,0)</f>
        <v>0</v>
      </c>
      <c r="BG748" s="196">
        <f t="shared" ref="BG748:BG753" si="66">IF(N748="zákl. přenesená",J748,0)</f>
        <v>0</v>
      </c>
      <c r="BH748" s="196">
        <f t="shared" ref="BH748:BH753" si="67">IF(N748="sníž. přenesená",J748,0)</f>
        <v>0</v>
      </c>
      <c r="BI748" s="196">
        <f t="shared" ref="BI748:BI753" si="68">IF(N748="nulová",J748,0)</f>
        <v>0</v>
      </c>
      <c r="BJ748" s="17" t="s">
        <v>152</v>
      </c>
      <c r="BK748" s="196">
        <f t="shared" ref="BK748:BK753" si="69">ROUND(I748*H748,2)</f>
        <v>0</v>
      </c>
      <c r="BL748" s="17" t="s">
        <v>264</v>
      </c>
      <c r="BM748" s="195" t="s">
        <v>1198</v>
      </c>
    </row>
    <row r="749" spans="1:65" s="2" customFormat="1" ht="24.2" customHeight="1">
      <c r="A749" s="34"/>
      <c r="B749" s="35"/>
      <c r="C749" s="230" t="s">
        <v>1199</v>
      </c>
      <c r="D749" s="230" t="s">
        <v>166</v>
      </c>
      <c r="E749" s="231" t="s">
        <v>1200</v>
      </c>
      <c r="F749" s="232" t="s">
        <v>1201</v>
      </c>
      <c r="G749" s="233" t="s">
        <v>249</v>
      </c>
      <c r="H749" s="234">
        <v>3</v>
      </c>
      <c r="I749" s="235"/>
      <c r="J749" s="236">
        <f t="shared" si="60"/>
        <v>0</v>
      </c>
      <c r="K749" s="237"/>
      <c r="L749" s="238"/>
      <c r="M749" s="239" t="s">
        <v>1</v>
      </c>
      <c r="N749" s="240" t="s">
        <v>39</v>
      </c>
      <c r="O749" s="71"/>
      <c r="P749" s="193">
        <f t="shared" si="61"/>
        <v>0</v>
      </c>
      <c r="Q749" s="193">
        <v>5.0000000000000002E-5</v>
      </c>
      <c r="R749" s="193">
        <f t="shared" si="62"/>
        <v>1.5000000000000001E-4</v>
      </c>
      <c r="S749" s="193">
        <v>0</v>
      </c>
      <c r="T749" s="194">
        <f t="shared" si="63"/>
        <v>0</v>
      </c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R749" s="195" t="s">
        <v>353</v>
      </c>
      <c r="AT749" s="195" t="s">
        <v>166</v>
      </c>
      <c r="AU749" s="195" t="s">
        <v>152</v>
      </c>
      <c r="AY749" s="17" t="s">
        <v>144</v>
      </c>
      <c r="BE749" s="196">
        <f t="shared" si="64"/>
        <v>0</v>
      </c>
      <c r="BF749" s="196">
        <f t="shared" si="65"/>
        <v>0</v>
      </c>
      <c r="BG749" s="196">
        <f t="shared" si="66"/>
        <v>0</v>
      </c>
      <c r="BH749" s="196">
        <f t="shared" si="67"/>
        <v>0</v>
      </c>
      <c r="BI749" s="196">
        <f t="shared" si="68"/>
        <v>0</v>
      </c>
      <c r="BJ749" s="17" t="s">
        <v>152</v>
      </c>
      <c r="BK749" s="196">
        <f t="shared" si="69"/>
        <v>0</v>
      </c>
      <c r="BL749" s="17" t="s">
        <v>264</v>
      </c>
      <c r="BM749" s="195" t="s">
        <v>1202</v>
      </c>
    </row>
    <row r="750" spans="1:65" s="2" customFormat="1" ht="24.2" customHeight="1">
      <c r="A750" s="34"/>
      <c r="B750" s="35"/>
      <c r="C750" s="183" t="s">
        <v>1203</v>
      </c>
      <c r="D750" s="183" t="s">
        <v>147</v>
      </c>
      <c r="E750" s="184" t="s">
        <v>1204</v>
      </c>
      <c r="F750" s="185" t="s">
        <v>1205</v>
      </c>
      <c r="G750" s="186" t="s">
        <v>249</v>
      </c>
      <c r="H750" s="187">
        <v>1</v>
      </c>
      <c r="I750" s="188"/>
      <c r="J750" s="189">
        <f t="shared" si="60"/>
        <v>0</v>
      </c>
      <c r="K750" s="190"/>
      <c r="L750" s="39"/>
      <c r="M750" s="191" t="s">
        <v>1</v>
      </c>
      <c r="N750" s="192" t="s">
        <v>39</v>
      </c>
      <c r="O750" s="71"/>
      <c r="P750" s="193">
        <f t="shared" si="61"/>
        <v>0</v>
      </c>
      <c r="Q750" s="193">
        <v>0</v>
      </c>
      <c r="R750" s="193">
        <f t="shared" si="62"/>
        <v>0</v>
      </c>
      <c r="S750" s="193">
        <v>0</v>
      </c>
      <c r="T750" s="194">
        <f t="shared" si="63"/>
        <v>0</v>
      </c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R750" s="195" t="s">
        <v>264</v>
      </c>
      <c r="AT750" s="195" t="s">
        <v>147</v>
      </c>
      <c r="AU750" s="195" t="s">
        <v>152</v>
      </c>
      <c r="AY750" s="17" t="s">
        <v>144</v>
      </c>
      <c r="BE750" s="196">
        <f t="shared" si="64"/>
        <v>0</v>
      </c>
      <c r="BF750" s="196">
        <f t="shared" si="65"/>
        <v>0</v>
      </c>
      <c r="BG750" s="196">
        <f t="shared" si="66"/>
        <v>0</v>
      </c>
      <c r="BH750" s="196">
        <f t="shared" si="67"/>
        <v>0</v>
      </c>
      <c r="BI750" s="196">
        <f t="shared" si="68"/>
        <v>0</v>
      </c>
      <c r="BJ750" s="17" t="s">
        <v>152</v>
      </c>
      <c r="BK750" s="196">
        <f t="shared" si="69"/>
        <v>0</v>
      </c>
      <c r="BL750" s="17" t="s">
        <v>264</v>
      </c>
      <c r="BM750" s="195" t="s">
        <v>1206</v>
      </c>
    </row>
    <row r="751" spans="1:65" s="2" customFormat="1" ht="24.2" customHeight="1">
      <c r="A751" s="34"/>
      <c r="B751" s="35"/>
      <c r="C751" s="230" t="s">
        <v>1207</v>
      </c>
      <c r="D751" s="230" t="s">
        <v>166</v>
      </c>
      <c r="E751" s="231" t="s">
        <v>1208</v>
      </c>
      <c r="F751" s="232" t="s">
        <v>1209</v>
      </c>
      <c r="G751" s="233" t="s">
        <v>249</v>
      </c>
      <c r="H751" s="234">
        <v>1</v>
      </c>
      <c r="I751" s="235"/>
      <c r="J751" s="236">
        <f t="shared" si="60"/>
        <v>0</v>
      </c>
      <c r="K751" s="237"/>
      <c r="L751" s="238"/>
      <c r="M751" s="239" t="s">
        <v>1</v>
      </c>
      <c r="N751" s="240" t="s">
        <v>39</v>
      </c>
      <c r="O751" s="71"/>
      <c r="P751" s="193">
        <f t="shared" si="61"/>
        <v>0</v>
      </c>
      <c r="Q751" s="193">
        <v>3.8999999999999999E-4</v>
      </c>
      <c r="R751" s="193">
        <f t="shared" si="62"/>
        <v>3.8999999999999999E-4</v>
      </c>
      <c r="S751" s="193">
        <v>0</v>
      </c>
      <c r="T751" s="194">
        <f t="shared" si="63"/>
        <v>0</v>
      </c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R751" s="195" t="s">
        <v>353</v>
      </c>
      <c r="AT751" s="195" t="s">
        <v>166</v>
      </c>
      <c r="AU751" s="195" t="s">
        <v>152</v>
      </c>
      <c r="AY751" s="17" t="s">
        <v>144</v>
      </c>
      <c r="BE751" s="196">
        <f t="shared" si="64"/>
        <v>0</v>
      </c>
      <c r="BF751" s="196">
        <f t="shared" si="65"/>
        <v>0</v>
      </c>
      <c r="BG751" s="196">
        <f t="shared" si="66"/>
        <v>0</v>
      </c>
      <c r="BH751" s="196">
        <f t="shared" si="67"/>
        <v>0</v>
      </c>
      <c r="BI751" s="196">
        <f t="shared" si="68"/>
        <v>0</v>
      </c>
      <c r="BJ751" s="17" t="s">
        <v>152</v>
      </c>
      <c r="BK751" s="196">
        <f t="shared" si="69"/>
        <v>0</v>
      </c>
      <c r="BL751" s="17" t="s">
        <v>264</v>
      </c>
      <c r="BM751" s="195" t="s">
        <v>1210</v>
      </c>
    </row>
    <row r="752" spans="1:65" s="2" customFormat="1" ht="37.9" customHeight="1">
      <c r="A752" s="34"/>
      <c r="B752" s="35"/>
      <c r="C752" s="183" t="s">
        <v>1211</v>
      </c>
      <c r="D752" s="183" t="s">
        <v>147</v>
      </c>
      <c r="E752" s="184" t="s">
        <v>1212</v>
      </c>
      <c r="F752" s="185" t="s">
        <v>1213</v>
      </c>
      <c r="G752" s="186" t="s">
        <v>249</v>
      </c>
      <c r="H752" s="187">
        <v>9</v>
      </c>
      <c r="I752" s="188"/>
      <c r="J752" s="189">
        <f t="shared" si="60"/>
        <v>0</v>
      </c>
      <c r="K752" s="190"/>
      <c r="L752" s="39"/>
      <c r="M752" s="191" t="s">
        <v>1</v>
      </c>
      <c r="N752" s="192" t="s">
        <v>39</v>
      </c>
      <c r="O752" s="71"/>
      <c r="P752" s="193">
        <f t="shared" si="61"/>
        <v>0</v>
      </c>
      <c r="Q752" s="193">
        <v>0</v>
      </c>
      <c r="R752" s="193">
        <f t="shared" si="62"/>
        <v>0</v>
      </c>
      <c r="S752" s="193">
        <v>5.0000000000000002E-5</v>
      </c>
      <c r="T752" s="194">
        <f t="shared" si="63"/>
        <v>4.5000000000000004E-4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195" t="s">
        <v>264</v>
      </c>
      <c r="AT752" s="195" t="s">
        <v>147</v>
      </c>
      <c r="AU752" s="195" t="s">
        <v>152</v>
      </c>
      <c r="AY752" s="17" t="s">
        <v>144</v>
      </c>
      <c r="BE752" s="196">
        <f t="shared" si="64"/>
        <v>0</v>
      </c>
      <c r="BF752" s="196">
        <f t="shared" si="65"/>
        <v>0</v>
      </c>
      <c r="BG752" s="196">
        <f t="shared" si="66"/>
        <v>0</v>
      </c>
      <c r="BH752" s="196">
        <f t="shared" si="67"/>
        <v>0</v>
      </c>
      <c r="BI752" s="196">
        <f t="shared" si="68"/>
        <v>0</v>
      </c>
      <c r="BJ752" s="17" t="s">
        <v>152</v>
      </c>
      <c r="BK752" s="196">
        <f t="shared" si="69"/>
        <v>0</v>
      </c>
      <c r="BL752" s="17" t="s">
        <v>264</v>
      </c>
      <c r="BM752" s="195" t="s">
        <v>1214</v>
      </c>
    </row>
    <row r="753" spans="1:65" s="2" customFormat="1" ht="24.2" customHeight="1">
      <c r="A753" s="34"/>
      <c r="B753" s="35"/>
      <c r="C753" s="183" t="s">
        <v>1215</v>
      </c>
      <c r="D753" s="183" t="s">
        <v>147</v>
      </c>
      <c r="E753" s="184" t="s">
        <v>1216</v>
      </c>
      <c r="F753" s="185" t="s">
        <v>1217</v>
      </c>
      <c r="G753" s="186" t="s">
        <v>249</v>
      </c>
      <c r="H753" s="187">
        <v>1</v>
      </c>
      <c r="I753" s="188"/>
      <c r="J753" s="189">
        <f t="shared" si="60"/>
        <v>0</v>
      </c>
      <c r="K753" s="190"/>
      <c r="L753" s="39"/>
      <c r="M753" s="191" t="s">
        <v>1</v>
      </c>
      <c r="N753" s="192" t="s">
        <v>39</v>
      </c>
      <c r="O753" s="71"/>
      <c r="P753" s="193">
        <f t="shared" si="61"/>
        <v>0</v>
      </c>
      <c r="Q753" s="193">
        <v>0</v>
      </c>
      <c r="R753" s="193">
        <f t="shared" si="62"/>
        <v>0</v>
      </c>
      <c r="S753" s="193">
        <v>0</v>
      </c>
      <c r="T753" s="194">
        <f t="shared" si="63"/>
        <v>0</v>
      </c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R753" s="195" t="s">
        <v>264</v>
      </c>
      <c r="AT753" s="195" t="s">
        <v>147</v>
      </c>
      <c r="AU753" s="195" t="s">
        <v>152</v>
      </c>
      <c r="AY753" s="17" t="s">
        <v>144</v>
      </c>
      <c r="BE753" s="196">
        <f t="shared" si="64"/>
        <v>0</v>
      </c>
      <c r="BF753" s="196">
        <f t="shared" si="65"/>
        <v>0</v>
      </c>
      <c r="BG753" s="196">
        <f t="shared" si="66"/>
        <v>0</v>
      </c>
      <c r="BH753" s="196">
        <f t="shared" si="67"/>
        <v>0</v>
      </c>
      <c r="BI753" s="196">
        <f t="shared" si="68"/>
        <v>0</v>
      </c>
      <c r="BJ753" s="17" t="s">
        <v>152</v>
      </c>
      <c r="BK753" s="196">
        <f t="shared" si="69"/>
        <v>0</v>
      </c>
      <c r="BL753" s="17" t="s">
        <v>264</v>
      </c>
      <c r="BM753" s="195" t="s">
        <v>1218</v>
      </c>
    </row>
    <row r="754" spans="1:65" s="13" customFormat="1" ht="11.25">
      <c r="B754" s="197"/>
      <c r="C754" s="198"/>
      <c r="D754" s="199" t="s">
        <v>154</v>
      </c>
      <c r="E754" s="200" t="s">
        <v>1</v>
      </c>
      <c r="F754" s="201" t="s">
        <v>1219</v>
      </c>
      <c r="G754" s="198"/>
      <c r="H754" s="200" t="s">
        <v>1</v>
      </c>
      <c r="I754" s="202"/>
      <c r="J754" s="198"/>
      <c r="K754" s="198"/>
      <c r="L754" s="203"/>
      <c r="M754" s="204"/>
      <c r="N754" s="205"/>
      <c r="O754" s="205"/>
      <c r="P754" s="205"/>
      <c r="Q754" s="205"/>
      <c r="R754" s="205"/>
      <c r="S754" s="205"/>
      <c r="T754" s="206"/>
      <c r="AT754" s="207" t="s">
        <v>154</v>
      </c>
      <c r="AU754" s="207" t="s">
        <v>152</v>
      </c>
      <c r="AV754" s="13" t="s">
        <v>81</v>
      </c>
      <c r="AW754" s="13" t="s">
        <v>31</v>
      </c>
      <c r="AX754" s="13" t="s">
        <v>73</v>
      </c>
      <c r="AY754" s="207" t="s">
        <v>144</v>
      </c>
    </row>
    <row r="755" spans="1:65" s="14" customFormat="1" ht="11.25">
      <c r="B755" s="208"/>
      <c r="C755" s="209"/>
      <c r="D755" s="199" t="s">
        <v>154</v>
      </c>
      <c r="E755" s="210" t="s">
        <v>1</v>
      </c>
      <c r="F755" s="211" t="s">
        <v>81</v>
      </c>
      <c r="G755" s="209"/>
      <c r="H755" s="212">
        <v>1</v>
      </c>
      <c r="I755" s="213"/>
      <c r="J755" s="209"/>
      <c r="K755" s="209"/>
      <c r="L755" s="214"/>
      <c r="M755" s="215"/>
      <c r="N755" s="216"/>
      <c r="O755" s="216"/>
      <c r="P755" s="216"/>
      <c r="Q755" s="216"/>
      <c r="R755" s="216"/>
      <c r="S755" s="216"/>
      <c r="T755" s="217"/>
      <c r="AT755" s="218" t="s">
        <v>154</v>
      </c>
      <c r="AU755" s="218" t="s">
        <v>152</v>
      </c>
      <c r="AV755" s="14" t="s">
        <v>152</v>
      </c>
      <c r="AW755" s="14" t="s">
        <v>31</v>
      </c>
      <c r="AX755" s="14" t="s">
        <v>81</v>
      </c>
      <c r="AY755" s="218" t="s">
        <v>144</v>
      </c>
    </row>
    <row r="756" spans="1:65" s="2" customFormat="1" ht="21.75" customHeight="1">
      <c r="A756" s="34"/>
      <c r="B756" s="35"/>
      <c r="C756" s="230" t="s">
        <v>1220</v>
      </c>
      <c r="D756" s="230" t="s">
        <v>166</v>
      </c>
      <c r="E756" s="231" t="s">
        <v>1221</v>
      </c>
      <c r="F756" s="232" t="s">
        <v>1222</v>
      </c>
      <c r="G756" s="233" t="s">
        <v>249</v>
      </c>
      <c r="H756" s="234">
        <v>1</v>
      </c>
      <c r="I756" s="235"/>
      <c r="J756" s="236">
        <f>ROUND(I756*H756,2)</f>
        <v>0</v>
      </c>
      <c r="K756" s="237"/>
      <c r="L756" s="238"/>
      <c r="M756" s="239" t="s">
        <v>1</v>
      </c>
      <c r="N756" s="240" t="s">
        <v>39</v>
      </c>
      <c r="O756" s="71"/>
      <c r="P756" s="193">
        <f>O756*H756</f>
        <v>0</v>
      </c>
      <c r="Q756" s="193">
        <v>1.0499999999999999E-3</v>
      </c>
      <c r="R756" s="193">
        <f>Q756*H756</f>
        <v>1.0499999999999999E-3</v>
      </c>
      <c r="S756" s="193">
        <v>0</v>
      </c>
      <c r="T756" s="194">
        <f>S756*H756</f>
        <v>0</v>
      </c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R756" s="195" t="s">
        <v>353</v>
      </c>
      <c r="AT756" s="195" t="s">
        <v>166</v>
      </c>
      <c r="AU756" s="195" t="s">
        <v>152</v>
      </c>
      <c r="AY756" s="17" t="s">
        <v>144</v>
      </c>
      <c r="BE756" s="196">
        <f>IF(N756="základní",J756,0)</f>
        <v>0</v>
      </c>
      <c r="BF756" s="196">
        <f>IF(N756="snížená",J756,0)</f>
        <v>0</v>
      </c>
      <c r="BG756" s="196">
        <f>IF(N756="zákl. přenesená",J756,0)</f>
        <v>0</v>
      </c>
      <c r="BH756" s="196">
        <f>IF(N756="sníž. přenesená",J756,0)</f>
        <v>0</v>
      </c>
      <c r="BI756" s="196">
        <f>IF(N756="nulová",J756,0)</f>
        <v>0</v>
      </c>
      <c r="BJ756" s="17" t="s">
        <v>152</v>
      </c>
      <c r="BK756" s="196">
        <f>ROUND(I756*H756,2)</f>
        <v>0</v>
      </c>
      <c r="BL756" s="17" t="s">
        <v>264</v>
      </c>
      <c r="BM756" s="195" t="s">
        <v>1223</v>
      </c>
    </row>
    <row r="757" spans="1:65" s="2" customFormat="1" ht="24.2" customHeight="1">
      <c r="A757" s="34"/>
      <c r="B757" s="35"/>
      <c r="C757" s="183" t="s">
        <v>1224</v>
      </c>
      <c r="D757" s="183" t="s">
        <v>147</v>
      </c>
      <c r="E757" s="184" t="s">
        <v>1225</v>
      </c>
      <c r="F757" s="185" t="s">
        <v>1226</v>
      </c>
      <c r="G757" s="186" t="s">
        <v>249</v>
      </c>
      <c r="H757" s="187">
        <v>45</v>
      </c>
      <c r="I757" s="188"/>
      <c r="J757" s="189">
        <f>ROUND(I757*H757,2)</f>
        <v>0</v>
      </c>
      <c r="K757" s="190"/>
      <c r="L757" s="39"/>
      <c r="M757" s="191" t="s">
        <v>1</v>
      </c>
      <c r="N757" s="192" t="s">
        <v>39</v>
      </c>
      <c r="O757" s="71"/>
      <c r="P757" s="193">
        <f>O757*H757</f>
        <v>0</v>
      </c>
      <c r="Q757" s="193">
        <v>0</v>
      </c>
      <c r="R757" s="193">
        <f>Q757*H757</f>
        <v>0</v>
      </c>
      <c r="S757" s="193">
        <v>0</v>
      </c>
      <c r="T757" s="194">
        <f>S757*H757</f>
        <v>0</v>
      </c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R757" s="195" t="s">
        <v>264</v>
      </c>
      <c r="AT757" s="195" t="s">
        <v>147</v>
      </c>
      <c r="AU757" s="195" t="s">
        <v>152</v>
      </c>
      <c r="AY757" s="17" t="s">
        <v>144</v>
      </c>
      <c r="BE757" s="196">
        <f>IF(N757="základní",J757,0)</f>
        <v>0</v>
      </c>
      <c r="BF757" s="196">
        <f>IF(N757="snížená",J757,0)</f>
        <v>0</v>
      </c>
      <c r="BG757" s="196">
        <f>IF(N757="zákl. přenesená",J757,0)</f>
        <v>0</v>
      </c>
      <c r="BH757" s="196">
        <f>IF(N757="sníž. přenesená",J757,0)</f>
        <v>0</v>
      </c>
      <c r="BI757" s="196">
        <f>IF(N757="nulová",J757,0)</f>
        <v>0</v>
      </c>
      <c r="BJ757" s="17" t="s">
        <v>152</v>
      </c>
      <c r="BK757" s="196">
        <f>ROUND(I757*H757,2)</f>
        <v>0</v>
      </c>
      <c r="BL757" s="17" t="s">
        <v>264</v>
      </c>
      <c r="BM757" s="195" t="s">
        <v>1227</v>
      </c>
    </row>
    <row r="758" spans="1:65" s="13" customFormat="1" ht="11.25">
      <c r="B758" s="197"/>
      <c r="C758" s="198"/>
      <c r="D758" s="199" t="s">
        <v>154</v>
      </c>
      <c r="E758" s="200" t="s">
        <v>1</v>
      </c>
      <c r="F758" s="201" t="s">
        <v>185</v>
      </c>
      <c r="G758" s="198"/>
      <c r="H758" s="200" t="s">
        <v>1</v>
      </c>
      <c r="I758" s="202"/>
      <c r="J758" s="198"/>
      <c r="K758" s="198"/>
      <c r="L758" s="203"/>
      <c r="M758" s="204"/>
      <c r="N758" s="205"/>
      <c r="O758" s="205"/>
      <c r="P758" s="205"/>
      <c r="Q758" s="205"/>
      <c r="R758" s="205"/>
      <c r="S758" s="205"/>
      <c r="T758" s="206"/>
      <c r="AT758" s="207" t="s">
        <v>154</v>
      </c>
      <c r="AU758" s="207" t="s">
        <v>152</v>
      </c>
      <c r="AV758" s="13" t="s">
        <v>81</v>
      </c>
      <c r="AW758" s="13" t="s">
        <v>31</v>
      </c>
      <c r="AX758" s="13" t="s">
        <v>73</v>
      </c>
      <c r="AY758" s="207" t="s">
        <v>144</v>
      </c>
    </row>
    <row r="759" spans="1:65" s="14" customFormat="1" ht="11.25">
      <c r="B759" s="208"/>
      <c r="C759" s="209"/>
      <c r="D759" s="199" t="s">
        <v>154</v>
      </c>
      <c r="E759" s="210" t="s">
        <v>1</v>
      </c>
      <c r="F759" s="211" t="s">
        <v>1228</v>
      </c>
      <c r="G759" s="209"/>
      <c r="H759" s="212">
        <v>4</v>
      </c>
      <c r="I759" s="213"/>
      <c r="J759" s="209"/>
      <c r="K759" s="209"/>
      <c r="L759" s="214"/>
      <c r="M759" s="215"/>
      <c r="N759" s="216"/>
      <c r="O759" s="216"/>
      <c r="P759" s="216"/>
      <c r="Q759" s="216"/>
      <c r="R759" s="216"/>
      <c r="S759" s="216"/>
      <c r="T759" s="217"/>
      <c r="AT759" s="218" t="s">
        <v>154</v>
      </c>
      <c r="AU759" s="218" t="s">
        <v>152</v>
      </c>
      <c r="AV759" s="14" t="s">
        <v>152</v>
      </c>
      <c r="AW759" s="14" t="s">
        <v>31</v>
      </c>
      <c r="AX759" s="14" t="s">
        <v>73</v>
      </c>
      <c r="AY759" s="218" t="s">
        <v>144</v>
      </c>
    </row>
    <row r="760" spans="1:65" s="13" customFormat="1" ht="11.25">
      <c r="B760" s="197"/>
      <c r="C760" s="198"/>
      <c r="D760" s="199" t="s">
        <v>154</v>
      </c>
      <c r="E760" s="200" t="s">
        <v>1</v>
      </c>
      <c r="F760" s="201" t="s">
        <v>189</v>
      </c>
      <c r="G760" s="198"/>
      <c r="H760" s="200" t="s">
        <v>1</v>
      </c>
      <c r="I760" s="202"/>
      <c r="J760" s="198"/>
      <c r="K760" s="198"/>
      <c r="L760" s="203"/>
      <c r="M760" s="204"/>
      <c r="N760" s="205"/>
      <c r="O760" s="205"/>
      <c r="P760" s="205"/>
      <c r="Q760" s="205"/>
      <c r="R760" s="205"/>
      <c r="S760" s="205"/>
      <c r="T760" s="206"/>
      <c r="AT760" s="207" t="s">
        <v>154</v>
      </c>
      <c r="AU760" s="207" t="s">
        <v>152</v>
      </c>
      <c r="AV760" s="13" t="s">
        <v>81</v>
      </c>
      <c r="AW760" s="13" t="s">
        <v>31</v>
      </c>
      <c r="AX760" s="13" t="s">
        <v>73</v>
      </c>
      <c r="AY760" s="207" t="s">
        <v>144</v>
      </c>
    </row>
    <row r="761" spans="1:65" s="14" customFormat="1" ht="11.25">
      <c r="B761" s="208"/>
      <c r="C761" s="209"/>
      <c r="D761" s="199" t="s">
        <v>154</v>
      </c>
      <c r="E761" s="210" t="s">
        <v>1</v>
      </c>
      <c r="F761" s="211" t="s">
        <v>233</v>
      </c>
      <c r="G761" s="209"/>
      <c r="H761" s="212">
        <v>11</v>
      </c>
      <c r="I761" s="213"/>
      <c r="J761" s="209"/>
      <c r="K761" s="209"/>
      <c r="L761" s="214"/>
      <c r="M761" s="215"/>
      <c r="N761" s="216"/>
      <c r="O761" s="216"/>
      <c r="P761" s="216"/>
      <c r="Q761" s="216"/>
      <c r="R761" s="216"/>
      <c r="S761" s="216"/>
      <c r="T761" s="217"/>
      <c r="AT761" s="218" t="s">
        <v>154</v>
      </c>
      <c r="AU761" s="218" t="s">
        <v>152</v>
      </c>
      <c r="AV761" s="14" t="s">
        <v>152</v>
      </c>
      <c r="AW761" s="14" t="s">
        <v>31</v>
      </c>
      <c r="AX761" s="14" t="s">
        <v>73</v>
      </c>
      <c r="AY761" s="218" t="s">
        <v>144</v>
      </c>
    </row>
    <row r="762" spans="1:65" s="13" customFormat="1" ht="11.25">
      <c r="B762" s="197"/>
      <c r="C762" s="198"/>
      <c r="D762" s="199" t="s">
        <v>154</v>
      </c>
      <c r="E762" s="200" t="s">
        <v>1</v>
      </c>
      <c r="F762" s="201" t="s">
        <v>870</v>
      </c>
      <c r="G762" s="198"/>
      <c r="H762" s="200" t="s">
        <v>1</v>
      </c>
      <c r="I762" s="202"/>
      <c r="J762" s="198"/>
      <c r="K762" s="198"/>
      <c r="L762" s="203"/>
      <c r="M762" s="204"/>
      <c r="N762" s="205"/>
      <c r="O762" s="205"/>
      <c r="P762" s="205"/>
      <c r="Q762" s="205"/>
      <c r="R762" s="205"/>
      <c r="S762" s="205"/>
      <c r="T762" s="206"/>
      <c r="AT762" s="207" t="s">
        <v>154</v>
      </c>
      <c r="AU762" s="207" t="s">
        <v>152</v>
      </c>
      <c r="AV762" s="13" t="s">
        <v>81</v>
      </c>
      <c r="AW762" s="13" t="s">
        <v>31</v>
      </c>
      <c r="AX762" s="13" t="s">
        <v>73</v>
      </c>
      <c r="AY762" s="207" t="s">
        <v>144</v>
      </c>
    </row>
    <row r="763" spans="1:65" s="14" customFormat="1" ht="11.25">
      <c r="B763" s="208"/>
      <c r="C763" s="209"/>
      <c r="D763" s="199" t="s">
        <v>154</v>
      </c>
      <c r="E763" s="210" t="s">
        <v>1</v>
      </c>
      <c r="F763" s="211" t="s">
        <v>229</v>
      </c>
      <c r="G763" s="209"/>
      <c r="H763" s="212">
        <v>10</v>
      </c>
      <c r="I763" s="213"/>
      <c r="J763" s="209"/>
      <c r="K763" s="209"/>
      <c r="L763" s="214"/>
      <c r="M763" s="215"/>
      <c r="N763" s="216"/>
      <c r="O763" s="216"/>
      <c r="P763" s="216"/>
      <c r="Q763" s="216"/>
      <c r="R763" s="216"/>
      <c r="S763" s="216"/>
      <c r="T763" s="217"/>
      <c r="AT763" s="218" t="s">
        <v>154</v>
      </c>
      <c r="AU763" s="218" t="s">
        <v>152</v>
      </c>
      <c r="AV763" s="14" t="s">
        <v>152</v>
      </c>
      <c r="AW763" s="14" t="s">
        <v>31</v>
      </c>
      <c r="AX763" s="14" t="s">
        <v>73</v>
      </c>
      <c r="AY763" s="218" t="s">
        <v>144</v>
      </c>
    </row>
    <row r="764" spans="1:65" s="13" customFormat="1" ht="11.25">
      <c r="B764" s="197"/>
      <c r="C764" s="198"/>
      <c r="D764" s="199" t="s">
        <v>154</v>
      </c>
      <c r="E764" s="200" t="s">
        <v>1</v>
      </c>
      <c r="F764" s="201" t="s">
        <v>293</v>
      </c>
      <c r="G764" s="198"/>
      <c r="H764" s="200" t="s">
        <v>1</v>
      </c>
      <c r="I764" s="202"/>
      <c r="J764" s="198"/>
      <c r="K764" s="198"/>
      <c r="L764" s="203"/>
      <c r="M764" s="204"/>
      <c r="N764" s="205"/>
      <c r="O764" s="205"/>
      <c r="P764" s="205"/>
      <c r="Q764" s="205"/>
      <c r="R764" s="205"/>
      <c r="S764" s="205"/>
      <c r="T764" s="206"/>
      <c r="AT764" s="207" t="s">
        <v>154</v>
      </c>
      <c r="AU764" s="207" t="s">
        <v>152</v>
      </c>
      <c r="AV764" s="13" t="s">
        <v>81</v>
      </c>
      <c r="AW764" s="13" t="s">
        <v>31</v>
      </c>
      <c r="AX764" s="13" t="s">
        <v>73</v>
      </c>
      <c r="AY764" s="207" t="s">
        <v>144</v>
      </c>
    </row>
    <row r="765" spans="1:65" s="14" customFormat="1" ht="11.25">
      <c r="B765" s="208"/>
      <c r="C765" s="209"/>
      <c r="D765" s="199" t="s">
        <v>154</v>
      </c>
      <c r="E765" s="210" t="s">
        <v>1</v>
      </c>
      <c r="F765" s="211" t="s">
        <v>169</v>
      </c>
      <c r="G765" s="209"/>
      <c r="H765" s="212">
        <v>8</v>
      </c>
      <c r="I765" s="213"/>
      <c r="J765" s="209"/>
      <c r="K765" s="209"/>
      <c r="L765" s="214"/>
      <c r="M765" s="215"/>
      <c r="N765" s="216"/>
      <c r="O765" s="216"/>
      <c r="P765" s="216"/>
      <c r="Q765" s="216"/>
      <c r="R765" s="216"/>
      <c r="S765" s="216"/>
      <c r="T765" s="217"/>
      <c r="AT765" s="218" t="s">
        <v>154</v>
      </c>
      <c r="AU765" s="218" t="s">
        <v>152</v>
      </c>
      <c r="AV765" s="14" t="s">
        <v>152</v>
      </c>
      <c r="AW765" s="14" t="s">
        <v>31</v>
      </c>
      <c r="AX765" s="14" t="s">
        <v>73</v>
      </c>
      <c r="AY765" s="218" t="s">
        <v>144</v>
      </c>
    </row>
    <row r="766" spans="1:65" s="13" customFormat="1" ht="11.25">
      <c r="B766" s="197"/>
      <c r="C766" s="198"/>
      <c r="D766" s="199" t="s">
        <v>154</v>
      </c>
      <c r="E766" s="200" t="s">
        <v>1</v>
      </c>
      <c r="F766" s="201" t="s">
        <v>194</v>
      </c>
      <c r="G766" s="198"/>
      <c r="H766" s="200" t="s">
        <v>1</v>
      </c>
      <c r="I766" s="202"/>
      <c r="J766" s="198"/>
      <c r="K766" s="198"/>
      <c r="L766" s="203"/>
      <c r="M766" s="204"/>
      <c r="N766" s="205"/>
      <c r="O766" s="205"/>
      <c r="P766" s="205"/>
      <c r="Q766" s="205"/>
      <c r="R766" s="205"/>
      <c r="S766" s="205"/>
      <c r="T766" s="206"/>
      <c r="AT766" s="207" t="s">
        <v>154</v>
      </c>
      <c r="AU766" s="207" t="s">
        <v>152</v>
      </c>
      <c r="AV766" s="13" t="s">
        <v>81</v>
      </c>
      <c r="AW766" s="13" t="s">
        <v>31</v>
      </c>
      <c r="AX766" s="13" t="s">
        <v>73</v>
      </c>
      <c r="AY766" s="207" t="s">
        <v>144</v>
      </c>
    </row>
    <row r="767" spans="1:65" s="14" customFormat="1" ht="11.25">
      <c r="B767" s="208"/>
      <c r="C767" s="209"/>
      <c r="D767" s="199" t="s">
        <v>154</v>
      </c>
      <c r="E767" s="210" t="s">
        <v>1</v>
      </c>
      <c r="F767" s="211" t="s">
        <v>152</v>
      </c>
      <c r="G767" s="209"/>
      <c r="H767" s="212">
        <v>2</v>
      </c>
      <c r="I767" s="213"/>
      <c r="J767" s="209"/>
      <c r="K767" s="209"/>
      <c r="L767" s="214"/>
      <c r="M767" s="215"/>
      <c r="N767" s="216"/>
      <c r="O767" s="216"/>
      <c r="P767" s="216"/>
      <c r="Q767" s="216"/>
      <c r="R767" s="216"/>
      <c r="S767" s="216"/>
      <c r="T767" s="217"/>
      <c r="AT767" s="218" t="s">
        <v>154</v>
      </c>
      <c r="AU767" s="218" t="s">
        <v>152</v>
      </c>
      <c r="AV767" s="14" t="s">
        <v>152</v>
      </c>
      <c r="AW767" s="14" t="s">
        <v>31</v>
      </c>
      <c r="AX767" s="14" t="s">
        <v>73</v>
      </c>
      <c r="AY767" s="218" t="s">
        <v>144</v>
      </c>
    </row>
    <row r="768" spans="1:65" s="13" customFormat="1" ht="11.25">
      <c r="B768" s="197"/>
      <c r="C768" s="198"/>
      <c r="D768" s="199" t="s">
        <v>154</v>
      </c>
      <c r="E768" s="200" t="s">
        <v>1</v>
      </c>
      <c r="F768" s="201" t="s">
        <v>183</v>
      </c>
      <c r="G768" s="198"/>
      <c r="H768" s="200" t="s">
        <v>1</v>
      </c>
      <c r="I768" s="202"/>
      <c r="J768" s="198"/>
      <c r="K768" s="198"/>
      <c r="L768" s="203"/>
      <c r="M768" s="204"/>
      <c r="N768" s="205"/>
      <c r="O768" s="205"/>
      <c r="P768" s="205"/>
      <c r="Q768" s="205"/>
      <c r="R768" s="205"/>
      <c r="S768" s="205"/>
      <c r="T768" s="206"/>
      <c r="AT768" s="207" t="s">
        <v>154</v>
      </c>
      <c r="AU768" s="207" t="s">
        <v>152</v>
      </c>
      <c r="AV768" s="13" t="s">
        <v>81</v>
      </c>
      <c r="AW768" s="13" t="s">
        <v>31</v>
      </c>
      <c r="AX768" s="13" t="s">
        <v>73</v>
      </c>
      <c r="AY768" s="207" t="s">
        <v>144</v>
      </c>
    </row>
    <row r="769" spans="1:65" s="14" customFormat="1" ht="11.25">
      <c r="B769" s="208"/>
      <c r="C769" s="209"/>
      <c r="D769" s="199" t="s">
        <v>154</v>
      </c>
      <c r="E769" s="210" t="s">
        <v>1</v>
      </c>
      <c r="F769" s="211" t="s">
        <v>229</v>
      </c>
      <c r="G769" s="209"/>
      <c r="H769" s="212">
        <v>10</v>
      </c>
      <c r="I769" s="213"/>
      <c r="J769" s="209"/>
      <c r="K769" s="209"/>
      <c r="L769" s="214"/>
      <c r="M769" s="215"/>
      <c r="N769" s="216"/>
      <c r="O769" s="216"/>
      <c r="P769" s="216"/>
      <c r="Q769" s="216"/>
      <c r="R769" s="216"/>
      <c r="S769" s="216"/>
      <c r="T769" s="217"/>
      <c r="AT769" s="218" t="s">
        <v>154</v>
      </c>
      <c r="AU769" s="218" t="s">
        <v>152</v>
      </c>
      <c r="AV769" s="14" t="s">
        <v>152</v>
      </c>
      <c r="AW769" s="14" t="s">
        <v>31</v>
      </c>
      <c r="AX769" s="14" t="s">
        <v>73</v>
      </c>
      <c r="AY769" s="218" t="s">
        <v>144</v>
      </c>
    </row>
    <row r="770" spans="1:65" s="15" customFormat="1" ht="11.25">
      <c r="B770" s="219"/>
      <c r="C770" s="220"/>
      <c r="D770" s="199" t="s">
        <v>154</v>
      </c>
      <c r="E770" s="221" t="s">
        <v>1</v>
      </c>
      <c r="F770" s="222" t="s">
        <v>159</v>
      </c>
      <c r="G770" s="220"/>
      <c r="H770" s="223">
        <v>45</v>
      </c>
      <c r="I770" s="224"/>
      <c r="J770" s="220"/>
      <c r="K770" s="220"/>
      <c r="L770" s="225"/>
      <c r="M770" s="226"/>
      <c r="N770" s="227"/>
      <c r="O770" s="227"/>
      <c r="P770" s="227"/>
      <c r="Q770" s="227"/>
      <c r="R770" s="227"/>
      <c r="S770" s="227"/>
      <c r="T770" s="228"/>
      <c r="AT770" s="229" t="s">
        <v>154</v>
      </c>
      <c r="AU770" s="229" t="s">
        <v>152</v>
      </c>
      <c r="AV770" s="15" t="s">
        <v>151</v>
      </c>
      <c r="AW770" s="15" t="s">
        <v>31</v>
      </c>
      <c r="AX770" s="15" t="s">
        <v>81</v>
      </c>
      <c r="AY770" s="229" t="s">
        <v>144</v>
      </c>
    </row>
    <row r="771" spans="1:65" s="2" customFormat="1" ht="16.5" customHeight="1">
      <c r="A771" s="34"/>
      <c r="B771" s="35"/>
      <c r="C771" s="230" t="s">
        <v>1229</v>
      </c>
      <c r="D771" s="230" t="s">
        <v>166</v>
      </c>
      <c r="E771" s="231" t="s">
        <v>1230</v>
      </c>
      <c r="F771" s="232" t="s">
        <v>1231</v>
      </c>
      <c r="G771" s="233" t="s">
        <v>249</v>
      </c>
      <c r="H771" s="234">
        <v>45</v>
      </c>
      <c r="I771" s="235"/>
      <c r="J771" s="236">
        <f>ROUND(I771*H771,2)</f>
        <v>0</v>
      </c>
      <c r="K771" s="237"/>
      <c r="L771" s="238"/>
      <c r="M771" s="239" t="s">
        <v>1</v>
      </c>
      <c r="N771" s="240" t="s">
        <v>39</v>
      </c>
      <c r="O771" s="71"/>
      <c r="P771" s="193">
        <f>O771*H771</f>
        <v>0</v>
      </c>
      <c r="Q771" s="193">
        <v>6.9999999999999994E-5</v>
      </c>
      <c r="R771" s="193">
        <f>Q771*H771</f>
        <v>3.1499999999999996E-3</v>
      </c>
      <c r="S771" s="193">
        <v>0</v>
      </c>
      <c r="T771" s="194">
        <f>S771*H771</f>
        <v>0</v>
      </c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R771" s="195" t="s">
        <v>353</v>
      </c>
      <c r="AT771" s="195" t="s">
        <v>166</v>
      </c>
      <c r="AU771" s="195" t="s">
        <v>152</v>
      </c>
      <c r="AY771" s="17" t="s">
        <v>144</v>
      </c>
      <c r="BE771" s="196">
        <f>IF(N771="základní",J771,0)</f>
        <v>0</v>
      </c>
      <c r="BF771" s="196">
        <f>IF(N771="snížená",J771,0)</f>
        <v>0</v>
      </c>
      <c r="BG771" s="196">
        <f>IF(N771="zákl. přenesená",J771,0)</f>
        <v>0</v>
      </c>
      <c r="BH771" s="196">
        <f>IF(N771="sníž. přenesená",J771,0)</f>
        <v>0</v>
      </c>
      <c r="BI771" s="196">
        <f>IF(N771="nulová",J771,0)</f>
        <v>0</v>
      </c>
      <c r="BJ771" s="17" t="s">
        <v>152</v>
      </c>
      <c r="BK771" s="196">
        <f>ROUND(I771*H771,2)</f>
        <v>0</v>
      </c>
      <c r="BL771" s="17" t="s">
        <v>264</v>
      </c>
      <c r="BM771" s="195" t="s">
        <v>1232</v>
      </c>
    </row>
    <row r="772" spans="1:65" s="2" customFormat="1" ht="24.2" customHeight="1">
      <c r="A772" s="34"/>
      <c r="B772" s="35"/>
      <c r="C772" s="230" t="s">
        <v>1233</v>
      </c>
      <c r="D772" s="230" t="s">
        <v>166</v>
      </c>
      <c r="E772" s="231" t="s">
        <v>1234</v>
      </c>
      <c r="F772" s="232" t="s">
        <v>1235</v>
      </c>
      <c r="G772" s="233" t="s">
        <v>249</v>
      </c>
      <c r="H772" s="234">
        <v>45</v>
      </c>
      <c r="I772" s="235"/>
      <c r="J772" s="236">
        <f>ROUND(I772*H772,2)</f>
        <v>0</v>
      </c>
      <c r="K772" s="237"/>
      <c r="L772" s="238"/>
      <c r="M772" s="239" t="s">
        <v>1</v>
      </c>
      <c r="N772" s="240" t="s">
        <v>39</v>
      </c>
      <c r="O772" s="71"/>
      <c r="P772" s="193">
        <f>O772*H772</f>
        <v>0</v>
      </c>
      <c r="Q772" s="193">
        <v>6.0000000000000002E-5</v>
      </c>
      <c r="R772" s="193">
        <f>Q772*H772</f>
        <v>2.7000000000000001E-3</v>
      </c>
      <c r="S772" s="193">
        <v>0</v>
      </c>
      <c r="T772" s="194">
        <f>S772*H772</f>
        <v>0</v>
      </c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R772" s="195" t="s">
        <v>353</v>
      </c>
      <c r="AT772" s="195" t="s">
        <v>166</v>
      </c>
      <c r="AU772" s="195" t="s">
        <v>152</v>
      </c>
      <c r="AY772" s="17" t="s">
        <v>144</v>
      </c>
      <c r="BE772" s="196">
        <f>IF(N772="základní",J772,0)</f>
        <v>0</v>
      </c>
      <c r="BF772" s="196">
        <f>IF(N772="snížená",J772,0)</f>
        <v>0</v>
      </c>
      <c r="BG772" s="196">
        <f>IF(N772="zákl. přenesená",J772,0)</f>
        <v>0</v>
      </c>
      <c r="BH772" s="196">
        <f>IF(N772="sníž. přenesená",J772,0)</f>
        <v>0</v>
      </c>
      <c r="BI772" s="196">
        <f>IF(N772="nulová",J772,0)</f>
        <v>0</v>
      </c>
      <c r="BJ772" s="17" t="s">
        <v>152</v>
      </c>
      <c r="BK772" s="196">
        <f>ROUND(I772*H772,2)</f>
        <v>0</v>
      </c>
      <c r="BL772" s="17" t="s">
        <v>264</v>
      </c>
      <c r="BM772" s="195" t="s">
        <v>1236</v>
      </c>
    </row>
    <row r="773" spans="1:65" s="2" customFormat="1" ht="37.9" customHeight="1">
      <c r="A773" s="34"/>
      <c r="B773" s="35"/>
      <c r="C773" s="183" t="s">
        <v>1237</v>
      </c>
      <c r="D773" s="183" t="s">
        <v>147</v>
      </c>
      <c r="E773" s="184" t="s">
        <v>1238</v>
      </c>
      <c r="F773" s="185" t="s">
        <v>1239</v>
      </c>
      <c r="G773" s="186" t="s">
        <v>249</v>
      </c>
      <c r="H773" s="187">
        <v>11</v>
      </c>
      <c r="I773" s="188"/>
      <c r="J773" s="189">
        <f>ROUND(I773*H773,2)</f>
        <v>0</v>
      </c>
      <c r="K773" s="190"/>
      <c r="L773" s="39"/>
      <c r="M773" s="191" t="s">
        <v>1</v>
      </c>
      <c r="N773" s="192" t="s">
        <v>39</v>
      </c>
      <c r="O773" s="71"/>
      <c r="P773" s="193">
        <f>O773*H773</f>
        <v>0</v>
      </c>
      <c r="Q773" s="193">
        <v>0</v>
      </c>
      <c r="R773" s="193">
        <f>Q773*H773</f>
        <v>0</v>
      </c>
      <c r="S773" s="193">
        <v>5.0000000000000002E-5</v>
      </c>
      <c r="T773" s="194">
        <f>S773*H773</f>
        <v>5.5000000000000003E-4</v>
      </c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R773" s="195" t="s">
        <v>264</v>
      </c>
      <c r="AT773" s="195" t="s">
        <v>147</v>
      </c>
      <c r="AU773" s="195" t="s">
        <v>152</v>
      </c>
      <c r="AY773" s="17" t="s">
        <v>144</v>
      </c>
      <c r="BE773" s="196">
        <f>IF(N773="základní",J773,0)</f>
        <v>0</v>
      </c>
      <c r="BF773" s="196">
        <f>IF(N773="snížená",J773,0)</f>
        <v>0</v>
      </c>
      <c r="BG773" s="196">
        <f>IF(N773="zákl. přenesená",J773,0)</f>
        <v>0</v>
      </c>
      <c r="BH773" s="196">
        <f>IF(N773="sníž. přenesená",J773,0)</f>
        <v>0</v>
      </c>
      <c r="BI773" s="196">
        <f>IF(N773="nulová",J773,0)</f>
        <v>0</v>
      </c>
      <c r="BJ773" s="17" t="s">
        <v>152</v>
      </c>
      <c r="BK773" s="196">
        <f>ROUND(I773*H773,2)</f>
        <v>0</v>
      </c>
      <c r="BL773" s="17" t="s">
        <v>264</v>
      </c>
      <c r="BM773" s="195" t="s">
        <v>1240</v>
      </c>
    </row>
    <row r="774" spans="1:65" s="13" customFormat="1" ht="11.25">
      <c r="B774" s="197"/>
      <c r="C774" s="198"/>
      <c r="D774" s="199" t="s">
        <v>154</v>
      </c>
      <c r="E774" s="200" t="s">
        <v>1</v>
      </c>
      <c r="F774" s="201" t="s">
        <v>183</v>
      </c>
      <c r="G774" s="198"/>
      <c r="H774" s="200" t="s">
        <v>1</v>
      </c>
      <c r="I774" s="202"/>
      <c r="J774" s="198"/>
      <c r="K774" s="198"/>
      <c r="L774" s="203"/>
      <c r="M774" s="204"/>
      <c r="N774" s="205"/>
      <c r="O774" s="205"/>
      <c r="P774" s="205"/>
      <c r="Q774" s="205"/>
      <c r="R774" s="205"/>
      <c r="S774" s="205"/>
      <c r="T774" s="206"/>
      <c r="AT774" s="207" t="s">
        <v>154</v>
      </c>
      <c r="AU774" s="207" t="s">
        <v>152</v>
      </c>
      <c r="AV774" s="13" t="s">
        <v>81</v>
      </c>
      <c r="AW774" s="13" t="s">
        <v>31</v>
      </c>
      <c r="AX774" s="13" t="s">
        <v>73</v>
      </c>
      <c r="AY774" s="207" t="s">
        <v>144</v>
      </c>
    </row>
    <row r="775" spans="1:65" s="14" customFormat="1" ht="11.25">
      <c r="B775" s="208"/>
      <c r="C775" s="209"/>
      <c r="D775" s="199" t="s">
        <v>154</v>
      </c>
      <c r="E775" s="210" t="s">
        <v>1</v>
      </c>
      <c r="F775" s="211" t="s">
        <v>151</v>
      </c>
      <c r="G775" s="209"/>
      <c r="H775" s="212">
        <v>4</v>
      </c>
      <c r="I775" s="213"/>
      <c r="J775" s="209"/>
      <c r="K775" s="209"/>
      <c r="L775" s="214"/>
      <c r="M775" s="215"/>
      <c r="N775" s="216"/>
      <c r="O775" s="216"/>
      <c r="P775" s="216"/>
      <c r="Q775" s="216"/>
      <c r="R775" s="216"/>
      <c r="S775" s="216"/>
      <c r="T775" s="217"/>
      <c r="AT775" s="218" t="s">
        <v>154</v>
      </c>
      <c r="AU775" s="218" t="s">
        <v>152</v>
      </c>
      <c r="AV775" s="14" t="s">
        <v>152</v>
      </c>
      <c r="AW775" s="14" t="s">
        <v>31</v>
      </c>
      <c r="AX775" s="14" t="s">
        <v>73</v>
      </c>
      <c r="AY775" s="218" t="s">
        <v>144</v>
      </c>
    </row>
    <row r="776" spans="1:65" s="13" customFormat="1" ht="11.25">
      <c r="B776" s="197"/>
      <c r="C776" s="198"/>
      <c r="D776" s="199" t="s">
        <v>154</v>
      </c>
      <c r="E776" s="200" t="s">
        <v>1</v>
      </c>
      <c r="F776" s="201" t="s">
        <v>189</v>
      </c>
      <c r="G776" s="198"/>
      <c r="H776" s="200" t="s">
        <v>1</v>
      </c>
      <c r="I776" s="202"/>
      <c r="J776" s="198"/>
      <c r="K776" s="198"/>
      <c r="L776" s="203"/>
      <c r="M776" s="204"/>
      <c r="N776" s="205"/>
      <c r="O776" s="205"/>
      <c r="P776" s="205"/>
      <c r="Q776" s="205"/>
      <c r="R776" s="205"/>
      <c r="S776" s="205"/>
      <c r="T776" s="206"/>
      <c r="AT776" s="207" t="s">
        <v>154</v>
      </c>
      <c r="AU776" s="207" t="s">
        <v>152</v>
      </c>
      <c r="AV776" s="13" t="s">
        <v>81</v>
      </c>
      <c r="AW776" s="13" t="s">
        <v>31</v>
      </c>
      <c r="AX776" s="13" t="s">
        <v>73</v>
      </c>
      <c r="AY776" s="207" t="s">
        <v>144</v>
      </c>
    </row>
    <row r="777" spans="1:65" s="14" customFormat="1" ht="11.25">
      <c r="B777" s="208"/>
      <c r="C777" s="209"/>
      <c r="D777" s="199" t="s">
        <v>154</v>
      </c>
      <c r="E777" s="210" t="s">
        <v>1</v>
      </c>
      <c r="F777" s="211" t="s">
        <v>145</v>
      </c>
      <c r="G777" s="209"/>
      <c r="H777" s="212">
        <v>3</v>
      </c>
      <c r="I777" s="213"/>
      <c r="J777" s="209"/>
      <c r="K777" s="209"/>
      <c r="L777" s="214"/>
      <c r="M777" s="215"/>
      <c r="N777" s="216"/>
      <c r="O777" s="216"/>
      <c r="P777" s="216"/>
      <c r="Q777" s="216"/>
      <c r="R777" s="216"/>
      <c r="S777" s="216"/>
      <c r="T777" s="217"/>
      <c r="AT777" s="218" t="s">
        <v>154</v>
      </c>
      <c r="AU777" s="218" t="s">
        <v>152</v>
      </c>
      <c r="AV777" s="14" t="s">
        <v>152</v>
      </c>
      <c r="AW777" s="14" t="s">
        <v>31</v>
      </c>
      <c r="AX777" s="14" t="s">
        <v>73</v>
      </c>
      <c r="AY777" s="218" t="s">
        <v>144</v>
      </c>
    </row>
    <row r="778" spans="1:65" s="13" customFormat="1" ht="11.25">
      <c r="B778" s="197"/>
      <c r="C778" s="198"/>
      <c r="D778" s="199" t="s">
        <v>154</v>
      </c>
      <c r="E778" s="200" t="s">
        <v>1</v>
      </c>
      <c r="F778" s="201" t="s">
        <v>187</v>
      </c>
      <c r="G778" s="198"/>
      <c r="H778" s="200" t="s">
        <v>1</v>
      </c>
      <c r="I778" s="202"/>
      <c r="J778" s="198"/>
      <c r="K778" s="198"/>
      <c r="L778" s="203"/>
      <c r="M778" s="204"/>
      <c r="N778" s="205"/>
      <c r="O778" s="205"/>
      <c r="P778" s="205"/>
      <c r="Q778" s="205"/>
      <c r="R778" s="205"/>
      <c r="S778" s="205"/>
      <c r="T778" s="206"/>
      <c r="AT778" s="207" t="s">
        <v>154</v>
      </c>
      <c r="AU778" s="207" t="s">
        <v>152</v>
      </c>
      <c r="AV778" s="13" t="s">
        <v>81</v>
      </c>
      <c r="AW778" s="13" t="s">
        <v>31</v>
      </c>
      <c r="AX778" s="13" t="s">
        <v>73</v>
      </c>
      <c r="AY778" s="207" t="s">
        <v>144</v>
      </c>
    </row>
    <row r="779" spans="1:65" s="14" customFormat="1" ht="11.25">
      <c r="B779" s="208"/>
      <c r="C779" s="209"/>
      <c r="D779" s="199" t="s">
        <v>154</v>
      </c>
      <c r="E779" s="210" t="s">
        <v>1</v>
      </c>
      <c r="F779" s="211" t="s">
        <v>1228</v>
      </c>
      <c r="G779" s="209"/>
      <c r="H779" s="212">
        <v>4</v>
      </c>
      <c r="I779" s="213"/>
      <c r="J779" s="209"/>
      <c r="K779" s="209"/>
      <c r="L779" s="214"/>
      <c r="M779" s="215"/>
      <c r="N779" s="216"/>
      <c r="O779" s="216"/>
      <c r="P779" s="216"/>
      <c r="Q779" s="216"/>
      <c r="R779" s="216"/>
      <c r="S779" s="216"/>
      <c r="T779" s="217"/>
      <c r="AT779" s="218" t="s">
        <v>154</v>
      </c>
      <c r="AU779" s="218" t="s">
        <v>152</v>
      </c>
      <c r="AV779" s="14" t="s">
        <v>152</v>
      </c>
      <c r="AW779" s="14" t="s">
        <v>31</v>
      </c>
      <c r="AX779" s="14" t="s">
        <v>73</v>
      </c>
      <c r="AY779" s="218" t="s">
        <v>144</v>
      </c>
    </row>
    <row r="780" spans="1:65" s="15" customFormat="1" ht="11.25">
      <c r="B780" s="219"/>
      <c r="C780" s="220"/>
      <c r="D780" s="199" t="s">
        <v>154</v>
      </c>
      <c r="E780" s="221" t="s">
        <v>1</v>
      </c>
      <c r="F780" s="222" t="s">
        <v>159</v>
      </c>
      <c r="G780" s="220"/>
      <c r="H780" s="223">
        <v>11</v>
      </c>
      <c r="I780" s="224"/>
      <c r="J780" s="220"/>
      <c r="K780" s="220"/>
      <c r="L780" s="225"/>
      <c r="M780" s="226"/>
      <c r="N780" s="227"/>
      <c r="O780" s="227"/>
      <c r="P780" s="227"/>
      <c r="Q780" s="227"/>
      <c r="R780" s="227"/>
      <c r="S780" s="227"/>
      <c r="T780" s="228"/>
      <c r="AT780" s="229" t="s">
        <v>154</v>
      </c>
      <c r="AU780" s="229" t="s">
        <v>152</v>
      </c>
      <c r="AV780" s="15" t="s">
        <v>151</v>
      </c>
      <c r="AW780" s="15" t="s">
        <v>31</v>
      </c>
      <c r="AX780" s="15" t="s">
        <v>81</v>
      </c>
      <c r="AY780" s="229" t="s">
        <v>144</v>
      </c>
    </row>
    <row r="781" spans="1:65" s="2" customFormat="1" ht="24.2" customHeight="1">
      <c r="A781" s="34"/>
      <c r="B781" s="35"/>
      <c r="C781" s="183" t="s">
        <v>1241</v>
      </c>
      <c r="D781" s="183" t="s">
        <v>147</v>
      </c>
      <c r="E781" s="184" t="s">
        <v>1242</v>
      </c>
      <c r="F781" s="185" t="s">
        <v>1243</v>
      </c>
      <c r="G781" s="186" t="s">
        <v>249</v>
      </c>
      <c r="H781" s="187">
        <v>12</v>
      </c>
      <c r="I781" s="188"/>
      <c r="J781" s="189">
        <f>ROUND(I781*H781,2)</f>
        <v>0</v>
      </c>
      <c r="K781" s="190"/>
      <c r="L781" s="39"/>
      <c r="M781" s="191" t="s">
        <v>1</v>
      </c>
      <c r="N781" s="192" t="s">
        <v>39</v>
      </c>
      <c r="O781" s="71"/>
      <c r="P781" s="193">
        <f>O781*H781</f>
        <v>0</v>
      </c>
      <c r="Q781" s="193">
        <v>0</v>
      </c>
      <c r="R781" s="193">
        <f>Q781*H781</f>
        <v>0</v>
      </c>
      <c r="S781" s="193">
        <v>0</v>
      </c>
      <c r="T781" s="194">
        <f>S781*H781</f>
        <v>0</v>
      </c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R781" s="195" t="s">
        <v>264</v>
      </c>
      <c r="AT781" s="195" t="s">
        <v>147</v>
      </c>
      <c r="AU781" s="195" t="s">
        <v>152</v>
      </c>
      <c r="AY781" s="17" t="s">
        <v>144</v>
      </c>
      <c r="BE781" s="196">
        <f>IF(N781="základní",J781,0)</f>
        <v>0</v>
      </c>
      <c r="BF781" s="196">
        <f>IF(N781="snížená",J781,0)</f>
        <v>0</v>
      </c>
      <c r="BG781" s="196">
        <f>IF(N781="zákl. přenesená",J781,0)</f>
        <v>0</v>
      </c>
      <c r="BH781" s="196">
        <f>IF(N781="sníž. přenesená",J781,0)</f>
        <v>0</v>
      </c>
      <c r="BI781" s="196">
        <f>IF(N781="nulová",J781,0)</f>
        <v>0</v>
      </c>
      <c r="BJ781" s="17" t="s">
        <v>152</v>
      </c>
      <c r="BK781" s="196">
        <f>ROUND(I781*H781,2)</f>
        <v>0</v>
      </c>
      <c r="BL781" s="17" t="s">
        <v>264</v>
      </c>
      <c r="BM781" s="195" t="s">
        <v>1244</v>
      </c>
    </row>
    <row r="782" spans="1:65" s="2" customFormat="1" ht="24.2" customHeight="1">
      <c r="A782" s="34"/>
      <c r="B782" s="35"/>
      <c r="C782" s="230" t="s">
        <v>1245</v>
      </c>
      <c r="D782" s="230" t="s">
        <v>166</v>
      </c>
      <c r="E782" s="231" t="s">
        <v>1246</v>
      </c>
      <c r="F782" s="232" t="s">
        <v>1247</v>
      </c>
      <c r="G782" s="233" t="s">
        <v>249</v>
      </c>
      <c r="H782" s="234">
        <v>10</v>
      </c>
      <c r="I782" s="235"/>
      <c r="J782" s="236">
        <f>ROUND(I782*H782,2)</f>
        <v>0</v>
      </c>
      <c r="K782" s="237"/>
      <c r="L782" s="238"/>
      <c r="M782" s="239" t="s">
        <v>1</v>
      </c>
      <c r="N782" s="240" t="s">
        <v>39</v>
      </c>
      <c r="O782" s="71"/>
      <c r="P782" s="193">
        <f>O782*H782</f>
        <v>0</v>
      </c>
      <c r="Q782" s="193">
        <v>4.0000000000000002E-4</v>
      </c>
      <c r="R782" s="193">
        <f>Q782*H782</f>
        <v>4.0000000000000001E-3</v>
      </c>
      <c r="S782" s="193">
        <v>0</v>
      </c>
      <c r="T782" s="194">
        <f>S782*H782</f>
        <v>0</v>
      </c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R782" s="195" t="s">
        <v>353</v>
      </c>
      <c r="AT782" s="195" t="s">
        <v>166</v>
      </c>
      <c r="AU782" s="195" t="s">
        <v>152</v>
      </c>
      <c r="AY782" s="17" t="s">
        <v>144</v>
      </c>
      <c r="BE782" s="196">
        <f>IF(N782="základní",J782,0)</f>
        <v>0</v>
      </c>
      <c r="BF782" s="196">
        <f>IF(N782="snížená",J782,0)</f>
        <v>0</v>
      </c>
      <c r="BG782" s="196">
        <f>IF(N782="zákl. přenesená",J782,0)</f>
        <v>0</v>
      </c>
      <c r="BH782" s="196">
        <f>IF(N782="sníž. přenesená",J782,0)</f>
        <v>0</v>
      </c>
      <c r="BI782" s="196">
        <f>IF(N782="nulová",J782,0)</f>
        <v>0</v>
      </c>
      <c r="BJ782" s="17" t="s">
        <v>152</v>
      </c>
      <c r="BK782" s="196">
        <f>ROUND(I782*H782,2)</f>
        <v>0</v>
      </c>
      <c r="BL782" s="17" t="s">
        <v>264</v>
      </c>
      <c r="BM782" s="195" t="s">
        <v>1248</v>
      </c>
    </row>
    <row r="783" spans="1:65" s="13" customFormat="1" ht="11.25">
      <c r="B783" s="197"/>
      <c r="C783" s="198"/>
      <c r="D783" s="199" t="s">
        <v>154</v>
      </c>
      <c r="E783" s="200" t="s">
        <v>1</v>
      </c>
      <c r="F783" s="201" t="s">
        <v>1249</v>
      </c>
      <c r="G783" s="198"/>
      <c r="H783" s="200" t="s">
        <v>1</v>
      </c>
      <c r="I783" s="202"/>
      <c r="J783" s="198"/>
      <c r="K783" s="198"/>
      <c r="L783" s="203"/>
      <c r="M783" s="204"/>
      <c r="N783" s="205"/>
      <c r="O783" s="205"/>
      <c r="P783" s="205"/>
      <c r="Q783" s="205"/>
      <c r="R783" s="205"/>
      <c r="S783" s="205"/>
      <c r="T783" s="206"/>
      <c r="AT783" s="207" t="s">
        <v>154</v>
      </c>
      <c r="AU783" s="207" t="s">
        <v>152</v>
      </c>
      <c r="AV783" s="13" t="s">
        <v>81</v>
      </c>
      <c r="AW783" s="13" t="s">
        <v>31</v>
      </c>
      <c r="AX783" s="13" t="s">
        <v>73</v>
      </c>
      <c r="AY783" s="207" t="s">
        <v>144</v>
      </c>
    </row>
    <row r="784" spans="1:65" s="14" customFormat="1" ht="11.25">
      <c r="B784" s="208"/>
      <c r="C784" s="209"/>
      <c r="D784" s="199" t="s">
        <v>154</v>
      </c>
      <c r="E784" s="210" t="s">
        <v>1</v>
      </c>
      <c r="F784" s="211" t="s">
        <v>229</v>
      </c>
      <c r="G784" s="209"/>
      <c r="H784" s="212">
        <v>10</v>
      </c>
      <c r="I784" s="213"/>
      <c r="J784" s="209"/>
      <c r="K784" s="209"/>
      <c r="L784" s="214"/>
      <c r="M784" s="215"/>
      <c r="N784" s="216"/>
      <c r="O784" s="216"/>
      <c r="P784" s="216"/>
      <c r="Q784" s="216"/>
      <c r="R784" s="216"/>
      <c r="S784" s="216"/>
      <c r="T784" s="217"/>
      <c r="AT784" s="218" t="s">
        <v>154</v>
      </c>
      <c r="AU784" s="218" t="s">
        <v>152</v>
      </c>
      <c r="AV784" s="14" t="s">
        <v>152</v>
      </c>
      <c r="AW784" s="14" t="s">
        <v>31</v>
      </c>
      <c r="AX784" s="14" t="s">
        <v>81</v>
      </c>
      <c r="AY784" s="218" t="s">
        <v>144</v>
      </c>
    </row>
    <row r="785" spans="1:65" s="2" customFormat="1" ht="16.5" customHeight="1">
      <c r="A785" s="34"/>
      <c r="B785" s="35"/>
      <c r="C785" s="230" t="s">
        <v>1250</v>
      </c>
      <c r="D785" s="230" t="s">
        <v>166</v>
      </c>
      <c r="E785" s="231" t="s">
        <v>1251</v>
      </c>
      <c r="F785" s="232" t="s">
        <v>1252</v>
      </c>
      <c r="G785" s="233" t="s">
        <v>249</v>
      </c>
      <c r="H785" s="234">
        <v>2</v>
      </c>
      <c r="I785" s="235"/>
      <c r="J785" s="236">
        <f>ROUND(I785*H785,2)</f>
        <v>0</v>
      </c>
      <c r="K785" s="237"/>
      <c r="L785" s="238"/>
      <c r="M785" s="239" t="s">
        <v>1</v>
      </c>
      <c r="N785" s="240" t="s">
        <v>39</v>
      </c>
      <c r="O785" s="71"/>
      <c r="P785" s="193">
        <f>O785*H785</f>
        <v>0</v>
      </c>
      <c r="Q785" s="193">
        <v>4.0000000000000002E-4</v>
      </c>
      <c r="R785" s="193">
        <f>Q785*H785</f>
        <v>8.0000000000000004E-4</v>
      </c>
      <c r="S785" s="193">
        <v>0</v>
      </c>
      <c r="T785" s="194">
        <f>S785*H785</f>
        <v>0</v>
      </c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R785" s="195" t="s">
        <v>353</v>
      </c>
      <c r="AT785" s="195" t="s">
        <v>166</v>
      </c>
      <c r="AU785" s="195" t="s">
        <v>152</v>
      </c>
      <c r="AY785" s="17" t="s">
        <v>144</v>
      </c>
      <c r="BE785" s="196">
        <f>IF(N785="základní",J785,0)</f>
        <v>0</v>
      </c>
      <c r="BF785" s="196">
        <f>IF(N785="snížená",J785,0)</f>
        <v>0</v>
      </c>
      <c r="BG785" s="196">
        <f>IF(N785="zákl. přenesená",J785,0)</f>
        <v>0</v>
      </c>
      <c r="BH785" s="196">
        <f>IF(N785="sníž. přenesená",J785,0)</f>
        <v>0</v>
      </c>
      <c r="BI785" s="196">
        <f>IF(N785="nulová",J785,0)</f>
        <v>0</v>
      </c>
      <c r="BJ785" s="17" t="s">
        <v>152</v>
      </c>
      <c r="BK785" s="196">
        <f>ROUND(I785*H785,2)</f>
        <v>0</v>
      </c>
      <c r="BL785" s="17" t="s">
        <v>264</v>
      </c>
      <c r="BM785" s="195" t="s">
        <v>1253</v>
      </c>
    </row>
    <row r="786" spans="1:65" s="13" customFormat="1" ht="11.25">
      <c r="B786" s="197"/>
      <c r="C786" s="198"/>
      <c r="D786" s="199" t="s">
        <v>154</v>
      </c>
      <c r="E786" s="200" t="s">
        <v>1</v>
      </c>
      <c r="F786" s="201" t="s">
        <v>1254</v>
      </c>
      <c r="G786" s="198"/>
      <c r="H786" s="200" t="s">
        <v>1</v>
      </c>
      <c r="I786" s="202"/>
      <c r="J786" s="198"/>
      <c r="K786" s="198"/>
      <c r="L786" s="203"/>
      <c r="M786" s="204"/>
      <c r="N786" s="205"/>
      <c r="O786" s="205"/>
      <c r="P786" s="205"/>
      <c r="Q786" s="205"/>
      <c r="R786" s="205"/>
      <c r="S786" s="205"/>
      <c r="T786" s="206"/>
      <c r="AT786" s="207" t="s">
        <v>154</v>
      </c>
      <c r="AU786" s="207" t="s">
        <v>152</v>
      </c>
      <c r="AV786" s="13" t="s">
        <v>81</v>
      </c>
      <c r="AW786" s="13" t="s">
        <v>31</v>
      </c>
      <c r="AX786" s="13" t="s">
        <v>73</v>
      </c>
      <c r="AY786" s="207" t="s">
        <v>144</v>
      </c>
    </row>
    <row r="787" spans="1:65" s="14" customFormat="1" ht="11.25">
      <c r="B787" s="208"/>
      <c r="C787" s="209"/>
      <c r="D787" s="199" t="s">
        <v>154</v>
      </c>
      <c r="E787" s="210" t="s">
        <v>1</v>
      </c>
      <c r="F787" s="211" t="s">
        <v>152</v>
      </c>
      <c r="G787" s="209"/>
      <c r="H787" s="212">
        <v>2</v>
      </c>
      <c r="I787" s="213"/>
      <c r="J787" s="209"/>
      <c r="K787" s="209"/>
      <c r="L787" s="214"/>
      <c r="M787" s="215"/>
      <c r="N787" s="216"/>
      <c r="O787" s="216"/>
      <c r="P787" s="216"/>
      <c r="Q787" s="216"/>
      <c r="R787" s="216"/>
      <c r="S787" s="216"/>
      <c r="T787" s="217"/>
      <c r="AT787" s="218" t="s">
        <v>154</v>
      </c>
      <c r="AU787" s="218" t="s">
        <v>152</v>
      </c>
      <c r="AV787" s="14" t="s">
        <v>152</v>
      </c>
      <c r="AW787" s="14" t="s">
        <v>31</v>
      </c>
      <c r="AX787" s="14" t="s">
        <v>81</v>
      </c>
      <c r="AY787" s="218" t="s">
        <v>144</v>
      </c>
    </row>
    <row r="788" spans="1:65" s="2" customFormat="1" ht="24.2" customHeight="1">
      <c r="A788" s="34"/>
      <c r="B788" s="35"/>
      <c r="C788" s="183" t="s">
        <v>1255</v>
      </c>
      <c r="D788" s="183" t="s">
        <v>147</v>
      </c>
      <c r="E788" s="184" t="s">
        <v>1256</v>
      </c>
      <c r="F788" s="185" t="s">
        <v>1257</v>
      </c>
      <c r="G788" s="186" t="s">
        <v>249</v>
      </c>
      <c r="H788" s="187">
        <v>1</v>
      </c>
      <c r="I788" s="188"/>
      <c r="J788" s="189">
        <f>ROUND(I788*H788,2)</f>
        <v>0</v>
      </c>
      <c r="K788" s="190"/>
      <c r="L788" s="39"/>
      <c r="M788" s="191" t="s">
        <v>1</v>
      </c>
      <c r="N788" s="192" t="s">
        <v>39</v>
      </c>
      <c r="O788" s="71"/>
      <c r="P788" s="193">
        <f>O788*H788</f>
        <v>0</v>
      </c>
      <c r="Q788" s="193">
        <v>0</v>
      </c>
      <c r="R788" s="193">
        <f>Q788*H788</f>
        <v>0</v>
      </c>
      <c r="S788" s="193">
        <v>0</v>
      </c>
      <c r="T788" s="194">
        <f>S788*H788</f>
        <v>0</v>
      </c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R788" s="195" t="s">
        <v>264</v>
      </c>
      <c r="AT788" s="195" t="s">
        <v>147</v>
      </c>
      <c r="AU788" s="195" t="s">
        <v>152</v>
      </c>
      <c r="AY788" s="17" t="s">
        <v>144</v>
      </c>
      <c r="BE788" s="196">
        <f>IF(N788="základní",J788,0)</f>
        <v>0</v>
      </c>
      <c r="BF788" s="196">
        <f>IF(N788="snížená",J788,0)</f>
        <v>0</v>
      </c>
      <c r="BG788" s="196">
        <f>IF(N788="zákl. přenesená",J788,0)</f>
        <v>0</v>
      </c>
      <c r="BH788" s="196">
        <f>IF(N788="sníž. přenesená",J788,0)</f>
        <v>0</v>
      </c>
      <c r="BI788" s="196">
        <f>IF(N788="nulová",J788,0)</f>
        <v>0</v>
      </c>
      <c r="BJ788" s="17" t="s">
        <v>152</v>
      </c>
      <c r="BK788" s="196">
        <f>ROUND(I788*H788,2)</f>
        <v>0</v>
      </c>
      <c r="BL788" s="17" t="s">
        <v>264</v>
      </c>
      <c r="BM788" s="195" t="s">
        <v>1258</v>
      </c>
    </row>
    <row r="789" spans="1:65" s="13" customFormat="1" ht="11.25">
      <c r="B789" s="197"/>
      <c r="C789" s="198"/>
      <c r="D789" s="199" t="s">
        <v>154</v>
      </c>
      <c r="E789" s="200" t="s">
        <v>1</v>
      </c>
      <c r="F789" s="201" t="s">
        <v>623</v>
      </c>
      <c r="G789" s="198"/>
      <c r="H789" s="200" t="s">
        <v>1</v>
      </c>
      <c r="I789" s="202"/>
      <c r="J789" s="198"/>
      <c r="K789" s="198"/>
      <c r="L789" s="203"/>
      <c r="M789" s="204"/>
      <c r="N789" s="205"/>
      <c r="O789" s="205"/>
      <c r="P789" s="205"/>
      <c r="Q789" s="205"/>
      <c r="R789" s="205"/>
      <c r="S789" s="205"/>
      <c r="T789" s="206"/>
      <c r="AT789" s="207" t="s">
        <v>154</v>
      </c>
      <c r="AU789" s="207" t="s">
        <v>152</v>
      </c>
      <c r="AV789" s="13" t="s">
        <v>81</v>
      </c>
      <c r="AW789" s="13" t="s">
        <v>31</v>
      </c>
      <c r="AX789" s="13" t="s">
        <v>73</v>
      </c>
      <c r="AY789" s="207" t="s">
        <v>144</v>
      </c>
    </row>
    <row r="790" spans="1:65" s="14" customFormat="1" ht="11.25">
      <c r="B790" s="208"/>
      <c r="C790" s="209"/>
      <c r="D790" s="199" t="s">
        <v>154</v>
      </c>
      <c r="E790" s="210" t="s">
        <v>1</v>
      </c>
      <c r="F790" s="211" t="s">
        <v>81</v>
      </c>
      <c r="G790" s="209"/>
      <c r="H790" s="212">
        <v>1</v>
      </c>
      <c r="I790" s="213"/>
      <c r="J790" s="209"/>
      <c r="K790" s="209"/>
      <c r="L790" s="214"/>
      <c r="M790" s="215"/>
      <c r="N790" s="216"/>
      <c r="O790" s="216"/>
      <c r="P790" s="216"/>
      <c r="Q790" s="216"/>
      <c r="R790" s="216"/>
      <c r="S790" s="216"/>
      <c r="T790" s="217"/>
      <c r="AT790" s="218" t="s">
        <v>154</v>
      </c>
      <c r="AU790" s="218" t="s">
        <v>152</v>
      </c>
      <c r="AV790" s="14" t="s">
        <v>152</v>
      </c>
      <c r="AW790" s="14" t="s">
        <v>31</v>
      </c>
      <c r="AX790" s="14" t="s">
        <v>81</v>
      </c>
      <c r="AY790" s="218" t="s">
        <v>144</v>
      </c>
    </row>
    <row r="791" spans="1:65" s="2" customFormat="1" ht="24.2" customHeight="1">
      <c r="A791" s="34"/>
      <c r="B791" s="35"/>
      <c r="C791" s="230" t="s">
        <v>1259</v>
      </c>
      <c r="D791" s="230" t="s">
        <v>166</v>
      </c>
      <c r="E791" s="231" t="s">
        <v>1260</v>
      </c>
      <c r="F791" s="232" t="s">
        <v>1261</v>
      </c>
      <c r="G791" s="233" t="s">
        <v>249</v>
      </c>
      <c r="H791" s="234">
        <v>1</v>
      </c>
      <c r="I791" s="235"/>
      <c r="J791" s="236">
        <f t="shared" ref="J791:J798" si="70">ROUND(I791*H791,2)</f>
        <v>0</v>
      </c>
      <c r="K791" s="237"/>
      <c r="L791" s="238"/>
      <c r="M791" s="239" t="s">
        <v>1</v>
      </c>
      <c r="N791" s="240" t="s">
        <v>39</v>
      </c>
      <c r="O791" s="71"/>
      <c r="P791" s="193">
        <f t="shared" ref="P791:P798" si="71">O791*H791</f>
        <v>0</v>
      </c>
      <c r="Q791" s="193">
        <v>1.0499999999999999E-3</v>
      </c>
      <c r="R791" s="193">
        <f t="shared" ref="R791:R798" si="72">Q791*H791</f>
        <v>1.0499999999999999E-3</v>
      </c>
      <c r="S791" s="193">
        <v>0</v>
      </c>
      <c r="T791" s="194">
        <f t="shared" ref="T791:T798" si="73">S791*H791</f>
        <v>0</v>
      </c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R791" s="195" t="s">
        <v>353</v>
      </c>
      <c r="AT791" s="195" t="s">
        <v>166</v>
      </c>
      <c r="AU791" s="195" t="s">
        <v>152</v>
      </c>
      <c r="AY791" s="17" t="s">
        <v>144</v>
      </c>
      <c r="BE791" s="196">
        <f t="shared" ref="BE791:BE798" si="74">IF(N791="základní",J791,0)</f>
        <v>0</v>
      </c>
      <c r="BF791" s="196">
        <f t="shared" ref="BF791:BF798" si="75">IF(N791="snížená",J791,0)</f>
        <v>0</v>
      </c>
      <c r="BG791" s="196">
        <f t="shared" ref="BG791:BG798" si="76">IF(N791="zákl. přenesená",J791,0)</f>
        <v>0</v>
      </c>
      <c r="BH791" s="196">
        <f t="shared" ref="BH791:BH798" si="77">IF(N791="sníž. přenesená",J791,0)</f>
        <v>0</v>
      </c>
      <c r="BI791" s="196">
        <f t="shared" ref="BI791:BI798" si="78">IF(N791="nulová",J791,0)</f>
        <v>0</v>
      </c>
      <c r="BJ791" s="17" t="s">
        <v>152</v>
      </c>
      <c r="BK791" s="196">
        <f t="shared" ref="BK791:BK798" si="79">ROUND(I791*H791,2)</f>
        <v>0</v>
      </c>
      <c r="BL791" s="17" t="s">
        <v>264</v>
      </c>
      <c r="BM791" s="195" t="s">
        <v>1262</v>
      </c>
    </row>
    <row r="792" spans="1:65" s="2" customFormat="1" ht="24.2" customHeight="1">
      <c r="A792" s="34"/>
      <c r="B792" s="35"/>
      <c r="C792" s="183" t="s">
        <v>1263</v>
      </c>
      <c r="D792" s="183" t="s">
        <v>147</v>
      </c>
      <c r="E792" s="184" t="s">
        <v>1264</v>
      </c>
      <c r="F792" s="185" t="s">
        <v>1265</v>
      </c>
      <c r="G792" s="186" t="s">
        <v>249</v>
      </c>
      <c r="H792" s="187">
        <v>3</v>
      </c>
      <c r="I792" s="188"/>
      <c r="J792" s="189">
        <f t="shared" si="70"/>
        <v>0</v>
      </c>
      <c r="K792" s="190"/>
      <c r="L792" s="39"/>
      <c r="M792" s="191" t="s">
        <v>1</v>
      </c>
      <c r="N792" s="192" t="s">
        <v>39</v>
      </c>
      <c r="O792" s="71"/>
      <c r="P792" s="193">
        <f t="shared" si="71"/>
        <v>0</v>
      </c>
      <c r="Q792" s="193">
        <v>0</v>
      </c>
      <c r="R792" s="193">
        <f t="shared" si="72"/>
        <v>0</v>
      </c>
      <c r="S792" s="193">
        <v>0</v>
      </c>
      <c r="T792" s="194">
        <f t="shared" si="73"/>
        <v>0</v>
      </c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R792" s="195" t="s">
        <v>264</v>
      </c>
      <c r="AT792" s="195" t="s">
        <v>147</v>
      </c>
      <c r="AU792" s="195" t="s">
        <v>152</v>
      </c>
      <c r="AY792" s="17" t="s">
        <v>144</v>
      </c>
      <c r="BE792" s="196">
        <f t="shared" si="74"/>
        <v>0</v>
      </c>
      <c r="BF792" s="196">
        <f t="shared" si="75"/>
        <v>0</v>
      </c>
      <c r="BG792" s="196">
        <f t="shared" si="76"/>
        <v>0</v>
      </c>
      <c r="BH792" s="196">
        <f t="shared" si="77"/>
        <v>0</v>
      </c>
      <c r="BI792" s="196">
        <f t="shared" si="78"/>
        <v>0</v>
      </c>
      <c r="BJ792" s="17" t="s">
        <v>152</v>
      </c>
      <c r="BK792" s="196">
        <f t="shared" si="79"/>
        <v>0</v>
      </c>
      <c r="BL792" s="17" t="s">
        <v>264</v>
      </c>
      <c r="BM792" s="195" t="s">
        <v>1266</v>
      </c>
    </row>
    <row r="793" spans="1:65" s="2" customFormat="1" ht="24.2" customHeight="1">
      <c r="A793" s="34"/>
      <c r="B793" s="35"/>
      <c r="C793" s="230" t="s">
        <v>1267</v>
      </c>
      <c r="D793" s="230" t="s">
        <v>166</v>
      </c>
      <c r="E793" s="231" t="s">
        <v>1268</v>
      </c>
      <c r="F793" s="232" t="s">
        <v>1269</v>
      </c>
      <c r="G793" s="233" t="s">
        <v>249</v>
      </c>
      <c r="H793" s="234">
        <v>3</v>
      </c>
      <c r="I793" s="235"/>
      <c r="J793" s="236">
        <f t="shared" si="70"/>
        <v>0</v>
      </c>
      <c r="K793" s="237"/>
      <c r="L793" s="238"/>
      <c r="M793" s="239" t="s">
        <v>1</v>
      </c>
      <c r="N793" s="240" t="s">
        <v>39</v>
      </c>
      <c r="O793" s="71"/>
      <c r="P793" s="193">
        <f t="shared" si="71"/>
        <v>0</v>
      </c>
      <c r="Q793" s="193">
        <v>4.6999999999999999E-4</v>
      </c>
      <c r="R793" s="193">
        <f t="shared" si="72"/>
        <v>1.41E-3</v>
      </c>
      <c r="S793" s="193">
        <v>0</v>
      </c>
      <c r="T793" s="194">
        <f t="shared" si="73"/>
        <v>0</v>
      </c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R793" s="195" t="s">
        <v>353</v>
      </c>
      <c r="AT793" s="195" t="s">
        <v>166</v>
      </c>
      <c r="AU793" s="195" t="s">
        <v>152</v>
      </c>
      <c r="AY793" s="17" t="s">
        <v>144</v>
      </c>
      <c r="BE793" s="196">
        <f t="shared" si="74"/>
        <v>0</v>
      </c>
      <c r="BF793" s="196">
        <f t="shared" si="75"/>
        <v>0</v>
      </c>
      <c r="BG793" s="196">
        <f t="shared" si="76"/>
        <v>0</v>
      </c>
      <c r="BH793" s="196">
        <f t="shared" si="77"/>
        <v>0</v>
      </c>
      <c r="BI793" s="196">
        <f t="shared" si="78"/>
        <v>0</v>
      </c>
      <c r="BJ793" s="17" t="s">
        <v>152</v>
      </c>
      <c r="BK793" s="196">
        <f t="shared" si="79"/>
        <v>0</v>
      </c>
      <c r="BL793" s="17" t="s">
        <v>264</v>
      </c>
      <c r="BM793" s="195" t="s">
        <v>1270</v>
      </c>
    </row>
    <row r="794" spans="1:65" s="2" customFormat="1" ht="21.75" customHeight="1">
      <c r="A794" s="34"/>
      <c r="B794" s="35"/>
      <c r="C794" s="183" t="s">
        <v>1271</v>
      </c>
      <c r="D794" s="183" t="s">
        <v>147</v>
      </c>
      <c r="E794" s="184" t="s">
        <v>1272</v>
      </c>
      <c r="F794" s="185" t="s">
        <v>1273</v>
      </c>
      <c r="G794" s="186" t="s">
        <v>249</v>
      </c>
      <c r="H794" s="187">
        <v>9</v>
      </c>
      <c r="I794" s="188"/>
      <c r="J794" s="189">
        <f t="shared" si="70"/>
        <v>0</v>
      </c>
      <c r="K794" s="190"/>
      <c r="L794" s="39"/>
      <c r="M794" s="191" t="s">
        <v>1</v>
      </c>
      <c r="N794" s="192" t="s">
        <v>39</v>
      </c>
      <c r="O794" s="71"/>
      <c r="P794" s="193">
        <f t="shared" si="71"/>
        <v>0</v>
      </c>
      <c r="Q794" s="193">
        <v>0</v>
      </c>
      <c r="R794" s="193">
        <f t="shared" si="72"/>
        <v>0</v>
      </c>
      <c r="S794" s="193">
        <v>4.0000000000000002E-4</v>
      </c>
      <c r="T794" s="194">
        <f t="shared" si="73"/>
        <v>3.6000000000000003E-3</v>
      </c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R794" s="195" t="s">
        <v>264</v>
      </c>
      <c r="AT794" s="195" t="s">
        <v>147</v>
      </c>
      <c r="AU794" s="195" t="s">
        <v>152</v>
      </c>
      <c r="AY794" s="17" t="s">
        <v>144</v>
      </c>
      <c r="BE794" s="196">
        <f t="shared" si="74"/>
        <v>0</v>
      </c>
      <c r="BF794" s="196">
        <f t="shared" si="75"/>
        <v>0</v>
      </c>
      <c r="BG794" s="196">
        <f t="shared" si="76"/>
        <v>0</v>
      </c>
      <c r="BH794" s="196">
        <f t="shared" si="77"/>
        <v>0</v>
      </c>
      <c r="BI794" s="196">
        <f t="shared" si="78"/>
        <v>0</v>
      </c>
      <c r="BJ794" s="17" t="s">
        <v>152</v>
      </c>
      <c r="BK794" s="196">
        <f t="shared" si="79"/>
        <v>0</v>
      </c>
      <c r="BL794" s="17" t="s">
        <v>264</v>
      </c>
      <c r="BM794" s="195" t="s">
        <v>1274</v>
      </c>
    </row>
    <row r="795" spans="1:65" s="2" customFormat="1" ht="21.75" customHeight="1">
      <c r="A795" s="34"/>
      <c r="B795" s="35"/>
      <c r="C795" s="183" t="s">
        <v>1275</v>
      </c>
      <c r="D795" s="183" t="s">
        <v>147</v>
      </c>
      <c r="E795" s="184" t="s">
        <v>1276</v>
      </c>
      <c r="F795" s="185" t="s">
        <v>1277</v>
      </c>
      <c r="G795" s="186" t="s">
        <v>249</v>
      </c>
      <c r="H795" s="187">
        <v>1</v>
      </c>
      <c r="I795" s="188"/>
      <c r="J795" s="189">
        <f t="shared" si="70"/>
        <v>0</v>
      </c>
      <c r="K795" s="190"/>
      <c r="L795" s="39"/>
      <c r="M795" s="191" t="s">
        <v>1</v>
      </c>
      <c r="N795" s="192" t="s">
        <v>39</v>
      </c>
      <c r="O795" s="71"/>
      <c r="P795" s="193">
        <f t="shared" si="71"/>
        <v>0</v>
      </c>
      <c r="Q795" s="193">
        <v>0</v>
      </c>
      <c r="R795" s="193">
        <f t="shared" si="72"/>
        <v>0</v>
      </c>
      <c r="S795" s="193">
        <v>0</v>
      </c>
      <c r="T795" s="194">
        <f t="shared" si="73"/>
        <v>0</v>
      </c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R795" s="195" t="s">
        <v>264</v>
      </c>
      <c r="AT795" s="195" t="s">
        <v>147</v>
      </c>
      <c r="AU795" s="195" t="s">
        <v>152</v>
      </c>
      <c r="AY795" s="17" t="s">
        <v>144</v>
      </c>
      <c r="BE795" s="196">
        <f t="shared" si="74"/>
        <v>0</v>
      </c>
      <c r="BF795" s="196">
        <f t="shared" si="75"/>
        <v>0</v>
      </c>
      <c r="BG795" s="196">
        <f t="shared" si="76"/>
        <v>0</v>
      </c>
      <c r="BH795" s="196">
        <f t="shared" si="77"/>
        <v>0</v>
      </c>
      <c r="BI795" s="196">
        <f t="shared" si="78"/>
        <v>0</v>
      </c>
      <c r="BJ795" s="17" t="s">
        <v>152</v>
      </c>
      <c r="BK795" s="196">
        <f t="shared" si="79"/>
        <v>0</v>
      </c>
      <c r="BL795" s="17" t="s">
        <v>264</v>
      </c>
      <c r="BM795" s="195" t="s">
        <v>1278</v>
      </c>
    </row>
    <row r="796" spans="1:65" s="2" customFormat="1" ht="16.5" customHeight="1">
      <c r="A796" s="34"/>
      <c r="B796" s="35"/>
      <c r="C796" s="183" t="s">
        <v>1279</v>
      </c>
      <c r="D796" s="183" t="s">
        <v>147</v>
      </c>
      <c r="E796" s="184" t="s">
        <v>1280</v>
      </c>
      <c r="F796" s="185" t="s">
        <v>1281</v>
      </c>
      <c r="G796" s="186" t="s">
        <v>249</v>
      </c>
      <c r="H796" s="187">
        <v>1</v>
      </c>
      <c r="I796" s="188"/>
      <c r="J796" s="189">
        <f t="shared" si="70"/>
        <v>0</v>
      </c>
      <c r="K796" s="190"/>
      <c r="L796" s="39"/>
      <c r="M796" s="191" t="s">
        <v>1</v>
      </c>
      <c r="N796" s="192" t="s">
        <v>39</v>
      </c>
      <c r="O796" s="71"/>
      <c r="P796" s="193">
        <f t="shared" si="71"/>
        <v>0</v>
      </c>
      <c r="Q796" s="193">
        <v>0</v>
      </c>
      <c r="R796" s="193">
        <f t="shared" si="72"/>
        <v>0</v>
      </c>
      <c r="S796" s="193">
        <v>1.5E-3</v>
      </c>
      <c r="T796" s="194">
        <f t="shared" si="73"/>
        <v>1.5E-3</v>
      </c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R796" s="195" t="s">
        <v>264</v>
      </c>
      <c r="AT796" s="195" t="s">
        <v>147</v>
      </c>
      <c r="AU796" s="195" t="s">
        <v>152</v>
      </c>
      <c r="AY796" s="17" t="s">
        <v>144</v>
      </c>
      <c r="BE796" s="196">
        <f t="shared" si="74"/>
        <v>0</v>
      </c>
      <c r="BF796" s="196">
        <f t="shared" si="75"/>
        <v>0</v>
      </c>
      <c r="BG796" s="196">
        <f t="shared" si="76"/>
        <v>0</v>
      </c>
      <c r="BH796" s="196">
        <f t="shared" si="77"/>
        <v>0</v>
      </c>
      <c r="BI796" s="196">
        <f t="shared" si="78"/>
        <v>0</v>
      </c>
      <c r="BJ796" s="17" t="s">
        <v>152</v>
      </c>
      <c r="BK796" s="196">
        <f t="shared" si="79"/>
        <v>0</v>
      </c>
      <c r="BL796" s="17" t="s">
        <v>264</v>
      </c>
      <c r="BM796" s="195" t="s">
        <v>1282</v>
      </c>
    </row>
    <row r="797" spans="1:65" s="2" customFormat="1" ht="16.5" customHeight="1">
      <c r="A797" s="34"/>
      <c r="B797" s="35"/>
      <c r="C797" s="183" t="s">
        <v>1283</v>
      </c>
      <c r="D797" s="183" t="s">
        <v>147</v>
      </c>
      <c r="E797" s="184" t="s">
        <v>1284</v>
      </c>
      <c r="F797" s="185" t="s">
        <v>1285</v>
      </c>
      <c r="G797" s="186" t="s">
        <v>249</v>
      </c>
      <c r="H797" s="187">
        <v>1</v>
      </c>
      <c r="I797" s="188"/>
      <c r="J797" s="189">
        <f t="shared" si="70"/>
        <v>0</v>
      </c>
      <c r="K797" s="190"/>
      <c r="L797" s="39"/>
      <c r="M797" s="191" t="s">
        <v>1</v>
      </c>
      <c r="N797" s="192" t="s">
        <v>39</v>
      </c>
      <c r="O797" s="71"/>
      <c r="P797" s="193">
        <f t="shared" si="71"/>
        <v>0</v>
      </c>
      <c r="Q797" s="193">
        <v>0</v>
      </c>
      <c r="R797" s="193">
        <f t="shared" si="72"/>
        <v>0</v>
      </c>
      <c r="S797" s="193">
        <v>2.0000000000000001E-4</v>
      </c>
      <c r="T797" s="194">
        <f t="shared" si="73"/>
        <v>2.0000000000000001E-4</v>
      </c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R797" s="195" t="s">
        <v>264</v>
      </c>
      <c r="AT797" s="195" t="s">
        <v>147</v>
      </c>
      <c r="AU797" s="195" t="s">
        <v>152</v>
      </c>
      <c r="AY797" s="17" t="s">
        <v>144</v>
      </c>
      <c r="BE797" s="196">
        <f t="shared" si="74"/>
        <v>0</v>
      </c>
      <c r="BF797" s="196">
        <f t="shared" si="75"/>
        <v>0</v>
      </c>
      <c r="BG797" s="196">
        <f t="shared" si="76"/>
        <v>0</v>
      </c>
      <c r="BH797" s="196">
        <f t="shared" si="77"/>
        <v>0</v>
      </c>
      <c r="BI797" s="196">
        <f t="shared" si="78"/>
        <v>0</v>
      </c>
      <c r="BJ797" s="17" t="s">
        <v>152</v>
      </c>
      <c r="BK797" s="196">
        <f t="shared" si="79"/>
        <v>0</v>
      </c>
      <c r="BL797" s="17" t="s">
        <v>264</v>
      </c>
      <c r="BM797" s="195" t="s">
        <v>1286</v>
      </c>
    </row>
    <row r="798" spans="1:65" s="2" customFormat="1" ht="16.5" customHeight="1">
      <c r="A798" s="34"/>
      <c r="B798" s="35"/>
      <c r="C798" s="183" t="s">
        <v>1287</v>
      </c>
      <c r="D798" s="183" t="s">
        <v>147</v>
      </c>
      <c r="E798" s="184" t="s">
        <v>1288</v>
      </c>
      <c r="F798" s="185" t="s">
        <v>1289</v>
      </c>
      <c r="G798" s="186" t="s">
        <v>249</v>
      </c>
      <c r="H798" s="187">
        <v>4</v>
      </c>
      <c r="I798" s="188"/>
      <c r="J798" s="189">
        <f t="shared" si="70"/>
        <v>0</v>
      </c>
      <c r="K798" s="190"/>
      <c r="L798" s="39"/>
      <c r="M798" s="191" t="s">
        <v>1</v>
      </c>
      <c r="N798" s="192" t="s">
        <v>39</v>
      </c>
      <c r="O798" s="71"/>
      <c r="P798" s="193">
        <f t="shared" si="71"/>
        <v>0</v>
      </c>
      <c r="Q798" s="193">
        <v>0</v>
      </c>
      <c r="R798" s="193">
        <f t="shared" si="72"/>
        <v>0</v>
      </c>
      <c r="S798" s="193">
        <v>0</v>
      </c>
      <c r="T798" s="194">
        <f t="shared" si="73"/>
        <v>0</v>
      </c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R798" s="195" t="s">
        <v>264</v>
      </c>
      <c r="AT798" s="195" t="s">
        <v>147</v>
      </c>
      <c r="AU798" s="195" t="s">
        <v>152</v>
      </c>
      <c r="AY798" s="17" t="s">
        <v>144</v>
      </c>
      <c r="BE798" s="196">
        <f t="shared" si="74"/>
        <v>0</v>
      </c>
      <c r="BF798" s="196">
        <f t="shared" si="75"/>
        <v>0</v>
      </c>
      <c r="BG798" s="196">
        <f t="shared" si="76"/>
        <v>0</v>
      </c>
      <c r="BH798" s="196">
        <f t="shared" si="77"/>
        <v>0</v>
      </c>
      <c r="BI798" s="196">
        <f t="shared" si="78"/>
        <v>0</v>
      </c>
      <c r="BJ798" s="17" t="s">
        <v>152</v>
      </c>
      <c r="BK798" s="196">
        <f t="shared" si="79"/>
        <v>0</v>
      </c>
      <c r="BL798" s="17" t="s">
        <v>264</v>
      </c>
      <c r="BM798" s="195" t="s">
        <v>1290</v>
      </c>
    </row>
    <row r="799" spans="1:65" s="13" customFormat="1" ht="11.25">
      <c r="B799" s="197"/>
      <c r="C799" s="198"/>
      <c r="D799" s="199" t="s">
        <v>154</v>
      </c>
      <c r="E799" s="200" t="s">
        <v>1</v>
      </c>
      <c r="F799" s="201" t="s">
        <v>1167</v>
      </c>
      <c r="G799" s="198"/>
      <c r="H799" s="200" t="s">
        <v>1</v>
      </c>
      <c r="I799" s="202"/>
      <c r="J799" s="198"/>
      <c r="K799" s="198"/>
      <c r="L799" s="203"/>
      <c r="M799" s="204"/>
      <c r="N799" s="205"/>
      <c r="O799" s="205"/>
      <c r="P799" s="205"/>
      <c r="Q799" s="205"/>
      <c r="R799" s="205"/>
      <c r="S799" s="205"/>
      <c r="T799" s="206"/>
      <c r="AT799" s="207" t="s">
        <v>154</v>
      </c>
      <c r="AU799" s="207" t="s">
        <v>152</v>
      </c>
      <c r="AV799" s="13" t="s">
        <v>81</v>
      </c>
      <c r="AW799" s="13" t="s">
        <v>31</v>
      </c>
      <c r="AX799" s="13" t="s">
        <v>73</v>
      </c>
      <c r="AY799" s="207" t="s">
        <v>144</v>
      </c>
    </row>
    <row r="800" spans="1:65" s="14" customFormat="1" ht="11.25">
      <c r="B800" s="208"/>
      <c r="C800" s="209"/>
      <c r="D800" s="199" t="s">
        <v>154</v>
      </c>
      <c r="E800" s="210" t="s">
        <v>1</v>
      </c>
      <c r="F800" s="211" t="s">
        <v>152</v>
      </c>
      <c r="G800" s="209"/>
      <c r="H800" s="212">
        <v>2</v>
      </c>
      <c r="I800" s="213"/>
      <c r="J800" s="209"/>
      <c r="K800" s="209"/>
      <c r="L800" s="214"/>
      <c r="M800" s="215"/>
      <c r="N800" s="216"/>
      <c r="O800" s="216"/>
      <c r="P800" s="216"/>
      <c r="Q800" s="216"/>
      <c r="R800" s="216"/>
      <c r="S800" s="216"/>
      <c r="T800" s="217"/>
      <c r="AT800" s="218" t="s">
        <v>154</v>
      </c>
      <c r="AU800" s="218" t="s">
        <v>152</v>
      </c>
      <c r="AV800" s="14" t="s">
        <v>152</v>
      </c>
      <c r="AW800" s="14" t="s">
        <v>31</v>
      </c>
      <c r="AX800" s="14" t="s">
        <v>73</v>
      </c>
      <c r="AY800" s="218" t="s">
        <v>144</v>
      </c>
    </row>
    <row r="801" spans="1:65" s="13" customFormat="1" ht="11.25">
      <c r="B801" s="197"/>
      <c r="C801" s="198"/>
      <c r="D801" s="199" t="s">
        <v>154</v>
      </c>
      <c r="E801" s="200" t="s">
        <v>1</v>
      </c>
      <c r="F801" s="201" t="s">
        <v>189</v>
      </c>
      <c r="G801" s="198"/>
      <c r="H801" s="200" t="s">
        <v>1</v>
      </c>
      <c r="I801" s="202"/>
      <c r="J801" s="198"/>
      <c r="K801" s="198"/>
      <c r="L801" s="203"/>
      <c r="M801" s="204"/>
      <c r="N801" s="205"/>
      <c r="O801" s="205"/>
      <c r="P801" s="205"/>
      <c r="Q801" s="205"/>
      <c r="R801" s="205"/>
      <c r="S801" s="205"/>
      <c r="T801" s="206"/>
      <c r="AT801" s="207" t="s">
        <v>154</v>
      </c>
      <c r="AU801" s="207" t="s">
        <v>152</v>
      </c>
      <c r="AV801" s="13" t="s">
        <v>81</v>
      </c>
      <c r="AW801" s="13" t="s">
        <v>31</v>
      </c>
      <c r="AX801" s="13" t="s">
        <v>73</v>
      </c>
      <c r="AY801" s="207" t="s">
        <v>144</v>
      </c>
    </row>
    <row r="802" spans="1:65" s="14" customFormat="1" ht="11.25">
      <c r="B802" s="208"/>
      <c r="C802" s="209"/>
      <c r="D802" s="199" t="s">
        <v>154</v>
      </c>
      <c r="E802" s="210" t="s">
        <v>1</v>
      </c>
      <c r="F802" s="211" t="s">
        <v>152</v>
      </c>
      <c r="G802" s="209"/>
      <c r="H802" s="212">
        <v>2</v>
      </c>
      <c r="I802" s="213"/>
      <c r="J802" s="209"/>
      <c r="K802" s="209"/>
      <c r="L802" s="214"/>
      <c r="M802" s="215"/>
      <c r="N802" s="216"/>
      <c r="O802" s="216"/>
      <c r="P802" s="216"/>
      <c r="Q802" s="216"/>
      <c r="R802" s="216"/>
      <c r="S802" s="216"/>
      <c r="T802" s="217"/>
      <c r="AT802" s="218" t="s">
        <v>154</v>
      </c>
      <c r="AU802" s="218" t="s">
        <v>152</v>
      </c>
      <c r="AV802" s="14" t="s">
        <v>152</v>
      </c>
      <c r="AW802" s="14" t="s">
        <v>31</v>
      </c>
      <c r="AX802" s="14" t="s">
        <v>73</v>
      </c>
      <c r="AY802" s="218" t="s">
        <v>144</v>
      </c>
    </row>
    <row r="803" spans="1:65" s="15" customFormat="1" ht="11.25">
      <c r="B803" s="219"/>
      <c r="C803" s="220"/>
      <c r="D803" s="199" t="s">
        <v>154</v>
      </c>
      <c r="E803" s="221" t="s">
        <v>1</v>
      </c>
      <c r="F803" s="222" t="s">
        <v>159</v>
      </c>
      <c r="G803" s="220"/>
      <c r="H803" s="223">
        <v>4</v>
      </c>
      <c r="I803" s="224"/>
      <c r="J803" s="220"/>
      <c r="K803" s="220"/>
      <c r="L803" s="225"/>
      <c r="M803" s="226"/>
      <c r="N803" s="227"/>
      <c r="O803" s="227"/>
      <c r="P803" s="227"/>
      <c r="Q803" s="227"/>
      <c r="R803" s="227"/>
      <c r="S803" s="227"/>
      <c r="T803" s="228"/>
      <c r="AT803" s="229" t="s">
        <v>154</v>
      </c>
      <c r="AU803" s="229" t="s">
        <v>152</v>
      </c>
      <c r="AV803" s="15" t="s">
        <v>151</v>
      </c>
      <c r="AW803" s="15" t="s">
        <v>31</v>
      </c>
      <c r="AX803" s="15" t="s">
        <v>81</v>
      </c>
      <c r="AY803" s="229" t="s">
        <v>144</v>
      </c>
    </row>
    <row r="804" spans="1:65" s="2" customFormat="1" ht="24.2" customHeight="1">
      <c r="A804" s="34"/>
      <c r="B804" s="35"/>
      <c r="C804" s="230" t="s">
        <v>1291</v>
      </c>
      <c r="D804" s="230" t="s">
        <v>166</v>
      </c>
      <c r="E804" s="231" t="s">
        <v>1292</v>
      </c>
      <c r="F804" s="232" t="s">
        <v>1293</v>
      </c>
      <c r="G804" s="233" t="s">
        <v>249</v>
      </c>
      <c r="H804" s="234">
        <v>4</v>
      </c>
      <c r="I804" s="235"/>
      <c r="J804" s="236">
        <f>ROUND(I804*H804,2)</f>
        <v>0</v>
      </c>
      <c r="K804" s="237"/>
      <c r="L804" s="238"/>
      <c r="M804" s="239" t="s">
        <v>1</v>
      </c>
      <c r="N804" s="240" t="s">
        <v>39</v>
      </c>
      <c r="O804" s="71"/>
      <c r="P804" s="193">
        <f>O804*H804</f>
        <v>0</v>
      </c>
      <c r="Q804" s="193">
        <v>2.0000000000000002E-5</v>
      </c>
      <c r="R804" s="193">
        <f>Q804*H804</f>
        <v>8.0000000000000007E-5</v>
      </c>
      <c r="S804" s="193">
        <v>0</v>
      </c>
      <c r="T804" s="194">
        <f>S804*H804</f>
        <v>0</v>
      </c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R804" s="195" t="s">
        <v>353</v>
      </c>
      <c r="AT804" s="195" t="s">
        <v>166</v>
      </c>
      <c r="AU804" s="195" t="s">
        <v>152</v>
      </c>
      <c r="AY804" s="17" t="s">
        <v>144</v>
      </c>
      <c r="BE804" s="196">
        <f>IF(N804="základní",J804,0)</f>
        <v>0</v>
      </c>
      <c r="BF804" s="196">
        <f>IF(N804="snížená",J804,0)</f>
        <v>0</v>
      </c>
      <c r="BG804" s="196">
        <f>IF(N804="zákl. přenesená",J804,0)</f>
        <v>0</v>
      </c>
      <c r="BH804" s="196">
        <f>IF(N804="sníž. přenesená",J804,0)</f>
        <v>0</v>
      </c>
      <c r="BI804" s="196">
        <f>IF(N804="nulová",J804,0)</f>
        <v>0</v>
      </c>
      <c r="BJ804" s="17" t="s">
        <v>152</v>
      </c>
      <c r="BK804" s="196">
        <f>ROUND(I804*H804,2)</f>
        <v>0</v>
      </c>
      <c r="BL804" s="17" t="s">
        <v>264</v>
      </c>
      <c r="BM804" s="195" t="s">
        <v>1294</v>
      </c>
    </row>
    <row r="805" spans="1:65" s="2" customFormat="1" ht="16.5" customHeight="1">
      <c r="A805" s="34"/>
      <c r="B805" s="35"/>
      <c r="C805" s="230" t="s">
        <v>1295</v>
      </c>
      <c r="D805" s="230" t="s">
        <v>166</v>
      </c>
      <c r="E805" s="231" t="s">
        <v>1296</v>
      </c>
      <c r="F805" s="232" t="s">
        <v>1297</v>
      </c>
      <c r="G805" s="233" t="s">
        <v>249</v>
      </c>
      <c r="H805" s="234">
        <v>4</v>
      </c>
      <c r="I805" s="235"/>
      <c r="J805" s="236">
        <f>ROUND(I805*H805,2)</f>
        <v>0</v>
      </c>
      <c r="K805" s="237"/>
      <c r="L805" s="238"/>
      <c r="M805" s="239" t="s">
        <v>1</v>
      </c>
      <c r="N805" s="240" t="s">
        <v>39</v>
      </c>
      <c r="O805" s="71"/>
      <c r="P805" s="193">
        <f>O805*H805</f>
        <v>0</v>
      </c>
      <c r="Q805" s="193">
        <v>5.0000000000000002E-5</v>
      </c>
      <c r="R805" s="193">
        <f>Q805*H805</f>
        <v>2.0000000000000001E-4</v>
      </c>
      <c r="S805" s="193">
        <v>0</v>
      </c>
      <c r="T805" s="194">
        <f>S805*H805</f>
        <v>0</v>
      </c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R805" s="195" t="s">
        <v>353</v>
      </c>
      <c r="AT805" s="195" t="s">
        <v>166</v>
      </c>
      <c r="AU805" s="195" t="s">
        <v>152</v>
      </c>
      <c r="AY805" s="17" t="s">
        <v>144</v>
      </c>
      <c r="BE805" s="196">
        <f>IF(N805="základní",J805,0)</f>
        <v>0</v>
      </c>
      <c r="BF805" s="196">
        <f>IF(N805="snížená",J805,0)</f>
        <v>0</v>
      </c>
      <c r="BG805" s="196">
        <f>IF(N805="zákl. přenesená",J805,0)</f>
        <v>0</v>
      </c>
      <c r="BH805" s="196">
        <f>IF(N805="sníž. přenesená",J805,0)</f>
        <v>0</v>
      </c>
      <c r="BI805" s="196">
        <f>IF(N805="nulová",J805,0)</f>
        <v>0</v>
      </c>
      <c r="BJ805" s="17" t="s">
        <v>152</v>
      </c>
      <c r="BK805" s="196">
        <f>ROUND(I805*H805,2)</f>
        <v>0</v>
      </c>
      <c r="BL805" s="17" t="s">
        <v>264</v>
      </c>
      <c r="BM805" s="195" t="s">
        <v>1298</v>
      </c>
    </row>
    <row r="806" spans="1:65" s="2" customFormat="1" ht="44.25" customHeight="1">
      <c r="A806" s="34"/>
      <c r="B806" s="35"/>
      <c r="C806" s="183" t="s">
        <v>1299</v>
      </c>
      <c r="D806" s="183" t="s">
        <v>147</v>
      </c>
      <c r="E806" s="184" t="s">
        <v>1300</v>
      </c>
      <c r="F806" s="185" t="s">
        <v>1301</v>
      </c>
      <c r="G806" s="186" t="s">
        <v>249</v>
      </c>
      <c r="H806" s="187">
        <v>3</v>
      </c>
      <c r="I806" s="188"/>
      <c r="J806" s="189">
        <f>ROUND(I806*H806,2)</f>
        <v>0</v>
      </c>
      <c r="K806" s="190"/>
      <c r="L806" s="39"/>
      <c r="M806" s="191" t="s">
        <v>1</v>
      </c>
      <c r="N806" s="192" t="s">
        <v>39</v>
      </c>
      <c r="O806" s="71"/>
      <c r="P806" s="193">
        <f>O806*H806</f>
        <v>0</v>
      </c>
      <c r="Q806" s="193">
        <v>0</v>
      </c>
      <c r="R806" s="193">
        <f>Q806*H806</f>
        <v>0</v>
      </c>
      <c r="S806" s="193">
        <v>1E-3</v>
      </c>
      <c r="T806" s="194">
        <f>S806*H806</f>
        <v>3.0000000000000001E-3</v>
      </c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R806" s="195" t="s">
        <v>264</v>
      </c>
      <c r="AT806" s="195" t="s">
        <v>147</v>
      </c>
      <c r="AU806" s="195" t="s">
        <v>152</v>
      </c>
      <c r="AY806" s="17" t="s">
        <v>144</v>
      </c>
      <c r="BE806" s="196">
        <f>IF(N806="základní",J806,0)</f>
        <v>0</v>
      </c>
      <c r="BF806" s="196">
        <f>IF(N806="snížená",J806,0)</f>
        <v>0</v>
      </c>
      <c r="BG806" s="196">
        <f>IF(N806="zákl. přenesená",J806,0)</f>
        <v>0</v>
      </c>
      <c r="BH806" s="196">
        <f>IF(N806="sníž. přenesená",J806,0)</f>
        <v>0</v>
      </c>
      <c r="BI806" s="196">
        <f>IF(N806="nulová",J806,0)</f>
        <v>0</v>
      </c>
      <c r="BJ806" s="17" t="s">
        <v>152</v>
      </c>
      <c r="BK806" s="196">
        <f>ROUND(I806*H806,2)</f>
        <v>0</v>
      </c>
      <c r="BL806" s="17" t="s">
        <v>264</v>
      </c>
      <c r="BM806" s="195" t="s">
        <v>1302</v>
      </c>
    </row>
    <row r="807" spans="1:65" s="2" customFormat="1" ht="37.9" customHeight="1">
      <c r="A807" s="34"/>
      <c r="B807" s="35"/>
      <c r="C807" s="183" t="s">
        <v>1303</v>
      </c>
      <c r="D807" s="183" t="s">
        <v>147</v>
      </c>
      <c r="E807" s="184" t="s">
        <v>1304</v>
      </c>
      <c r="F807" s="185" t="s">
        <v>1305</v>
      </c>
      <c r="G807" s="186" t="s">
        <v>249</v>
      </c>
      <c r="H807" s="187">
        <v>3</v>
      </c>
      <c r="I807" s="188"/>
      <c r="J807" s="189">
        <f>ROUND(I807*H807,2)</f>
        <v>0</v>
      </c>
      <c r="K807" s="190"/>
      <c r="L807" s="39"/>
      <c r="M807" s="191" t="s">
        <v>1</v>
      </c>
      <c r="N807" s="192" t="s">
        <v>39</v>
      </c>
      <c r="O807" s="71"/>
      <c r="P807" s="193">
        <f>O807*H807</f>
        <v>0</v>
      </c>
      <c r="Q807" s="193">
        <v>0</v>
      </c>
      <c r="R807" s="193">
        <f>Q807*H807</f>
        <v>0</v>
      </c>
      <c r="S807" s="193">
        <v>5.0000000000000001E-3</v>
      </c>
      <c r="T807" s="194">
        <f>S807*H807</f>
        <v>1.4999999999999999E-2</v>
      </c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R807" s="195" t="s">
        <v>264</v>
      </c>
      <c r="AT807" s="195" t="s">
        <v>147</v>
      </c>
      <c r="AU807" s="195" t="s">
        <v>152</v>
      </c>
      <c r="AY807" s="17" t="s">
        <v>144</v>
      </c>
      <c r="BE807" s="196">
        <f>IF(N807="základní",J807,0)</f>
        <v>0</v>
      </c>
      <c r="BF807" s="196">
        <f>IF(N807="snížená",J807,0)</f>
        <v>0</v>
      </c>
      <c r="BG807" s="196">
        <f>IF(N807="zákl. přenesená",J807,0)</f>
        <v>0</v>
      </c>
      <c r="BH807" s="196">
        <f>IF(N807="sníž. přenesená",J807,0)</f>
        <v>0</v>
      </c>
      <c r="BI807" s="196">
        <f>IF(N807="nulová",J807,0)</f>
        <v>0</v>
      </c>
      <c r="BJ807" s="17" t="s">
        <v>152</v>
      </c>
      <c r="BK807" s="196">
        <f>ROUND(I807*H807,2)</f>
        <v>0</v>
      </c>
      <c r="BL807" s="17" t="s">
        <v>264</v>
      </c>
      <c r="BM807" s="195" t="s">
        <v>1306</v>
      </c>
    </row>
    <row r="808" spans="1:65" s="2" customFormat="1" ht="37.9" customHeight="1">
      <c r="A808" s="34"/>
      <c r="B808" s="35"/>
      <c r="C808" s="183" t="s">
        <v>1307</v>
      </c>
      <c r="D808" s="183" t="s">
        <v>147</v>
      </c>
      <c r="E808" s="184" t="s">
        <v>1308</v>
      </c>
      <c r="F808" s="185" t="s">
        <v>1309</v>
      </c>
      <c r="G808" s="186" t="s">
        <v>249</v>
      </c>
      <c r="H808" s="187">
        <v>1</v>
      </c>
      <c r="I808" s="188"/>
      <c r="J808" s="189">
        <f>ROUND(I808*H808,2)</f>
        <v>0</v>
      </c>
      <c r="K808" s="190"/>
      <c r="L808" s="39"/>
      <c r="M808" s="191" t="s">
        <v>1</v>
      </c>
      <c r="N808" s="192" t="s">
        <v>39</v>
      </c>
      <c r="O808" s="71"/>
      <c r="P808" s="193">
        <f>O808*H808</f>
        <v>0</v>
      </c>
      <c r="Q808" s="193">
        <v>0</v>
      </c>
      <c r="R808" s="193">
        <f>Q808*H808</f>
        <v>0</v>
      </c>
      <c r="S808" s="193">
        <v>0</v>
      </c>
      <c r="T808" s="194">
        <f>S808*H808</f>
        <v>0</v>
      </c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R808" s="195" t="s">
        <v>264</v>
      </c>
      <c r="AT808" s="195" t="s">
        <v>147</v>
      </c>
      <c r="AU808" s="195" t="s">
        <v>152</v>
      </c>
      <c r="AY808" s="17" t="s">
        <v>144</v>
      </c>
      <c r="BE808" s="196">
        <f>IF(N808="základní",J808,0)</f>
        <v>0</v>
      </c>
      <c r="BF808" s="196">
        <f>IF(N808="snížená",J808,0)</f>
        <v>0</v>
      </c>
      <c r="BG808" s="196">
        <f>IF(N808="zákl. přenesená",J808,0)</f>
        <v>0</v>
      </c>
      <c r="BH808" s="196">
        <f>IF(N808="sníž. přenesená",J808,0)</f>
        <v>0</v>
      </c>
      <c r="BI808" s="196">
        <f>IF(N808="nulová",J808,0)</f>
        <v>0</v>
      </c>
      <c r="BJ808" s="17" t="s">
        <v>152</v>
      </c>
      <c r="BK808" s="196">
        <f>ROUND(I808*H808,2)</f>
        <v>0</v>
      </c>
      <c r="BL808" s="17" t="s">
        <v>264</v>
      </c>
      <c r="BM808" s="195" t="s">
        <v>1310</v>
      </c>
    </row>
    <row r="809" spans="1:65" s="13" customFormat="1" ht="11.25">
      <c r="B809" s="197"/>
      <c r="C809" s="198"/>
      <c r="D809" s="199" t="s">
        <v>154</v>
      </c>
      <c r="E809" s="200" t="s">
        <v>1</v>
      </c>
      <c r="F809" s="201" t="s">
        <v>185</v>
      </c>
      <c r="G809" s="198"/>
      <c r="H809" s="200" t="s">
        <v>1</v>
      </c>
      <c r="I809" s="202"/>
      <c r="J809" s="198"/>
      <c r="K809" s="198"/>
      <c r="L809" s="203"/>
      <c r="M809" s="204"/>
      <c r="N809" s="205"/>
      <c r="O809" s="205"/>
      <c r="P809" s="205"/>
      <c r="Q809" s="205"/>
      <c r="R809" s="205"/>
      <c r="S809" s="205"/>
      <c r="T809" s="206"/>
      <c r="AT809" s="207" t="s">
        <v>154</v>
      </c>
      <c r="AU809" s="207" t="s">
        <v>152</v>
      </c>
      <c r="AV809" s="13" t="s">
        <v>81</v>
      </c>
      <c r="AW809" s="13" t="s">
        <v>31</v>
      </c>
      <c r="AX809" s="13" t="s">
        <v>73</v>
      </c>
      <c r="AY809" s="207" t="s">
        <v>144</v>
      </c>
    </row>
    <row r="810" spans="1:65" s="14" customFormat="1" ht="11.25">
      <c r="B810" s="208"/>
      <c r="C810" s="209"/>
      <c r="D810" s="199" t="s">
        <v>154</v>
      </c>
      <c r="E810" s="210" t="s">
        <v>1</v>
      </c>
      <c r="F810" s="211" t="s">
        <v>81</v>
      </c>
      <c r="G810" s="209"/>
      <c r="H810" s="212">
        <v>1</v>
      </c>
      <c r="I810" s="213"/>
      <c r="J810" s="209"/>
      <c r="K810" s="209"/>
      <c r="L810" s="214"/>
      <c r="M810" s="215"/>
      <c r="N810" s="216"/>
      <c r="O810" s="216"/>
      <c r="P810" s="216"/>
      <c r="Q810" s="216"/>
      <c r="R810" s="216"/>
      <c r="S810" s="216"/>
      <c r="T810" s="217"/>
      <c r="AT810" s="218" t="s">
        <v>154</v>
      </c>
      <c r="AU810" s="218" t="s">
        <v>152</v>
      </c>
      <c r="AV810" s="14" t="s">
        <v>152</v>
      </c>
      <c r="AW810" s="14" t="s">
        <v>31</v>
      </c>
      <c r="AX810" s="14" t="s">
        <v>81</v>
      </c>
      <c r="AY810" s="218" t="s">
        <v>144</v>
      </c>
    </row>
    <row r="811" spans="1:65" s="2" customFormat="1" ht="21.75" customHeight="1">
      <c r="A811" s="34"/>
      <c r="B811" s="35"/>
      <c r="C811" s="230" t="s">
        <v>1311</v>
      </c>
      <c r="D811" s="230" t="s">
        <v>166</v>
      </c>
      <c r="E811" s="231" t="s">
        <v>1312</v>
      </c>
      <c r="F811" s="232" t="s">
        <v>1313</v>
      </c>
      <c r="G811" s="233" t="s">
        <v>249</v>
      </c>
      <c r="H811" s="234">
        <v>1</v>
      </c>
      <c r="I811" s="235"/>
      <c r="J811" s="236">
        <f>ROUND(I811*H811,2)</f>
        <v>0</v>
      </c>
      <c r="K811" s="237"/>
      <c r="L811" s="238"/>
      <c r="M811" s="239" t="s">
        <v>1</v>
      </c>
      <c r="N811" s="240" t="s">
        <v>39</v>
      </c>
      <c r="O811" s="71"/>
      <c r="P811" s="193">
        <f>O811*H811</f>
        <v>0</v>
      </c>
      <c r="Q811" s="193">
        <v>2.3000000000000001E-4</v>
      </c>
      <c r="R811" s="193">
        <f>Q811*H811</f>
        <v>2.3000000000000001E-4</v>
      </c>
      <c r="S811" s="193">
        <v>0</v>
      </c>
      <c r="T811" s="194">
        <f>S811*H811</f>
        <v>0</v>
      </c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R811" s="195" t="s">
        <v>353</v>
      </c>
      <c r="AT811" s="195" t="s">
        <v>166</v>
      </c>
      <c r="AU811" s="195" t="s">
        <v>152</v>
      </c>
      <c r="AY811" s="17" t="s">
        <v>144</v>
      </c>
      <c r="BE811" s="196">
        <f>IF(N811="základní",J811,0)</f>
        <v>0</v>
      </c>
      <c r="BF811" s="196">
        <f>IF(N811="snížená",J811,0)</f>
        <v>0</v>
      </c>
      <c r="BG811" s="196">
        <f>IF(N811="zákl. přenesená",J811,0)</f>
        <v>0</v>
      </c>
      <c r="BH811" s="196">
        <f>IF(N811="sníž. přenesená",J811,0)</f>
        <v>0</v>
      </c>
      <c r="BI811" s="196">
        <f>IF(N811="nulová",J811,0)</f>
        <v>0</v>
      </c>
      <c r="BJ811" s="17" t="s">
        <v>152</v>
      </c>
      <c r="BK811" s="196">
        <f>ROUND(I811*H811,2)</f>
        <v>0</v>
      </c>
      <c r="BL811" s="17" t="s">
        <v>264</v>
      </c>
      <c r="BM811" s="195" t="s">
        <v>1314</v>
      </c>
    </row>
    <row r="812" spans="1:65" s="2" customFormat="1" ht="33" customHeight="1">
      <c r="A812" s="34"/>
      <c r="B812" s="35"/>
      <c r="C812" s="183" t="s">
        <v>1315</v>
      </c>
      <c r="D812" s="183" t="s">
        <v>147</v>
      </c>
      <c r="E812" s="184" t="s">
        <v>1316</v>
      </c>
      <c r="F812" s="185" t="s">
        <v>1317</v>
      </c>
      <c r="G812" s="186" t="s">
        <v>249</v>
      </c>
      <c r="H812" s="187">
        <v>5</v>
      </c>
      <c r="I812" s="188"/>
      <c r="J812" s="189">
        <f>ROUND(I812*H812,2)</f>
        <v>0</v>
      </c>
      <c r="K812" s="190"/>
      <c r="L812" s="39"/>
      <c r="M812" s="191" t="s">
        <v>1</v>
      </c>
      <c r="N812" s="192" t="s">
        <v>39</v>
      </c>
      <c r="O812" s="71"/>
      <c r="P812" s="193">
        <f>O812*H812</f>
        <v>0</v>
      </c>
      <c r="Q812" s="193">
        <v>0</v>
      </c>
      <c r="R812" s="193">
        <f>Q812*H812</f>
        <v>0</v>
      </c>
      <c r="S812" s="193">
        <v>0</v>
      </c>
      <c r="T812" s="194">
        <f>S812*H812</f>
        <v>0</v>
      </c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R812" s="195" t="s">
        <v>264</v>
      </c>
      <c r="AT812" s="195" t="s">
        <v>147</v>
      </c>
      <c r="AU812" s="195" t="s">
        <v>152</v>
      </c>
      <c r="AY812" s="17" t="s">
        <v>144</v>
      </c>
      <c r="BE812" s="196">
        <f>IF(N812="základní",J812,0)</f>
        <v>0</v>
      </c>
      <c r="BF812" s="196">
        <f>IF(N812="snížená",J812,0)</f>
        <v>0</v>
      </c>
      <c r="BG812" s="196">
        <f>IF(N812="zákl. přenesená",J812,0)</f>
        <v>0</v>
      </c>
      <c r="BH812" s="196">
        <f>IF(N812="sníž. přenesená",J812,0)</f>
        <v>0</v>
      </c>
      <c r="BI812" s="196">
        <f>IF(N812="nulová",J812,0)</f>
        <v>0</v>
      </c>
      <c r="BJ812" s="17" t="s">
        <v>152</v>
      </c>
      <c r="BK812" s="196">
        <f>ROUND(I812*H812,2)</f>
        <v>0</v>
      </c>
      <c r="BL812" s="17" t="s">
        <v>264</v>
      </c>
      <c r="BM812" s="195" t="s">
        <v>1318</v>
      </c>
    </row>
    <row r="813" spans="1:65" s="13" customFormat="1" ht="11.25">
      <c r="B813" s="197"/>
      <c r="C813" s="198"/>
      <c r="D813" s="199" t="s">
        <v>154</v>
      </c>
      <c r="E813" s="200" t="s">
        <v>1</v>
      </c>
      <c r="F813" s="201" t="s">
        <v>183</v>
      </c>
      <c r="G813" s="198"/>
      <c r="H813" s="200" t="s">
        <v>1</v>
      </c>
      <c r="I813" s="202"/>
      <c r="J813" s="198"/>
      <c r="K813" s="198"/>
      <c r="L813" s="203"/>
      <c r="M813" s="204"/>
      <c r="N813" s="205"/>
      <c r="O813" s="205"/>
      <c r="P813" s="205"/>
      <c r="Q813" s="205"/>
      <c r="R813" s="205"/>
      <c r="S813" s="205"/>
      <c r="T813" s="206"/>
      <c r="AT813" s="207" t="s">
        <v>154</v>
      </c>
      <c r="AU813" s="207" t="s">
        <v>152</v>
      </c>
      <c r="AV813" s="13" t="s">
        <v>81</v>
      </c>
      <c r="AW813" s="13" t="s">
        <v>31</v>
      </c>
      <c r="AX813" s="13" t="s">
        <v>73</v>
      </c>
      <c r="AY813" s="207" t="s">
        <v>144</v>
      </c>
    </row>
    <row r="814" spans="1:65" s="14" customFormat="1" ht="11.25">
      <c r="B814" s="208"/>
      <c r="C814" s="209"/>
      <c r="D814" s="199" t="s">
        <v>154</v>
      </c>
      <c r="E814" s="210" t="s">
        <v>1</v>
      </c>
      <c r="F814" s="211" t="s">
        <v>152</v>
      </c>
      <c r="G814" s="209"/>
      <c r="H814" s="212">
        <v>2</v>
      </c>
      <c r="I814" s="213"/>
      <c r="J814" s="209"/>
      <c r="K814" s="209"/>
      <c r="L814" s="214"/>
      <c r="M814" s="215"/>
      <c r="N814" s="216"/>
      <c r="O814" s="216"/>
      <c r="P814" s="216"/>
      <c r="Q814" s="216"/>
      <c r="R814" s="216"/>
      <c r="S814" s="216"/>
      <c r="T814" s="217"/>
      <c r="AT814" s="218" t="s">
        <v>154</v>
      </c>
      <c r="AU814" s="218" t="s">
        <v>152</v>
      </c>
      <c r="AV814" s="14" t="s">
        <v>152</v>
      </c>
      <c r="AW814" s="14" t="s">
        <v>31</v>
      </c>
      <c r="AX814" s="14" t="s">
        <v>73</v>
      </c>
      <c r="AY814" s="218" t="s">
        <v>144</v>
      </c>
    </row>
    <row r="815" spans="1:65" s="13" customFormat="1" ht="11.25">
      <c r="B815" s="197"/>
      <c r="C815" s="198"/>
      <c r="D815" s="199" t="s">
        <v>154</v>
      </c>
      <c r="E815" s="200" t="s">
        <v>1</v>
      </c>
      <c r="F815" s="201" t="s">
        <v>194</v>
      </c>
      <c r="G815" s="198"/>
      <c r="H815" s="200" t="s">
        <v>1</v>
      </c>
      <c r="I815" s="202"/>
      <c r="J815" s="198"/>
      <c r="K815" s="198"/>
      <c r="L815" s="203"/>
      <c r="M815" s="204"/>
      <c r="N815" s="205"/>
      <c r="O815" s="205"/>
      <c r="P815" s="205"/>
      <c r="Q815" s="205"/>
      <c r="R815" s="205"/>
      <c r="S815" s="205"/>
      <c r="T815" s="206"/>
      <c r="AT815" s="207" t="s">
        <v>154</v>
      </c>
      <c r="AU815" s="207" t="s">
        <v>152</v>
      </c>
      <c r="AV815" s="13" t="s">
        <v>81</v>
      </c>
      <c r="AW815" s="13" t="s">
        <v>31</v>
      </c>
      <c r="AX815" s="13" t="s">
        <v>73</v>
      </c>
      <c r="AY815" s="207" t="s">
        <v>144</v>
      </c>
    </row>
    <row r="816" spans="1:65" s="14" customFormat="1" ht="11.25">
      <c r="B816" s="208"/>
      <c r="C816" s="209"/>
      <c r="D816" s="199" t="s">
        <v>154</v>
      </c>
      <c r="E816" s="210" t="s">
        <v>1</v>
      </c>
      <c r="F816" s="211" t="s">
        <v>81</v>
      </c>
      <c r="G816" s="209"/>
      <c r="H816" s="212">
        <v>1</v>
      </c>
      <c r="I816" s="213"/>
      <c r="J816" s="209"/>
      <c r="K816" s="209"/>
      <c r="L816" s="214"/>
      <c r="M816" s="215"/>
      <c r="N816" s="216"/>
      <c r="O816" s="216"/>
      <c r="P816" s="216"/>
      <c r="Q816" s="216"/>
      <c r="R816" s="216"/>
      <c r="S816" s="216"/>
      <c r="T816" s="217"/>
      <c r="AT816" s="218" t="s">
        <v>154</v>
      </c>
      <c r="AU816" s="218" t="s">
        <v>152</v>
      </c>
      <c r="AV816" s="14" t="s">
        <v>152</v>
      </c>
      <c r="AW816" s="14" t="s">
        <v>31</v>
      </c>
      <c r="AX816" s="14" t="s">
        <v>73</v>
      </c>
      <c r="AY816" s="218" t="s">
        <v>144</v>
      </c>
    </row>
    <row r="817" spans="1:65" s="13" customFormat="1" ht="11.25">
      <c r="B817" s="197"/>
      <c r="C817" s="198"/>
      <c r="D817" s="199" t="s">
        <v>154</v>
      </c>
      <c r="E817" s="200" t="s">
        <v>1</v>
      </c>
      <c r="F817" s="201" t="s">
        <v>185</v>
      </c>
      <c r="G817" s="198"/>
      <c r="H817" s="200" t="s">
        <v>1</v>
      </c>
      <c r="I817" s="202"/>
      <c r="J817" s="198"/>
      <c r="K817" s="198"/>
      <c r="L817" s="203"/>
      <c r="M817" s="204"/>
      <c r="N817" s="205"/>
      <c r="O817" s="205"/>
      <c r="P817" s="205"/>
      <c r="Q817" s="205"/>
      <c r="R817" s="205"/>
      <c r="S817" s="205"/>
      <c r="T817" s="206"/>
      <c r="AT817" s="207" t="s">
        <v>154</v>
      </c>
      <c r="AU817" s="207" t="s">
        <v>152</v>
      </c>
      <c r="AV817" s="13" t="s">
        <v>81</v>
      </c>
      <c r="AW817" s="13" t="s">
        <v>31</v>
      </c>
      <c r="AX817" s="13" t="s">
        <v>73</v>
      </c>
      <c r="AY817" s="207" t="s">
        <v>144</v>
      </c>
    </row>
    <row r="818" spans="1:65" s="14" customFormat="1" ht="11.25">
      <c r="B818" s="208"/>
      <c r="C818" s="209"/>
      <c r="D818" s="199" t="s">
        <v>154</v>
      </c>
      <c r="E818" s="210" t="s">
        <v>1</v>
      </c>
      <c r="F818" s="211" t="s">
        <v>81</v>
      </c>
      <c r="G818" s="209"/>
      <c r="H818" s="212">
        <v>1</v>
      </c>
      <c r="I818" s="213"/>
      <c r="J818" s="209"/>
      <c r="K818" s="209"/>
      <c r="L818" s="214"/>
      <c r="M818" s="215"/>
      <c r="N818" s="216"/>
      <c r="O818" s="216"/>
      <c r="P818" s="216"/>
      <c r="Q818" s="216"/>
      <c r="R818" s="216"/>
      <c r="S818" s="216"/>
      <c r="T818" s="217"/>
      <c r="AT818" s="218" t="s">
        <v>154</v>
      </c>
      <c r="AU818" s="218" t="s">
        <v>152</v>
      </c>
      <c r="AV818" s="14" t="s">
        <v>152</v>
      </c>
      <c r="AW818" s="14" t="s">
        <v>31</v>
      </c>
      <c r="AX818" s="14" t="s">
        <v>73</v>
      </c>
      <c r="AY818" s="218" t="s">
        <v>144</v>
      </c>
    </row>
    <row r="819" spans="1:65" s="13" customFormat="1" ht="11.25">
      <c r="B819" s="197"/>
      <c r="C819" s="198"/>
      <c r="D819" s="199" t="s">
        <v>154</v>
      </c>
      <c r="E819" s="200" t="s">
        <v>1</v>
      </c>
      <c r="F819" s="201" t="s">
        <v>192</v>
      </c>
      <c r="G819" s="198"/>
      <c r="H819" s="200" t="s">
        <v>1</v>
      </c>
      <c r="I819" s="202"/>
      <c r="J819" s="198"/>
      <c r="K819" s="198"/>
      <c r="L819" s="203"/>
      <c r="M819" s="204"/>
      <c r="N819" s="205"/>
      <c r="O819" s="205"/>
      <c r="P819" s="205"/>
      <c r="Q819" s="205"/>
      <c r="R819" s="205"/>
      <c r="S819" s="205"/>
      <c r="T819" s="206"/>
      <c r="AT819" s="207" t="s">
        <v>154</v>
      </c>
      <c r="AU819" s="207" t="s">
        <v>152</v>
      </c>
      <c r="AV819" s="13" t="s">
        <v>81</v>
      </c>
      <c r="AW819" s="13" t="s">
        <v>31</v>
      </c>
      <c r="AX819" s="13" t="s">
        <v>73</v>
      </c>
      <c r="AY819" s="207" t="s">
        <v>144</v>
      </c>
    </row>
    <row r="820" spans="1:65" s="14" customFormat="1" ht="11.25">
      <c r="B820" s="208"/>
      <c r="C820" s="209"/>
      <c r="D820" s="199" t="s">
        <v>154</v>
      </c>
      <c r="E820" s="210" t="s">
        <v>1</v>
      </c>
      <c r="F820" s="211" t="s">
        <v>81</v>
      </c>
      <c r="G820" s="209"/>
      <c r="H820" s="212">
        <v>1</v>
      </c>
      <c r="I820" s="213"/>
      <c r="J820" s="209"/>
      <c r="K820" s="209"/>
      <c r="L820" s="214"/>
      <c r="M820" s="215"/>
      <c r="N820" s="216"/>
      <c r="O820" s="216"/>
      <c r="P820" s="216"/>
      <c r="Q820" s="216"/>
      <c r="R820" s="216"/>
      <c r="S820" s="216"/>
      <c r="T820" s="217"/>
      <c r="AT820" s="218" t="s">
        <v>154</v>
      </c>
      <c r="AU820" s="218" t="s">
        <v>152</v>
      </c>
      <c r="AV820" s="14" t="s">
        <v>152</v>
      </c>
      <c r="AW820" s="14" t="s">
        <v>31</v>
      </c>
      <c r="AX820" s="14" t="s">
        <v>73</v>
      </c>
      <c r="AY820" s="218" t="s">
        <v>144</v>
      </c>
    </row>
    <row r="821" spans="1:65" s="15" customFormat="1" ht="11.25">
      <c r="B821" s="219"/>
      <c r="C821" s="220"/>
      <c r="D821" s="199" t="s">
        <v>154</v>
      </c>
      <c r="E821" s="221" t="s">
        <v>1</v>
      </c>
      <c r="F821" s="222" t="s">
        <v>159</v>
      </c>
      <c r="G821" s="220"/>
      <c r="H821" s="223">
        <v>5</v>
      </c>
      <c r="I821" s="224"/>
      <c r="J821" s="220"/>
      <c r="K821" s="220"/>
      <c r="L821" s="225"/>
      <c r="M821" s="226"/>
      <c r="N821" s="227"/>
      <c r="O821" s="227"/>
      <c r="P821" s="227"/>
      <c r="Q821" s="227"/>
      <c r="R821" s="227"/>
      <c r="S821" s="227"/>
      <c r="T821" s="228"/>
      <c r="AT821" s="229" t="s">
        <v>154</v>
      </c>
      <c r="AU821" s="229" t="s">
        <v>152</v>
      </c>
      <c r="AV821" s="15" t="s">
        <v>151</v>
      </c>
      <c r="AW821" s="15" t="s">
        <v>31</v>
      </c>
      <c r="AX821" s="15" t="s">
        <v>81</v>
      </c>
      <c r="AY821" s="229" t="s">
        <v>144</v>
      </c>
    </row>
    <row r="822" spans="1:65" s="2" customFormat="1" ht="24.2" customHeight="1">
      <c r="A822" s="34"/>
      <c r="B822" s="35"/>
      <c r="C822" s="230" t="s">
        <v>1319</v>
      </c>
      <c r="D822" s="230" t="s">
        <v>166</v>
      </c>
      <c r="E822" s="231" t="s">
        <v>1320</v>
      </c>
      <c r="F822" s="232" t="s">
        <v>1321</v>
      </c>
      <c r="G822" s="233" t="s">
        <v>249</v>
      </c>
      <c r="H822" s="234">
        <v>5</v>
      </c>
      <c r="I822" s="235"/>
      <c r="J822" s="236">
        <f t="shared" ref="J822:J829" si="80">ROUND(I822*H822,2)</f>
        <v>0</v>
      </c>
      <c r="K822" s="237"/>
      <c r="L822" s="238"/>
      <c r="M822" s="239" t="s">
        <v>1</v>
      </c>
      <c r="N822" s="240" t="s">
        <v>39</v>
      </c>
      <c r="O822" s="71"/>
      <c r="P822" s="193">
        <f t="shared" ref="P822:P829" si="81">O822*H822</f>
        <v>0</v>
      </c>
      <c r="Q822" s="193">
        <v>4.4000000000000002E-4</v>
      </c>
      <c r="R822" s="193">
        <f t="shared" ref="R822:R829" si="82">Q822*H822</f>
        <v>2.2000000000000001E-3</v>
      </c>
      <c r="S822" s="193">
        <v>0</v>
      </c>
      <c r="T822" s="194">
        <f t="shared" ref="T822:T829" si="83">S822*H822</f>
        <v>0</v>
      </c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R822" s="195" t="s">
        <v>353</v>
      </c>
      <c r="AT822" s="195" t="s">
        <v>166</v>
      </c>
      <c r="AU822" s="195" t="s">
        <v>152</v>
      </c>
      <c r="AY822" s="17" t="s">
        <v>144</v>
      </c>
      <c r="BE822" s="196">
        <f t="shared" ref="BE822:BE829" si="84">IF(N822="základní",J822,0)</f>
        <v>0</v>
      </c>
      <c r="BF822" s="196">
        <f t="shared" ref="BF822:BF829" si="85">IF(N822="snížená",J822,0)</f>
        <v>0</v>
      </c>
      <c r="BG822" s="196">
        <f t="shared" ref="BG822:BG829" si="86">IF(N822="zákl. přenesená",J822,0)</f>
        <v>0</v>
      </c>
      <c r="BH822" s="196">
        <f t="shared" ref="BH822:BH829" si="87">IF(N822="sníž. přenesená",J822,0)</f>
        <v>0</v>
      </c>
      <c r="BI822" s="196">
        <f t="shared" ref="BI822:BI829" si="88">IF(N822="nulová",J822,0)</f>
        <v>0</v>
      </c>
      <c r="BJ822" s="17" t="s">
        <v>152</v>
      </c>
      <c r="BK822" s="196">
        <f t="shared" ref="BK822:BK829" si="89">ROUND(I822*H822,2)</f>
        <v>0</v>
      </c>
      <c r="BL822" s="17" t="s">
        <v>264</v>
      </c>
      <c r="BM822" s="195" t="s">
        <v>1322</v>
      </c>
    </row>
    <row r="823" spans="1:65" s="2" customFormat="1" ht="33" customHeight="1">
      <c r="A823" s="34"/>
      <c r="B823" s="35"/>
      <c r="C823" s="183" t="s">
        <v>1323</v>
      </c>
      <c r="D823" s="183" t="s">
        <v>147</v>
      </c>
      <c r="E823" s="184" t="s">
        <v>1324</v>
      </c>
      <c r="F823" s="185" t="s">
        <v>1325</v>
      </c>
      <c r="G823" s="186" t="s">
        <v>366</v>
      </c>
      <c r="H823" s="187">
        <v>20</v>
      </c>
      <c r="I823" s="188"/>
      <c r="J823" s="189">
        <f t="shared" si="80"/>
        <v>0</v>
      </c>
      <c r="K823" s="190"/>
      <c r="L823" s="39"/>
      <c r="M823" s="191" t="s">
        <v>1</v>
      </c>
      <c r="N823" s="192" t="s">
        <v>39</v>
      </c>
      <c r="O823" s="71"/>
      <c r="P823" s="193">
        <f t="shared" si="81"/>
        <v>0</v>
      </c>
      <c r="Q823" s="193">
        <v>0</v>
      </c>
      <c r="R823" s="193">
        <f t="shared" si="82"/>
        <v>0</v>
      </c>
      <c r="S823" s="193">
        <v>0</v>
      </c>
      <c r="T823" s="194">
        <f t="shared" si="83"/>
        <v>0</v>
      </c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R823" s="195" t="s">
        <v>264</v>
      </c>
      <c r="AT823" s="195" t="s">
        <v>147</v>
      </c>
      <c r="AU823" s="195" t="s">
        <v>152</v>
      </c>
      <c r="AY823" s="17" t="s">
        <v>144</v>
      </c>
      <c r="BE823" s="196">
        <f t="shared" si="84"/>
        <v>0</v>
      </c>
      <c r="BF823" s="196">
        <f t="shared" si="85"/>
        <v>0</v>
      </c>
      <c r="BG823" s="196">
        <f t="shared" si="86"/>
        <v>0</v>
      </c>
      <c r="BH823" s="196">
        <f t="shared" si="87"/>
        <v>0</v>
      </c>
      <c r="BI823" s="196">
        <f t="shared" si="88"/>
        <v>0</v>
      </c>
      <c r="BJ823" s="17" t="s">
        <v>152</v>
      </c>
      <c r="BK823" s="196">
        <f t="shared" si="89"/>
        <v>0</v>
      </c>
      <c r="BL823" s="17" t="s">
        <v>264</v>
      </c>
      <c r="BM823" s="195" t="s">
        <v>1326</v>
      </c>
    </row>
    <row r="824" spans="1:65" s="2" customFormat="1" ht="24.2" customHeight="1">
      <c r="A824" s="34"/>
      <c r="B824" s="35"/>
      <c r="C824" s="230" t="s">
        <v>1327</v>
      </c>
      <c r="D824" s="230" t="s">
        <v>166</v>
      </c>
      <c r="E824" s="231" t="s">
        <v>1328</v>
      </c>
      <c r="F824" s="232" t="s">
        <v>1329</v>
      </c>
      <c r="G824" s="233" t="s">
        <v>366</v>
      </c>
      <c r="H824" s="234">
        <v>20</v>
      </c>
      <c r="I824" s="235"/>
      <c r="J824" s="236">
        <f t="shared" si="80"/>
        <v>0</v>
      </c>
      <c r="K824" s="237"/>
      <c r="L824" s="238"/>
      <c r="M824" s="239" t="s">
        <v>1</v>
      </c>
      <c r="N824" s="240" t="s">
        <v>39</v>
      </c>
      <c r="O824" s="71"/>
      <c r="P824" s="193">
        <f t="shared" si="81"/>
        <v>0</v>
      </c>
      <c r="Q824" s="193">
        <v>9.0000000000000006E-5</v>
      </c>
      <c r="R824" s="193">
        <f t="shared" si="82"/>
        <v>1.8000000000000002E-3</v>
      </c>
      <c r="S824" s="193">
        <v>0</v>
      </c>
      <c r="T824" s="194">
        <f t="shared" si="83"/>
        <v>0</v>
      </c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R824" s="195" t="s">
        <v>353</v>
      </c>
      <c r="AT824" s="195" t="s">
        <v>166</v>
      </c>
      <c r="AU824" s="195" t="s">
        <v>152</v>
      </c>
      <c r="AY824" s="17" t="s">
        <v>144</v>
      </c>
      <c r="BE824" s="196">
        <f t="shared" si="84"/>
        <v>0</v>
      </c>
      <c r="BF824" s="196">
        <f t="shared" si="85"/>
        <v>0</v>
      </c>
      <c r="BG824" s="196">
        <f t="shared" si="86"/>
        <v>0</v>
      </c>
      <c r="BH824" s="196">
        <f t="shared" si="87"/>
        <v>0</v>
      </c>
      <c r="BI824" s="196">
        <f t="shared" si="88"/>
        <v>0</v>
      </c>
      <c r="BJ824" s="17" t="s">
        <v>152</v>
      </c>
      <c r="BK824" s="196">
        <f t="shared" si="89"/>
        <v>0</v>
      </c>
      <c r="BL824" s="17" t="s">
        <v>264</v>
      </c>
      <c r="BM824" s="195" t="s">
        <v>1330</v>
      </c>
    </row>
    <row r="825" spans="1:65" s="2" customFormat="1" ht="16.5" customHeight="1">
      <c r="A825" s="34"/>
      <c r="B825" s="35"/>
      <c r="C825" s="183" t="s">
        <v>1331</v>
      </c>
      <c r="D825" s="183" t="s">
        <v>147</v>
      </c>
      <c r="E825" s="184" t="s">
        <v>1332</v>
      </c>
      <c r="F825" s="185" t="s">
        <v>1333</v>
      </c>
      <c r="G825" s="186" t="s">
        <v>249</v>
      </c>
      <c r="H825" s="187">
        <v>5</v>
      </c>
      <c r="I825" s="188"/>
      <c r="J825" s="189">
        <f t="shared" si="80"/>
        <v>0</v>
      </c>
      <c r="K825" s="190"/>
      <c r="L825" s="39"/>
      <c r="M825" s="191" t="s">
        <v>1</v>
      </c>
      <c r="N825" s="192" t="s">
        <v>39</v>
      </c>
      <c r="O825" s="71"/>
      <c r="P825" s="193">
        <f t="shared" si="81"/>
        <v>0</v>
      </c>
      <c r="Q825" s="193">
        <v>0</v>
      </c>
      <c r="R825" s="193">
        <f t="shared" si="82"/>
        <v>0</v>
      </c>
      <c r="S825" s="193">
        <v>0</v>
      </c>
      <c r="T825" s="194">
        <f t="shared" si="83"/>
        <v>0</v>
      </c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R825" s="195" t="s">
        <v>264</v>
      </c>
      <c r="AT825" s="195" t="s">
        <v>147</v>
      </c>
      <c r="AU825" s="195" t="s">
        <v>152</v>
      </c>
      <c r="AY825" s="17" t="s">
        <v>144</v>
      </c>
      <c r="BE825" s="196">
        <f t="shared" si="84"/>
        <v>0</v>
      </c>
      <c r="BF825" s="196">
        <f t="shared" si="85"/>
        <v>0</v>
      </c>
      <c r="BG825" s="196">
        <f t="shared" si="86"/>
        <v>0</v>
      </c>
      <c r="BH825" s="196">
        <f t="shared" si="87"/>
        <v>0</v>
      </c>
      <c r="BI825" s="196">
        <f t="shared" si="88"/>
        <v>0</v>
      </c>
      <c r="BJ825" s="17" t="s">
        <v>152</v>
      </c>
      <c r="BK825" s="196">
        <f t="shared" si="89"/>
        <v>0</v>
      </c>
      <c r="BL825" s="17" t="s">
        <v>264</v>
      </c>
      <c r="BM825" s="195" t="s">
        <v>1334</v>
      </c>
    </row>
    <row r="826" spans="1:65" s="2" customFormat="1" ht="16.5" customHeight="1">
      <c r="A826" s="34"/>
      <c r="B826" s="35"/>
      <c r="C826" s="230" t="s">
        <v>1335</v>
      </c>
      <c r="D826" s="230" t="s">
        <v>166</v>
      </c>
      <c r="E826" s="231" t="s">
        <v>1336</v>
      </c>
      <c r="F826" s="232" t="s">
        <v>1337</v>
      </c>
      <c r="G826" s="233" t="s">
        <v>249</v>
      </c>
      <c r="H826" s="234">
        <v>5</v>
      </c>
      <c r="I826" s="235"/>
      <c r="J826" s="236">
        <f t="shared" si="80"/>
        <v>0</v>
      </c>
      <c r="K826" s="237"/>
      <c r="L826" s="238"/>
      <c r="M826" s="239" t="s">
        <v>1</v>
      </c>
      <c r="N826" s="240" t="s">
        <v>39</v>
      </c>
      <c r="O826" s="71"/>
      <c r="P826" s="193">
        <f t="shared" si="81"/>
        <v>0</v>
      </c>
      <c r="Q826" s="193">
        <v>2.3000000000000001E-4</v>
      </c>
      <c r="R826" s="193">
        <f t="shared" si="82"/>
        <v>1.15E-3</v>
      </c>
      <c r="S826" s="193">
        <v>0</v>
      </c>
      <c r="T826" s="194">
        <f t="shared" si="83"/>
        <v>0</v>
      </c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R826" s="195" t="s">
        <v>353</v>
      </c>
      <c r="AT826" s="195" t="s">
        <v>166</v>
      </c>
      <c r="AU826" s="195" t="s">
        <v>152</v>
      </c>
      <c r="AY826" s="17" t="s">
        <v>144</v>
      </c>
      <c r="BE826" s="196">
        <f t="shared" si="84"/>
        <v>0</v>
      </c>
      <c r="BF826" s="196">
        <f t="shared" si="85"/>
        <v>0</v>
      </c>
      <c r="BG826" s="196">
        <f t="shared" si="86"/>
        <v>0</v>
      </c>
      <c r="BH826" s="196">
        <f t="shared" si="87"/>
        <v>0</v>
      </c>
      <c r="BI826" s="196">
        <f t="shared" si="88"/>
        <v>0</v>
      </c>
      <c r="BJ826" s="17" t="s">
        <v>152</v>
      </c>
      <c r="BK826" s="196">
        <f t="shared" si="89"/>
        <v>0</v>
      </c>
      <c r="BL826" s="17" t="s">
        <v>264</v>
      </c>
      <c r="BM826" s="195" t="s">
        <v>1338</v>
      </c>
    </row>
    <row r="827" spans="1:65" s="2" customFormat="1" ht="24.2" customHeight="1">
      <c r="A827" s="34"/>
      <c r="B827" s="35"/>
      <c r="C827" s="183" t="s">
        <v>1339</v>
      </c>
      <c r="D827" s="183" t="s">
        <v>147</v>
      </c>
      <c r="E827" s="184" t="s">
        <v>1340</v>
      </c>
      <c r="F827" s="185" t="s">
        <v>1341</v>
      </c>
      <c r="G827" s="186" t="s">
        <v>249</v>
      </c>
      <c r="H827" s="187">
        <v>1</v>
      </c>
      <c r="I827" s="188"/>
      <c r="J827" s="189">
        <f t="shared" si="80"/>
        <v>0</v>
      </c>
      <c r="K827" s="190"/>
      <c r="L827" s="39"/>
      <c r="M827" s="191" t="s">
        <v>1</v>
      </c>
      <c r="N827" s="192" t="s">
        <v>39</v>
      </c>
      <c r="O827" s="71"/>
      <c r="P827" s="193">
        <f t="shared" si="81"/>
        <v>0</v>
      </c>
      <c r="Q827" s="193">
        <v>0</v>
      </c>
      <c r="R827" s="193">
        <f t="shared" si="82"/>
        <v>0</v>
      </c>
      <c r="S827" s="193">
        <v>0</v>
      </c>
      <c r="T827" s="194">
        <f t="shared" si="83"/>
        <v>0</v>
      </c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R827" s="195" t="s">
        <v>264</v>
      </c>
      <c r="AT827" s="195" t="s">
        <v>147</v>
      </c>
      <c r="AU827" s="195" t="s">
        <v>152</v>
      </c>
      <c r="AY827" s="17" t="s">
        <v>144</v>
      </c>
      <c r="BE827" s="196">
        <f t="shared" si="84"/>
        <v>0</v>
      </c>
      <c r="BF827" s="196">
        <f t="shared" si="85"/>
        <v>0</v>
      </c>
      <c r="BG827" s="196">
        <f t="shared" si="86"/>
        <v>0</v>
      </c>
      <c r="BH827" s="196">
        <f t="shared" si="87"/>
        <v>0</v>
      </c>
      <c r="BI827" s="196">
        <f t="shared" si="88"/>
        <v>0</v>
      </c>
      <c r="BJ827" s="17" t="s">
        <v>152</v>
      </c>
      <c r="BK827" s="196">
        <f t="shared" si="89"/>
        <v>0</v>
      </c>
      <c r="BL827" s="17" t="s">
        <v>264</v>
      </c>
      <c r="BM827" s="195" t="s">
        <v>1342</v>
      </c>
    </row>
    <row r="828" spans="1:65" s="2" customFormat="1" ht="24.2" customHeight="1">
      <c r="A828" s="34"/>
      <c r="B828" s="35"/>
      <c r="C828" s="183" t="s">
        <v>1343</v>
      </c>
      <c r="D828" s="183" t="s">
        <v>147</v>
      </c>
      <c r="E828" s="184" t="s">
        <v>1344</v>
      </c>
      <c r="F828" s="185" t="s">
        <v>1345</v>
      </c>
      <c r="G828" s="186" t="s">
        <v>162</v>
      </c>
      <c r="H828" s="187">
        <v>3.9E-2</v>
      </c>
      <c r="I828" s="188"/>
      <c r="J828" s="189">
        <f t="shared" si="80"/>
        <v>0</v>
      </c>
      <c r="K828" s="190"/>
      <c r="L828" s="39"/>
      <c r="M828" s="191" t="s">
        <v>1</v>
      </c>
      <c r="N828" s="192" t="s">
        <v>39</v>
      </c>
      <c r="O828" s="71"/>
      <c r="P828" s="193">
        <f t="shared" si="81"/>
        <v>0</v>
      </c>
      <c r="Q828" s="193">
        <v>0</v>
      </c>
      <c r="R828" s="193">
        <f t="shared" si="82"/>
        <v>0</v>
      </c>
      <c r="S828" s="193">
        <v>0</v>
      </c>
      <c r="T828" s="194">
        <f t="shared" si="83"/>
        <v>0</v>
      </c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R828" s="195" t="s">
        <v>264</v>
      </c>
      <c r="AT828" s="195" t="s">
        <v>147</v>
      </c>
      <c r="AU828" s="195" t="s">
        <v>152</v>
      </c>
      <c r="AY828" s="17" t="s">
        <v>144</v>
      </c>
      <c r="BE828" s="196">
        <f t="shared" si="84"/>
        <v>0</v>
      </c>
      <c r="BF828" s="196">
        <f t="shared" si="85"/>
        <v>0</v>
      </c>
      <c r="BG828" s="196">
        <f t="shared" si="86"/>
        <v>0</v>
      </c>
      <c r="BH828" s="196">
        <f t="shared" si="87"/>
        <v>0</v>
      </c>
      <c r="BI828" s="196">
        <f t="shared" si="88"/>
        <v>0</v>
      </c>
      <c r="BJ828" s="17" t="s">
        <v>152</v>
      </c>
      <c r="BK828" s="196">
        <f t="shared" si="89"/>
        <v>0</v>
      </c>
      <c r="BL828" s="17" t="s">
        <v>264</v>
      </c>
      <c r="BM828" s="195" t="s">
        <v>1346</v>
      </c>
    </row>
    <row r="829" spans="1:65" s="2" customFormat="1" ht="24.2" customHeight="1">
      <c r="A829" s="34"/>
      <c r="B829" s="35"/>
      <c r="C829" s="183" t="s">
        <v>1347</v>
      </c>
      <c r="D829" s="183" t="s">
        <v>147</v>
      </c>
      <c r="E829" s="184" t="s">
        <v>1348</v>
      </c>
      <c r="F829" s="185" t="s">
        <v>1349</v>
      </c>
      <c r="G829" s="186" t="s">
        <v>162</v>
      </c>
      <c r="H829" s="187">
        <v>3.9E-2</v>
      </c>
      <c r="I829" s="188"/>
      <c r="J829" s="189">
        <f t="shared" si="80"/>
        <v>0</v>
      </c>
      <c r="K829" s="190"/>
      <c r="L829" s="39"/>
      <c r="M829" s="191" t="s">
        <v>1</v>
      </c>
      <c r="N829" s="192" t="s">
        <v>39</v>
      </c>
      <c r="O829" s="71"/>
      <c r="P829" s="193">
        <f t="shared" si="81"/>
        <v>0</v>
      </c>
      <c r="Q829" s="193">
        <v>0</v>
      </c>
      <c r="R829" s="193">
        <f t="shared" si="82"/>
        <v>0</v>
      </c>
      <c r="S829" s="193">
        <v>0</v>
      </c>
      <c r="T829" s="194">
        <f t="shared" si="83"/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195" t="s">
        <v>264</v>
      </c>
      <c r="AT829" s="195" t="s">
        <v>147</v>
      </c>
      <c r="AU829" s="195" t="s">
        <v>152</v>
      </c>
      <c r="AY829" s="17" t="s">
        <v>144</v>
      </c>
      <c r="BE829" s="196">
        <f t="shared" si="84"/>
        <v>0</v>
      </c>
      <c r="BF829" s="196">
        <f t="shared" si="85"/>
        <v>0</v>
      </c>
      <c r="BG829" s="196">
        <f t="shared" si="86"/>
        <v>0</v>
      </c>
      <c r="BH829" s="196">
        <f t="shared" si="87"/>
        <v>0</v>
      </c>
      <c r="BI829" s="196">
        <f t="shared" si="88"/>
        <v>0</v>
      </c>
      <c r="BJ829" s="17" t="s">
        <v>152</v>
      </c>
      <c r="BK829" s="196">
        <f t="shared" si="89"/>
        <v>0</v>
      </c>
      <c r="BL829" s="17" t="s">
        <v>264</v>
      </c>
      <c r="BM829" s="195" t="s">
        <v>1350</v>
      </c>
    </row>
    <row r="830" spans="1:65" s="12" customFormat="1" ht="22.9" customHeight="1">
      <c r="B830" s="167"/>
      <c r="C830" s="168"/>
      <c r="D830" s="169" t="s">
        <v>72</v>
      </c>
      <c r="E830" s="181" t="s">
        <v>1351</v>
      </c>
      <c r="F830" s="181" t="s">
        <v>1352</v>
      </c>
      <c r="G830" s="168"/>
      <c r="H830" s="168"/>
      <c r="I830" s="171"/>
      <c r="J830" s="182">
        <f>BK830</f>
        <v>0</v>
      </c>
      <c r="K830" s="168"/>
      <c r="L830" s="173"/>
      <c r="M830" s="174"/>
      <c r="N830" s="175"/>
      <c r="O830" s="175"/>
      <c r="P830" s="176">
        <f>SUM(P831:P853)</f>
        <v>0</v>
      </c>
      <c r="Q830" s="175"/>
      <c r="R830" s="176">
        <f>SUM(R831:R853)</f>
        <v>8.2199999999999999E-3</v>
      </c>
      <c r="S830" s="175"/>
      <c r="T830" s="177">
        <f>SUM(T831:T853)</f>
        <v>0</v>
      </c>
      <c r="AR830" s="178" t="s">
        <v>152</v>
      </c>
      <c r="AT830" s="179" t="s">
        <v>72</v>
      </c>
      <c r="AU830" s="179" t="s">
        <v>81</v>
      </c>
      <c r="AY830" s="178" t="s">
        <v>144</v>
      </c>
      <c r="BK830" s="180">
        <f>SUM(BK831:BK853)</f>
        <v>0</v>
      </c>
    </row>
    <row r="831" spans="1:65" s="2" customFormat="1" ht="24.2" customHeight="1">
      <c r="A831" s="34"/>
      <c r="B831" s="35"/>
      <c r="C831" s="183" t="s">
        <v>1353</v>
      </c>
      <c r="D831" s="183" t="s">
        <v>147</v>
      </c>
      <c r="E831" s="184" t="s">
        <v>1354</v>
      </c>
      <c r="F831" s="185" t="s">
        <v>1355</v>
      </c>
      <c r="G831" s="186" t="s">
        <v>249</v>
      </c>
      <c r="H831" s="187">
        <v>10</v>
      </c>
      <c r="I831" s="188"/>
      <c r="J831" s="189">
        <f t="shared" ref="J831:J836" si="90">ROUND(I831*H831,2)</f>
        <v>0</v>
      </c>
      <c r="K831" s="190"/>
      <c r="L831" s="39"/>
      <c r="M831" s="191" t="s">
        <v>1</v>
      </c>
      <c r="N831" s="192" t="s">
        <v>39</v>
      </c>
      <c r="O831" s="71"/>
      <c r="P831" s="193">
        <f t="shared" ref="P831:P836" si="91">O831*H831</f>
        <v>0</v>
      </c>
      <c r="Q831" s="193">
        <v>0</v>
      </c>
      <c r="R831" s="193">
        <f t="shared" ref="R831:R836" si="92">Q831*H831</f>
        <v>0</v>
      </c>
      <c r="S831" s="193">
        <v>0</v>
      </c>
      <c r="T831" s="194">
        <f t="shared" ref="T831:T836" si="93">S831*H831</f>
        <v>0</v>
      </c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R831" s="195" t="s">
        <v>264</v>
      </c>
      <c r="AT831" s="195" t="s">
        <v>147</v>
      </c>
      <c r="AU831" s="195" t="s">
        <v>152</v>
      </c>
      <c r="AY831" s="17" t="s">
        <v>144</v>
      </c>
      <c r="BE831" s="196">
        <f t="shared" ref="BE831:BE836" si="94">IF(N831="základní",J831,0)</f>
        <v>0</v>
      </c>
      <c r="BF831" s="196">
        <f t="shared" ref="BF831:BF836" si="95">IF(N831="snížená",J831,0)</f>
        <v>0</v>
      </c>
      <c r="BG831" s="196">
        <f t="shared" ref="BG831:BG836" si="96">IF(N831="zákl. přenesená",J831,0)</f>
        <v>0</v>
      </c>
      <c r="BH831" s="196">
        <f t="shared" ref="BH831:BH836" si="97">IF(N831="sníž. přenesená",J831,0)</f>
        <v>0</v>
      </c>
      <c r="BI831" s="196">
        <f t="shared" ref="BI831:BI836" si="98">IF(N831="nulová",J831,0)</f>
        <v>0</v>
      </c>
      <c r="BJ831" s="17" t="s">
        <v>152</v>
      </c>
      <c r="BK831" s="196">
        <f t="shared" ref="BK831:BK836" si="99">ROUND(I831*H831,2)</f>
        <v>0</v>
      </c>
      <c r="BL831" s="17" t="s">
        <v>264</v>
      </c>
      <c r="BM831" s="195" t="s">
        <v>1356</v>
      </c>
    </row>
    <row r="832" spans="1:65" s="2" customFormat="1" ht="24.2" customHeight="1">
      <c r="A832" s="34"/>
      <c r="B832" s="35"/>
      <c r="C832" s="230" t="s">
        <v>1357</v>
      </c>
      <c r="D832" s="230" t="s">
        <v>166</v>
      </c>
      <c r="E832" s="231" t="s">
        <v>1358</v>
      </c>
      <c r="F832" s="232" t="s">
        <v>1359</v>
      </c>
      <c r="G832" s="233" t="s">
        <v>249</v>
      </c>
      <c r="H832" s="234">
        <v>10</v>
      </c>
      <c r="I832" s="235"/>
      <c r="J832" s="236">
        <f t="shared" si="90"/>
        <v>0</v>
      </c>
      <c r="K832" s="237"/>
      <c r="L832" s="238"/>
      <c r="M832" s="239" t="s">
        <v>1</v>
      </c>
      <c r="N832" s="240" t="s">
        <v>39</v>
      </c>
      <c r="O832" s="71"/>
      <c r="P832" s="193">
        <f t="shared" si="91"/>
        <v>0</v>
      </c>
      <c r="Q832" s="193">
        <v>4.0000000000000003E-5</v>
      </c>
      <c r="R832" s="193">
        <f t="shared" si="92"/>
        <v>4.0000000000000002E-4</v>
      </c>
      <c r="S832" s="193">
        <v>0</v>
      </c>
      <c r="T832" s="194">
        <f t="shared" si="93"/>
        <v>0</v>
      </c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R832" s="195" t="s">
        <v>353</v>
      </c>
      <c r="AT832" s="195" t="s">
        <v>166</v>
      </c>
      <c r="AU832" s="195" t="s">
        <v>152</v>
      </c>
      <c r="AY832" s="17" t="s">
        <v>144</v>
      </c>
      <c r="BE832" s="196">
        <f t="shared" si="94"/>
        <v>0</v>
      </c>
      <c r="BF832" s="196">
        <f t="shared" si="95"/>
        <v>0</v>
      </c>
      <c r="BG832" s="196">
        <f t="shared" si="96"/>
        <v>0</v>
      </c>
      <c r="BH832" s="196">
        <f t="shared" si="97"/>
        <v>0</v>
      </c>
      <c r="BI832" s="196">
        <f t="shared" si="98"/>
        <v>0</v>
      </c>
      <c r="BJ832" s="17" t="s">
        <v>152</v>
      </c>
      <c r="BK832" s="196">
        <f t="shared" si="99"/>
        <v>0</v>
      </c>
      <c r="BL832" s="17" t="s">
        <v>264</v>
      </c>
      <c r="BM832" s="195" t="s">
        <v>1360</v>
      </c>
    </row>
    <row r="833" spans="1:65" s="2" customFormat="1" ht="24.2" customHeight="1">
      <c r="A833" s="34"/>
      <c r="B833" s="35"/>
      <c r="C833" s="183" t="s">
        <v>1361</v>
      </c>
      <c r="D833" s="183" t="s">
        <v>147</v>
      </c>
      <c r="E833" s="184" t="s">
        <v>1354</v>
      </c>
      <c r="F833" s="185" t="s">
        <v>1355</v>
      </c>
      <c r="G833" s="186" t="s">
        <v>249</v>
      </c>
      <c r="H833" s="187">
        <v>1</v>
      </c>
      <c r="I833" s="188"/>
      <c r="J833" s="189">
        <f t="shared" si="90"/>
        <v>0</v>
      </c>
      <c r="K833" s="190"/>
      <c r="L833" s="39"/>
      <c r="M833" s="191" t="s">
        <v>1</v>
      </c>
      <c r="N833" s="192" t="s">
        <v>39</v>
      </c>
      <c r="O833" s="71"/>
      <c r="P833" s="193">
        <f t="shared" si="91"/>
        <v>0</v>
      </c>
      <c r="Q833" s="193">
        <v>0</v>
      </c>
      <c r="R833" s="193">
        <f t="shared" si="92"/>
        <v>0</v>
      </c>
      <c r="S833" s="193">
        <v>0</v>
      </c>
      <c r="T833" s="194">
        <f t="shared" si="93"/>
        <v>0</v>
      </c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R833" s="195" t="s">
        <v>264</v>
      </c>
      <c r="AT833" s="195" t="s">
        <v>147</v>
      </c>
      <c r="AU833" s="195" t="s">
        <v>152</v>
      </c>
      <c r="AY833" s="17" t="s">
        <v>144</v>
      </c>
      <c r="BE833" s="196">
        <f t="shared" si="94"/>
        <v>0</v>
      </c>
      <c r="BF833" s="196">
        <f t="shared" si="95"/>
        <v>0</v>
      </c>
      <c r="BG833" s="196">
        <f t="shared" si="96"/>
        <v>0</v>
      </c>
      <c r="BH833" s="196">
        <f t="shared" si="97"/>
        <v>0</v>
      </c>
      <c r="BI833" s="196">
        <f t="shared" si="98"/>
        <v>0</v>
      </c>
      <c r="BJ833" s="17" t="s">
        <v>152</v>
      </c>
      <c r="BK833" s="196">
        <f t="shared" si="99"/>
        <v>0</v>
      </c>
      <c r="BL833" s="17" t="s">
        <v>264</v>
      </c>
      <c r="BM833" s="195" t="s">
        <v>1362</v>
      </c>
    </row>
    <row r="834" spans="1:65" s="2" customFormat="1" ht="24.2" customHeight="1">
      <c r="A834" s="34"/>
      <c r="B834" s="35"/>
      <c r="C834" s="230" t="s">
        <v>1363</v>
      </c>
      <c r="D834" s="230" t="s">
        <v>166</v>
      </c>
      <c r="E834" s="231" t="s">
        <v>1364</v>
      </c>
      <c r="F834" s="232" t="s">
        <v>1365</v>
      </c>
      <c r="G834" s="233" t="s">
        <v>249</v>
      </c>
      <c r="H834" s="234">
        <v>1</v>
      </c>
      <c r="I834" s="235"/>
      <c r="J834" s="236">
        <f t="shared" si="90"/>
        <v>0</v>
      </c>
      <c r="K834" s="237"/>
      <c r="L834" s="238"/>
      <c r="M834" s="239" t="s">
        <v>1</v>
      </c>
      <c r="N834" s="240" t="s">
        <v>39</v>
      </c>
      <c r="O834" s="71"/>
      <c r="P834" s="193">
        <f t="shared" si="91"/>
        <v>0</v>
      </c>
      <c r="Q834" s="193">
        <v>1.01E-3</v>
      </c>
      <c r="R834" s="193">
        <f t="shared" si="92"/>
        <v>1.01E-3</v>
      </c>
      <c r="S834" s="193">
        <v>0</v>
      </c>
      <c r="T834" s="194">
        <f t="shared" si="93"/>
        <v>0</v>
      </c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R834" s="195" t="s">
        <v>353</v>
      </c>
      <c r="AT834" s="195" t="s">
        <v>166</v>
      </c>
      <c r="AU834" s="195" t="s">
        <v>152</v>
      </c>
      <c r="AY834" s="17" t="s">
        <v>144</v>
      </c>
      <c r="BE834" s="196">
        <f t="shared" si="94"/>
        <v>0</v>
      </c>
      <c r="BF834" s="196">
        <f t="shared" si="95"/>
        <v>0</v>
      </c>
      <c r="BG834" s="196">
        <f t="shared" si="96"/>
        <v>0</v>
      </c>
      <c r="BH834" s="196">
        <f t="shared" si="97"/>
        <v>0</v>
      </c>
      <c r="BI834" s="196">
        <f t="shared" si="98"/>
        <v>0</v>
      </c>
      <c r="BJ834" s="17" t="s">
        <v>152</v>
      </c>
      <c r="BK834" s="196">
        <f t="shared" si="99"/>
        <v>0</v>
      </c>
      <c r="BL834" s="17" t="s">
        <v>264</v>
      </c>
      <c r="BM834" s="195" t="s">
        <v>1366</v>
      </c>
    </row>
    <row r="835" spans="1:65" s="2" customFormat="1" ht="21.75" customHeight="1">
      <c r="A835" s="34"/>
      <c r="B835" s="35"/>
      <c r="C835" s="183" t="s">
        <v>1367</v>
      </c>
      <c r="D835" s="183" t="s">
        <v>147</v>
      </c>
      <c r="E835" s="184" t="s">
        <v>1368</v>
      </c>
      <c r="F835" s="185" t="s">
        <v>1369</v>
      </c>
      <c r="G835" s="186" t="s">
        <v>366</v>
      </c>
      <c r="H835" s="187">
        <v>40</v>
      </c>
      <c r="I835" s="188"/>
      <c r="J835" s="189">
        <f t="shared" si="90"/>
        <v>0</v>
      </c>
      <c r="K835" s="190"/>
      <c r="L835" s="39"/>
      <c r="M835" s="191" t="s">
        <v>1</v>
      </c>
      <c r="N835" s="192" t="s">
        <v>39</v>
      </c>
      <c r="O835" s="71"/>
      <c r="P835" s="193">
        <f t="shared" si="91"/>
        <v>0</v>
      </c>
      <c r="Q835" s="193">
        <v>0</v>
      </c>
      <c r="R835" s="193">
        <f t="shared" si="92"/>
        <v>0</v>
      </c>
      <c r="S835" s="193">
        <v>0</v>
      </c>
      <c r="T835" s="194">
        <f t="shared" si="93"/>
        <v>0</v>
      </c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R835" s="195" t="s">
        <v>264</v>
      </c>
      <c r="AT835" s="195" t="s">
        <v>147</v>
      </c>
      <c r="AU835" s="195" t="s">
        <v>152</v>
      </c>
      <c r="AY835" s="17" t="s">
        <v>144</v>
      </c>
      <c r="BE835" s="196">
        <f t="shared" si="94"/>
        <v>0</v>
      </c>
      <c r="BF835" s="196">
        <f t="shared" si="95"/>
        <v>0</v>
      </c>
      <c r="BG835" s="196">
        <f t="shared" si="96"/>
        <v>0</v>
      </c>
      <c r="BH835" s="196">
        <f t="shared" si="97"/>
        <v>0</v>
      </c>
      <c r="BI835" s="196">
        <f t="shared" si="98"/>
        <v>0</v>
      </c>
      <c r="BJ835" s="17" t="s">
        <v>152</v>
      </c>
      <c r="BK835" s="196">
        <f t="shared" si="99"/>
        <v>0</v>
      </c>
      <c r="BL835" s="17" t="s">
        <v>264</v>
      </c>
      <c r="BM835" s="195" t="s">
        <v>1370</v>
      </c>
    </row>
    <row r="836" spans="1:65" s="2" customFormat="1" ht="37.9" customHeight="1">
      <c r="A836" s="34"/>
      <c r="B836" s="35"/>
      <c r="C836" s="230" t="s">
        <v>1371</v>
      </c>
      <c r="D836" s="230" t="s">
        <v>166</v>
      </c>
      <c r="E836" s="231" t="s">
        <v>1372</v>
      </c>
      <c r="F836" s="232" t="s">
        <v>1373</v>
      </c>
      <c r="G836" s="233" t="s">
        <v>366</v>
      </c>
      <c r="H836" s="234">
        <v>48</v>
      </c>
      <c r="I836" s="235"/>
      <c r="J836" s="236">
        <f t="shared" si="90"/>
        <v>0</v>
      </c>
      <c r="K836" s="237"/>
      <c r="L836" s="238"/>
      <c r="M836" s="239" t="s">
        <v>1</v>
      </c>
      <c r="N836" s="240" t="s">
        <v>39</v>
      </c>
      <c r="O836" s="71"/>
      <c r="P836" s="193">
        <f t="shared" si="91"/>
        <v>0</v>
      </c>
      <c r="Q836" s="193">
        <v>4.0000000000000003E-5</v>
      </c>
      <c r="R836" s="193">
        <f t="shared" si="92"/>
        <v>1.9200000000000003E-3</v>
      </c>
      <c r="S836" s="193">
        <v>0</v>
      </c>
      <c r="T836" s="194">
        <f t="shared" si="93"/>
        <v>0</v>
      </c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R836" s="195" t="s">
        <v>353</v>
      </c>
      <c r="AT836" s="195" t="s">
        <v>166</v>
      </c>
      <c r="AU836" s="195" t="s">
        <v>152</v>
      </c>
      <c r="AY836" s="17" t="s">
        <v>144</v>
      </c>
      <c r="BE836" s="196">
        <f t="shared" si="94"/>
        <v>0</v>
      </c>
      <c r="BF836" s="196">
        <f t="shared" si="95"/>
        <v>0</v>
      </c>
      <c r="BG836" s="196">
        <f t="shared" si="96"/>
        <v>0</v>
      </c>
      <c r="BH836" s="196">
        <f t="shared" si="97"/>
        <v>0</v>
      </c>
      <c r="BI836" s="196">
        <f t="shared" si="98"/>
        <v>0</v>
      </c>
      <c r="BJ836" s="17" t="s">
        <v>152</v>
      </c>
      <c r="BK836" s="196">
        <f t="shared" si="99"/>
        <v>0</v>
      </c>
      <c r="BL836" s="17" t="s">
        <v>264</v>
      </c>
      <c r="BM836" s="195" t="s">
        <v>1374</v>
      </c>
    </row>
    <row r="837" spans="1:65" s="14" customFormat="1" ht="11.25">
      <c r="B837" s="208"/>
      <c r="C837" s="209"/>
      <c r="D837" s="199" t="s">
        <v>154</v>
      </c>
      <c r="E837" s="209"/>
      <c r="F837" s="211" t="s">
        <v>1375</v>
      </c>
      <c r="G837" s="209"/>
      <c r="H837" s="212">
        <v>48</v>
      </c>
      <c r="I837" s="213"/>
      <c r="J837" s="209"/>
      <c r="K837" s="209"/>
      <c r="L837" s="214"/>
      <c r="M837" s="215"/>
      <c r="N837" s="216"/>
      <c r="O837" s="216"/>
      <c r="P837" s="216"/>
      <c r="Q837" s="216"/>
      <c r="R837" s="216"/>
      <c r="S837" s="216"/>
      <c r="T837" s="217"/>
      <c r="AT837" s="218" t="s">
        <v>154</v>
      </c>
      <c r="AU837" s="218" t="s">
        <v>152</v>
      </c>
      <c r="AV837" s="14" t="s">
        <v>152</v>
      </c>
      <c r="AW837" s="14" t="s">
        <v>4</v>
      </c>
      <c r="AX837" s="14" t="s">
        <v>81</v>
      </c>
      <c r="AY837" s="218" t="s">
        <v>144</v>
      </c>
    </row>
    <row r="838" spans="1:65" s="2" customFormat="1" ht="24.2" customHeight="1">
      <c r="A838" s="34"/>
      <c r="B838" s="35"/>
      <c r="C838" s="183" t="s">
        <v>1376</v>
      </c>
      <c r="D838" s="183" t="s">
        <v>147</v>
      </c>
      <c r="E838" s="184" t="s">
        <v>1377</v>
      </c>
      <c r="F838" s="185" t="s">
        <v>1378</v>
      </c>
      <c r="G838" s="186" t="s">
        <v>366</v>
      </c>
      <c r="H838" s="187">
        <v>40</v>
      </c>
      <c r="I838" s="188"/>
      <c r="J838" s="189">
        <f>ROUND(I838*H838,2)</f>
        <v>0</v>
      </c>
      <c r="K838" s="190"/>
      <c r="L838" s="39"/>
      <c r="M838" s="191" t="s">
        <v>1</v>
      </c>
      <c r="N838" s="192" t="s">
        <v>39</v>
      </c>
      <c r="O838" s="71"/>
      <c r="P838" s="193">
        <f>O838*H838</f>
        <v>0</v>
      </c>
      <c r="Q838" s="193">
        <v>0</v>
      </c>
      <c r="R838" s="193">
        <f>Q838*H838</f>
        <v>0</v>
      </c>
      <c r="S838" s="193">
        <v>0</v>
      </c>
      <c r="T838" s="194">
        <f>S838*H838</f>
        <v>0</v>
      </c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R838" s="195" t="s">
        <v>264</v>
      </c>
      <c r="AT838" s="195" t="s">
        <v>147</v>
      </c>
      <c r="AU838" s="195" t="s">
        <v>152</v>
      </c>
      <c r="AY838" s="17" t="s">
        <v>144</v>
      </c>
      <c r="BE838" s="196">
        <f>IF(N838="základní",J838,0)</f>
        <v>0</v>
      </c>
      <c r="BF838" s="196">
        <f>IF(N838="snížená",J838,0)</f>
        <v>0</v>
      </c>
      <c r="BG838" s="196">
        <f>IF(N838="zákl. přenesená",J838,0)</f>
        <v>0</v>
      </c>
      <c r="BH838" s="196">
        <f>IF(N838="sníž. přenesená",J838,0)</f>
        <v>0</v>
      </c>
      <c r="BI838" s="196">
        <f>IF(N838="nulová",J838,0)</f>
        <v>0</v>
      </c>
      <c r="BJ838" s="17" t="s">
        <v>152</v>
      </c>
      <c r="BK838" s="196">
        <f>ROUND(I838*H838,2)</f>
        <v>0</v>
      </c>
      <c r="BL838" s="17" t="s">
        <v>264</v>
      </c>
      <c r="BM838" s="195" t="s">
        <v>1379</v>
      </c>
    </row>
    <row r="839" spans="1:65" s="2" customFormat="1" ht="24.2" customHeight="1">
      <c r="A839" s="34"/>
      <c r="B839" s="35"/>
      <c r="C839" s="230" t="s">
        <v>1380</v>
      </c>
      <c r="D839" s="230" t="s">
        <v>166</v>
      </c>
      <c r="E839" s="231" t="s">
        <v>1381</v>
      </c>
      <c r="F839" s="232" t="s">
        <v>1382</v>
      </c>
      <c r="G839" s="233" t="s">
        <v>366</v>
      </c>
      <c r="H839" s="234">
        <v>44</v>
      </c>
      <c r="I839" s="235"/>
      <c r="J839" s="236">
        <f>ROUND(I839*H839,2)</f>
        <v>0</v>
      </c>
      <c r="K839" s="237"/>
      <c r="L839" s="238"/>
      <c r="M839" s="239" t="s">
        <v>1</v>
      </c>
      <c r="N839" s="240" t="s">
        <v>39</v>
      </c>
      <c r="O839" s="71"/>
      <c r="P839" s="193">
        <f>O839*H839</f>
        <v>0</v>
      </c>
      <c r="Q839" s="193">
        <v>6.0000000000000002E-5</v>
      </c>
      <c r="R839" s="193">
        <f>Q839*H839</f>
        <v>2.64E-3</v>
      </c>
      <c r="S839" s="193">
        <v>0</v>
      </c>
      <c r="T839" s="194">
        <f>S839*H839</f>
        <v>0</v>
      </c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R839" s="195" t="s">
        <v>353</v>
      </c>
      <c r="AT839" s="195" t="s">
        <v>166</v>
      </c>
      <c r="AU839" s="195" t="s">
        <v>152</v>
      </c>
      <c r="AY839" s="17" t="s">
        <v>144</v>
      </c>
      <c r="BE839" s="196">
        <f>IF(N839="základní",J839,0)</f>
        <v>0</v>
      </c>
      <c r="BF839" s="196">
        <f>IF(N839="snížená",J839,0)</f>
        <v>0</v>
      </c>
      <c r="BG839" s="196">
        <f>IF(N839="zákl. přenesená",J839,0)</f>
        <v>0</v>
      </c>
      <c r="BH839" s="196">
        <f>IF(N839="sníž. přenesená",J839,0)</f>
        <v>0</v>
      </c>
      <c r="BI839" s="196">
        <f>IF(N839="nulová",J839,0)</f>
        <v>0</v>
      </c>
      <c r="BJ839" s="17" t="s">
        <v>152</v>
      </c>
      <c r="BK839" s="196">
        <f>ROUND(I839*H839,2)</f>
        <v>0</v>
      </c>
      <c r="BL839" s="17" t="s">
        <v>264</v>
      </c>
      <c r="BM839" s="195" t="s">
        <v>1383</v>
      </c>
    </row>
    <row r="840" spans="1:65" s="14" customFormat="1" ht="11.25">
      <c r="B840" s="208"/>
      <c r="C840" s="209"/>
      <c r="D840" s="199" t="s">
        <v>154</v>
      </c>
      <c r="E840" s="209"/>
      <c r="F840" s="211" t="s">
        <v>1384</v>
      </c>
      <c r="G840" s="209"/>
      <c r="H840" s="212">
        <v>44</v>
      </c>
      <c r="I840" s="213"/>
      <c r="J840" s="209"/>
      <c r="K840" s="209"/>
      <c r="L840" s="214"/>
      <c r="M840" s="215"/>
      <c r="N840" s="216"/>
      <c r="O840" s="216"/>
      <c r="P840" s="216"/>
      <c r="Q840" s="216"/>
      <c r="R840" s="216"/>
      <c r="S840" s="216"/>
      <c r="T840" s="217"/>
      <c r="AT840" s="218" t="s">
        <v>154</v>
      </c>
      <c r="AU840" s="218" t="s">
        <v>152</v>
      </c>
      <c r="AV840" s="14" t="s">
        <v>152</v>
      </c>
      <c r="AW840" s="14" t="s">
        <v>4</v>
      </c>
      <c r="AX840" s="14" t="s">
        <v>81</v>
      </c>
      <c r="AY840" s="218" t="s">
        <v>144</v>
      </c>
    </row>
    <row r="841" spans="1:65" s="2" customFormat="1" ht="16.5" customHeight="1">
      <c r="A841" s="34"/>
      <c r="B841" s="35"/>
      <c r="C841" s="183" t="s">
        <v>1385</v>
      </c>
      <c r="D841" s="183" t="s">
        <v>147</v>
      </c>
      <c r="E841" s="184" t="s">
        <v>1386</v>
      </c>
      <c r="F841" s="185" t="s">
        <v>1387</v>
      </c>
      <c r="G841" s="186" t="s">
        <v>249</v>
      </c>
      <c r="H841" s="187">
        <v>5</v>
      </c>
      <c r="I841" s="188"/>
      <c r="J841" s="189">
        <f>ROUND(I841*H841,2)</f>
        <v>0</v>
      </c>
      <c r="K841" s="190"/>
      <c r="L841" s="39"/>
      <c r="M841" s="191" t="s">
        <v>1</v>
      </c>
      <c r="N841" s="192" t="s">
        <v>39</v>
      </c>
      <c r="O841" s="71"/>
      <c r="P841" s="193">
        <f>O841*H841</f>
        <v>0</v>
      </c>
      <c r="Q841" s="193">
        <v>0</v>
      </c>
      <c r="R841" s="193">
        <f>Q841*H841</f>
        <v>0</v>
      </c>
      <c r="S841" s="193">
        <v>0</v>
      </c>
      <c r="T841" s="194">
        <f>S841*H841</f>
        <v>0</v>
      </c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R841" s="195" t="s">
        <v>264</v>
      </c>
      <c r="AT841" s="195" t="s">
        <v>147</v>
      </c>
      <c r="AU841" s="195" t="s">
        <v>152</v>
      </c>
      <c r="AY841" s="17" t="s">
        <v>144</v>
      </c>
      <c r="BE841" s="196">
        <f>IF(N841="základní",J841,0)</f>
        <v>0</v>
      </c>
      <c r="BF841" s="196">
        <f>IF(N841="snížená",J841,0)</f>
        <v>0</v>
      </c>
      <c r="BG841" s="196">
        <f>IF(N841="zákl. přenesená",J841,0)</f>
        <v>0</v>
      </c>
      <c r="BH841" s="196">
        <f>IF(N841="sníž. přenesená",J841,0)</f>
        <v>0</v>
      </c>
      <c r="BI841" s="196">
        <f>IF(N841="nulová",J841,0)</f>
        <v>0</v>
      </c>
      <c r="BJ841" s="17" t="s">
        <v>152</v>
      </c>
      <c r="BK841" s="196">
        <f>ROUND(I841*H841,2)</f>
        <v>0</v>
      </c>
      <c r="BL841" s="17" t="s">
        <v>264</v>
      </c>
      <c r="BM841" s="195" t="s">
        <v>1388</v>
      </c>
    </row>
    <row r="842" spans="1:65" s="2" customFormat="1" ht="24.2" customHeight="1">
      <c r="A842" s="34"/>
      <c r="B842" s="35"/>
      <c r="C842" s="230" t="s">
        <v>1389</v>
      </c>
      <c r="D842" s="230" t="s">
        <v>166</v>
      </c>
      <c r="E842" s="231" t="s">
        <v>1390</v>
      </c>
      <c r="F842" s="232" t="s">
        <v>1391</v>
      </c>
      <c r="G842" s="233" t="s">
        <v>249</v>
      </c>
      <c r="H842" s="234">
        <v>5</v>
      </c>
      <c r="I842" s="235"/>
      <c r="J842" s="236">
        <f>ROUND(I842*H842,2)</f>
        <v>0</v>
      </c>
      <c r="K842" s="237"/>
      <c r="L842" s="238"/>
      <c r="M842" s="239" t="s">
        <v>1</v>
      </c>
      <c r="N842" s="240" t="s">
        <v>39</v>
      </c>
      <c r="O842" s="71"/>
      <c r="P842" s="193">
        <f>O842*H842</f>
        <v>0</v>
      </c>
      <c r="Q842" s="193">
        <v>1E-4</v>
      </c>
      <c r="R842" s="193">
        <f>Q842*H842</f>
        <v>5.0000000000000001E-4</v>
      </c>
      <c r="S842" s="193">
        <v>0</v>
      </c>
      <c r="T842" s="194">
        <f>S842*H842</f>
        <v>0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195" t="s">
        <v>353</v>
      </c>
      <c r="AT842" s="195" t="s">
        <v>166</v>
      </c>
      <c r="AU842" s="195" t="s">
        <v>152</v>
      </c>
      <c r="AY842" s="17" t="s">
        <v>144</v>
      </c>
      <c r="BE842" s="196">
        <f>IF(N842="základní",J842,0)</f>
        <v>0</v>
      </c>
      <c r="BF842" s="196">
        <f>IF(N842="snížená",J842,0)</f>
        <v>0</v>
      </c>
      <c r="BG842" s="196">
        <f>IF(N842="zákl. přenesená",J842,0)</f>
        <v>0</v>
      </c>
      <c r="BH842" s="196">
        <f>IF(N842="sníž. přenesená",J842,0)</f>
        <v>0</v>
      </c>
      <c r="BI842" s="196">
        <f>IF(N842="nulová",J842,0)</f>
        <v>0</v>
      </c>
      <c r="BJ842" s="17" t="s">
        <v>152</v>
      </c>
      <c r="BK842" s="196">
        <f>ROUND(I842*H842,2)</f>
        <v>0</v>
      </c>
      <c r="BL842" s="17" t="s">
        <v>264</v>
      </c>
      <c r="BM842" s="195" t="s">
        <v>1392</v>
      </c>
    </row>
    <row r="843" spans="1:65" s="2" customFormat="1" ht="21.75" customHeight="1">
      <c r="A843" s="34"/>
      <c r="B843" s="35"/>
      <c r="C843" s="230" t="s">
        <v>1393</v>
      </c>
      <c r="D843" s="230" t="s">
        <v>166</v>
      </c>
      <c r="E843" s="231" t="s">
        <v>1394</v>
      </c>
      <c r="F843" s="232" t="s">
        <v>1395</v>
      </c>
      <c r="G843" s="233" t="s">
        <v>249</v>
      </c>
      <c r="H843" s="234">
        <v>5</v>
      </c>
      <c r="I843" s="235"/>
      <c r="J843" s="236">
        <f>ROUND(I843*H843,2)</f>
        <v>0</v>
      </c>
      <c r="K843" s="237"/>
      <c r="L843" s="238"/>
      <c r="M843" s="239" t="s">
        <v>1</v>
      </c>
      <c r="N843" s="240" t="s">
        <v>39</v>
      </c>
      <c r="O843" s="71"/>
      <c r="P843" s="193">
        <f>O843*H843</f>
        <v>0</v>
      </c>
      <c r="Q843" s="193">
        <v>1E-4</v>
      </c>
      <c r="R843" s="193">
        <f>Q843*H843</f>
        <v>5.0000000000000001E-4</v>
      </c>
      <c r="S843" s="193">
        <v>0</v>
      </c>
      <c r="T843" s="194">
        <f>S843*H843</f>
        <v>0</v>
      </c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R843" s="195" t="s">
        <v>353</v>
      </c>
      <c r="AT843" s="195" t="s">
        <v>166</v>
      </c>
      <c r="AU843" s="195" t="s">
        <v>152</v>
      </c>
      <c r="AY843" s="17" t="s">
        <v>144</v>
      </c>
      <c r="BE843" s="196">
        <f>IF(N843="základní",J843,0)</f>
        <v>0</v>
      </c>
      <c r="BF843" s="196">
        <f>IF(N843="snížená",J843,0)</f>
        <v>0</v>
      </c>
      <c r="BG843" s="196">
        <f>IF(N843="zákl. přenesená",J843,0)</f>
        <v>0</v>
      </c>
      <c r="BH843" s="196">
        <f>IF(N843="sníž. přenesená",J843,0)</f>
        <v>0</v>
      </c>
      <c r="BI843" s="196">
        <f>IF(N843="nulová",J843,0)</f>
        <v>0</v>
      </c>
      <c r="BJ843" s="17" t="s">
        <v>152</v>
      </c>
      <c r="BK843" s="196">
        <f>ROUND(I843*H843,2)</f>
        <v>0</v>
      </c>
      <c r="BL843" s="17" t="s">
        <v>264</v>
      </c>
      <c r="BM843" s="195" t="s">
        <v>1396</v>
      </c>
    </row>
    <row r="844" spans="1:65" s="2" customFormat="1" ht="16.5" customHeight="1">
      <c r="A844" s="34"/>
      <c r="B844" s="35"/>
      <c r="C844" s="183" t="s">
        <v>1397</v>
      </c>
      <c r="D844" s="183" t="s">
        <v>147</v>
      </c>
      <c r="E844" s="184" t="s">
        <v>1398</v>
      </c>
      <c r="F844" s="185" t="s">
        <v>1399</v>
      </c>
      <c r="G844" s="186" t="s">
        <v>249</v>
      </c>
      <c r="H844" s="187">
        <v>5</v>
      </c>
      <c r="I844" s="188"/>
      <c r="J844" s="189">
        <f>ROUND(I844*H844,2)</f>
        <v>0</v>
      </c>
      <c r="K844" s="190"/>
      <c r="L844" s="39"/>
      <c r="M844" s="191" t="s">
        <v>1</v>
      </c>
      <c r="N844" s="192" t="s">
        <v>39</v>
      </c>
      <c r="O844" s="71"/>
      <c r="P844" s="193">
        <f>O844*H844</f>
        <v>0</v>
      </c>
      <c r="Q844" s="193">
        <v>0</v>
      </c>
      <c r="R844" s="193">
        <f>Q844*H844</f>
        <v>0</v>
      </c>
      <c r="S844" s="193">
        <v>0</v>
      </c>
      <c r="T844" s="194">
        <f>S844*H844</f>
        <v>0</v>
      </c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R844" s="195" t="s">
        <v>264</v>
      </c>
      <c r="AT844" s="195" t="s">
        <v>147</v>
      </c>
      <c r="AU844" s="195" t="s">
        <v>152</v>
      </c>
      <c r="AY844" s="17" t="s">
        <v>144</v>
      </c>
      <c r="BE844" s="196">
        <f>IF(N844="základní",J844,0)</f>
        <v>0</v>
      </c>
      <c r="BF844" s="196">
        <f>IF(N844="snížená",J844,0)</f>
        <v>0</v>
      </c>
      <c r="BG844" s="196">
        <f>IF(N844="zákl. přenesená",J844,0)</f>
        <v>0</v>
      </c>
      <c r="BH844" s="196">
        <f>IF(N844="sníž. přenesená",J844,0)</f>
        <v>0</v>
      </c>
      <c r="BI844" s="196">
        <f>IF(N844="nulová",J844,0)</f>
        <v>0</v>
      </c>
      <c r="BJ844" s="17" t="s">
        <v>152</v>
      </c>
      <c r="BK844" s="196">
        <f>ROUND(I844*H844,2)</f>
        <v>0</v>
      </c>
      <c r="BL844" s="17" t="s">
        <v>264</v>
      </c>
      <c r="BM844" s="195" t="s">
        <v>1400</v>
      </c>
    </row>
    <row r="845" spans="1:65" s="13" customFormat="1" ht="11.25">
      <c r="B845" s="197"/>
      <c r="C845" s="198"/>
      <c r="D845" s="199" t="s">
        <v>154</v>
      </c>
      <c r="E845" s="200" t="s">
        <v>1</v>
      </c>
      <c r="F845" s="201" t="s">
        <v>1401</v>
      </c>
      <c r="G845" s="198"/>
      <c r="H845" s="200" t="s">
        <v>1</v>
      </c>
      <c r="I845" s="202"/>
      <c r="J845" s="198"/>
      <c r="K845" s="198"/>
      <c r="L845" s="203"/>
      <c r="M845" s="204"/>
      <c r="N845" s="205"/>
      <c r="O845" s="205"/>
      <c r="P845" s="205"/>
      <c r="Q845" s="205"/>
      <c r="R845" s="205"/>
      <c r="S845" s="205"/>
      <c r="T845" s="206"/>
      <c r="AT845" s="207" t="s">
        <v>154</v>
      </c>
      <c r="AU845" s="207" t="s">
        <v>152</v>
      </c>
      <c r="AV845" s="13" t="s">
        <v>81</v>
      </c>
      <c r="AW845" s="13" t="s">
        <v>31</v>
      </c>
      <c r="AX845" s="13" t="s">
        <v>73</v>
      </c>
      <c r="AY845" s="207" t="s">
        <v>144</v>
      </c>
    </row>
    <row r="846" spans="1:65" s="14" customFormat="1" ht="11.25">
      <c r="B846" s="208"/>
      <c r="C846" s="209"/>
      <c r="D846" s="199" t="s">
        <v>154</v>
      </c>
      <c r="E846" s="210" t="s">
        <v>1</v>
      </c>
      <c r="F846" s="211" t="s">
        <v>1228</v>
      </c>
      <c r="G846" s="209"/>
      <c r="H846" s="212">
        <v>4</v>
      </c>
      <c r="I846" s="213"/>
      <c r="J846" s="209"/>
      <c r="K846" s="209"/>
      <c r="L846" s="214"/>
      <c r="M846" s="215"/>
      <c r="N846" s="216"/>
      <c r="O846" s="216"/>
      <c r="P846" s="216"/>
      <c r="Q846" s="216"/>
      <c r="R846" s="216"/>
      <c r="S846" s="216"/>
      <c r="T846" s="217"/>
      <c r="AT846" s="218" t="s">
        <v>154</v>
      </c>
      <c r="AU846" s="218" t="s">
        <v>152</v>
      </c>
      <c r="AV846" s="14" t="s">
        <v>152</v>
      </c>
      <c r="AW846" s="14" t="s">
        <v>31</v>
      </c>
      <c r="AX846" s="14" t="s">
        <v>73</v>
      </c>
      <c r="AY846" s="218" t="s">
        <v>144</v>
      </c>
    </row>
    <row r="847" spans="1:65" s="13" customFormat="1" ht="11.25">
      <c r="B847" s="197"/>
      <c r="C847" s="198"/>
      <c r="D847" s="199" t="s">
        <v>154</v>
      </c>
      <c r="E847" s="200" t="s">
        <v>1</v>
      </c>
      <c r="F847" s="201" t="s">
        <v>183</v>
      </c>
      <c r="G847" s="198"/>
      <c r="H847" s="200" t="s">
        <v>1</v>
      </c>
      <c r="I847" s="202"/>
      <c r="J847" s="198"/>
      <c r="K847" s="198"/>
      <c r="L847" s="203"/>
      <c r="M847" s="204"/>
      <c r="N847" s="205"/>
      <c r="O847" s="205"/>
      <c r="P847" s="205"/>
      <c r="Q847" s="205"/>
      <c r="R847" s="205"/>
      <c r="S847" s="205"/>
      <c r="T847" s="206"/>
      <c r="AT847" s="207" t="s">
        <v>154</v>
      </c>
      <c r="AU847" s="207" t="s">
        <v>152</v>
      </c>
      <c r="AV847" s="13" t="s">
        <v>81</v>
      </c>
      <c r="AW847" s="13" t="s">
        <v>31</v>
      </c>
      <c r="AX847" s="13" t="s">
        <v>73</v>
      </c>
      <c r="AY847" s="207" t="s">
        <v>144</v>
      </c>
    </row>
    <row r="848" spans="1:65" s="14" customFormat="1" ht="11.25">
      <c r="B848" s="208"/>
      <c r="C848" s="209"/>
      <c r="D848" s="199" t="s">
        <v>154</v>
      </c>
      <c r="E848" s="210" t="s">
        <v>1</v>
      </c>
      <c r="F848" s="211" t="s">
        <v>81</v>
      </c>
      <c r="G848" s="209"/>
      <c r="H848" s="212">
        <v>1</v>
      </c>
      <c r="I848" s="213"/>
      <c r="J848" s="209"/>
      <c r="K848" s="209"/>
      <c r="L848" s="214"/>
      <c r="M848" s="215"/>
      <c r="N848" s="216"/>
      <c r="O848" s="216"/>
      <c r="P848" s="216"/>
      <c r="Q848" s="216"/>
      <c r="R848" s="216"/>
      <c r="S848" s="216"/>
      <c r="T848" s="217"/>
      <c r="AT848" s="218" t="s">
        <v>154</v>
      </c>
      <c r="AU848" s="218" t="s">
        <v>152</v>
      </c>
      <c r="AV848" s="14" t="s">
        <v>152</v>
      </c>
      <c r="AW848" s="14" t="s">
        <v>31</v>
      </c>
      <c r="AX848" s="14" t="s">
        <v>73</v>
      </c>
      <c r="AY848" s="218" t="s">
        <v>144</v>
      </c>
    </row>
    <row r="849" spans="1:65" s="15" customFormat="1" ht="11.25">
      <c r="B849" s="219"/>
      <c r="C849" s="220"/>
      <c r="D849" s="199" t="s">
        <v>154</v>
      </c>
      <c r="E849" s="221" t="s">
        <v>1</v>
      </c>
      <c r="F849" s="222" t="s">
        <v>159</v>
      </c>
      <c r="G849" s="220"/>
      <c r="H849" s="223">
        <v>5</v>
      </c>
      <c r="I849" s="224"/>
      <c r="J849" s="220"/>
      <c r="K849" s="220"/>
      <c r="L849" s="225"/>
      <c r="M849" s="226"/>
      <c r="N849" s="227"/>
      <c r="O849" s="227"/>
      <c r="P849" s="227"/>
      <c r="Q849" s="227"/>
      <c r="R849" s="227"/>
      <c r="S849" s="227"/>
      <c r="T849" s="228"/>
      <c r="AT849" s="229" t="s">
        <v>154</v>
      </c>
      <c r="AU849" s="229" t="s">
        <v>152</v>
      </c>
      <c r="AV849" s="15" t="s">
        <v>151</v>
      </c>
      <c r="AW849" s="15" t="s">
        <v>31</v>
      </c>
      <c r="AX849" s="15" t="s">
        <v>81</v>
      </c>
      <c r="AY849" s="229" t="s">
        <v>144</v>
      </c>
    </row>
    <row r="850" spans="1:65" s="2" customFormat="1" ht="16.5" customHeight="1">
      <c r="A850" s="34"/>
      <c r="B850" s="35"/>
      <c r="C850" s="230" t="s">
        <v>1402</v>
      </c>
      <c r="D850" s="230" t="s">
        <v>166</v>
      </c>
      <c r="E850" s="231" t="s">
        <v>1403</v>
      </c>
      <c r="F850" s="232" t="s">
        <v>1404</v>
      </c>
      <c r="G850" s="233" t="s">
        <v>249</v>
      </c>
      <c r="H850" s="234">
        <v>5</v>
      </c>
      <c r="I850" s="235"/>
      <c r="J850" s="236">
        <f>ROUND(I850*H850,2)</f>
        <v>0</v>
      </c>
      <c r="K850" s="237"/>
      <c r="L850" s="238"/>
      <c r="M850" s="239" t="s">
        <v>1</v>
      </c>
      <c r="N850" s="240" t="s">
        <v>39</v>
      </c>
      <c r="O850" s="71"/>
      <c r="P850" s="193">
        <f>O850*H850</f>
        <v>0</v>
      </c>
      <c r="Q850" s="193">
        <v>1.3999999999999999E-4</v>
      </c>
      <c r="R850" s="193">
        <f>Q850*H850</f>
        <v>6.9999999999999988E-4</v>
      </c>
      <c r="S850" s="193">
        <v>0</v>
      </c>
      <c r="T850" s="194">
        <f>S850*H850</f>
        <v>0</v>
      </c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R850" s="195" t="s">
        <v>353</v>
      </c>
      <c r="AT850" s="195" t="s">
        <v>166</v>
      </c>
      <c r="AU850" s="195" t="s">
        <v>152</v>
      </c>
      <c r="AY850" s="17" t="s">
        <v>144</v>
      </c>
      <c r="BE850" s="196">
        <f>IF(N850="základní",J850,0)</f>
        <v>0</v>
      </c>
      <c r="BF850" s="196">
        <f>IF(N850="snížená",J850,0)</f>
        <v>0</v>
      </c>
      <c r="BG850" s="196">
        <f>IF(N850="zákl. přenesená",J850,0)</f>
        <v>0</v>
      </c>
      <c r="BH850" s="196">
        <f>IF(N850="sníž. přenesená",J850,0)</f>
        <v>0</v>
      </c>
      <c r="BI850" s="196">
        <f>IF(N850="nulová",J850,0)</f>
        <v>0</v>
      </c>
      <c r="BJ850" s="17" t="s">
        <v>152</v>
      </c>
      <c r="BK850" s="196">
        <f>ROUND(I850*H850,2)</f>
        <v>0</v>
      </c>
      <c r="BL850" s="17" t="s">
        <v>264</v>
      </c>
      <c r="BM850" s="195" t="s">
        <v>1405</v>
      </c>
    </row>
    <row r="851" spans="1:65" s="2" customFormat="1" ht="16.5" customHeight="1">
      <c r="A851" s="34"/>
      <c r="B851" s="35"/>
      <c r="C851" s="230" t="s">
        <v>1406</v>
      </c>
      <c r="D851" s="230" t="s">
        <v>166</v>
      </c>
      <c r="E851" s="231" t="s">
        <v>1407</v>
      </c>
      <c r="F851" s="232" t="s">
        <v>1408</v>
      </c>
      <c r="G851" s="233" t="s">
        <v>249</v>
      </c>
      <c r="H851" s="234">
        <v>5</v>
      </c>
      <c r="I851" s="235"/>
      <c r="J851" s="236">
        <f>ROUND(I851*H851,2)</f>
        <v>0</v>
      </c>
      <c r="K851" s="237"/>
      <c r="L851" s="238"/>
      <c r="M851" s="239" t="s">
        <v>1</v>
      </c>
      <c r="N851" s="240" t="s">
        <v>39</v>
      </c>
      <c r="O851" s="71"/>
      <c r="P851" s="193">
        <f>O851*H851</f>
        <v>0</v>
      </c>
      <c r="Q851" s="193">
        <v>1.1E-4</v>
      </c>
      <c r="R851" s="193">
        <f>Q851*H851</f>
        <v>5.5000000000000003E-4</v>
      </c>
      <c r="S851" s="193">
        <v>0</v>
      </c>
      <c r="T851" s="194">
        <f>S851*H851</f>
        <v>0</v>
      </c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R851" s="195" t="s">
        <v>353</v>
      </c>
      <c r="AT851" s="195" t="s">
        <v>166</v>
      </c>
      <c r="AU851" s="195" t="s">
        <v>152</v>
      </c>
      <c r="AY851" s="17" t="s">
        <v>144</v>
      </c>
      <c r="BE851" s="196">
        <f>IF(N851="základní",J851,0)</f>
        <v>0</v>
      </c>
      <c r="BF851" s="196">
        <f>IF(N851="snížená",J851,0)</f>
        <v>0</v>
      </c>
      <c r="BG851" s="196">
        <f>IF(N851="zákl. přenesená",J851,0)</f>
        <v>0</v>
      </c>
      <c r="BH851" s="196">
        <f>IF(N851="sníž. přenesená",J851,0)</f>
        <v>0</v>
      </c>
      <c r="BI851" s="196">
        <f>IF(N851="nulová",J851,0)</f>
        <v>0</v>
      </c>
      <c r="BJ851" s="17" t="s">
        <v>152</v>
      </c>
      <c r="BK851" s="196">
        <f>ROUND(I851*H851,2)</f>
        <v>0</v>
      </c>
      <c r="BL851" s="17" t="s">
        <v>264</v>
      </c>
      <c r="BM851" s="195" t="s">
        <v>1409</v>
      </c>
    </row>
    <row r="852" spans="1:65" s="2" customFormat="1" ht="24.2" customHeight="1">
      <c r="A852" s="34"/>
      <c r="B852" s="35"/>
      <c r="C852" s="183" t="s">
        <v>1410</v>
      </c>
      <c r="D852" s="183" t="s">
        <v>147</v>
      </c>
      <c r="E852" s="184" t="s">
        <v>1411</v>
      </c>
      <c r="F852" s="185" t="s">
        <v>1412</v>
      </c>
      <c r="G852" s="186" t="s">
        <v>162</v>
      </c>
      <c r="H852" s="187">
        <v>8.0000000000000002E-3</v>
      </c>
      <c r="I852" s="188"/>
      <c r="J852" s="189">
        <f>ROUND(I852*H852,2)</f>
        <v>0</v>
      </c>
      <c r="K852" s="190"/>
      <c r="L852" s="39"/>
      <c r="M852" s="191" t="s">
        <v>1</v>
      </c>
      <c r="N852" s="192" t="s">
        <v>39</v>
      </c>
      <c r="O852" s="71"/>
      <c r="P852" s="193">
        <f>O852*H852</f>
        <v>0</v>
      </c>
      <c r="Q852" s="193">
        <v>0</v>
      </c>
      <c r="R852" s="193">
        <f>Q852*H852</f>
        <v>0</v>
      </c>
      <c r="S852" s="193">
        <v>0</v>
      </c>
      <c r="T852" s="194">
        <f>S852*H852</f>
        <v>0</v>
      </c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R852" s="195" t="s">
        <v>264</v>
      </c>
      <c r="AT852" s="195" t="s">
        <v>147</v>
      </c>
      <c r="AU852" s="195" t="s">
        <v>152</v>
      </c>
      <c r="AY852" s="17" t="s">
        <v>144</v>
      </c>
      <c r="BE852" s="196">
        <f>IF(N852="základní",J852,0)</f>
        <v>0</v>
      </c>
      <c r="BF852" s="196">
        <f>IF(N852="snížená",J852,0)</f>
        <v>0</v>
      </c>
      <c r="BG852" s="196">
        <f>IF(N852="zákl. přenesená",J852,0)</f>
        <v>0</v>
      </c>
      <c r="BH852" s="196">
        <f>IF(N852="sníž. přenesená",J852,0)</f>
        <v>0</v>
      </c>
      <c r="BI852" s="196">
        <f>IF(N852="nulová",J852,0)</f>
        <v>0</v>
      </c>
      <c r="BJ852" s="17" t="s">
        <v>152</v>
      </c>
      <c r="BK852" s="196">
        <f>ROUND(I852*H852,2)</f>
        <v>0</v>
      </c>
      <c r="BL852" s="17" t="s">
        <v>264</v>
      </c>
      <c r="BM852" s="195" t="s">
        <v>1413</v>
      </c>
    </row>
    <row r="853" spans="1:65" s="2" customFormat="1" ht="24.2" customHeight="1">
      <c r="A853" s="34"/>
      <c r="B853" s="35"/>
      <c r="C853" s="183" t="s">
        <v>1414</v>
      </c>
      <c r="D853" s="183" t="s">
        <v>147</v>
      </c>
      <c r="E853" s="184" t="s">
        <v>1415</v>
      </c>
      <c r="F853" s="185" t="s">
        <v>1416</v>
      </c>
      <c r="G853" s="186" t="s">
        <v>162</v>
      </c>
      <c r="H853" s="187">
        <v>8.0000000000000002E-3</v>
      </c>
      <c r="I853" s="188"/>
      <c r="J853" s="189">
        <f>ROUND(I853*H853,2)</f>
        <v>0</v>
      </c>
      <c r="K853" s="190"/>
      <c r="L853" s="39"/>
      <c r="M853" s="191" t="s">
        <v>1</v>
      </c>
      <c r="N853" s="192" t="s">
        <v>39</v>
      </c>
      <c r="O853" s="71"/>
      <c r="P853" s="193">
        <f>O853*H853</f>
        <v>0</v>
      </c>
      <c r="Q853" s="193">
        <v>0</v>
      </c>
      <c r="R853" s="193">
        <f>Q853*H853</f>
        <v>0</v>
      </c>
      <c r="S853" s="193">
        <v>0</v>
      </c>
      <c r="T853" s="194">
        <f>S853*H853</f>
        <v>0</v>
      </c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R853" s="195" t="s">
        <v>264</v>
      </c>
      <c r="AT853" s="195" t="s">
        <v>147</v>
      </c>
      <c r="AU853" s="195" t="s">
        <v>152</v>
      </c>
      <c r="AY853" s="17" t="s">
        <v>144</v>
      </c>
      <c r="BE853" s="196">
        <f>IF(N853="základní",J853,0)</f>
        <v>0</v>
      </c>
      <c r="BF853" s="196">
        <f>IF(N853="snížená",J853,0)</f>
        <v>0</v>
      </c>
      <c r="BG853" s="196">
        <f>IF(N853="zákl. přenesená",J853,0)</f>
        <v>0</v>
      </c>
      <c r="BH853" s="196">
        <f>IF(N853="sníž. přenesená",J853,0)</f>
        <v>0</v>
      </c>
      <c r="BI853" s="196">
        <f>IF(N853="nulová",J853,0)</f>
        <v>0</v>
      </c>
      <c r="BJ853" s="17" t="s">
        <v>152</v>
      </c>
      <c r="BK853" s="196">
        <f>ROUND(I853*H853,2)</f>
        <v>0</v>
      </c>
      <c r="BL853" s="17" t="s">
        <v>264</v>
      </c>
      <c r="BM853" s="195" t="s">
        <v>1417</v>
      </c>
    </row>
    <row r="854" spans="1:65" s="12" customFormat="1" ht="22.9" customHeight="1">
      <c r="B854" s="167"/>
      <c r="C854" s="168"/>
      <c r="D854" s="169" t="s">
        <v>72</v>
      </c>
      <c r="E854" s="181" t="s">
        <v>1418</v>
      </c>
      <c r="F854" s="181" t="s">
        <v>1419</v>
      </c>
      <c r="G854" s="168"/>
      <c r="H854" s="168"/>
      <c r="I854" s="171"/>
      <c r="J854" s="182">
        <f>BK854</f>
        <v>0</v>
      </c>
      <c r="K854" s="168"/>
      <c r="L854" s="173"/>
      <c r="M854" s="174"/>
      <c r="N854" s="175"/>
      <c r="O854" s="175"/>
      <c r="P854" s="176">
        <f>SUM(P855:P858)</f>
        <v>0</v>
      </c>
      <c r="Q854" s="175"/>
      <c r="R854" s="176">
        <f>SUM(R855:R858)</f>
        <v>0</v>
      </c>
      <c r="S854" s="175"/>
      <c r="T854" s="177">
        <f>SUM(T855:T858)</f>
        <v>0</v>
      </c>
      <c r="AR854" s="178" t="s">
        <v>152</v>
      </c>
      <c r="AT854" s="179" t="s">
        <v>72</v>
      </c>
      <c r="AU854" s="179" t="s">
        <v>81</v>
      </c>
      <c r="AY854" s="178" t="s">
        <v>144</v>
      </c>
      <c r="BK854" s="180">
        <f>SUM(BK855:BK858)</f>
        <v>0</v>
      </c>
    </row>
    <row r="855" spans="1:65" s="2" customFormat="1" ht="24.2" customHeight="1">
      <c r="A855" s="34"/>
      <c r="B855" s="35"/>
      <c r="C855" s="183" t="s">
        <v>1420</v>
      </c>
      <c r="D855" s="183" t="s">
        <v>147</v>
      </c>
      <c r="E855" s="184" t="s">
        <v>1421</v>
      </c>
      <c r="F855" s="185" t="s">
        <v>1422</v>
      </c>
      <c r="G855" s="186" t="s">
        <v>249</v>
      </c>
      <c r="H855" s="187">
        <v>1</v>
      </c>
      <c r="I855" s="188"/>
      <c r="J855" s="189">
        <f>ROUND(I855*H855,2)</f>
        <v>0</v>
      </c>
      <c r="K855" s="190"/>
      <c r="L855" s="39"/>
      <c r="M855" s="191" t="s">
        <v>1</v>
      </c>
      <c r="N855" s="192" t="s">
        <v>39</v>
      </c>
      <c r="O855" s="71"/>
      <c r="P855" s="193">
        <f>O855*H855</f>
        <v>0</v>
      </c>
      <c r="Q855" s="193">
        <v>0</v>
      </c>
      <c r="R855" s="193">
        <f>Q855*H855</f>
        <v>0</v>
      </c>
      <c r="S855" s="193">
        <v>0</v>
      </c>
      <c r="T855" s="194">
        <f>S855*H855</f>
        <v>0</v>
      </c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R855" s="195" t="s">
        <v>264</v>
      </c>
      <c r="AT855" s="195" t="s">
        <v>147</v>
      </c>
      <c r="AU855" s="195" t="s">
        <v>152</v>
      </c>
      <c r="AY855" s="17" t="s">
        <v>144</v>
      </c>
      <c r="BE855" s="196">
        <f>IF(N855="základní",J855,0)</f>
        <v>0</v>
      </c>
      <c r="BF855" s="196">
        <f>IF(N855="snížená",J855,0)</f>
        <v>0</v>
      </c>
      <c r="BG855" s="196">
        <f>IF(N855="zákl. přenesená",J855,0)</f>
        <v>0</v>
      </c>
      <c r="BH855" s="196">
        <f>IF(N855="sníž. přenesená",J855,0)</f>
        <v>0</v>
      </c>
      <c r="BI855" s="196">
        <f>IF(N855="nulová",J855,0)</f>
        <v>0</v>
      </c>
      <c r="BJ855" s="17" t="s">
        <v>152</v>
      </c>
      <c r="BK855" s="196">
        <f>ROUND(I855*H855,2)</f>
        <v>0</v>
      </c>
      <c r="BL855" s="17" t="s">
        <v>264</v>
      </c>
      <c r="BM855" s="195" t="s">
        <v>1423</v>
      </c>
    </row>
    <row r="856" spans="1:65" s="13" customFormat="1" ht="11.25">
      <c r="B856" s="197"/>
      <c r="C856" s="198"/>
      <c r="D856" s="199" t="s">
        <v>154</v>
      </c>
      <c r="E856" s="200" t="s">
        <v>1</v>
      </c>
      <c r="F856" s="201" t="s">
        <v>185</v>
      </c>
      <c r="G856" s="198"/>
      <c r="H856" s="200" t="s">
        <v>1</v>
      </c>
      <c r="I856" s="202"/>
      <c r="J856" s="198"/>
      <c r="K856" s="198"/>
      <c r="L856" s="203"/>
      <c r="M856" s="204"/>
      <c r="N856" s="205"/>
      <c r="O856" s="205"/>
      <c r="P856" s="205"/>
      <c r="Q856" s="205"/>
      <c r="R856" s="205"/>
      <c r="S856" s="205"/>
      <c r="T856" s="206"/>
      <c r="AT856" s="207" t="s">
        <v>154</v>
      </c>
      <c r="AU856" s="207" t="s">
        <v>152</v>
      </c>
      <c r="AV856" s="13" t="s">
        <v>81</v>
      </c>
      <c r="AW856" s="13" t="s">
        <v>31</v>
      </c>
      <c r="AX856" s="13" t="s">
        <v>73</v>
      </c>
      <c r="AY856" s="207" t="s">
        <v>144</v>
      </c>
    </row>
    <row r="857" spans="1:65" s="14" customFormat="1" ht="11.25">
      <c r="B857" s="208"/>
      <c r="C857" s="209"/>
      <c r="D857" s="199" t="s">
        <v>154</v>
      </c>
      <c r="E857" s="210" t="s">
        <v>1</v>
      </c>
      <c r="F857" s="211" t="s">
        <v>81</v>
      </c>
      <c r="G857" s="209"/>
      <c r="H857" s="212">
        <v>1</v>
      </c>
      <c r="I857" s="213"/>
      <c r="J857" s="209"/>
      <c r="K857" s="209"/>
      <c r="L857" s="214"/>
      <c r="M857" s="215"/>
      <c r="N857" s="216"/>
      <c r="O857" s="216"/>
      <c r="P857" s="216"/>
      <c r="Q857" s="216"/>
      <c r="R857" s="216"/>
      <c r="S857" s="216"/>
      <c r="T857" s="217"/>
      <c r="AT857" s="218" t="s">
        <v>154</v>
      </c>
      <c r="AU857" s="218" t="s">
        <v>152</v>
      </c>
      <c r="AV857" s="14" t="s">
        <v>152</v>
      </c>
      <c r="AW857" s="14" t="s">
        <v>31</v>
      </c>
      <c r="AX857" s="14" t="s">
        <v>81</v>
      </c>
      <c r="AY857" s="218" t="s">
        <v>144</v>
      </c>
    </row>
    <row r="858" spans="1:65" s="2" customFormat="1" ht="16.5" customHeight="1">
      <c r="A858" s="34"/>
      <c r="B858" s="35"/>
      <c r="C858" s="230" t="s">
        <v>1424</v>
      </c>
      <c r="D858" s="230" t="s">
        <v>166</v>
      </c>
      <c r="E858" s="231" t="s">
        <v>1425</v>
      </c>
      <c r="F858" s="232" t="s">
        <v>1426</v>
      </c>
      <c r="G858" s="233" t="s">
        <v>249</v>
      </c>
      <c r="H858" s="234">
        <v>1</v>
      </c>
      <c r="I858" s="235"/>
      <c r="J858" s="236">
        <f>ROUND(I858*H858,2)</f>
        <v>0</v>
      </c>
      <c r="K858" s="237"/>
      <c r="L858" s="238"/>
      <c r="M858" s="239" t="s">
        <v>1</v>
      </c>
      <c r="N858" s="240" t="s">
        <v>39</v>
      </c>
      <c r="O858" s="71"/>
      <c r="P858" s="193">
        <f>O858*H858</f>
        <v>0</v>
      </c>
      <c r="Q858" s="193">
        <v>0</v>
      </c>
      <c r="R858" s="193">
        <f>Q858*H858</f>
        <v>0</v>
      </c>
      <c r="S858" s="193">
        <v>0</v>
      </c>
      <c r="T858" s="194">
        <f>S858*H858</f>
        <v>0</v>
      </c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R858" s="195" t="s">
        <v>353</v>
      </c>
      <c r="AT858" s="195" t="s">
        <v>166</v>
      </c>
      <c r="AU858" s="195" t="s">
        <v>152</v>
      </c>
      <c r="AY858" s="17" t="s">
        <v>144</v>
      </c>
      <c r="BE858" s="196">
        <f>IF(N858="základní",J858,0)</f>
        <v>0</v>
      </c>
      <c r="BF858" s="196">
        <f>IF(N858="snížená",J858,0)</f>
        <v>0</v>
      </c>
      <c r="BG858" s="196">
        <f>IF(N858="zákl. přenesená",J858,0)</f>
        <v>0</v>
      </c>
      <c r="BH858" s="196">
        <f>IF(N858="sníž. přenesená",J858,0)</f>
        <v>0</v>
      </c>
      <c r="BI858" s="196">
        <f>IF(N858="nulová",J858,0)</f>
        <v>0</v>
      </c>
      <c r="BJ858" s="17" t="s">
        <v>152</v>
      </c>
      <c r="BK858" s="196">
        <f>ROUND(I858*H858,2)</f>
        <v>0</v>
      </c>
      <c r="BL858" s="17" t="s">
        <v>264</v>
      </c>
      <c r="BM858" s="195" t="s">
        <v>1427</v>
      </c>
    </row>
    <row r="859" spans="1:65" s="12" customFormat="1" ht="22.9" customHeight="1">
      <c r="B859" s="167"/>
      <c r="C859" s="168"/>
      <c r="D859" s="169" t="s">
        <v>72</v>
      </c>
      <c r="E859" s="181" t="s">
        <v>1428</v>
      </c>
      <c r="F859" s="181" t="s">
        <v>1429</v>
      </c>
      <c r="G859" s="168"/>
      <c r="H859" s="168"/>
      <c r="I859" s="171"/>
      <c r="J859" s="182">
        <f>BK859</f>
        <v>0</v>
      </c>
      <c r="K859" s="168"/>
      <c r="L859" s="173"/>
      <c r="M859" s="174"/>
      <c r="N859" s="175"/>
      <c r="O859" s="175"/>
      <c r="P859" s="176">
        <f>SUM(P860:P869)</f>
        <v>0</v>
      </c>
      <c r="Q859" s="175"/>
      <c r="R859" s="176">
        <f>SUM(R860:R869)</f>
        <v>0.389127</v>
      </c>
      <c r="S859" s="175"/>
      <c r="T859" s="177">
        <f>SUM(T860:T869)</f>
        <v>1.552076</v>
      </c>
      <c r="AR859" s="178" t="s">
        <v>152</v>
      </c>
      <c r="AT859" s="179" t="s">
        <v>72</v>
      </c>
      <c r="AU859" s="179" t="s">
        <v>81</v>
      </c>
      <c r="AY859" s="178" t="s">
        <v>144</v>
      </c>
      <c r="BK859" s="180">
        <f>SUM(BK860:BK869)</f>
        <v>0</v>
      </c>
    </row>
    <row r="860" spans="1:65" s="2" customFormat="1" ht="33" customHeight="1">
      <c r="A860" s="34"/>
      <c r="B860" s="35"/>
      <c r="C860" s="183" t="s">
        <v>1430</v>
      </c>
      <c r="D860" s="183" t="s">
        <v>147</v>
      </c>
      <c r="E860" s="184" t="s">
        <v>1431</v>
      </c>
      <c r="F860" s="185" t="s">
        <v>1432</v>
      </c>
      <c r="G860" s="186" t="s">
        <v>150</v>
      </c>
      <c r="H860" s="187">
        <v>20.974</v>
      </c>
      <c r="I860" s="188"/>
      <c r="J860" s="189">
        <f>ROUND(I860*H860,2)</f>
        <v>0</v>
      </c>
      <c r="K860" s="190"/>
      <c r="L860" s="39"/>
      <c r="M860" s="191" t="s">
        <v>1</v>
      </c>
      <c r="N860" s="192" t="s">
        <v>39</v>
      </c>
      <c r="O860" s="71"/>
      <c r="P860" s="193">
        <f>O860*H860</f>
        <v>0</v>
      </c>
      <c r="Q860" s="193">
        <v>0</v>
      </c>
      <c r="R860" s="193">
        <f>Q860*H860</f>
        <v>0</v>
      </c>
      <c r="S860" s="193">
        <v>2.5999999999999999E-2</v>
      </c>
      <c r="T860" s="194">
        <f>S860*H860</f>
        <v>0.54532400000000003</v>
      </c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R860" s="195" t="s">
        <v>264</v>
      </c>
      <c r="AT860" s="195" t="s">
        <v>147</v>
      </c>
      <c r="AU860" s="195" t="s">
        <v>152</v>
      </c>
      <c r="AY860" s="17" t="s">
        <v>144</v>
      </c>
      <c r="BE860" s="196">
        <f>IF(N860="základní",J860,0)</f>
        <v>0</v>
      </c>
      <c r="BF860" s="196">
        <f>IF(N860="snížená",J860,0)</f>
        <v>0</v>
      </c>
      <c r="BG860" s="196">
        <f>IF(N860="zákl. přenesená",J860,0)</f>
        <v>0</v>
      </c>
      <c r="BH860" s="196">
        <f>IF(N860="sníž. přenesená",J860,0)</f>
        <v>0</v>
      </c>
      <c r="BI860" s="196">
        <f>IF(N860="nulová",J860,0)</f>
        <v>0</v>
      </c>
      <c r="BJ860" s="17" t="s">
        <v>152</v>
      </c>
      <c r="BK860" s="196">
        <f>ROUND(I860*H860,2)</f>
        <v>0</v>
      </c>
      <c r="BL860" s="17" t="s">
        <v>264</v>
      </c>
      <c r="BM860" s="195" t="s">
        <v>1433</v>
      </c>
    </row>
    <row r="861" spans="1:65" s="13" customFormat="1" ht="11.25">
      <c r="B861" s="197"/>
      <c r="C861" s="198"/>
      <c r="D861" s="199" t="s">
        <v>154</v>
      </c>
      <c r="E861" s="200" t="s">
        <v>1</v>
      </c>
      <c r="F861" s="201" t="s">
        <v>183</v>
      </c>
      <c r="G861" s="198"/>
      <c r="H861" s="200" t="s">
        <v>1</v>
      </c>
      <c r="I861" s="202"/>
      <c r="J861" s="198"/>
      <c r="K861" s="198"/>
      <c r="L861" s="203"/>
      <c r="M861" s="204"/>
      <c r="N861" s="205"/>
      <c r="O861" s="205"/>
      <c r="P861" s="205"/>
      <c r="Q861" s="205"/>
      <c r="R861" s="205"/>
      <c r="S861" s="205"/>
      <c r="T861" s="206"/>
      <c r="AT861" s="207" t="s">
        <v>154</v>
      </c>
      <c r="AU861" s="207" t="s">
        <v>152</v>
      </c>
      <c r="AV861" s="13" t="s">
        <v>81</v>
      </c>
      <c r="AW861" s="13" t="s">
        <v>31</v>
      </c>
      <c r="AX861" s="13" t="s">
        <v>73</v>
      </c>
      <c r="AY861" s="207" t="s">
        <v>144</v>
      </c>
    </row>
    <row r="862" spans="1:65" s="14" customFormat="1" ht="11.25">
      <c r="B862" s="208"/>
      <c r="C862" s="209"/>
      <c r="D862" s="199" t="s">
        <v>154</v>
      </c>
      <c r="E862" s="210" t="s">
        <v>1</v>
      </c>
      <c r="F862" s="211" t="s">
        <v>1434</v>
      </c>
      <c r="G862" s="209"/>
      <c r="H862" s="212">
        <v>20.974</v>
      </c>
      <c r="I862" s="213"/>
      <c r="J862" s="209"/>
      <c r="K862" s="209"/>
      <c r="L862" s="214"/>
      <c r="M862" s="215"/>
      <c r="N862" s="216"/>
      <c r="O862" s="216"/>
      <c r="P862" s="216"/>
      <c r="Q862" s="216"/>
      <c r="R862" s="216"/>
      <c r="S862" s="216"/>
      <c r="T862" s="217"/>
      <c r="AT862" s="218" t="s">
        <v>154</v>
      </c>
      <c r="AU862" s="218" t="s">
        <v>152</v>
      </c>
      <c r="AV862" s="14" t="s">
        <v>152</v>
      </c>
      <c r="AW862" s="14" t="s">
        <v>31</v>
      </c>
      <c r="AX862" s="14" t="s">
        <v>81</v>
      </c>
      <c r="AY862" s="218" t="s">
        <v>144</v>
      </c>
    </row>
    <row r="863" spans="1:65" s="2" customFormat="1" ht="33" customHeight="1">
      <c r="A863" s="34"/>
      <c r="B863" s="35"/>
      <c r="C863" s="183" t="s">
        <v>1435</v>
      </c>
      <c r="D863" s="183" t="s">
        <v>147</v>
      </c>
      <c r="E863" s="184" t="s">
        <v>1436</v>
      </c>
      <c r="F863" s="185" t="s">
        <v>1437</v>
      </c>
      <c r="G863" s="186" t="s">
        <v>150</v>
      </c>
      <c r="H863" s="187">
        <v>17.18</v>
      </c>
      <c r="I863" s="188"/>
      <c r="J863" s="189">
        <f>ROUND(I863*H863,2)</f>
        <v>0</v>
      </c>
      <c r="K863" s="190"/>
      <c r="L863" s="39"/>
      <c r="M863" s="191" t="s">
        <v>1</v>
      </c>
      <c r="N863" s="192" t="s">
        <v>39</v>
      </c>
      <c r="O863" s="71"/>
      <c r="P863" s="193">
        <f>O863*H863</f>
        <v>0</v>
      </c>
      <c r="Q863" s="193">
        <v>2.265E-2</v>
      </c>
      <c r="R863" s="193">
        <f>Q863*H863</f>
        <v>0.389127</v>
      </c>
      <c r="S863" s="193">
        <v>0</v>
      </c>
      <c r="T863" s="194">
        <f>S863*H863</f>
        <v>0</v>
      </c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R863" s="195" t="s">
        <v>264</v>
      </c>
      <c r="AT863" s="195" t="s">
        <v>147</v>
      </c>
      <c r="AU863" s="195" t="s">
        <v>152</v>
      </c>
      <c r="AY863" s="17" t="s">
        <v>144</v>
      </c>
      <c r="BE863" s="196">
        <f>IF(N863="základní",J863,0)</f>
        <v>0</v>
      </c>
      <c r="BF863" s="196">
        <f>IF(N863="snížená",J863,0)</f>
        <v>0</v>
      </c>
      <c r="BG863" s="196">
        <f>IF(N863="zákl. přenesená",J863,0)</f>
        <v>0</v>
      </c>
      <c r="BH863" s="196">
        <f>IF(N863="sníž. přenesená",J863,0)</f>
        <v>0</v>
      </c>
      <c r="BI863" s="196">
        <f>IF(N863="nulová",J863,0)</f>
        <v>0</v>
      </c>
      <c r="BJ863" s="17" t="s">
        <v>152</v>
      </c>
      <c r="BK863" s="196">
        <f>ROUND(I863*H863,2)</f>
        <v>0</v>
      </c>
      <c r="BL863" s="17" t="s">
        <v>264</v>
      </c>
      <c r="BM863" s="195" t="s">
        <v>1438</v>
      </c>
    </row>
    <row r="864" spans="1:65" s="13" customFormat="1" ht="11.25">
      <c r="B864" s="197"/>
      <c r="C864" s="198"/>
      <c r="D864" s="199" t="s">
        <v>154</v>
      </c>
      <c r="E864" s="200" t="s">
        <v>1</v>
      </c>
      <c r="F864" s="201" t="s">
        <v>293</v>
      </c>
      <c r="G864" s="198"/>
      <c r="H864" s="200" t="s">
        <v>1</v>
      </c>
      <c r="I864" s="202"/>
      <c r="J864" s="198"/>
      <c r="K864" s="198"/>
      <c r="L864" s="203"/>
      <c r="M864" s="204"/>
      <c r="N864" s="205"/>
      <c r="O864" s="205"/>
      <c r="P864" s="205"/>
      <c r="Q864" s="205"/>
      <c r="R864" s="205"/>
      <c r="S864" s="205"/>
      <c r="T864" s="206"/>
      <c r="AT864" s="207" t="s">
        <v>154</v>
      </c>
      <c r="AU864" s="207" t="s">
        <v>152</v>
      </c>
      <c r="AV864" s="13" t="s">
        <v>81</v>
      </c>
      <c r="AW864" s="13" t="s">
        <v>31</v>
      </c>
      <c r="AX864" s="13" t="s">
        <v>73</v>
      </c>
      <c r="AY864" s="207" t="s">
        <v>144</v>
      </c>
    </row>
    <row r="865" spans="1:65" s="14" customFormat="1" ht="11.25">
      <c r="B865" s="208"/>
      <c r="C865" s="209"/>
      <c r="D865" s="199" t="s">
        <v>154</v>
      </c>
      <c r="E865" s="210" t="s">
        <v>1</v>
      </c>
      <c r="F865" s="211" t="s">
        <v>191</v>
      </c>
      <c r="G865" s="209"/>
      <c r="H865" s="212">
        <v>17.18</v>
      </c>
      <c r="I865" s="213"/>
      <c r="J865" s="209"/>
      <c r="K865" s="209"/>
      <c r="L865" s="214"/>
      <c r="M865" s="215"/>
      <c r="N865" s="216"/>
      <c r="O865" s="216"/>
      <c r="P865" s="216"/>
      <c r="Q865" s="216"/>
      <c r="R865" s="216"/>
      <c r="S865" s="216"/>
      <c r="T865" s="217"/>
      <c r="AT865" s="218" t="s">
        <v>154</v>
      </c>
      <c r="AU865" s="218" t="s">
        <v>152</v>
      </c>
      <c r="AV865" s="14" t="s">
        <v>152</v>
      </c>
      <c r="AW865" s="14" t="s">
        <v>31</v>
      </c>
      <c r="AX865" s="14" t="s">
        <v>81</v>
      </c>
      <c r="AY865" s="218" t="s">
        <v>144</v>
      </c>
    </row>
    <row r="866" spans="1:65" s="2" customFormat="1" ht="21.75" customHeight="1">
      <c r="A866" s="34"/>
      <c r="B866" s="35"/>
      <c r="C866" s="183" t="s">
        <v>1439</v>
      </c>
      <c r="D866" s="183" t="s">
        <v>147</v>
      </c>
      <c r="E866" s="184" t="s">
        <v>1440</v>
      </c>
      <c r="F866" s="185" t="s">
        <v>1441</v>
      </c>
      <c r="G866" s="186" t="s">
        <v>150</v>
      </c>
      <c r="H866" s="187">
        <v>20.974</v>
      </c>
      <c r="I866" s="188"/>
      <c r="J866" s="189">
        <f>ROUND(I866*H866,2)</f>
        <v>0</v>
      </c>
      <c r="K866" s="190"/>
      <c r="L866" s="39"/>
      <c r="M866" s="191" t="s">
        <v>1</v>
      </c>
      <c r="N866" s="192" t="s">
        <v>39</v>
      </c>
      <c r="O866" s="71"/>
      <c r="P866" s="193">
        <f>O866*H866</f>
        <v>0</v>
      </c>
      <c r="Q866" s="193">
        <v>0</v>
      </c>
      <c r="R866" s="193">
        <f>Q866*H866</f>
        <v>0</v>
      </c>
      <c r="S866" s="193">
        <v>1.7999999999999999E-2</v>
      </c>
      <c r="T866" s="194">
        <f>S866*H866</f>
        <v>0.37753199999999998</v>
      </c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R866" s="195" t="s">
        <v>264</v>
      </c>
      <c r="AT866" s="195" t="s">
        <v>147</v>
      </c>
      <c r="AU866" s="195" t="s">
        <v>152</v>
      </c>
      <c r="AY866" s="17" t="s">
        <v>144</v>
      </c>
      <c r="BE866" s="196">
        <f>IF(N866="základní",J866,0)</f>
        <v>0</v>
      </c>
      <c r="BF866" s="196">
        <f>IF(N866="snížená",J866,0)</f>
        <v>0</v>
      </c>
      <c r="BG866" s="196">
        <f>IF(N866="zákl. přenesená",J866,0)</f>
        <v>0</v>
      </c>
      <c r="BH866" s="196">
        <f>IF(N866="sníž. přenesená",J866,0)</f>
        <v>0</v>
      </c>
      <c r="BI866" s="196">
        <f>IF(N866="nulová",J866,0)</f>
        <v>0</v>
      </c>
      <c r="BJ866" s="17" t="s">
        <v>152</v>
      </c>
      <c r="BK866" s="196">
        <f>ROUND(I866*H866,2)</f>
        <v>0</v>
      </c>
      <c r="BL866" s="17" t="s">
        <v>264</v>
      </c>
      <c r="BM866" s="195" t="s">
        <v>1442</v>
      </c>
    </row>
    <row r="867" spans="1:65" s="2" customFormat="1" ht="24.2" customHeight="1">
      <c r="A867" s="34"/>
      <c r="B867" s="35"/>
      <c r="C867" s="183" t="s">
        <v>1443</v>
      </c>
      <c r="D867" s="183" t="s">
        <v>147</v>
      </c>
      <c r="E867" s="184" t="s">
        <v>1444</v>
      </c>
      <c r="F867" s="185" t="s">
        <v>1445</v>
      </c>
      <c r="G867" s="186" t="s">
        <v>150</v>
      </c>
      <c r="H867" s="187">
        <v>20.974</v>
      </c>
      <c r="I867" s="188"/>
      <c r="J867" s="189">
        <f>ROUND(I867*H867,2)</f>
        <v>0</v>
      </c>
      <c r="K867" s="190"/>
      <c r="L867" s="39"/>
      <c r="M867" s="191" t="s">
        <v>1</v>
      </c>
      <c r="N867" s="192" t="s">
        <v>39</v>
      </c>
      <c r="O867" s="71"/>
      <c r="P867" s="193">
        <f>O867*H867</f>
        <v>0</v>
      </c>
      <c r="Q867" s="193">
        <v>0</v>
      </c>
      <c r="R867" s="193">
        <f>Q867*H867</f>
        <v>0</v>
      </c>
      <c r="S867" s="193">
        <v>0.03</v>
      </c>
      <c r="T867" s="194">
        <f>S867*H867</f>
        <v>0.62922</v>
      </c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R867" s="195" t="s">
        <v>264</v>
      </c>
      <c r="AT867" s="195" t="s">
        <v>147</v>
      </c>
      <c r="AU867" s="195" t="s">
        <v>152</v>
      </c>
      <c r="AY867" s="17" t="s">
        <v>144</v>
      </c>
      <c r="BE867" s="196">
        <f>IF(N867="základní",J867,0)</f>
        <v>0</v>
      </c>
      <c r="BF867" s="196">
        <f>IF(N867="snížená",J867,0)</f>
        <v>0</v>
      </c>
      <c r="BG867" s="196">
        <f>IF(N867="zákl. přenesená",J867,0)</f>
        <v>0</v>
      </c>
      <c r="BH867" s="196">
        <f>IF(N867="sníž. přenesená",J867,0)</f>
        <v>0</v>
      </c>
      <c r="BI867" s="196">
        <f>IF(N867="nulová",J867,0)</f>
        <v>0</v>
      </c>
      <c r="BJ867" s="17" t="s">
        <v>152</v>
      </c>
      <c r="BK867" s="196">
        <f>ROUND(I867*H867,2)</f>
        <v>0</v>
      </c>
      <c r="BL867" s="17" t="s">
        <v>264</v>
      </c>
      <c r="BM867" s="195" t="s">
        <v>1446</v>
      </c>
    </row>
    <row r="868" spans="1:65" s="2" customFormat="1" ht="24.2" customHeight="1">
      <c r="A868" s="34"/>
      <c r="B868" s="35"/>
      <c r="C868" s="183" t="s">
        <v>1447</v>
      </c>
      <c r="D868" s="183" t="s">
        <v>147</v>
      </c>
      <c r="E868" s="184" t="s">
        <v>1448</v>
      </c>
      <c r="F868" s="185" t="s">
        <v>1449</v>
      </c>
      <c r="G868" s="186" t="s">
        <v>162</v>
      </c>
      <c r="H868" s="187">
        <v>0.38900000000000001</v>
      </c>
      <c r="I868" s="188"/>
      <c r="J868" s="189">
        <f>ROUND(I868*H868,2)</f>
        <v>0</v>
      </c>
      <c r="K868" s="190"/>
      <c r="L868" s="39"/>
      <c r="M868" s="191" t="s">
        <v>1</v>
      </c>
      <c r="N868" s="192" t="s">
        <v>39</v>
      </c>
      <c r="O868" s="71"/>
      <c r="P868" s="193">
        <f>O868*H868</f>
        <v>0</v>
      </c>
      <c r="Q868" s="193">
        <v>0</v>
      </c>
      <c r="R868" s="193">
        <f>Q868*H868</f>
        <v>0</v>
      </c>
      <c r="S868" s="193">
        <v>0</v>
      </c>
      <c r="T868" s="194">
        <f>S868*H868</f>
        <v>0</v>
      </c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R868" s="195" t="s">
        <v>264</v>
      </c>
      <c r="AT868" s="195" t="s">
        <v>147</v>
      </c>
      <c r="AU868" s="195" t="s">
        <v>152</v>
      </c>
      <c r="AY868" s="17" t="s">
        <v>144</v>
      </c>
      <c r="BE868" s="196">
        <f>IF(N868="základní",J868,0)</f>
        <v>0</v>
      </c>
      <c r="BF868" s="196">
        <f>IF(N868="snížená",J868,0)</f>
        <v>0</v>
      </c>
      <c r="BG868" s="196">
        <f>IF(N868="zákl. přenesená",J868,0)</f>
        <v>0</v>
      </c>
      <c r="BH868" s="196">
        <f>IF(N868="sníž. přenesená",J868,0)</f>
        <v>0</v>
      </c>
      <c r="BI868" s="196">
        <f>IF(N868="nulová",J868,0)</f>
        <v>0</v>
      </c>
      <c r="BJ868" s="17" t="s">
        <v>152</v>
      </c>
      <c r="BK868" s="196">
        <f>ROUND(I868*H868,2)</f>
        <v>0</v>
      </c>
      <c r="BL868" s="17" t="s">
        <v>264</v>
      </c>
      <c r="BM868" s="195" t="s">
        <v>1450</v>
      </c>
    </row>
    <row r="869" spans="1:65" s="2" customFormat="1" ht="24.2" customHeight="1">
      <c r="A869" s="34"/>
      <c r="B869" s="35"/>
      <c r="C869" s="183" t="s">
        <v>1451</v>
      </c>
      <c r="D869" s="183" t="s">
        <v>147</v>
      </c>
      <c r="E869" s="184" t="s">
        <v>1452</v>
      </c>
      <c r="F869" s="185" t="s">
        <v>1453</v>
      </c>
      <c r="G869" s="186" t="s">
        <v>162</v>
      </c>
      <c r="H869" s="187">
        <v>0.38900000000000001</v>
      </c>
      <c r="I869" s="188"/>
      <c r="J869" s="189">
        <f>ROUND(I869*H869,2)</f>
        <v>0</v>
      </c>
      <c r="K869" s="190"/>
      <c r="L869" s="39"/>
      <c r="M869" s="191" t="s">
        <v>1</v>
      </c>
      <c r="N869" s="192" t="s">
        <v>39</v>
      </c>
      <c r="O869" s="71"/>
      <c r="P869" s="193">
        <f>O869*H869</f>
        <v>0</v>
      </c>
      <c r="Q869" s="193">
        <v>0</v>
      </c>
      <c r="R869" s="193">
        <f>Q869*H869</f>
        <v>0</v>
      </c>
      <c r="S869" s="193">
        <v>0</v>
      </c>
      <c r="T869" s="194">
        <f>S869*H869</f>
        <v>0</v>
      </c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R869" s="195" t="s">
        <v>264</v>
      </c>
      <c r="AT869" s="195" t="s">
        <v>147</v>
      </c>
      <c r="AU869" s="195" t="s">
        <v>152</v>
      </c>
      <c r="AY869" s="17" t="s">
        <v>144</v>
      </c>
      <c r="BE869" s="196">
        <f>IF(N869="základní",J869,0)</f>
        <v>0</v>
      </c>
      <c r="BF869" s="196">
        <f>IF(N869="snížená",J869,0)</f>
        <v>0</v>
      </c>
      <c r="BG869" s="196">
        <f>IF(N869="zákl. přenesená",J869,0)</f>
        <v>0</v>
      </c>
      <c r="BH869" s="196">
        <f>IF(N869="sníž. přenesená",J869,0)</f>
        <v>0</v>
      </c>
      <c r="BI869" s="196">
        <f>IF(N869="nulová",J869,0)</f>
        <v>0</v>
      </c>
      <c r="BJ869" s="17" t="s">
        <v>152</v>
      </c>
      <c r="BK869" s="196">
        <f>ROUND(I869*H869,2)</f>
        <v>0</v>
      </c>
      <c r="BL869" s="17" t="s">
        <v>264</v>
      </c>
      <c r="BM869" s="195" t="s">
        <v>1454</v>
      </c>
    </row>
    <row r="870" spans="1:65" s="12" customFormat="1" ht="22.9" customHeight="1">
      <c r="B870" s="167"/>
      <c r="C870" s="168"/>
      <c r="D870" s="169" t="s">
        <v>72</v>
      </c>
      <c r="E870" s="181" t="s">
        <v>1455</v>
      </c>
      <c r="F870" s="181" t="s">
        <v>1456</v>
      </c>
      <c r="G870" s="168"/>
      <c r="H870" s="168"/>
      <c r="I870" s="171"/>
      <c r="J870" s="182">
        <f>BK870</f>
        <v>0</v>
      </c>
      <c r="K870" s="168"/>
      <c r="L870" s="173"/>
      <c r="M870" s="174"/>
      <c r="N870" s="175"/>
      <c r="O870" s="175"/>
      <c r="P870" s="176">
        <f>SUM(P871:P876)</f>
        <v>0</v>
      </c>
      <c r="Q870" s="175"/>
      <c r="R870" s="176">
        <f>SUM(R871:R876)</f>
        <v>9.2749999999999999E-2</v>
      </c>
      <c r="S870" s="175"/>
      <c r="T870" s="177">
        <f>SUM(T871:T876)</f>
        <v>0</v>
      </c>
      <c r="AR870" s="178" t="s">
        <v>152</v>
      </c>
      <c r="AT870" s="179" t="s">
        <v>72</v>
      </c>
      <c r="AU870" s="179" t="s">
        <v>81</v>
      </c>
      <c r="AY870" s="178" t="s">
        <v>144</v>
      </c>
      <c r="BK870" s="180">
        <f>SUM(BK871:BK876)</f>
        <v>0</v>
      </c>
    </row>
    <row r="871" spans="1:65" s="2" customFormat="1" ht="21.75" customHeight="1">
      <c r="A871" s="34"/>
      <c r="B871" s="35"/>
      <c r="C871" s="183" t="s">
        <v>1457</v>
      </c>
      <c r="D871" s="183" t="s">
        <v>147</v>
      </c>
      <c r="E871" s="184" t="s">
        <v>1458</v>
      </c>
      <c r="F871" s="185" t="s">
        <v>1459</v>
      </c>
      <c r="G871" s="186" t="s">
        <v>366</v>
      </c>
      <c r="H871" s="187">
        <v>3.7</v>
      </c>
      <c r="I871" s="188"/>
      <c r="J871" s="189">
        <f>ROUND(I871*H871,2)</f>
        <v>0</v>
      </c>
      <c r="K871" s="190"/>
      <c r="L871" s="39"/>
      <c r="M871" s="191" t="s">
        <v>1</v>
      </c>
      <c r="N871" s="192" t="s">
        <v>39</v>
      </c>
      <c r="O871" s="71"/>
      <c r="P871" s="193">
        <f>O871*H871</f>
        <v>0</v>
      </c>
      <c r="Q871" s="193">
        <v>1.01E-2</v>
      </c>
      <c r="R871" s="193">
        <f>Q871*H871</f>
        <v>3.737E-2</v>
      </c>
      <c r="S871" s="193">
        <v>0</v>
      </c>
      <c r="T871" s="194">
        <f>S871*H871</f>
        <v>0</v>
      </c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R871" s="195" t="s">
        <v>264</v>
      </c>
      <c r="AT871" s="195" t="s">
        <v>147</v>
      </c>
      <c r="AU871" s="195" t="s">
        <v>152</v>
      </c>
      <c r="AY871" s="17" t="s">
        <v>144</v>
      </c>
      <c r="BE871" s="196">
        <f>IF(N871="základní",J871,0)</f>
        <v>0</v>
      </c>
      <c r="BF871" s="196">
        <f>IF(N871="snížená",J871,0)</f>
        <v>0</v>
      </c>
      <c r="BG871" s="196">
        <f>IF(N871="zákl. přenesená",J871,0)</f>
        <v>0</v>
      </c>
      <c r="BH871" s="196">
        <f>IF(N871="sníž. přenesená",J871,0)</f>
        <v>0</v>
      </c>
      <c r="BI871" s="196">
        <f>IF(N871="nulová",J871,0)</f>
        <v>0</v>
      </c>
      <c r="BJ871" s="17" t="s">
        <v>152</v>
      </c>
      <c r="BK871" s="196">
        <f>ROUND(I871*H871,2)</f>
        <v>0</v>
      </c>
      <c r="BL871" s="17" t="s">
        <v>264</v>
      </c>
      <c r="BM871" s="195" t="s">
        <v>1460</v>
      </c>
    </row>
    <row r="872" spans="1:65" s="13" customFormat="1" ht="11.25">
      <c r="B872" s="197"/>
      <c r="C872" s="198"/>
      <c r="D872" s="199" t="s">
        <v>154</v>
      </c>
      <c r="E872" s="200" t="s">
        <v>1</v>
      </c>
      <c r="F872" s="201" t="s">
        <v>1461</v>
      </c>
      <c r="G872" s="198"/>
      <c r="H872" s="200" t="s">
        <v>1</v>
      </c>
      <c r="I872" s="202"/>
      <c r="J872" s="198"/>
      <c r="K872" s="198"/>
      <c r="L872" s="203"/>
      <c r="M872" s="204"/>
      <c r="N872" s="205"/>
      <c r="O872" s="205"/>
      <c r="P872" s="205"/>
      <c r="Q872" s="205"/>
      <c r="R872" s="205"/>
      <c r="S872" s="205"/>
      <c r="T872" s="206"/>
      <c r="AT872" s="207" t="s">
        <v>154</v>
      </c>
      <c r="AU872" s="207" t="s">
        <v>152</v>
      </c>
      <c r="AV872" s="13" t="s">
        <v>81</v>
      </c>
      <c r="AW872" s="13" t="s">
        <v>31</v>
      </c>
      <c r="AX872" s="13" t="s">
        <v>73</v>
      </c>
      <c r="AY872" s="207" t="s">
        <v>144</v>
      </c>
    </row>
    <row r="873" spans="1:65" s="14" customFormat="1" ht="11.25">
      <c r="B873" s="208"/>
      <c r="C873" s="209"/>
      <c r="D873" s="199" t="s">
        <v>154</v>
      </c>
      <c r="E873" s="210" t="s">
        <v>1</v>
      </c>
      <c r="F873" s="211" t="s">
        <v>1462</v>
      </c>
      <c r="G873" s="209"/>
      <c r="H873" s="212">
        <v>3.7</v>
      </c>
      <c r="I873" s="213"/>
      <c r="J873" s="209"/>
      <c r="K873" s="209"/>
      <c r="L873" s="214"/>
      <c r="M873" s="215"/>
      <c r="N873" s="216"/>
      <c r="O873" s="216"/>
      <c r="P873" s="216"/>
      <c r="Q873" s="216"/>
      <c r="R873" s="216"/>
      <c r="S873" s="216"/>
      <c r="T873" s="217"/>
      <c r="AT873" s="218" t="s">
        <v>154</v>
      </c>
      <c r="AU873" s="218" t="s">
        <v>152</v>
      </c>
      <c r="AV873" s="14" t="s">
        <v>152</v>
      </c>
      <c r="AW873" s="14" t="s">
        <v>31</v>
      </c>
      <c r="AX873" s="14" t="s">
        <v>81</v>
      </c>
      <c r="AY873" s="218" t="s">
        <v>144</v>
      </c>
    </row>
    <row r="874" spans="1:65" s="2" customFormat="1" ht="21.75" customHeight="1">
      <c r="A874" s="34"/>
      <c r="B874" s="35"/>
      <c r="C874" s="183" t="s">
        <v>1463</v>
      </c>
      <c r="D874" s="183" t="s">
        <v>147</v>
      </c>
      <c r="E874" s="184" t="s">
        <v>1464</v>
      </c>
      <c r="F874" s="185" t="s">
        <v>1465</v>
      </c>
      <c r="G874" s="186" t="s">
        <v>366</v>
      </c>
      <c r="H874" s="187">
        <v>3</v>
      </c>
      <c r="I874" s="188"/>
      <c r="J874" s="189">
        <f>ROUND(I874*H874,2)</f>
        <v>0</v>
      </c>
      <c r="K874" s="190"/>
      <c r="L874" s="39"/>
      <c r="M874" s="191" t="s">
        <v>1</v>
      </c>
      <c r="N874" s="192" t="s">
        <v>39</v>
      </c>
      <c r="O874" s="71"/>
      <c r="P874" s="193">
        <f>O874*H874</f>
        <v>0</v>
      </c>
      <c r="Q874" s="193">
        <v>1.8460000000000001E-2</v>
      </c>
      <c r="R874" s="193">
        <f>Q874*H874</f>
        <v>5.5379999999999999E-2</v>
      </c>
      <c r="S874" s="193">
        <v>0</v>
      </c>
      <c r="T874" s="194">
        <f>S874*H874</f>
        <v>0</v>
      </c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R874" s="195" t="s">
        <v>264</v>
      </c>
      <c r="AT874" s="195" t="s">
        <v>147</v>
      </c>
      <c r="AU874" s="195" t="s">
        <v>152</v>
      </c>
      <c r="AY874" s="17" t="s">
        <v>144</v>
      </c>
      <c r="BE874" s="196">
        <f>IF(N874="základní",J874,0)</f>
        <v>0</v>
      </c>
      <c r="BF874" s="196">
        <f>IF(N874="snížená",J874,0)</f>
        <v>0</v>
      </c>
      <c r="BG874" s="196">
        <f>IF(N874="zákl. přenesená",J874,0)</f>
        <v>0</v>
      </c>
      <c r="BH874" s="196">
        <f>IF(N874="sníž. přenesená",J874,0)</f>
        <v>0</v>
      </c>
      <c r="BI874" s="196">
        <f>IF(N874="nulová",J874,0)</f>
        <v>0</v>
      </c>
      <c r="BJ874" s="17" t="s">
        <v>152</v>
      </c>
      <c r="BK874" s="196">
        <f>ROUND(I874*H874,2)</f>
        <v>0</v>
      </c>
      <c r="BL874" s="17" t="s">
        <v>264</v>
      </c>
      <c r="BM874" s="195" t="s">
        <v>1466</v>
      </c>
    </row>
    <row r="875" spans="1:65" s="13" customFormat="1" ht="11.25">
      <c r="B875" s="197"/>
      <c r="C875" s="198"/>
      <c r="D875" s="199" t="s">
        <v>154</v>
      </c>
      <c r="E875" s="200" t="s">
        <v>1</v>
      </c>
      <c r="F875" s="201" t="s">
        <v>1467</v>
      </c>
      <c r="G875" s="198"/>
      <c r="H875" s="200" t="s">
        <v>1</v>
      </c>
      <c r="I875" s="202"/>
      <c r="J875" s="198"/>
      <c r="K875" s="198"/>
      <c r="L875" s="203"/>
      <c r="M875" s="204"/>
      <c r="N875" s="205"/>
      <c r="O875" s="205"/>
      <c r="P875" s="205"/>
      <c r="Q875" s="205"/>
      <c r="R875" s="205"/>
      <c r="S875" s="205"/>
      <c r="T875" s="206"/>
      <c r="AT875" s="207" t="s">
        <v>154</v>
      </c>
      <c r="AU875" s="207" t="s">
        <v>152</v>
      </c>
      <c r="AV875" s="13" t="s">
        <v>81</v>
      </c>
      <c r="AW875" s="13" t="s">
        <v>31</v>
      </c>
      <c r="AX875" s="13" t="s">
        <v>73</v>
      </c>
      <c r="AY875" s="207" t="s">
        <v>144</v>
      </c>
    </row>
    <row r="876" spans="1:65" s="14" customFormat="1" ht="11.25">
      <c r="B876" s="208"/>
      <c r="C876" s="209"/>
      <c r="D876" s="199" t="s">
        <v>154</v>
      </c>
      <c r="E876" s="210" t="s">
        <v>1</v>
      </c>
      <c r="F876" s="211" t="s">
        <v>1468</v>
      </c>
      <c r="G876" s="209"/>
      <c r="H876" s="212">
        <v>3</v>
      </c>
      <c r="I876" s="213"/>
      <c r="J876" s="209"/>
      <c r="K876" s="209"/>
      <c r="L876" s="214"/>
      <c r="M876" s="215"/>
      <c r="N876" s="216"/>
      <c r="O876" s="216"/>
      <c r="P876" s="216"/>
      <c r="Q876" s="216"/>
      <c r="R876" s="216"/>
      <c r="S876" s="216"/>
      <c r="T876" s="217"/>
      <c r="AT876" s="218" t="s">
        <v>154</v>
      </c>
      <c r="AU876" s="218" t="s">
        <v>152</v>
      </c>
      <c r="AV876" s="14" t="s">
        <v>152</v>
      </c>
      <c r="AW876" s="14" t="s">
        <v>31</v>
      </c>
      <c r="AX876" s="14" t="s">
        <v>81</v>
      </c>
      <c r="AY876" s="218" t="s">
        <v>144</v>
      </c>
    </row>
    <row r="877" spans="1:65" s="12" customFormat="1" ht="22.9" customHeight="1">
      <c r="B877" s="167"/>
      <c r="C877" s="168"/>
      <c r="D877" s="169" t="s">
        <v>72</v>
      </c>
      <c r="E877" s="181" t="s">
        <v>1469</v>
      </c>
      <c r="F877" s="181" t="s">
        <v>1470</v>
      </c>
      <c r="G877" s="168"/>
      <c r="H877" s="168"/>
      <c r="I877" s="171"/>
      <c r="J877" s="182">
        <f>BK877</f>
        <v>0</v>
      </c>
      <c r="K877" s="168"/>
      <c r="L877" s="173"/>
      <c r="M877" s="174"/>
      <c r="N877" s="175"/>
      <c r="O877" s="175"/>
      <c r="P877" s="176">
        <f>SUM(P878:P935)</f>
        <v>0</v>
      </c>
      <c r="Q877" s="175"/>
      <c r="R877" s="176">
        <f>SUM(R878:R935)</f>
        <v>2.8709999999999996E-2</v>
      </c>
      <c r="S877" s="175"/>
      <c r="T877" s="177">
        <f>SUM(T878:T935)</f>
        <v>1.3547486</v>
      </c>
      <c r="AR877" s="178" t="s">
        <v>152</v>
      </c>
      <c r="AT877" s="179" t="s">
        <v>72</v>
      </c>
      <c r="AU877" s="179" t="s">
        <v>81</v>
      </c>
      <c r="AY877" s="178" t="s">
        <v>144</v>
      </c>
      <c r="BK877" s="180">
        <f>SUM(BK878:BK935)</f>
        <v>0</v>
      </c>
    </row>
    <row r="878" spans="1:65" s="2" customFormat="1" ht="21.75" customHeight="1">
      <c r="A878" s="34"/>
      <c r="B878" s="35"/>
      <c r="C878" s="183" t="s">
        <v>1471</v>
      </c>
      <c r="D878" s="183" t="s">
        <v>147</v>
      </c>
      <c r="E878" s="184" t="s">
        <v>1472</v>
      </c>
      <c r="F878" s="185" t="s">
        <v>1473</v>
      </c>
      <c r="G878" s="186" t="s">
        <v>249</v>
      </c>
      <c r="H878" s="187">
        <v>3</v>
      </c>
      <c r="I878" s="188"/>
      <c r="J878" s="189">
        <f>ROUND(I878*H878,2)</f>
        <v>0</v>
      </c>
      <c r="K878" s="190"/>
      <c r="L878" s="39"/>
      <c r="M878" s="191" t="s">
        <v>1</v>
      </c>
      <c r="N878" s="192" t="s">
        <v>39</v>
      </c>
      <c r="O878" s="71"/>
      <c r="P878" s="193">
        <f>O878*H878</f>
        <v>0</v>
      </c>
      <c r="Q878" s="193">
        <v>0</v>
      </c>
      <c r="R878" s="193">
        <f>Q878*H878</f>
        <v>0</v>
      </c>
      <c r="S878" s="193">
        <v>1.9650000000000001E-2</v>
      </c>
      <c r="T878" s="194">
        <f>S878*H878</f>
        <v>5.8950000000000002E-2</v>
      </c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R878" s="195" t="s">
        <v>264</v>
      </c>
      <c r="AT878" s="195" t="s">
        <v>147</v>
      </c>
      <c r="AU878" s="195" t="s">
        <v>152</v>
      </c>
      <c r="AY878" s="17" t="s">
        <v>144</v>
      </c>
      <c r="BE878" s="196">
        <f>IF(N878="základní",J878,0)</f>
        <v>0</v>
      </c>
      <c r="BF878" s="196">
        <f>IF(N878="snížená",J878,0)</f>
        <v>0</v>
      </c>
      <c r="BG878" s="196">
        <f>IF(N878="zákl. přenesená",J878,0)</f>
        <v>0</v>
      </c>
      <c r="BH878" s="196">
        <f>IF(N878="sníž. přenesená",J878,0)</f>
        <v>0</v>
      </c>
      <c r="BI878" s="196">
        <f>IF(N878="nulová",J878,0)</f>
        <v>0</v>
      </c>
      <c r="BJ878" s="17" t="s">
        <v>152</v>
      </c>
      <c r="BK878" s="196">
        <f>ROUND(I878*H878,2)</f>
        <v>0</v>
      </c>
      <c r="BL878" s="17" t="s">
        <v>264</v>
      </c>
      <c r="BM878" s="195" t="s">
        <v>1474</v>
      </c>
    </row>
    <row r="879" spans="1:65" s="13" customFormat="1" ht="11.25">
      <c r="B879" s="197"/>
      <c r="C879" s="198"/>
      <c r="D879" s="199" t="s">
        <v>154</v>
      </c>
      <c r="E879" s="200" t="s">
        <v>1</v>
      </c>
      <c r="F879" s="201" t="s">
        <v>1475</v>
      </c>
      <c r="G879" s="198"/>
      <c r="H879" s="200" t="s">
        <v>1</v>
      </c>
      <c r="I879" s="202"/>
      <c r="J879" s="198"/>
      <c r="K879" s="198"/>
      <c r="L879" s="203"/>
      <c r="M879" s="204"/>
      <c r="N879" s="205"/>
      <c r="O879" s="205"/>
      <c r="P879" s="205"/>
      <c r="Q879" s="205"/>
      <c r="R879" s="205"/>
      <c r="S879" s="205"/>
      <c r="T879" s="206"/>
      <c r="AT879" s="207" t="s">
        <v>154</v>
      </c>
      <c r="AU879" s="207" t="s">
        <v>152</v>
      </c>
      <c r="AV879" s="13" t="s">
        <v>81</v>
      </c>
      <c r="AW879" s="13" t="s">
        <v>31</v>
      </c>
      <c r="AX879" s="13" t="s">
        <v>73</v>
      </c>
      <c r="AY879" s="207" t="s">
        <v>144</v>
      </c>
    </row>
    <row r="880" spans="1:65" s="14" customFormat="1" ht="11.25">
      <c r="B880" s="208"/>
      <c r="C880" s="209"/>
      <c r="D880" s="199" t="s">
        <v>154</v>
      </c>
      <c r="E880" s="210" t="s">
        <v>1</v>
      </c>
      <c r="F880" s="211" t="s">
        <v>1476</v>
      </c>
      <c r="G880" s="209"/>
      <c r="H880" s="212">
        <v>3</v>
      </c>
      <c r="I880" s="213"/>
      <c r="J880" s="209"/>
      <c r="K880" s="209"/>
      <c r="L880" s="214"/>
      <c r="M880" s="215"/>
      <c r="N880" s="216"/>
      <c r="O880" s="216"/>
      <c r="P880" s="216"/>
      <c r="Q880" s="216"/>
      <c r="R880" s="216"/>
      <c r="S880" s="216"/>
      <c r="T880" s="217"/>
      <c r="AT880" s="218" t="s">
        <v>154</v>
      </c>
      <c r="AU880" s="218" t="s">
        <v>152</v>
      </c>
      <c r="AV880" s="14" t="s">
        <v>152</v>
      </c>
      <c r="AW880" s="14" t="s">
        <v>31</v>
      </c>
      <c r="AX880" s="14" t="s">
        <v>81</v>
      </c>
      <c r="AY880" s="218" t="s">
        <v>144</v>
      </c>
    </row>
    <row r="881" spans="1:65" s="2" customFormat="1" ht="16.5" customHeight="1">
      <c r="A881" s="34"/>
      <c r="B881" s="35"/>
      <c r="C881" s="183" t="s">
        <v>1477</v>
      </c>
      <c r="D881" s="183" t="s">
        <v>147</v>
      </c>
      <c r="E881" s="184" t="s">
        <v>1478</v>
      </c>
      <c r="F881" s="185" t="s">
        <v>1479</v>
      </c>
      <c r="G881" s="186" t="s">
        <v>249</v>
      </c>
      <c r="H881" s="187">
        <v>1</v>
      </c>
      <c r="I881" s="188"/>
      <c r="J881" s="189">
        <f>ROUND(I881*H881,2)</f>
        <v>0</v>
      </c>
      <c r="K881" s="190"/>
      <c r="L881" s="39"/>
      <c r="M881" s="191" t="s">
        <v>1</v>
      </c>
      <c r="N881" s="192" t="s">
        <v>39</v>
      </c>
      <c r="O881" s="71"/>
      <c r="P881" s="193">
        <f>O881*H881</f>
        <v>0</v>
      </c>
      <c r="Q881" s="193">
        <v>0</v>
      </c>
      <c r="R881" s="193">
        <f>Q881*H881</f>
        <v>0</v>
      </c>
      <c r="S881" s="193">
        <v>0</v>
      </c>
      <c r="T881" s="194">
        <f>S881*H881</f>
        <v>0</v>
      </c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R881" s="195" t="s">
        <v>264</v>
      </c>
      <c r="AT881" s="195" t="s">
        <v>147</v>
      </c>
      <c r="AU881" s="195" t="s">
        <v>152</v>
      </c>
      <c r="AY881" s="17" t="s">
        <v>144</v>
      </c>
      <c r="BE881" s="196">
        <f>IF(N881="základní",J881,0)</f>
        <v>0</v>
      </c>
      <c r="BF881" s="196">
        <f>IF(N881="snížená",J881,0)</f>
        <v>0</v>
      </c>
      <c r="BG881" s="196">
        <f>IF(N881="zákl. přenesená",J881,0)</f>
        <v>0</v>
      </c>
      <c r="BH881" s="196">
        <f>IF(N881="sníž. přenesená",J881,0)</f>
        <v>0</v>
      </c>
      <c r="BI881" s="196">
        <f>IF(N881="nulová",J881,0)</f>
        <v>0</v>
      </c>
      <c r="BJ881" s="17" t="s">
        <v>152</v>
      </c>
      <c r="BK881" s="196">
        <f>ROUND(I881*H881,2)</f>
        <v>0</v>
      </c>
      <c r="BL881" s="17" t="s">
        <v>264</v>
      </c>
      <c r="BM881" s="195" t="s">
        <v>1480</v>
      </c>
    </row>
    <row r="882" spans="1:65" s="13" customFormat="1" ht="22.5">
      <c r="B882" s="197"/>
      <c r="C882" s="198"/>
      <c r="D882" s="199" t="s">
        <v>154</v>
      </c>
      <c r="E882" s="200" t="s">
        <v>1</v>
      </c>
      <c r="F882" s="201" t="s">
        <v>1481</v>
      </c>
      <c r="G882" s="198"/>
      <c r="H882" s="200" t="s">
        <v>1</v>
      </c>
      <c r="I882" s="202"/>
      <c r="J882" s="198"/>
      <c r="K882" s="198"/>
      <c r="L882" s="203"/>
      <c r="M882" s="204"/>
      <c r="N882" s="205"/>
      <c r="O882" s="205"/>
      <c r="P882" s="205"/>
      <c r="Q882" s="205"/>
      <c r="R882" s="205"/>
      <c r="S882" s="205"/>
      <c r="T882" s="206"/>
      <c r="AT882" s="207" t="s">
        <v>154</v>
      </c>
      <c r="AU882" s="207" t="s">
        <v>152</v>
      </c>
      <c r="AV882" s="13" t="s">
        <v>81</v>
      </c>
      <c r="AW882" s="13" t="s">
        <v>31</v>
      </c>
      <c r="AX882" s="13" t="s">
        <v>73</v>
      </c>
      <c r="AY882" s="207" t="s">
        <v>144</v>
      </c>
    </row>
    <row r="883" spans="1:65" s="14" customFormat="1" ht="11.25">
      <c r="B883" s="208"/>
      <c r="C883" s="209"/>
      <c r="D883" s="199" t="s">
        <v>154</v>
      </c>
      <c r="E883" s="210" t="s">
        <v>1</v>
      </c>
      <c r="F883" s="211" t="s">
        <v>81</v>
      </c>
      <c r="G883" s="209"/>
      <c r="H883" s="212">
        <v>1</v>
      </c>
      <c r="I883" s="213"/>
      <c r="J883" s="209"/>
      <c r="K883" s="209"/>
      <c r="L883" s="214"/>
      <c r="M883" s="215"/>
      <c r="N883" s="216"/>
      <c r="O883" s="216"/>
      <c r="P883" s="216"/>
      <c r="Q883" s="216"/>
      <c r="R883" s="216"/>
      <c r="S883" s="216"/>
      <c r="T883" s="217"/>
      <c r="AT883" s="218" t="s">
        <v>154</v>
      </c>
      <c r="AU883" s="218" t="s">
        <v>152</v>
      </c>
      <c r="AV883" s="14" t="s">
        <v>152</v>
      </c>
      <c r="AW883" s="14" t="s">
        <v>31</v>
      </c>
      <c r="AX883" s="14" t="s">
        <v>81</v>
      </c>
      <c r="AY883" s="218" t="s">
        <v>144</v>
      </c>
    </row>
    <row r="884" spans="1:65" s="2" customFormat="1" ht="24.2" customHeight="1">
      <c r="A884" s="34"/>
      <c r="B884" s="35"/>
      <c r="C884" s="183" t="s">
        <v>1482</v>
      </c>
      <c r="D884" s="183" t="s">
        <v>147</v>
      </c>
      <c r="E884" s="184" t="s">
        <v>1483</v>
      </c>
      <c r="F884" s="185" t="s">
        <v>1484</v>
      </c>
      <c r="G884" s="186" t="s">
        <v>150</v>
      </c>
      <c r="H884" s="187">
        <v>2.004</v>
      </c>
      <c r="I884" s="188"/>
      <c r="J884" s="189">
        <f>ROUND(I884*H884,2)</f>
        <v>0</v>
      </c>
      <c r="K884" s="190"/>
      <c r="L884" s="39"/>
      <c r="M884" s="191" t="s">
        <v>1</v>
      </c>
      <c r="N884" s="192" t="s">
        <v>39</v>
      </c>
      <c r="O884" s="71"/>
      <c r="P884" s="193">
        <f>O884*H884</f>
        <v>0</v>
      </c>
      <c r="Q884" s="193">
        <v>0</v>
      </c>
      <c r="R884" s="193">
        <f>Q884*H884</f>
        <v>0</v>
      </c>
      <c r="S884" s="193">
        <v>2.4649999999999998E-2</v>
      </c>
      <c r="T884" s="194">
        <f>S884*H884</f>
        <v>4.9398599999999994E-2</v>
      </c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R884" s="195" t="s">
        <v>264</v>
      </c>
      <c r="AT884" s="195" t="s">
        <v>147</v>
      </c>
      <c r="AU884" s="195" t="s">
        <v>152</v>
      </c>
      <c r="AY884" s="17" t="s">
        <v>144</v>
      </c>
      <c r="BE884" s="196">
        <f>IF(N884="základní",J884,0)</f>
        <v>0</v>
      </c>
      <c r="BF884" s="196">
        <f>IF(N884="snížená",J884,0)</f>
        <v>0</v>
      </c>
      <c r="BG884" s="196">
        <f>IF(N884="zákl. přenesená",J884,0)</f>
        <v>0</v>
      </c>
      <c r="BH884" s="196">
        <f>IF(N884="sníž. přenesená",J884,0)</f>
        <v>0</v>
      </c>
      <c r="BI884" s="196">
        <f>IF(N884="nulová",J884,0)</f>
        <v>0</v>
      </c>
      <c r="BJ884" s="17" t="s">
        <v>152</v>
      </c>
      <c r="BK884" s="196">
        <f>ROUND(I884*H884,2)</f>
        <v>0</v>
      </c>
      <c r="BL884" s="17" t="s">
        <v>264</v>
      </c>
      <c r="BM884" s="195" t="s">
        <v>1485</v>
      </c>
    </row>
    <row r="885" spans="1:65" s="13" customFormat="1" ht="11.25">
      <c r="B885" s="197"/>
      <c r="C885" s="198"/>
      <c r="D885" s="199" t="s">
        <v>154</v>
      </c>
      <c r="E885" s="200" t="s">
        <v>1</v>
      </c>
      <c r="F885" s="201" t="s">
        <v>1486</v>
      </c>
      <c r="G885" s="198"/>
      <c r="H885" s="200" t="s">
        <v>1</v>
      </c>
      <c r="I885" s="202"/>
      <c r="J885" s="198"/>
      <c r="K885" s="198"/>
      <c r="L885" s="203"/>
      <c r="M885" s="204"/>
      <c r="N885" s="205"/>
      <c r="O885" s="205"/>
      <c r="P885" s="205"/>
      <c r="Q885" s="205"/>
      <c r="R885" s="205"/>
      <c r="S885" s="205"/>
      <c r="T885" s="206"/>
      <c r="AT885" s="207" t="s">
        <v>154</v>
      </c>
      <c r="AU885" s="207" t="s">
        <v>152</v>
      </c>
      <c r="AV885" s="13" t="s">
        <v>81</v>
      </c>
      <c r="AW885" s="13" t="s">
        <v>31</v>
      </c>
      <c r="AX885" s="13" t="s">
        <v>73</v>
      </c>
      <c r="AY885" s="207" t="s">
        <v>144</v>
      </c>
    </row>
    <row r="886" spans="1:65" s="14" customFormat="1" ht="11.25">
      <c r="B886" s="208"/>
      <c r="C886" s="209"/>
      <c r="D886" s="199" t="s">
        <v>154</v>
      </c>
      <c r="E886" s="210" t="s">
        <v>1</v>
      </c>
      <c r="F886" s="211" t="s">
        <v>1487</v>
      </c>
      <c r="G886" s="209"/>
      <c r="H886" s="212">
        <v>2.004</v>
      </c>
      <c r="I886" s="213"/>
      <c r="J886" s="209"/>
      <c r="K886" s="209"/>
      <c r="L886" s="214"/>
      <c r="M886" s="215"/>
      <c r="N886" s="216"/>
      <c r="O886" s="216"/>
      <c r="P886" s="216"/>
      <c r="Q886" s="216"/>
      <c r="R886" s="216"/>
      <c r="S886" s="216"/>
      <c r="T886" s="217"/>
      <c r="AT886" s="218" t="s">
        <v>154</v>
      </c>
      <c r="AU886" s="218" t="s">
        <v>152</v>
      </c>
      <c r="AV886" s="14" t="s">
        <v>152</v>
      </c>
      <c r="AW886" s="14" t="s">
        <v>31</v>
      </c>
      <c r="AX886" s="14" t="s">
        <v>81</v>
      </c>
      <c r="AY886" s="218" t="s">
        <v>144</v>
      </c>
    </row>
    <row r="887" spans="1:65" s="2" customFormat="1" ht="16.5" customHeight="1">
      <c r="A887" s="34"/>
      <c r="B887" s="35"/>
      <c r="C887" s="183" t="s">
        <v>1488</v>
      </c>
      <c r="D887" s="183" t="s">
        <v>147</v>
      </c>
      <c r="E887" s="184" t="s">
        <v>1489</v>
      </c>
      <c r="F887" s="185" t="s">
        <v>1490</v>
      </c>
      <c r="G887" s="186" t="s">
        <v>249</v>
      </c>
      <c r="H887" s="187">
        <v>5</v>
      </c>
      <c r="I887" s="188"/>
      <c r="J887" s="189">
        <f t="shared" ref="J887:J892" si="100">ROUND(I887*H887,2)</f>
        <v>0</v>
      </c>
      <c r="K887" s="190"/>
      <c r="L887" s="39"/>
      <c r="M887" s="191" t="s">
        <v>1</v>
      </c>
      <c r="N887" s="192" t="s">
        <v>39</v>
      </c>
      <c r="O887" s="71"/>
      <c r="P887" s="193">
        <f t="shared" ref="P887:P892" si="101">O887*H887</f>
        <v>0</v>
      </c>
      <c r="Q887" s="193">
        <v>0</v>
      </c>
      <c r="R887" s="193">
        <f t="shared" ref="R887:R892" si="102">Q887*H887</f>
        <v>0</v>
      </c>
      <c r="S887" s="193">
        <v>1E-3</v>
      </c>
      <c r="T887" s="194">
        <f t="shared" ref="T887:T892" si="103">S887*H887</f>
        <v>5.0000000000000001E-3</v>
      </c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R887" s="195" t="s">
        <v>264</v>
      </c>
      <c r="AT887" s="195" t="s">
        <v>147</v>
      </c>
      <c r="AU887" s="195" t="s">
        <v>152</v>
      </c>
      <c r="AY887" s="17" t="s">
        <v>144</v>
      </c>
      <c r="BE887" s="196">
        <f t="shared" ref="BE887:BE892" si="104">IF(N887="základní",J887,0)</f>
        <v>0</v>
      </c>
      <c r="BF887" s="196">
        <f t="shared" ref="BF887:BF892" si="105">IF(N887="snížená",J887,0)</f>
        <v>0</v>
      </c>
      <c r="BG887" s="196">
        <f t="shared" ref="BG887:BG892" si="106">IF(N887="zákl. přenesená",J887,0)</f>
        <v>0</v>
      </c>
      <c r="BH887" s="196">
        <f t="shared" ref="BH887:BH892" si="107">IF(N887="sníž. přenesená",J887,0)</f>
        <v>0</v>
      </c>
      <c r="BI887" s="196">
        <f t="shared" ref="BI887:BI892" si="108">IF(N887="nulová",J887,0)</f>
        <v>0</v>
      </c>
      <c r="BJ887" s="17" t="s">
        <v>152</v>
      </c>
      <c r="BK887" s="196">
        <f t="shared" ref="BK887:BK892" si="109">ROUND(I887*H887,2)</f>
        <v>0</v>
      </c>
      <c r="BL887" s="17" t="s">
        <v>264</v>
      </c>
      <c r="BM887" s="195" t="s">
        <v>1491</v>
      </c>
    </row>
    <row r="888" spans="1:65" s="2" customFormat="1" ht="21.75" customHeight="1">
      <c r="A888" s="34"/>
      <c r="B888" s="35"/>
      <c r="C888" s="183" t="s">
        <v>1492</v>
      </c>
      <c r="D888" s="183" t="s">
        <v>147</v>
      </c>
      <c r="E888" s="184" t="s">
        <v>1493</v>
      </c>
      <c r="F888" s="185" t="s">
        <v>1494</v>
      </c>
      <c r="G888" s="186" t="s">
        <v>249</v>
      </c>
      <c r="H888" s="187">
        <v>5</v>
      </c>
      <c r="I888" s="188"/>
      <c r="J888" s="189">
        <f t="shared" si="100"/>
        <v>0</v>
      </c>
      <c r="K888" s="190"/>
      <c r="L888" s="39"/>
      <c r="M888" s="191" t="s">
        <v>1</v>
      </c>
      <c r="N888" s="192" t="s">
        <v>39</v>
      </c>
      <c r="O888" s="71"/>
      <c r="P888" s="193">
        <f t="shared" si="101"/>
        <v>0</v>
      </c>
      <c r="Q888" s="193">
        <v>0</v>
      </c>
      <c r="R888" s="193">
        <f t="shared" si="102"/>
        <v>0</v>
      </c>
      <c r="S888" s="193">
        <v>0</v>
      </c>
      <c r="T888" s="194">
        <f t="shared" si="103"/>
        <v>0</v>
      </c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R888" s="195" t="s">
        <v>264</v>
      </c>
      <c r="AT888" s="195" t="s">
        <v>147</v>
      </c>
      <c r="AU888" s="195" t="s">
        <v>152</v>
      </c>
      <c r="AY888" s="17" t="s">
        <v>144</v>
      </c>
      <c r="BE888" s="196">
        <f t="shared" si="104"/>
        <v>0</v>
      </c>
      <c r="BF888" s="196">
        <f t="shared" si="105"/>
        <v>0</v>
      </c>
      <c r="BG888" s="196">
        <f t="shared" si="106"/>
        <v>0</v>
      </c>
      <c r="BH888" s="196">
        <f t="shared" si="107"/>
        <v>0</v>
      </c>
      <c r="BI888" s="196">
        <f t="shared" si="108"/>
        <v>0</v>
      </c>
      <c r="BJ888" s="17" t="s">
        <v>152</v>
      </c>
      <c r="BK888" s="196">
        <f t="shared" si="109"/>
        <v>0</v>
      </c>
      <c r="BL888" s="17" t="s">
        <v>264</v>
      </c>
      <c r="BM888" s="195" t="s">
        <v>1495</v>
      </c>
    </row>
    <row r="889" spans="1:65" s="2" customFormat="1" ht="16.5" customHeight="1">
      <c r="A889" s="34"/>
      <c r="B889" s="35"/>
      <c r="C889" s="230" t="s">
        <v>1496</v>
      </c>
      <c r="D889" s="230" t="s">
        <v>166</v>
      </c>
      <c r="E889" s="231" t="s">
        <v>1497</v>
      </c>
      <c r="F889" s="232" t="s">
        <v>1498</v>
      </c>
      <c r="G889" s="233" t="s">
        <v>249</v>
      </c>
      <c r="H889" s="234">
        <v>3</v>
      </c>
      <c r="I889" s="235"/>
      <c r="J889" s="236">
        <f t="shared" si="100"/>
        <v>0</v>
      </c>
      <c r="K889" s="237"/>
      <c r="L889" s="238"/>
      <c r="M889" s="239" t="s">
        <v>1</v>
      </c>
      <c r="N889" s="240" t="s">
        <v>39</v>
      </c>
      <c r="O889" s="71"/>
      <c r="P889" s="193">
        <f t="shared" si="101"/>
        <v>0</v>
      </c>
      <c r="Q889" s="193">
        <v>2.2000000000000001E-3</v>
      </c>
      <c r="R889" s="193">
        <f t="shared" si="102"/>
        <v>6.6E-3</v>
      </c>
      <c r="S889" s="193">
        <v>0</v>
      </c>
      <c r="T889" s="194">
        <f t="shared" si="103"/>
        <v>0</v>
      </c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R889" s="195" t="s">
        <v>353</v>
      </c>
      <c r="AT889" s="195" t="s">
        <v>166</v>
      </c>
      <c r="AU889" s="195" t="s">
        <v>152</v>
      </c>
      <c r="AY889" s="17" t="s">
        <v>144</v>
      </c>
      <c r="BE889" s="196">
        <f t="shared" si="104"/>
        <v>0</v>
      </c>
      <c r="BF889" s="196">
        <f t="shared" si="105"/>
        <v>0</v>
      </c>
      <c r="BG889" s="196">
        <f t="shared" si="106"/>
        <v>0</v>
      </c>
      <c r="BH889" s="196">
        <f t="shared" si="107"/>
        <v>0</v>
      </c>
      <c r="BI889" s="196">
        <f t="shared" si="108"/>
        <v>0</v>
      </c>
      <c r="BJ889" s="17" t="s">
        <v>152</v>
      </c>
      <c r="BK889" s="196">
        <f t="shared" si="109"/>
        <v>0</v>
      </c>
      <c r="BL889" s="17" t="s">
        <v>264</v>
      </c>
      <c r="BM889" s="195" t="s">
        <v>1499</v>
      </c>
    </row>
    <row r="890" spans="1:65" s="2" customFormat="1" ht="16.5" customHeight="1">
      <c r="A890" s="34"/>
      <c r="B890" s="35"/>
      <c r="C890" s="230" t="s">
        <v>1500</v>
      </c>
      <c r="D890" s="230" t="s">
        <v>166</v>
      </c>
      <c r="E890" s="231" t="s">
        <v>1501</v>
      </c>
      <c r="F890" s="232" t="s">
        <v>1502</v>
      </c>
      <c r="G890" s="233" t="s">
        <v>249</v>
      </c>
      <c r="H890" s="234">
        <v>2</v>
      </c>
      <c r="I890" s="235"/>
      <c r="J890" s="236">
        <f t="shared" si="100"/>
        <v>0</v>
      </c>
      <c r="K890" s="237"/>
      <c r="L890" s="238"/>
      <c r="M890" s="239" t="s">
        <v>1</v>
      </c>
      <c r="N890" s="240" t="s">
        <v>39</v>
      </c>
      <c r="O890" s="71"/>
      <c r="P890" s="193">
        <f t="shared" si="101"/>
        <v>0</v>
      </c>
      <c r="Q890" s="193">
        <v>2.2000000000000001E-3</v>
      </c>
      <c r="R890" s="193">
        <f t="shared" si="102"/>
        <v>4.4000000000000003E-3</v>
      </c>
      <c r="S890" s="193">
        <v>0</v>
      </c>
      <c r="T890" s="194">
        <f t="shared" si="103"/>
        <v>0</v>
      </c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R890" s="195" t="s">
        <v>353</v>
      </c>
      <c r="AT890" s="195" t="s">
        <v>166</v>
      </c>
      <c r="AU890" s="195" t="s">
        <v>152</v>
      </c>
      <c r="AY890" s="17" t="s">
        <v>144</v>
      </c>
      <c r="BE890" s="196">
        <f t="shared" si="104"/>
        <v>0</v>
      </c>
      <c r="BF890" s="196">
        <f t="shared" si="105"/>
        <v>0</v>
      </c>
      <c r="BG890" s="196">
        <f t="shared" si="106"/>
        <v>0</v>
      </c>
      <c r="BH890" s="196">
        <f t="shared" si="107"/>
        <v>0</v>
      </c>
      <c r="BI890" s="196">
        <f t="shared" si="108"/>
        <v>0</v>
      </c>
      <c r="BJ890" s="17" t="s">
        <v>152</v>
      </c>
      <c r="BK890" s="196">
        <f t="shared" si="109"/>
        <v>0</v>
      </c>
      <c r="BL890" s="17" t="s">
        <v>264</v>
      </c>
      <c r="BM890" s="195" t="s">
        <v>1503</v>
      </c>
    </row>
    <row r="891" spans="1:65" s="2" customFormat="1" ht="24.2" customHeight="1">
      <c r="A891" s="34"/>
      <c r="B891" s="35"/>
      <c r="C891" s="183" t="s">
        <v>1504</v>
      </c>
      <c r="D891" s="183" t="s">
        <v>147</v>
      </c>
      <c r="E891" s="184" t="s">
        <v>1505</v>
      </c>
      <c r="F891" s="185" t="s">
        <v>1506</v>
      </c>
      <c r="G891" s="186" t="s">
        <v>249</v>
      </c>
      <c r="H891" s="187">
        <v>5</v>
      </c>
      <c r="I891" s="188"/>
      <c r="J891" s="189">
        <f t="shared" si="100"/>
        <v>0</v>
      </c>
      <c r="K891" s="190"/>
      <c r="L891" s="39"/>
      <c r="M891" s="191" t="s">
        <v>1</v>
      </c>
      <c r="N891" s="192" t="s">
        <v>39</v>
      </c>
      <c r="O891" s="71"/>
      <c r="P891" s="193">
        <f t="shared" si="101"/>
        <v>0</v>
      </c>
      <c r="Q891" s="193">
        <v>0</v>
      </c>
      <c r="R891" s="193">
        <f t="shared" si="102"/>
        <v>0</v>
      </c>
      <c r="S891" s="193">
        <v>1E-3</v>
      </c>
      <c r="T891" s="194">
        <f t="shared" si="103"/>
        <v>5.0000000000000001E-3</v>
      </c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R891" s="195" t="s">
        <v>264</v>
      </c>
      <c r="AT891" s="195" t="s">
        <v>147</v>
      </c>
      <c r="AU891" s="195" t="s">
        <v>152</v>
      </c>
      <c r="AY891" s="17" t="s">
        <v>144</v>
      </c>
      <c r="BE891" s="196">
        <f t="shared" si="104"/>
        <v>0</v>
      </c>
      <c r="BF891" s="196">
        <f t="shared" si="105"/>
        <v>0</v>
      </c>
      <c r="BG891" s="196">
        <f t="shared" si="106"/>
        <v>0</v>
      </c>
      <c r="BH891" s="196">
        <f t="shared" si="107"/>
        <v>0</v>
      </c>
      <c r="BI891" s="196">
        <f t="shared" si="108"/>
        <v>0</v>
      </c>
      <c r="BJ891" s="17" t="s">
        <v>152</v>
      </c>
      <c r="BK891" s="196">
        <f t="shared" si="109"/>
        <v>0</v>
      </c>
      <c r="BL891" s="17" t="s">
        <v>264</v>
      </c>
      <c r="BM891" s="195" t="s">
        <v>1507</v>
      </c>
    </row>
    <row r="892" spans="1:65" s="2" customFormat="1" ht="24.2" customHeight="1">
      <c r="A892" s="34"/>
      <c r="B892" s="35"/>
      <c r="C892" s="183" t="s">
        <v>1508</v>
      </c>
      <c r="D892" s="183" t="s">
        <v>147</v>
      </c>
      <c r="E892" s="184" t="s">
        <v>1509</v>
      </c>
      <c r="F892" s="185" t="s">
        <v>1510</v>
      </c>
      <c r="G892" s="186" t="s">
        <v>366</v>
      </c>
      <c r="H892" s="187">
        <v>2</v>
      </c>
      <c r="I892" s="188"/>
      <c r="J892" s="189">
        <f t="shared" si="100"/>
        <v>0</v>
      </c>
      <c r="K892" s="190"/>
      <c r="L892" s="39"/>
      <c r="M892" s="191" t="s">
        <v>1</v>
      </c>
      <c r="N892" s="192" t="s">
        <v>39</v>
      </c>
      <c r="O892" s="71"/>
      <c r="P892" s="193">
        <f t="shared" si="101"/>
        <v>0</v>
      </c>
      <c r="Q892" s="193">
        <v>0</v>
      </c>
      <c r="R892" s="193">
        <f t="shared" si="102"/>
        <v>0</v>
      </c>
      <c r="S892" s="193">
        <v>2E-3</v>
      </c>
      <c r="T892" s="194">
        <f t="shared" si="103"/>
        <v>4.0000000000000001E-3</v>
      </c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R892" s="195" t="s">
        <v>264</v>
      </c>
      <c r="AT892" s="195" t="s">
        <v>147</v>
      </c>
      <c r="AU892" s="195" t="s">
        <v>152</v>
      </c>
      <c r="AY892" s="17" t="s">
        <v>144</v>
      </c>
      <c r="BE892" s="196">
        <f t="shared" si="104"/>
        <v>0</v>
      </c>
      <c r="BF892" s="196">
        <f t="shared" si="105"/>
        <v>0</v>
      </c>
      <c r="BG892" s="196">
        <f t="shared" si="106"/>
        <v>0</v>
      </c>
      <c r="BH892" s="196">
        <f t="shared" si="107"/>
        <v>0</v>
      </c>
      <c r="BI892" s="196">
        <f t="shared" si="108"/>
        <v>0</v>
      </c>
      <c r="BJ892" s="17" t="s">
        <v>152</v>
      </c>
      <c r="BK892" s="196">
        <f t="shared" si="109"/>
        <v>0</v>
      </c>
      <c r="BL892" s="17" t="s">
        <v>264</v>
      </c>
      <c r="BM892" s="195" t="s">
        <v>1511</v>
      </c>
    </row>
    <row r="893" spans="1:65" s="13" customFormat="1" ht="11.25">
      <c r="B893" s="197"/>
      <c r="C893" s="198"/>
      <c r="D893" s="199" t="s">
        <v>154</v>
      </c>
      <c r="E893" s="200" t="s">
        <v>1</v>
      </c>
      <c r="F893" s="201" t="s">
        <v>870</v>
      </c>
      <c r="G893" s="198"/>
      <c r="H893" s="200" t="s">
        <v>1</v>
      </c>
      <c r="I893" s="202"/>
      <c r="J893" s="198"/>
      <c r="K893" s="198"/>
      <c r="L893" s="203"/>
      <c r="M893" s="204"/>
      <c r="N893" s="205"/>
      <c r="O893" s="205"/>
      <c r="P893" s="205"/>
      <c r="Q893" s="205"/>
      <c r="R893" s="205"/>
      <c r="S893" s="205"/>
      <c r="T893" s="206"/>
      <c r="AT893" s="207" t="s">
        <v>154</v>
      </c>
      <c r="AU893" s="207" t="s">
        <v>152</v>
      </c>
      <c r="AV893" s="13" t="s">
        <v>81</v>
      </c>
      <c r="AW893" s="13" t="s">
        <v>31</v>
      </c>
      <c r="AX893" s="13" t="s">
        <v>73</v>
      </c>
      <c r="AY893" s="207" t="s">
        <v>144</v>
      </c>
    </row>
    <row r="894" spans="1:65" s="14" customFormat="1" ht="11.25">
      <c r="B894" s="208"/>
      <c r="C894" s="209"/>
      <c r="D894" s="199" t="s">
        <v>154</v>
      </c>
      <c r="E894" s="210" t="s">
        <v>1</v>
      </c>
      <c r="F894" s="211" t="s">
        <v>215</v>
      </c>
      <c r="G894" s="209"/>
      <c r="H894" s="212">
        <v>2</v>
      </c>
      <c r="I894" s="213"/>
      <c r="J894" s="209"/>
      <c r="K894" s="209"/>
      <c r="L894" s="214"/>
      <c r="M894" s="215"/>
      <c r="N894" s="216"/>
      <c r="O894" s="216"/>
      <c r="P894" s="216"/>
      <c r="Q894" s="216"/>
      <c r="R894" s="216"/>
      <c r="S894" s="216"/>
      <c r="T894" s="217"/>
      <c r="AT894" s="218" t="s">
        <v>154</v>
      </c>
      <c r="AU894" s="218" t="s">
        <v>152</v>
      </c>
      <c r="AV894" s="14" t="s">
        <v>152</v>
      </c>
      <c r="AW894" s="14" t="s">
        <v>31</v>
      </c>
      <c r="AX894" s="14" t="s">
        <v>81</v>
      </c>
      <c r="AY894" s="218" t="s">
        <v>144</v>
      </c>
    </row>
    <row r="895" spans="1:65" s="2" customFormat="1" ht="24.2" customHeight="1">
      <c r="A895" s="34"/>
      <c r="B895" s="35"/>
      <c r="C895" s="183" t="s">
        <v>1512</v>
      </c>
      <c r="D895" s="183" t="s">
        <v>147</v>
      </c>
      <c r="E895" s="184" t="s">
        <v>1513</v>
      </c>
      <c r="F895" s="185" t="s">
        <v>1514</v>
      </c>
      <c r="G895" s="186" t="s">
        <v>249</v>
      </c>
      <c r="H895" s="187">
        <v>14</v>
      </c>
      <c r="I895" s="188"/>
      <c r="J895" s="189">
        <f>ROUND(I895*H895,2)</f>
        <v>0</v>
      </c>
      <c r="K895" s="190"/>
      <c r="L895" s="39"/>
      <c r="M895" s="191" t="s">
        <v>1</v>
      </c>
      <c r="N895" s="192" t="s">
        <v>39</v>
      </c>
      <c r="O895" s="71"/>
      <c r="P895" s="193">
        <f>O895*H895</f>
        <v>0</v>
      </c>
      <c r="Q895" s="193">
        <v>0</v>
      </c>
      <c r="R895" s="193">
        <f>Q895*H895</f>
        <v>0</v>
      </c>
      <c r="S895" s="193">
        <v>2.4E-2</v>
      </c>
      <c r="T895" s="194">
        <f>S895*H895</f>
        <v>0.33600000000000002</v>
      </c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R895" s="195" t="s">
        <v>264</v>
      </c>
      <c r="AT895" s="195" t="s">
        <v>147</v>
      </c>
      <c r="AU895" s="195" t="s">
        <v>152</v>
      </c>
      <c r="AY895" s="17" t="s">
        <v>144</v>
      </c>
      <c r="BE895" s="196">
        <f>IF(N895="základní",J895,0)</f>
        <v>0</v>
      </c>
      <c r="BF895" s="196">
        <f>IF(N895="snížená",J895,0)</f>
        <v>0</v>
      </c>
      <c r="BG895" s="196">
        <f>IF(N895="zákl. přenesená",J895,0)</f>
        <v>0</v>
      </c>
      <c r="BH895" s="196">
        <f>IF(N895="sníž. přenesená",J895,0)</f>
        <v>0</v>
      </c>
      <c r="BI895" s="196">
        <f>IF(N895="nulová",J895,0)</f>
        <v>0</v>
      </c>
      <c r="BJ895" s="17" t="s">
        <v>152</v>
      </c>
      <c r="BK895" s="196">
        <f>ROUND(I895*H895,2)</f>
        <v>0</v>
      </c>
      <c r="BL895" s="17" t="s">
        <v>264</v>
      </c>
      <c r="BM895" s="195" t="s">
        <v>1515</v>
      </c>
    </row>
    <row r="896" spans="1:65" s="13" customFormat="1" ht="11.25">
      <c r="B896" s="197"/>
      <c r="C896" s="198"/>
      <c r="D896" s="199" t="s">
        <v>154</v>
      </c>
      <c r="E896" s="200" t="s">
        <v>1</v>
      </c>
      <c r="F896" s="201" t="s">
        <v>1516</v>
      </c>
      <c r="G896" s="198"/>
      <c r="H896" s="200" t="s">
        <v>1</v>
      </c>
      <c r="I896" s="202"/>
      <c r="J896" s="198"/>
      <c r="K896" s="198"/>
      <c r="L896" s="203"/>
      <c r="M896" s="204"/>
      <c r="N896" s="205"/>
      <c r="O896" s="205"/>
      <c r="P896" s="205"/>
      <c r="Q896" s="205"/>
      <c r="R896" s="205"/>
      <c r="S896" s="205"/>
      <c r="T896" s="206"/>
      <c r="AT896" s="207" t="s">
        <v>154</v>
      </c>
      <c r="AU896" s="207" t="s">
        <v>152</v>
      </c>
      <c r="AV896" s="13" t="s">
        <v>81</v>
      </c>
      <c r="AW896" s="13" t="s">
        <v>31</v>
      </c>
      <c r="AX896" s="13" t="s">
        <v>73</v>
      </c>
      <c r="AY896" s="207" t="s">
        <v>144</v>
      </c>
    </row>
    <row r="897" spans="1:65" s="14" customFormat="1" ht="11.25">
      <c r="B897" s="208"/>
      <c r="C897" s="209"/>
      <c r="D897" s="199" t="s">
        <v>154</v>
      </c>
      <c r="E897" s="210" t="s">
        <v>1</v>
      </c>
      <c r="F897" s="211" t="s">
        <v>1517</v>
      </c>
      <c r="G897" s="209"/>
      <c r="H897" s="212">
        <v>6</v>
      </c>
      <c r="I897" s="213"/>
      <c r="J897" s="209"/>
      <c r="K897" s="209"/>
      <c r="L897" s="214"/>
      <c r="M897" s="215"/>
      <c r="N897" s="216"/>
      <c r="O897" s="216"/>
      <c r="P897" s="216"/>
      <c r="Q897" s="216"/>
      <c r="R897" s="216"/>
      <c r="S897" s="216"/>
      <c r="T897" s="217"/>
      <c r="AT897" s="218" t="s">
        <v>154</v>
      </c>
      <c r="AU897" s="218" t="s">
        <v>152</v>
      </c>
      <c r="AV897" s="14" t="s">
        <v>152</v>
      </c>
      <c r="AW897" s="14" t="s">
        <v>31</v>
      </c>
      <c r="AX897" s="14" t="s">
        <v>73</v>
      </c>
      <c r="AY897" s="218" t="s">
        <v>144</v>
      </c>
    </row>
    <row r="898" spans="1:65" s="13" customFormat="1" ht="11.25">
      <c r="B898" s="197"/>
      <c r="C898" s="198"/>
      <c r="D898" s="199" t="s">
        <v>154</v>
      </c>
      <c r="E898" s="200" t="s">
        <v>1</v>
      </c>
      <c r="F898" s="201" t="s">
        <v>1518</v>
      </c>
      <c r="G898" s="198"/>
      <c r="H898" s="200" t="s">
        <v>1</v>
      </c>
      <c r="I898" s="202"/>
      <c r="J898" s="198"/>
      <c r="K898" s="198"/>
      <c r="L898" s="203"/>
      <c r="M898" s="204"/>
      <c r="N898" s="205"/>
      <c r="O898" s="205"/>
      <c r="P898" s="205"/>
      <c r="Q898" s="205"/>
      <c r="R898" s="205"/>
      <c r="S898" s="205"/>
      <c r="T898" s="206"/>
      <c r="AT898" s="207" t="s">
        <v>154</v>
      </c>
      <c r="AU898" s="207" t="s">
        <v>152</v>
      </c>
      <c r="AV898" s="13" t="s">
        <v>81</v>
      </c>
      <c r="AW898" s="13" t="s">
        <v>31</v>
      </c>
      <c r="AX898" s="13" t="s">
        <v>73</v>
      </c>
      <c r="AY898" s="207" t="s">
        <v>144</v>
      </c>
    </row>
    <row r="899" spans="1:65" s="14" customFormat="1" ht="11.25">
      <c r="B899" s="208"/>
      <c r="C899" s="209"/>
      <c r="D899" s="199" t="s">
        <v>154</v>
      </c>
      <c r="E899" s="210" t="s">
        <v>1</v>
      </c>
      <c r="F899" s="211" t="s">
        <v>1519</v>
      </c>
      <c r="G899" s="209"/>
      <c r="H899" s="212">
        <v>2</v>
      </c>
      <c r="I899" s="213"/>
      <c r="J899" s="209"/>
      <c r="K899" s="209"/>
      <c r="L899" s="214"/>
      <c r="M899" s="215"/>
      <c r="N899" s="216"/>
      <c r="O899" s="216"/>
      <c r="P899" s="216"/>
      <c r="Q899" s="216"/>
      <c r="R899" s="216"/>
      <c r="S899" s="216"/>
      <c r="T899" s="217"/>
      <c r="AT899" s="218" t="s">
        <v>154</v>
      </c>
      <c r="AU899" s="218" t="s">
        <v>152</v>
      </c>
      <c r="AV899" s="14" t="s">
        <v>152</v>
      </c>
      <c r="AW899" s="14" t="s">
        <v>31</v>
      </c>
      <c r="AX899" s="14" t="s">
        <v>73</v>
      </c>
      <c r="AY899" s="218" t="s">
        <v>144</v>
      </c>
    </row>
    <row r="900" spans="1:65" s="13" customFormat="1" ht="11.25">
      <c r="B900" s="197"/>
      <c r="C900" s="198"/>
      <c r="D900" s="199" t="s">
        <v>154</v>
      </c>
      <c r="E900" s="200" t="s">
        <v>1</v>
      </c>
      <c r="F900" s="201" t="s">
        <v>1520</v>
      </c>
      <c r="G900" s="198"/>
      <c r="H900" s="200" t="s">
        <v>1</v>
      </c>
      <c r="I900" s="202"/>
      <c r="J900" s="198"/>
      <c r="K900" s="198"/>
      <c r="L900" s="203"/>
      <c r="M900" s="204"/>
      <c r="N900" s="205"/>
      <c r="O900" s="205"/>
      <c r="P900" s="205"/>
      <c r="Q900" s="205"/>
      <c r="R900" s="205"/>
      <c r="S900" s="205"/>
      <c r="T900" s="206"/>
      <c r="AT900" s="207" t="s">
        <v>154</v>
      </c>
      <c r="AU900" s="207" t="s">
        <v>152</v>
      </c>
      <c r="AV900" s="13" t="s">
        <v>81</v>
      </c>
      <c r="AW900" s="13" t="s">
        <v>31</v>
      </c>
      <c r="AX900" s="13" t="s">
        <v>73</v>
      </c>
      <c r="AY900" s="207" t="s">
        <v>144</v>
      </c>
    </row>
    <row r="901" spans="1:65" s="14" customFormat="1" ht="11.25">
      <c r="B901" s="208"/>
      <c r="C901" s="209"/>
      <c r="D901" s="199" t="s">
        <v>154</v>
      </c>
      <c r="E901" s="210" t="s">
        <v>1</v>
      </c>
      <c r="F901" s="211" t="s">
        <v>1519</v>
      </c>
      <c r="G901" s="209"/>
      <c r="H901" s="212">
        <v>2</v>
      </c>
      <c r="I901" s="213"/>
      <c r="J901" s="209"/>
      <c r="K901" s="209"/>
      <c r="L901" s="214"/>
      <c r="M901" s="215"/>
      <c r="N901" s="216"/>
      <c r="O901" s="216"/>
      <c r="P901" s="216"/>
      <c r="Q901" s="216"/>
      <c r="R901" s="216"/>
      <c r="S901" s="216"/>
      <c r="T901" s="217"/>
      <c r="AT901" s="218" t="s">
        <v>154</v>
      </c>
      <c r="AU901" s="218" t="s">
        <v>152</v>
      </c>
      <c r="AV901" s="14" t="s">
        <v>152</v>
      </c>
      <c r="AW901" s="14" t="s">
        <v>31</v>
      </c>
      <c r="AX901" s="14" t="s">
        <v>73</v>
      </c>
      <c r="AY901" s="218" t="s">
        <v>144</v>
      </c>
    </row>
    <row r="902" spans="1:65" s="13" customFormat="1" ht="11.25">
      <c r="B902" s="197"/>
      <c r="C902" s="198"/>
      <c r="D902" s="199" t="s">
        <v>154</v>
      </c>
      <c r="E902" s="200" t="s">
        <v>1</v>
      </c>
      <c r="F902" s="201" t="s">
        <v>1521</v>
      </c>
      <c r="G902" s="198"/>
      <c r="H902" s="200" t="s">
        <v>1</v>
      </c>
      <c r="I902" s="202"/>
      <c r="J902" s="198"/>
      <c r="K902" s="198"/>
      <c r="L902" s="203"/>
      <c r="M902" s="204"/>
      <c r="N902" s="205"/>
      <c r="O902" s="205"/>
      <c r="P902" s="205"/>
      <c r="Q902" s="205"/>
      <c r="R902" s="205"/>
      <c r="S902" s="205"/>
      <c r="T902" s="206"/>
      <c r="AT902" s="207" t="s">
        <v>154</v>
      </c>
      <c r="AU902" s="207" t="s">
        <v>152</v>
      </c>
      <c r="AV902" s="13" t="s">
        <v>81</v>
      </c>
      <c r="AW902" s="13" t="s">
        <v>31</v>
      </c>
      <c r="AX902" s="13" t="s">
        <v>73</v>
      </c>
      <c r="AY902" s="207" t="s">
        <v>144</v>
      </c>
    </row>
    <row r="903" spans="1:65" s="14" customFormat="1" ht="11.25">
      <c r="B903" s="208"/>
      <c r="C903" s="209"/>
      <c r="D903" s="199" t="s">
        <v>154</v>
      </c>
      <c r="E903" s="210" t="s">
        <v>1</v>
      </c>
      <c r="F903" s="211" t="s">
        <v>1522</v>
      </c>
      <c r="G903" s="209"/>
      <c r="H903" s="212">
        <v>4</v>
      </c>
      <c r="I903" s="213"/>
      <c r="J903" s="209"/>
      <c r="K903" s="209"/>
      <c r="L903" s="214"/>
      <c r="M903" s="215"/>
      <c r="N903" s="216"/>
      <c r="O903" s="216"/>
      <c r="P903" s="216"/>
      <c r="Q903" s="216"/>
      <c r="R903" s="216"/>
      <c r="S903" s="216"/>
      <c r="T903" s="217"/>
      <c r="AT903" s="218" t="s">
        <v>154</v>
      </c>
      <c r="AU903" s="218" t="s">
        <v>152</v>
      </c>
      <c r="AV903" s="14" t="s">
        <v>152</v>
      </c>
      <c r="AW903" s="14" t="s">
        <v>31</v>
      </c>
      <c r="AX903" s="14" t="s">
        <v>73</v>
      </c>
      <c r="AY903" s="218" t="s">
        <v>144</v>
      </c>
    </row>
    <row r="904" spans="1:65" s="15" customFormat="1" ht="11.25">
      <c r="B904" s="219"/>
      <c r="C904" s="220"/>
      <c r="D904" s="199" t="s">
        <v>154</v>
      </c>
      <c r="E904" s="221" t="s">
        <v>1</v>
      </c>
      <c r="F904" s="222" t="s">
        <v>159</v>
      </c>
      <c r="G904" s="220"/>
      <c r="H904" s="223">
        <v>14</v>
      </c>
      <c r="I904" s="224"/>
      <c r="J904" s="220"/>
      <c r="K904" s="220"/>
      <c r="L904" s="225"/>
      <c r="M904" s="226"/>
      <c r="N904" s="227"/>
      <c r="O904" s="227"/>
      <c r="P904" s="227"/>
      <c r="Q904" s="227"/>
      <c r="R904" s="227"/>
      <c r="S904" s="227"/>
      <c r="T904" s="228"/>
      <c r="AT904" s="229" t="s">
        <v>154</v>
      </c>
      <c r="AU904" s="229" t="s">
        <v>152</v>
      </c>
      <c r="AV904" s="15" t="s">
        <v>151</v>
      </c>
      <c r="AW904" s="15" t="s">
        <v>31</v>
      </c>
      <c r="AX904" s="15" t="s">
        <v>81</v>
      </c>
      <c r="AY904" s="229" t="s">
        <v>144</v>
      </c>
    </row>
    <row r="905" spans="1:65" s="2" customFormat="1" ht="24.2" customHeight="1">
      <c r="A905" s="34"/>
      <c r="B905" s="35"/>
      <c r="C905" s="183" t="s">
        <v>1523</v>
      </c>
      <c r="D905" s="183" t="s">
        <v>147</v>
      </c>
      <c r="E905" s="184" t="s">
        <v>1524</v>
      </c>
      <c r="F905" s="185" t="s">
        <v>1525</v>
      </c>
      <c r="G905" s="186" t="s">
        <v>249</v>
      </c>
      <c r="H905" s="187">
        <v>36</v>
      </c>
      <c r="I905" s="188"/>
      <c r="J905" s="189">
        <f>ROUND(I905*H905,2)</f>
        <v>0</v>
      </c>
      <c r="K905" s="190"/>
      <c r="L905" s="39"/>
      <c r="M905" s="191" t="s">
        <v>1</v>
      </c>
      <c r="N905" s="192" t="s">
        <v>39</v>
      </c>
      <c r="O905" s="71"/>
      <c r="P905" s="193">
        <f>O905*H905</f>
        <v>0</v>
      </c>
      <c r="Q905" s="193">
        <v>0</v>
      </c>
      <c r="R905" s="193">
        <f>Q905*H905</f>
        <v>0</v>
      </c>
      <c r="S905" s="193">
        <v>0</v>
      </c>
      <c r="T905" s="194">
        <f>S905*H905</f>
        <v>0</v>
      </c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R905" s="195" t="s">
        <v>264</v>
      </c>
      <c r="AT905" s="195" t="s">
        <v>147</v>
      </c>
      <c r="AU905" s="195" t="s">
        <v>152</v>
      </c>
      <c r="AY905" s="17" t="s">
        <v>144</v>
      </c>
      <c r="BE905" s="196">
        <f>IF(N905="základní",J905,0)</f>
        <v>0</v>
      </c>
      <c r="BF905" s="196">
        <f>IF(N905="snížená",J905,0)</f>
        <v>0</v>
      </c>
      <c r="BG905" s="196">
        <f>IF(N905="zákl. přenesená",J905,0)</f>
        <v>0</v>
      </c>
      <c r="BH905" s="196">
        <f>IF(N905="sníž. přenesená",J905,0)</f>
        <v>0</v>
      </c>
      <c r="BI905" s="196">
        <f>IF(N905="nulová",J905,0)</f>
        <v>0</v>
      </c>
      <c r="BJ905" s="17" t="s">
        <v>152</v>
      </c>
      <c r="BK905" s="196">
        <f>ROUND(I905*H905,2)</f>
        <v>0</v>
      </c>
      <c r="BL905" s="17" t="s">
        <v>264</v>
      </c>
      <c r="BM905" s="195" t="s">
        <v>1526</v>
      </c>
    </row>
    <row r="906" spans="1:65" s="13" customFormat="1" ht="11.25">
      <c r="B906" s="197"/>
      <c r="C906" s="198"/>
      <c r="D906" s="199" t="s">
        <v>154</v>
      </c>
      <c r="E906" s="200" t="s">
        <v>1</v>
      </c>
      <c r="F906" s="201" t="s">
        <v>870</v>
      </c>
      <c r="G906" s="198"/>
      <c r="H906" s="200" t="s">
        <v>1</v>
      </c>
      <c r="I906" s="202"/>
      <c r="J906" s="198"/>
      <c r="K906" s="198"/>
      <c r="L906" s="203"/>
      <c r="M906" s="204"/>
      <c r="N906" s="205"/>
      <c r="O906" s="205"/>
      <c r="P906" s="205"/>
      <c r="Q906" s="205"/>
      <c r="R906" s="205"/>
      <c r="S906" s="205"/>
      <c r="T906" s="206"/>
      <c r="AT906" s="207" t="s">
        <v>154</v>
      </c>
      <c r="AU906" s="207" t="s">
        <v>152</v>
      </c>
      <c r="AV906" s="13" t="s">
        <v>81</v>
      </c>
      <c r="AW906" s="13" t="s">
        <v>31</v>
      </c>
      <c r="AX906" s="13" t="s">
        <v>73</v>
      </c>
      <c r="AY906" s="207" t="s">
        <v>144</v>
      </c>
    </row>
    <row r="907" spans="1:65" s="14" customFormat="1" ht="11.25">
      <c r="B907" s="208"/>
      <c r="C907" s="209"/>
      <c r="D907" s="199" t="s">
        <v>154</v>
      </c>
      <c r="E907" s="210" t="s">
        <v>1</v>
      </c>
      <c r="F907" s="211" t="s">
        <v>1527</v>
      </c>
      <c r="G907" s="209"/>
      <c r="H907" s="212">
        <v>12</v>
      </c>
      <c r="I907" s="213"/>
      <c r="J907" s="209"/>
      <c r="K907" s="209"/>
      <c r="L907" s="214"/>
      <c r="M907" s="215"/>
      <c r="N907" s="216"/>
      <c r="O907" s="216"/>
      <c r="P907" s="216"/>
      <c r="Q907" s="216"/>
      <c r="R907" s="216"/>
      <c r="S907" s="216"/>
      <c r="T907" s="217"/>
      <c r="AT907" s="218" t="s">
        <v>154</v>
      </c>
      <c r="AU907" s="218" t="s">
        <v>152</v>
      </c>
      <c r="AV907" s="14" t="s">
        <v>152</v>
      </c>
      <c r="AW907" s="14" t="s">
        <v>31</v>
      </c>
      <c r="AX907" s="14" t="s">
        <v>73</v>
      </c>
      <c r="AY907" s="218" t="s">
        <v>144</v>
      </c>
    </row>
    <row r="908" spans="1:65" s="13" customFormat="1" ht="11.25">
      <c r="B908" s="197"/>
      <c r="C908" s="198"/>
      <c r="D908" s="199" t="s">
        <v>154</v>
      </c>
      <c r="E908" s="200" t="s">
        <v>1</v>
      </c>
      <c r="F908" s="201" t="s">
        <v>293</v>
      </c>
      <c r="G908" s="198"/>
      <c r="H908" s="200" t="s">
        <v>1</v>
      </c>
      <c r="I908" s="202"/>
      <c r="J908" s="198"/>
      <c r="K908" s="198"/>
      <c r="L908" s="203"/>
      <c r="M908" s="204"/>
      <c r="N908" s="205"/>
      <c r="O908" s="205"/>
      <c r="P908" s="205"/>
      <c r="Q908" s="205"/>
      <c r="R908" s="205"/>
      <c r="S908" s="205"/>
      <c r="T908" s="206"/>
      <c r="AT908" s="207" t="s">
        <v>154</v>
      </c>
      <c r="AU908" s="207" t="s">
        <v>152</v>
      </c>
      <c r="AV908" s="13" t="s">
        <v>81</v>
      </c>
      <c r="AW908" s="13" t="s">
        <v>31</v>
      </c>
      <c r="AX908" s="13" t="s">
        <v>73</v>
      </c>
      <c r="AY908" s="207" t="s">
        <v>144</v>
      </c>
    </row>
    <row r="909" spans="1:65" s="14" customFormat="1" ht="11.25">
      <c r="B909" s="208"/>
      <c r="C909" s="209"/>
      <c r="D909" s="199" t="s">
        <v>154</v>
      </c>
      <c r="E909" s="210" t="s">
        <v>1</v>
      </c>
      <c r="F909" s="211" t="s">
        <v>1527</v>
      </c>
      <c r="G909" s="209"/>
      <c r="H909" s="212">
        <v>12</v>
      </c>
      <c r="I909" s="213"/>
      <c r="J909" s="209"/>
      <c r="K909" s="209"/>
      <c r="L909" s="214"/>
      <c r="M909" s="215"/>
      <c r="N909" s="216"/>
      <c r="O909" s="216"/>
      <c r="P909" s="216"/>
      <c r="Q909" s="216"/>
      <c r="R909" s="216"/>
      <c r="S909" s="216"/>
      <c r="T909" s="217"/>
      <c r="AT909" s="218" t="s">
        <v>154</v>
      </c>
      <c r="AU909" s="218" t="s">
        <v>152</v>
      </c>
      <c r="AV909" s="14" t="s">
        <v>152</v>
      </c>
      <c r="AW909" s="14" t="s">
        <v>31</v>
      </c>
      <c r="AX909" s="14" t="s">
        <v>73</v>
      </c>
      <c r="AY909" s="218" t="s">
        <v>144</v>
      </c>
    </row>
    <row r="910" spans="1:65" s="13" customFormat="1" ht="11.25">
      <c r="B910" s="197"/>
      <c r="C910" s="198"/>
      <c r="D910" s="199" t="s">
        <v>154</v>
      </c>
      <c r="E910" s="200" t="s">
        <v>1</v>
      </c>
      <c r="F910" s="201" t="s">
        <v>183</v>
      </c>
      <c r="G910" s="198"/>
      <c r="H910" s="200" t="s">
        <v>1</v>
      </c>
      <c r="I910" s="202"/>
      <c r="J910" s="198"/>
      <c r="K910" s="198"/>
      <c r="L910" s="203"/>
      <c r="M910" s="204"/>
      <c r="N910" s="205"/>
      <c r="O910" s="205"/>
      <c r="P910" s="205"/>
      <c r="Q910" s="205"/>
      <c r="R910" s="205"/>
      <c r="S910" s="205"/>
      <c r="T910" s="206"/>
      <c r="AT910" s="207" t="s">
        <v>154</v>
      </c>
      <c r="AU910" s="207" t="s">
        <v>152</v>
      </c>
      <c r="AV910" s="13" t="s">
        <v>81</v>
      </c>
      <c r="AW910" s="13" t="s">
        <v>31</v>
      </c>
      <c r="AX910" s="13" t="s">
        <v>73</v>
      </c>
      <c r="AY910" s="207" t="s">
        <v>144</v>
      </c>
    </row>
    <row r="911" spans="1:65" s="14" customFormat="1" ht="11.25">
      <c r="B911" s="208"/>
      <c r="C911" s="209"/>
      <c r="D911" s="199" t="s">
        <v>154</v>
      </c>
      <c r="E911" s="210" t="s">
        <v>1</v>
      </c>
      <c r="F911" s="211" t="s">
        <v>1528</v>
      </c>
      <c r="G911" s="209"/>
      <c r="H911" s="212">
        <v>8</v>
      </c>
      <c r="I911" s="213"/>
      <c r="J911" s="209"/>
      <c r="K911" s="209"/>
      <c r="L911" s="214"/>
      <c r="M911" s="215"/>
      <c r="N911" s="216"/>
      <c r="O911" s="216"/>
      <c r="P911" s="216"/>
      <c r="Q911" s="216"/>
      <c r="R911" s="216"/>
      <c r="S911" s="216"/>
      <c r="T911" s="217"/>
      <c r="AT911" s="218" t="s">
        <v>154</v>
      </c>
      <c r="AU911" s="218" t="s">
        <v>152</v>
      </c>
      <c r="AV911" s="14" t="s">
        <v>152</v>
      </c>
      <c r="AW911" s="14" t="s">
        <v>31</v>
      </c>
      <c r="AX911" s="14" t="s">
        <v>73</v>
      </c>
      <c r="AY911" s="218" t="s">
        <v>144</v>
      </c>
    </row>
    <row r="912" spans="1:65" s="13" customFormat="1" ht="11.25">
      <c r="B912" s="197"/>
      <c r="C912" s="198"/>
      <c r="D912" s="199" t="s">
        <v>154</v>
      </c>
      <c r="E912" s="200" t="s">
        <v>1</v>
      </c>
      <c r="F912" s="201" t="s">
        <v>1529</v>
      </c>
      <c r="G912" s="198"/>
      <c r="H912" s="200" t="s">
        <v>1</v>
      </c>
      <c r="I912" s="202"/>
      <c r="J912" s="198"/>
      <c r="K912" s="198"/>
      <c r="L912" s="203"/>
      <c r="M912" s="204"/>
      <c r="N912" s="205"/>
      <c r="O912" s="205"/>
      <c r="P912" s="205"/>
      <c r="Q912" s="205"/>
      <c r="R912" s="205"/>
      <c r="S912" s="205"/>
      <c r="T912" s="206"/>
      <c r="AT912" s="207" t="s">
        <v>154</v>
      </c>
      <c r="AU912" s="207" t="s">
        <v>152</v>
      </c>
      <c r="AV912" s="13" t="s">
        <v>81</v>
      </c>
      <c r="AW912" s="13" t="s">
        <v>31</v>
      </c>
      <c r="AX912" s="13" t="s">
        <v>73</v>
      </c>
      <c r="AY912" s="207" t="s">
        <v>144</v>
      </c>
    </row>
    <row r="913" spans="1:65" s="14" customFormat="1" ht="11.25">
      <c r="B913" s="208"/>
      <c r="C913" s="209"/>
      <c r="D913" s="199" t="s">
        <v>154</v>
      </c>
      <c r="E913" s="210" t="s">
        <v>1</v>
      </c>
      <c r="F913" s="211" t="s">
        <v>1522</v>
      </c>
      <c r="G913" s="209"/>
      <c r="H913" s="212">
        <v>4</v>
      </c>
      <c r="I913" s="213"/>
      <c r="J913" s="209"/>
      <c r="K913" s="209"/>
      <c r="L913" s="214"/>
      <c r="M913" s="215"/>
      <c r="N913" s="216"/>
      <c r="O913" s="216"/>
      <c r="P913" s="216"/>
      <c r="Q913" s="216"/>
      <c r="R913" s="216"/>
      <c r="S913" s="216"/>
      <c r="T913" s="217"/>
      <c r="AT913" s="218" t="s">
        <v>154</v>
      </c>
      <c r="AU913" s="218" t="s">
        <v>152</v>
      </c>
      <c r="AV913" s="14" t="s">
        <v>152</v>
      </c>
      <c r="AW913" s="14" t="s">
        <v>31</v>
      </c>
      <c r="AX913" s="14" t="s">
        <v>73</v>
      </c>
      <c r="AY913" s="218" t="s">
        <v>144</v>
      </c>
    </row>
    <row r="914" spans="1:65" s="15" customFormat="1" ht="11.25">
      <c r="B914" s="219"/>
      <c r="C914" s="220"/>
      <c r="D914" s="199" t="s">
        <v>154</v>
      </c>
      <c r="E914" s="221" t="s">
        <v>1</v>
      </c>
      <c r="F914" s="222" t="s">
        <v>159</v>
      </c>
      <c r="G914" s="220"/>
      <c r="H914" s="223">
        <v>36</v>
      </c>
      <c r="I914" s="224"/>
      <c r="J914" s="220"/>
      <c r="K914" s="220"/>
      <c r="L914" s="225"/>
      <c r="M914" s="226"/>
      <c r="N914" s="227"/>
      <c r="O914" s="227"/>
      <c r="P914" s="227"/>
      <c r="Q914" s="227"/>
      <c r="R914" s="227"/>
      <c r="S914" s="227"/>
      <c r="T914" s="228"/>
      <c r="AT914" s="229" t="s">
        <v>154</v>
      </c>
      <c r="AU914" s="229" t="s">
        <v>152</v>
      </c>
      <c r="AV914" s="15" t="s">
        <v>151</v>
      </c>
      <c r="AW914" s="15" t="s">
        <v>31</v>
      </c>
      <c r="AX914" s="15" t="s">
        <v>81</v>
      </c>
      <c r="AY914" s="229" t="s">
        <v>144</v>
      </c>
    </row>
    <row r="915" spans="1:65" s="2" customFormat="1" ht="24.2" customHeight="1">
      <c r="A915" s="34"/>
      <c r="B915" s="35"/>
      <c r="C915" s="183" t="s">
        <v>1530</v>
      </c>
      <c r="D915" s="183" t="s">
        <v>147</v>
      </c>
      <c r="E915" s="184" t="s">
        <v>1531</v>
      </c>
      <c r="F915" s="185" t="s">
        <v>1532</v>
      </c>
      <c r="G915" s="186" t="s">
        <v>366</v>
      </c>
      <c r="H915" s="187">
        <v>2</v>
      </c>
      <c r="I915" s="188"/>
      <c r="J915" s="189">
        <f>ROUND(I915*H915,2)</f>
        <v>0</v>
      </c>
      <c r="K915" s="190"/>
      <c r="L915" s="39"/>
      <c r="M915" s="191" t="s">
        <v>1</v>
      </c>
      <c r="N915" s="192" t="s">
        <v>39</v>
      </c>
      <c r="O915" s="71"/>
      <c r="P915" s="193">
        <f>O915*H915</f>
        <v>0</v>
      </c>
      <c r="Q915" s="193">
        <v>0</v>
      </c>
      <c r="R915" s="193">
        <f>Q915*H915</f>
        <v>0</v>
      </c>
      <c r="S915" s="193">
        <v>0</v>
      </c>
      <c r="T915" s="194">
        <f>S915*H915</f>
        <v>0</v>
      </c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R915" s="195" t="s">
        <v>264</v>
      </c>
      <c r="AT915" s="195" t="s">
        <v>147</v>
      </c>
      <c r="AU915" s="195" t="s">
        <v>152</v>
      </c>
      <c r="AY915" s="17" t="s">
        <v>144</v>
      </c>
      <c r="BE915" s="196">
        <f>IF(N915="základní",J915,0)</f>
        <v>0</v>
      </c>
      <c r="BF915" s="196">
        <f>IF(N915="snížená",J915,0)</f>
        <v>0</v>
      </c>
      <c r="BG915" s="196">
        <f>IF(N915="zákl. přenesená",J915,0)</f>
        <v>0</v>
      </c>
      <c r="BH915" s="196">
        <f>IF(N915="sníž. přenesená",J915,0)</f>
        <v>0</v>
      </c>
      <c r="BI915" s="196">
        <f>IF(N915="nulová",J915,0)</f>
        <v>0</v>
      </c>
      <c r="BJ915" s="17" t="s">
        <v>152</v>
      </c>
      <c r="BK915" s="196">
        <f>ROUND(I915*H915,2)</f>
        <v>0</v>
      </c>
      <c r="BL915" s="17" t="s">
        <v>264</v>
      </c>
      <c r="BM915" s="195" t="s">
        <v>1533</v>
      </c>
    </row>
    <row r="916" spans="1:65" s="13" customFormat="1" ht="11.25">
      <c r="B916" s="197"/>
      <c r="C916" s="198"/>
      <c r="D916" s="199" t="s">
        <v>154</v>
      </c>
      <c r="E916" s="200" t="s">
        <v>1</v>
      </c>
      <c r="F916" s="201" t="s">
        <v>870</v>
      </c>
      <c r="G916" s="198"/>
      <c r="H916" s="200" t="s">
        <v>1</v>
      </c>
      <c r="I916" s="202"/>
      <c r="J916" s="198"/>
      <c r="K916" s="198"/>
      <c r="L916" s="203"/>
      <c r="M916" s="204"/>
      <c r="N916" s="205"/>
      <c r="O916" s="205"/>
      <c r="P916" s="205"/>
      <c r="Q916" s="205"/>
      <c r="R916" s="205"/>
      <c r="S916" s="205"/>
      <c r="T916" s="206"/>
      <c r="AT916" s="207" t="s">
        <v>154</v>
      </c>
      <c r="AU916" s="207" t="s">
        <v>152</v>
      </c>
      <c r="AV916" s="13" t="s">
        <v>81</v>
      </c>
      <c r="AW916" s="13" t="s">
        <v>31</v>
      </c>
      <c r="AX916" s="13" t="s">
        <v>73</v>
      </c>
      <c r="AY916" s="207" t="s">
        <v>144</v>
      </c>
    </row>
    <row r="917" spans="1:65" s="14" customFormat="1" ht="11.25">
      <c r="B917" s="208"/>
      <c r="C917" s="209"/>
      <c r="D917" s="199" t="s">
        <v>154</v>
      </c>
      <c r="E917" s="210" t="s">
        <v>1</v>
      </c>
      <c r="F917" s="211" t="s">
        <v>215</v>
      </c>
      <c r="G917" s="209"/>
      <c r="H917" s="212">
        <v>2</v>
      </c>
      <c r="I917" s="213"/>
      <c r="J917" s="209"/>
      <c r="K917" s="209"/>
      <c r="L917" s="214"/>
      <c r="M917" s="215"/>
      <c r="N917" s="216"/>
      <c r="O917" s="216"/>
      <c r="P917" s="216"/>
      <c r="Q917" s="216"/>
      <c r="R917" s="216"/>
      <c r="S917" s="216"/>
      <c r="T917" s="217"/>
      <c r="AT917" s="218" t="s">
        <v>154</v>
      </c>
      <c r="AU917" s="218" t="s">
        <v>152</v>
      </c>
      <c r="AV917" s="14" t="s">
        <v>152</v>
      </c>
      <c r="AW917" s="14" t="s">
        <v>31</v>
      </c>
      <c r="AX917" s="14" t="s">
        <v>81</v>
      </c>
      <c r="AY917" s="218" t="s">
        <v>144</v>
      </c>
    </row>
    <row r="918" spans="1:65" s="2" customFormat="1" ht="24.2" customHeight="1">
      <c r="A918" s="34"/>
      <c r="B918" s="35"/>
      <c r="C918" s="230" t="s">
        <v>1534</v>
      </c>
      <c r="D918" s="230" t="s">
        <v>166</v>
      </c>
      <c r="E918" s="231" t="s">
        <v>1535</v>
      </c>
      <c r="F918" s="232" t="s">
        <v>1536</v>
      </c>
      <c r="G918" s="233" t="s">
        <v>366</v>
      </c>
      <c r="H918" s="234">
        <v>2.2000000000000002</v>
      </c>
      <c r="I918" s="235"/>
      <c r="J918" s="236">
        <f>ROUND(I918*H918,2)</f>
        <v>0</v>
      </c>
      <c r="K918" s="237"/>
      <c r="L918" s="238"/>
      <c r="M918" s="239" t="s">
        <v>1</v>
      </c>
      <c r="N918" s="240" t="s">
        <v>39</v>
      </c>
      <c r="O918" s="71"/>
      <c r="P918" s="193">
        <f>O918*H918</f>
        <v>0</v>
      </c>
      <c r="Q918" s="193">
        <v>4.0000000000000001E-3</v>
      </c>
      <c r="R918" s="193">
        <f>Q918*H918</f>
        <v>8.8000000000000005E-3</v>
      </c>
      <c r="S918" s="193">
        <v>0</v>
      </c>
      <c r="T918" s="194">
        <f>S918*H918</f>
        <v>0</v>
      </c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R918" s="195" t="s">
        <v>353</v>
      </c>
      <c r="AT918" s="195" t="s">
        <v>166</v>
      </c>
      <c r="AU918" s="195" t="s">
        <v>152</v>
      </c>
      <c r="AY918" s="17" t="s">
        <v>144</v>
      </c>
      <c r="BE918" s="196">
        <f>IF(N918="základní",J918,0)</f>
        <v>0</v>
      </c>
      <c r="BF918" s="196">
        <f>IF(N918="snížená",J918,0)</f>
        <v>0</v>
      </c>
      <c r="BG918" s="196">
        <f>IF(N918="zákl. přenesená",J918,0)</f>
        <v>0</v>
      </c>
      <c r="BH918" s="196">
        <f>IF(N918="sníž. přenesená",J918,0)</f>
        <v>0</v>
      </c>
      <c r="BI918" s="196">
        <f>IF(N918="nulová",J918,0)</f>
        <v>0</v>
      </c>
      <c r="BJ918" s="17" t="s">
        <v>152</v>
      </c>
      <c r="BK918" s="196">
        <f>ROUND(I918*H918,2)</f>
        <v>0</v>
      </c>
      <c r="BL918" s="17" t="s">
        <v>264</v>
      </c>
      <c r="BM918" s="195" t="s">
        <v>1537</v>
      </c>
    </row>
    <row r="919" spans="1:65" s="14" customFormat="1" ht="11.25">
      <c r="B919" s="208"/>
      <c r="C919" s="209"/>
      <c r="D919" s="199" t="s">
        <v>154</v>
      </c>
      <c r="E919" s="209"/>
      <c r="F919" s="211" t="s">
        <v>1538</v>
      </c>
      <c r="G919" s="209"/>
      <c r="H919" s="212">
        <v>2.2000000000000002</v>
      </c>
      <c r="I919" s="213"/>
      <c r="J919" s="209"/>
      <c r="K919" s="209"/>
      <c r="L919" s="214"/>
      <c r="M919" s="215"/>
      <c r="N919" s="216"/>
      <c r="O919" s="216"/>
      <c r="P919" s="216"/>
      <c r="Q919" s="216"/>
      <c r="R919" s="216"/>
      <c r="S919" s="216"/>
      <c r="T919" s="217"/>
      <c r="AT919" s="218" t="s">
        <v>154</v>
      </c>
      <c r="AU919" s="218" t="s">
        <v>152</v>
      </c>
      <c r="AV919" s="14" t="s">
        <v>152</v>
      </c>
      <c r="AW919" s="14" t="s">
        <v>4</v>
      </c>
      <c r="AX919" s="14" t="s">
        <v>81</v>
      </c>
      <c r="AY919" s="218" t="s">
        <v>144</v>
      </c>
    </row>
    <row r="920" spans="1:65" s="2" customFormat="1" ht="24.2" customHeight="1">
      <c r="A920" s="34"/>
      <c r="B920" s="35"/>
      <c r="C920" s="230" t="s">
        <v>1539</v>
      </c>
      <c r="D920" s="230" t="s">
        <v>166</v>
      </c>
      <c r="E920" s="231" t="s">
        <v>1540</v>
      </c>
      <c r="F920" s="232" t="s">
        <v>1541</v>
      </c>
      <c r="G920" s="233" t="s">
        <v>249</v>
      </c>
      <c r="H920" s="234">
        <v>2</v>
      </c>
      <c r="I920" s="235"/>
      <c r="J920" s="236">
        <f>ROUND(I920*H920,2)</f>
        <v>0</v>
      </c>
      <c r="K920" s="237"/>
      <c r="L920" s="238"/>
      <c r="M920" s="239" t="s">
        <v>1</v>
      </c>
      <c r="N920" s="240" t="s">
        <v>39</v>
      </c>
      <c r="O920" s="71"/>
      <c r="P920" s="193">
        <f>O920*H920</f>
        <v>0</v>
      </c>
      <c r="Q920" s="193">
        <v>6.0000000000000002E-5</v>
      </c>
      <c r="R920" s="193">
        <f>Q920*H920</f>
        <v>1.2E-4</v>
      </c>
      <c r="S920" s="193">
        <v>0</v>
      </c>
      <c r="T920" s="194">
        <f>S920*H920</f>
        <v>0</v>
      </c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R920" s="195" t="s">
        <v>353</v>
      </c>
      <c r="AT920" s="195" t="s">
        <v>166</v>
      </c>
      <c r="AU920" s="195" t="s">
        <v>152</v>
      </c>
      <c r="AY920" s="17" t="s">
        <v>144</v>
      </c>
      <c r="BE920" s="196">
        <f>IF(N920="základní",J920,0)</f>
        <v>0</v>
      </c>
      <c r="BF920" s="196">
        <f>IF(N920="snížená",J920,0)</f>
        <v>0</v>
      </c>
      <c r="BG920" s="196">
        <f>IF(N920="zákl. přenesená",J920,0)</f>
        <v>0</v>
      </c>
      <c r="BH920" s="196">
        <f>IF(N920="sníž. přenesená",J920,0)</f>
        <v>0</v>
      </c>
      <c r="BI920" s="196">
        <f>IF(N920="nulová",J920,0)</f>
        <v>0</v>
      </c>
      <c r="BJ920" s="17" t="s">
        <v>152</v>
      </c>
      <c r="BK920" s="196">
        <f>ROUND(I920*H920,2)</f>
        <v>0</v>
      </c>
      <c r="BL920" s="17" t="s">
        <v>264</v>
      </c>
      <c r="BM920" s="195" t="s">
        <v>1542</v>
      </c>
    </row>
    <row r="921" spans="1:65" s="2" customFormat="1" ht="24.2" customHeight="1">
      <c r="A921" s="34"/>
      <c r="B921" s="35"/>
      <c r="C921" s="183" t="s">
        <v>1543</v>
      </c>
      <c r="D921" s="183" t="s">
        <v>147</v>
      </c>
      <c r="E921" s="184" t="s">
        <v>1544</v>
      </c>
      <c r="F921" s="185" t="s">
        <v>1545</v>
      </c>
      <c r="G921" s="186" t="s">
        <v>249</v>
      </c>
      <c r="H921" s="187">
        <v>5</v>
      </c>
      <c r="I921" s="188"/>
      <c r="J921" s="189">
        <f>ROUND(I921*H921,2)</f>
        <v>0</v>
      </c>
      <c r="K921" s="190"/>
      <c r="L921" s="39"/>
      <c r="M921" s="191" t="s">
        <v>1</v>
      </c>
      <c r="N921" s="192" t="s">
        <v>39</v>
      </c>
      <c r="O921" s="71"/>
      <c r="P921" s="193">
        <f>O921*H921</f>
        <v>0</v>
      </c>
      <c r="Q921" s="193">
        <v>0</v>
      </c>
      <c r="R921" s="193">
        <f>Q921*H921</f>
        <v>0</v>
      </c>
      <c r="S921" s="193">
        <v>0</v>
      </c>
      <c r="T921" s="194">
        <f>S921*H921</f>
        <v>0</v>
      </c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R921" s="195" t="s">
        <v>264</v>
      </c>
      <c r="AT921" s="195" t="s">
        <v>147</v>
      </c>
      <c r="AU921" s="195" t="s">
        <v>152</v>
      </c>
      <c r="AY921" s="17" t="s">
        <v>144</v>
      </c>
      <c r="BE921" s="196">
        <f>IF(N921="základní",J921,0)</f>
        <v>0</v>
      </c>
      <c r="BF921" s="196">
        <f>IF(N921="snížená",J921,0)</f>
        <v>0</v>
      </c>
      <c r="BG921" s="196">
        <f>IF(N921="zákl. přenesená",J921,0)</f>
        <v>0</v>
      </c>
      <c r="BH921" s="196">
        <f>IF(N921="sníž. přenesená",J921,0)</f>
        <v>0</v>
      </c>
      <c r="BI921" s="196">
        <f>IF(N921="nulová",J921,0)</f>
        <v>0</v>
      </c>
      <c r="BJ921" s="17" t="s">
        <v>152</v>
      </c>
      <c r="BK921" s="196">
        <f>ROUND(I921*H921,2)</f>
        <v>0</v>
      </c>
      <c r="BL921" s="17" t="s">
        <v>264</v>
      </c>
      <c r="BM921" s="195" t="s">
        <v>1546</v>
      </c>
    </row>
    <row r="922" spans="1:65" s="13" customFormat="1" ht="11.25">
      <c r="B922" s="197"/>
      <c r="C922" s="198"/>
      <c r="D922" s="199" t="s">
        <v>154</v>
      </c>
      <c r="E922" s="200" t="s">
        <v>1</v>
      </c>
      <c r="F922" s="201" t="s">
        <v>1547</v>
      </c>
      <c r="G922" s="198"/>
      <c r="H922" s="200" t="s">
        <v>1</v>
      </c>
      <c r="I922" s="202"/>
      <c r="J922" s="198"/>
      <c r="K922" s="198"/>
      <c r="L922" s="203"/>
      <c r="M922" s="204"/>
      <c r="N922" s="205"/>
      <c r="O922" s="205"/>
      <c r="P922" s="205"/>
      <c r="Q922" s="205"/>
      <c r="R922" s="205"/>
      <c r="S922" s="205"/>
      <c r="T922" s="206"/>
      <c r="AT922" s="207" t="s">
        <v>154</v>
      </c>
      <c r="AU922" s="207" t="s">
        <v>152</v>
      </c>
      <c r="AV922" s="13" t="s">
        <v>81</v>
      </c>
      <c r="AW922" s="13" t="s">
        <v>31</v>
      </c>
      <c r="AX922" s="13" t="s">
        <v>73</v>
      </c>
      <c r="AY922" s="207" t="s">
        <v>144</v>
      </c>
    </row>
    <row r="923" spans="1:65" s="14" customFormat="1" ht="11.25">
      <c r="B923" s="208"/>
      <c r="C923" s="209"/>
      <c r="D923" s="199" t="s">
        <v>154</v>
      </c>
      <c r="E923" s="210" t="s">
        <v>1</v>
      </c>
      <c r="F923" s="211" t="s">
        <v>1548</v>
      </c>
      <c r="G923" s="209"/>
      <c r="H923" s="212">
        <v>3</v>
      </c>
      <c r="I923" s="213"/>
      <c r="J923" s="209"/>
      <c r="K923" s="209"/>
      <c r="L923" s="214"/>
      <c r="M923" s="215"/>
      <c r="N923" s="216"/>
      <c r="O923" s="216"/>
      <c r="P923" s="216"/>
      <c r="Q923" s="216"/>
      <c r="R923" s="216"/>
      <c r="S923" s="216"/>
      <c r="T923" s="217"/>
      <c r="AT923" s="218" t="s">
        <v>154</v>
      </c>
      <c r="AU923" s="218" t="s">
        <v>152</v>
      </c>
      <c r="AV923" s="14" t="s">
        <v>152</v>
      </c>
      <c r="AW923" s="14" t="s">
        <v>31</v>
      </c>
      <c r="AX923" s="14" t="s">
        <v>73</v>
      </c>
      <c r="AY923" s="218" t="s">
        <v>144</v>
      </c>
    </row>
    <row r="924" spans="1:65" s="13" customFormat="1" ht="11.25">
      <c r="B924" s="197"/>
      <c r="C924" s="198"/>
      <c r="D924" s="199" t="s">
        <v>154</v>
      </c>
      <c r="E924" s="200" t="s">
        <v>1</v>
      </c>
      <c r="F924" s="201" t="s">
        <v>1167</v>
      </c>
      <c r="G924" s="198"/>
      <c r="H924" s="200" t="s">
        <v>1</v>
      </c>
      <c r="I924" s="202"/>
      <c r="J924" s="198"/>
      <c r="K924" s="198"/>
      <c r="L924" s="203"/>
      <c r="M924" s="204"/>
      <c r="N924" s="205"/>
      <c r="O924" s="205"/>
      <c r="P924" s="205"/>
      <c r="Q924" s="205"/>
      <c r="R924" s="205"/>
      <c r="S924" s="205"/>
      <c r="T924" s="206"/>
      <c r="AT924" s="207" t="s">
        <v>154</v>
      </c>
      <c r="AU924" s="207" t="s">
        <v>152</v>
      </c>
      <c r="AV924" s="13" t="s">
        <v>81</v>
      </c>
      <c r="AW924" s="13" t="s">
        <v>31</v>
      </c>
      <c r="AX924" s="13" t="s">
        <v>73</v>
      </c>
      <c r="AY924" s="207" t="s">
        <v>144</v>
      </c>
    </row>
    <row r="925" spans="1:65" s="14" customFormat="1" ht="11.25">
      <c r="B925" s="208"/>
      <c r="C925" s="209"/>
      <c r="D925" s="199" t="s">
        <v>154</v>
      </c>
      <c r="E925" s="210" t="s">
        <v>1</v>
      </c>
      <c r="F925" s="211" t="s">
        <v>152</v>
      </c>
      <c r="G925" s="209"/>
      <c r="H925" s="212">
        <v>2</v>
      </c>
      <c r="I925" s="213"/>
      <c r="J925" s="209"/>
      <c r="K925" s="209"/>
      <c r="L925" s="214"/>
      <c r="M925" s="215"/>
      <c r="N925" s="216"/>
      <c r="O925" s="216"/>
      <c r="P925" s="216"/>
      <c r="Q925" s="216"/>
      <c r="R925" s="216"/>
      <c r="S925" s="216"/>
      <c r="T925" s="217"/>
      <c r="AT925" s="218" t="s">
        <v>154</v>
      </c>
      <c r="AU925" s="218" t="s">
        <v>152</v>
      </c>
      <c r="AV925" s="14" t="s">
        <v>152</v>
      </c>
      <c r="AW925" s="14" t="s">
        <v>31</v>
      </c>
      <c r="AX925" s="14" t="s">
        <v>73</v>
      </c>
      <c r="AY925" s="218" t="s">
        <v>144</v>
      </c>
    </row>
    <row r="926" spans="1:65" s="15" customFormat="1" ht="11.25">
      <c r="B926" s="219"/>
      <c r="C926" s="220"/>
      <c r="D926" s="199" t="s">
        <v>154</v>
      </c>
      <c r="E926" s="221" t="s">
        <v>1</v>
      </c>
      <c r="F926" s="222" t="s">
        <v>159</v>
      </c>
      <c r="G926" s="220"/>
      <c r="H926" s="223">
        <v>5</v>
      </c>
      <c r="I926" s="224"/>
      <c r="J926" s="220"/>
      <c r="K926" s="220"/>
      <c r="L926" s="225"/>
      <c r="M926" s="226"/>
      <c r="N926" s="227"/>
      <c r="O926" s="227"/>
      <c r="P926" s="227"/>
      <c r="Q926" s="227"/>
      <c r="R926" s="227"/>
      <c r="S926" s="227"/>
      <c r="T926" s="228"/>
      <c r="AT926" s="229" t="s">
        <v>154</v>
      </c>
      <c r="AU926" s="229" t="s">
        <v>152</v>
      </c>
      <c r="AV926" s="15" t="s">
        <v>151</v>
      </c>
      <c r="AW926" s="15" t="s">
        <v>31</v>
      </c>
      <c r="AX926" s="15" t="s">
        <v>81</v>
      </c>
      <c r="AY926" s="229" t="s">
        <v>144</v>
      </c>
    </row>
    <row r="927" spans="1:65" s="2" customFormat="1" ht="24.2" customHeight="1">
      <c r="A927" s="34"/>
      <c r="B927" s="35"/>
      <c r="C927" s="230" t="s">
        <v>1549</v>
      </c>
      <c r="D927" s="230" t="s">
        <v>166</v>
      </c>
      <c r="E927" s="231" t="s">
        <v>1550</v>
      </c>
      <c r="F927" s="232" t="s">
        <v>1551</v>
      </c>
      <c r="G927" s="233" t="s">
        <v>249</v>
      </c>
      <c r="H927" s="234">
        <v>3</v>
      </c>
      <c r="I927" s="235"/>
      <c r="J927" s="236">
        <f>ROUND(I927*H927,2)</f>
        <v>0</v>
      </c>
      <c r="K927" s="237"/>
      <c r="L927" s="238"/>
      <c r="M927" s="239" t="s">
        <v>1</v>
      </c>
      <c r="N927" s="240" t="s">
        <v>39</v>
      </c>
      <c r="O927" s="71"/>
      <c r="P927" s="193">
        <f>O927*H927</f>
        <v>0</v>
      </c>
      <c r="Q927" s="193">
        <v>1.6199999999999999E-3</v>
      </c>
      <c r="R927" s="193">
        <f>Q927*H927</f>
        <v>4.8599999999999997E-3</v>
      </c>
      <c r="S927" s="193">
        <v>0</v>
      </c>
      <c r="T927" s="194">
        <f>S927*H927</f>
        <v>0</v>
      </c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R927" s="195" t="s">
        <v>353</v>
      </c>
      <c r="AT927" s="195" t="s">
        <v>166</v>
      </c>
      <c r="AU927" s="195" t="s">
        <v>152</v>
      </c>
      <c r="AY927" s="17" t="s">
        <v>144</v>
      </c>
      <c r="BE927" s="196">
        <f>IF(N927="základní",J927,0)</f>
        <v>0</v>
      </c>
      <c r="BF927" s="196">
        <f>IF(N927="snížená",J927,0)</f>
        <v>0</v>
      </c>
      <c r="BG927" s="196">
        <f>IF(N927="zákl. přenesená",J927,0)</f>
        <v>0</v>
      </c>
      <c r="BH927" s="196">
        <f>IF(N927="sníž. přenesená",J927,0)</f>
        <v>0</v>
      </c>
      <c r="BI927" s="196">
        <f>IF(N927="nulová",J927,0)</f>
        <v>0</v>
      </c>
      <c r="BJ927" s="17" t="s">
        <v>152</v>
      </c>
      <c r="BK927" s="196">
        <f>ROUND(I927*H927,2)</f>
        <v>0</v>
      </c>
      <c r="BL927" s="17" t="s">
        <v>264</v>
      </c>
      <c r="BM927" s="195" t="s">
        <v>1552</v>
      </c>
    </row>
    <row r="928" spans="1:65" s="2" customFormat="1" ht="24.2" customHeight="1">
      <c r="A928" s="34"/>
      <c r="B928" s="35"/>
      <c r="C928" s="230" t="s">
        <v>1553</v>
      </c>
      <c r="D928" s="230" t="s">
        <v>166</v>
      </c>
      <c r="E928" s="231" t="s">
        <v>1554</v>
      </c>
      <c r="F928" s="232" t="s">
        <v>1555</v>
      </c>
      <c r="G928" s="233" t="s">
        <v>249</v>
      </c>
      <c r="H928" s="234">
        <v>1</v>
      </c>
      <c r="I928" s="235"/>
      <c r="J928" s="236">
        <f>ROUND(I928*H928,2)</f>
        <v>0</v>
      </c>
      <c r="K928" s="237"/>
      <c r="L928" s="238"/>
      <c r="M928" s="239" t="s">
        <v>1</v>
      </c>
      <c r="N928" s="240" t="s">
        <v>39</v>
      </c>
      <c r="O928" s="71"/>
      <c r="P928" s="193">
        <f>O928*H928</f>
        <v>0</v>
      </c>
      <c r="Q928" s="193">
        <v>2.0799999999999998E-3</v>
      </c>
      <c r="R928" s="193">
        <f>Q928*H928</f>
        <v>2.0799999999999998E-3</v>
      </c>
      <c r="S928" s="193">
        <v>0</v>
      </c>
      <c r="T928" s="194">
        <f>S928*H928</f>
        <v>0</v>
      </c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R928" s="195" t="s">
        <v>353</v>
      </c>
      <c r="AT928" s="195" t="s">
        <v>166</v>
      </c>
      <c r="AU928" s="195" t="s">
        <v>152</v>
      </c>
      <c r="AY928" s="17" t="s">
        <v>144</v>
      </c>
      <c r="BE928" s="196">
        <f>IF(N928="základní",J928,0)</f>
        <v>0</v>
      </c>
      <c r="BF928" s="196">
        <f>IF(N928="snížená",J928,0)</f>
        <v>0</v>
      </c>
      <c r="BG928" s="196">
        <f>IF(N928="zákl. přenesená",J928,0)</f>
        <v>0</v>
      </c>
      <c r="BH928" s="196">
        <f>IF(N928="sníž. přenesená",J928,0)</f>
        <v>0</v>
      </c>
      <c r="BI928" s="196">
        <f>IF(N928="nulová",J928,0)</f>
        <v>0</v>
      </c>
      <c r="BJ928" s="17" t="s">
        <v>152</v>
      </c>
      <c r="BK928" s="196">
        <f>ROUND(I928*H928,2)</f>
        <v>0</v>
      </c>
      <c r="BL928" s="17" t="s">
        <v>264</v>
      </c>
      <c r="BM928" s="195" t="s">
        <v>1556</v>
      </c>
    </row>
    <row r="929" spans="1:65" s="2" customFormat="1" ht="24.2" customHeight="1">
      <c r="A929" s="34"/>
      <c r="B929" s="35"/>
      <c r="C929" s="230" t="s">
        <v>1557</v>
      </c>
      <c r="D929" s="230" t="s">
        <v>166</v>
      </c>
      <c r="E929" s="231" t="s">
        <v>1558</v>
      </c>
      <c r="F929" s="232" t="s">
        <v>1559</v>
      </c>
      <c r="G929" s="233" t="s">
        <v>249</v>
      </c>
      <c r="H929" s="234">
        <v>1</v>
      </c>
      <c r="I929" s="235"/>
      <c r="J929" s="236">
        <f>ROUND(I929*H929,2)</f>
        <v>0</v>
      </c>
      <c r="K929" s="237"/>
      <c r="L929" s="238"/>
      <c r="M929" s="239" t="s">
        <v>1</v>
      </c>
      <c r="N929" s="240" t="s">
        <v>39</v>
      </c>
      <c r="O929" s="71"/>
      <c r="P929" s="193">
        <f>O929*H929</f>
        <v>0</v>
      </c>
      <c r="Q929" s="193">
        <v>1.8500000000000001E-3</v>
      </c>
      <c r="R929" s="193">
        <f>Q929*H929</f>
        <v>1.8500000000000001E-3</v>
      </c>
      <c r="S929" s="193">
        <v>0</v>
      </c>
      <c r="T929" s="194">
        <f>S929*H929</f>
        <v>0</v>
      </c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R929" s="195" t="s">
        <v>353</v>
      </c>
      <c r="AT929" s="195" t="s">
        <v>166</v>
      </c>
      <c r="AU929" s="195" t="s">
        <v>152</v>
      </c>
      <c r="AY929" s="17" t="s">
        <v>144</v>
      </c>
      <c r="BE929" s="196">
        <f>IF(N929="základní",J929,0)</f>
        <v>0</v>
      </c>
      <c r="BF929" s="196">
        <f>IF(N929="snížená",J929,0)</f>
        <v>0</v>
      </c>
      <c r="BG929" s="196">
        <f>IF(N929="zákl. přenesená",J929,0)</f>
        <v>0</v>
      </c>
      <c r="BH929" s="196">
        <f>IF(N929="sníž. přenesená",J929,0)</f>
        <v>0</v>
      </c>
      <c r="BI929" s="196">
        <f>IF(N929="nulová",J929,0)</f>
        <v>0</v>
      </c>
      <c r="BJ929" s="17" t="s">
        <v>152</v>
      </c>
      <c r="BK929" s="196">
        <f>ROUND(I929*H929,2)</f>
        <v>0</v>
      </c>
      <c r="BL929" s="17" t="s">
        <v>264</v>
      </c>
      <c r="BM929" s="195" t="s">
        <v>1560</v>
      </c>
    </row>
    <row r="930" spans="1:65" s="2" customFormat="1" ht="24.2" customHeight="1">
      <c r="A930" s="34"/>
      <c r="B930" s="35"/>
      <c r="C930" s="183" t="s">
        <v>1561</v>
      </c>
      <c r="D930" s="183" t="s">
        <v>147</v>
      </c>
      <c r="E930" s="184" t="s">
        <v>1562</v>
      </c>
      <c r="F930" s="185" t="s">
        <v>1563</v>
      </c>
      <c r="G930" s="186" t="s">
        <v>249</v>
      </c>
      <c r="H930" s="187">
        <v>6</v>
      </c>
      <c r="I930" s="188"/>
      <c r="J930" s="189">
        <f>ROUND(I930*H930,2)</f>
        <v>0</v>
      </c>
      <c r="K930" s="190"/>
      <c r="L930" s="39"/>
      <c r="M930" s="191" t="s">
        <v>1</v>
      </c>
      <c r="N930" s="192" t="s">
        <v>39</v>
      </c>
      <c r="O930" s="71"/>
      <c r="P930" s="193">
        <f>O930*H930</f>
        <v>0</v>
      </c>
      <c r="Q930" s="193">
        <v>0</v>
      </c>
      <c r="R930" s="193">
        <f>Q930*H930</f>
        <v>0</v>
      </c>
      <c r="S930" s="193">
        <v>0.13100000000000001</v>
      </c>
      <c r="T930" s="194">
        <f>S930*H930</f>
        <v>0.78600000000000003</v>
      </c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R930" s="195" t="s">
        <v>264</v>
      </c>
      <c r="AT930" s="195" t="s">
        <v>147</v>
      </c>
      <c r="AU930" s="195" t="s">
        <v>152</v>
      </c>
      <c r="AY930" s="17" t="s">
        <v>144</v>
      </c>
      <c r="BE930" s="196">
        <f>IF(N930="základní",J930,0)</f>
        <v>0</v>
      </c>
      <c r="BF930" s="196">
        <f>IF(N930="snížená",J930,0)</f>
        <v>0</v>
      </c>
      <c r="BG930" s="196">
        <f>IF(N930="zákl. přenesená",J930,0)</f>
        <v>0</v>
      </c>
      <c r="BH930" s="196">
        <f>IF(N930="sníž. přenesená",J930,0)</f>
        <v>0</v>
      </c>
      <c r="BI930" s="196">
        <f>IF(N930="nulová",J930,0)</f>
        <v>0</v>
      </c>
      <c r="BJ930" s="17" t="s">
        <v>152</v>
      </c>
      <c r="BK930" s="196">
        <f>ROUND(I930*H930,2)</f>
        <v>0</v>
      </c>
      <c r="BL930" s="17" t="s">
        <v>264</v>
      </c>
      <c r="BM930" s="195" t="s">
        <v>1564</v>
      </c>
    </row>
    <row r="931" spans="1:65" s="2" customFormat="1" ht="24.2" customHeight="1">
      <c r="A931" s="34"/>
      <c r="B931" s="35"/>
      <c r="C931" s="183" t="s">
        <v>1565</v>
      </c>
      <c r="D931" s="183" t="s">
        <v>147</v>
      </c>
      <c r="E931" s="184" t="s">
        <v>1566</v>
      </c>
      <c r="F931" s="185" t="s">
        <v>1567</v>
      </c>
      <c r="G931" s="186" t="s">
        <v>249</v>
      </c>
      <c r="H931" s="187">
        <v>1</v>
      </c>
      <c r="I931" s="188"/>
      <c r="J931" s="189">
        <f>ROUND(I931*H931,2)</f>
        <v>0</v>
      </c>
      <c r="K931" s="190"/>
      <c r="L931" s="39"/>
      <c r="M931" s="191" t="s">
        <v>1</v>
      </c>
      <c r="N931" s="192" t="s">
        <v>39</v>
      </c>
      <c r="O931" s="71"/>
      <c r="P931" s="193">
        <f>O931*H931</f>
        <v>0</v>
      </c>
      <c r="Q931" s="193">
        <v>0</v>
      </c>
      <c r="R931" s="193">
        <f>Q931*H931</f>
        <v>0</v>
      </c>
      <c r="S931" s="193">
        <v>0.1104</v>
      </c>
      <c r="T931" s="194">
        <f>S931*H931</f>
        <v>0.1104</v>
      </c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R931" s="195" t="s">
        <v>264</v>
      </c>
      <c r="AT931" s="195" t="s">
        <v>147</v>
      </c>
      <c r="AU931" s="195" t="s">
        <v>152</v>
      </c>
      <c r="AY931" s="17" t="s">
        <v>144</v>
      </c>
      <c r="BE931" s="196">
        <f>IF(N931="základní",J931,0)</f>
        <v>0</v>
      </c>
      <c r="BF931" s="196">
        <f>IF(N931="snížená",J931,0)</f>
        <v>0</v>
      </c>
      <c r="BG931" s="196">
        <f>IF(N931="zákl. přenesená",J931,0)</f>
        <v>0</v>
      </c>
      <c r="BH931" s="196">
        <f>IF(N931="sníž. přenesená",J931,0)</f>
        <v>0</v>
      </c>
      <c r="BI931" s="196">
        <f>IF(N931="nulová",J931,0)</f>
        <v>0</v>
      </c>
      <c r="BJ931" s="17" t="s">
        <v>152</v>
      </c>
      <c r="BK931" s="196">
        <f>ROUND(I931*H931,2)</f>
        <v>0</v>
      </c>
      <c r="BL931" s="17" t="s">
        <v>264</v>
      </c>
      <c r="BM931" s="195" t="s">
        <v>1568</v>
      </c>
    </row>
    <row r="932" spans="1:65" s="13" customFormat="1" ht="11.25">
      <c r="B932" s="197"/>
      <c r="C932" s="198"/>
      <c r="D932" s="199" t="s">
        <v>154</v>
      </c>
      <c r="E932" s="200" t="s">
        <v>1</v>
      </c>
      <c r="F932" s="201" t="s">
        <v>1569</v>
      </c>
      <c r="G932" s="198"/>
      <c r="H932" s="200" t="s">
        <v>1</v>
      </c>
      <c r="I932" s="202"/>
      <c r="J932" s="198"/>
      <c r="K932" s="198"/>
      <c r="L932" s="203"/>
      <c r="M932" s="204"/>
      <c r="N932" s="205"/>
      <c r="O932" s="205"/>
      <c r="P932" s="205"/>
      <c r="Q932" s="205"/>
      <c r="R932" s="205"/>
      <c r="S932" s="205"/>
      <c r="T932" s="206"/>
      <c r="AT932" s="207" t="s">
        <v>154</v>
      </c>
      <c r="AU932" s="207" t="s">
        <v>152</v>
      </c>
      <c r="AV932" s="13" t="s">
        <v>81</v>
      </c>
      <c r="AW932" s="13" t="s">
        <v>31</v>
      </c>
      <c r="AX932" s="13" t="s">
        <v>73</v>
      </c>
      <c r="AY932" s="207" t="s">
        <v>144</v>
      </c>
    </row>
    <row r="933" spans="1:65" s="14" customFormat="1" ht="11.25">
      <c r="B933" s="208"/>
      <c r="C933" s="209"/>
      <c r="D933" s="199" t="s">
        <v>154</v>
      </c>
      <c r="E933" s="210" t="s">
        <v>1</v>
      </c>
      <c r="F933" s="211" t="s">
        <v>81</v>
      </c>
      <c r="G933" s="209"/>
      <c r="H933" s="212">
        <v>1</v>
      </c>
      <c r="I933" s="213"/>
      <c r="J933" s="209"/>
      <c r="K933" s="209"/>
      <c r="L933" s="214"/>
      <c r="M933" s="215"/>
      <c r="N933" s="216"/>
      <c r="O933" s="216"/>
      <c r="P933" s="216"/>
      <c r="Q933" s="216"/>
      <c r="R933" s="216"/>
      <c r="S933" s="216"/>
      <c r="T933" s="217"/>
      <c r="AT933" s="218" t="s">
        <v>154</v>
      </c>
      <c r="AU933" s="218" t="s">
        <v>152</v>
      </c>
      <c r="AV933" s="14" t="s">
        <v>152</v>
      </c>
      <c r="AW933" s="14" t="s">
        <v>31</v>
      </c>
      <c r="AX933" s="14" t="s">
        <v>81</v>
      </c>
      <c r="AY933" s="218" t="s">
        <v>144</v>
      </c>
    </row>
    <row r="934" spans="1:65" s="2" customFormat="1" ht="24.2" customHeight="1">
      <c r="A934" s="34"/>
      <c r="B934" s="35"/>
      <c r="C934" s="183" t="s">
        <v>1570</v>
      </c>
      <c r="D934" s="183" t="s">
        <v>147</v>
      </c>
      <c r="E934" s="184" t="s">
        <v>1571</v>
      </c>
      <c r="F934" s="185" t="s">
        <v>1572</v>
      </c>
      <c r="G934" s="186" t="s">
        <v>162</v>
      </c>
      <c r="H934" s="187">
        <v>2.9000000000000001E-2</v>
      </c>
      <c r="I934" s="188"/>
      <c r="J934" s="189">
        <f>ROUND(I934*H934,2)</f>
        <v>0</v>
      </c>
      <c r="K934" s="190"/>
      <c r="L934" s="39"/>
      <c r="M934" s="191" t="s">
        <v>1</v>
      </c>
      <c r="N934" s="192" t="s">
        <v>39</v>
      </c>
      <c r="O934" s="71"/>
      <c r="P934" s="193">
        <f>O934*H934</f>
        <v>0</v>
      </c>
      <c r="Q934" s="193">
        <v>0</v>
      </c>
      <c r="R934" s="193">
        <f>Q934*H934</f>
        <v>0</v>
      </c>
      <c r="S934" s="193">
        <v>0</v>
      </c>
      <c r="T934" s="194">
        <f>S934*H934</f>
        <v>0</v>
      </c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R934" s="195" t="s">
        <v>264</v>
      </c>
      <c r="AT934" s="195" t="s">
        <v>147</v>
      </c>
      <c r="AU934" s="195" t="s">
        <v>152</v>
      </c>
      <c r="AY934" s="17" t="s">
        <v>144</v>
      </c>
      <c r="BE934" s="196">
        <f>IF(N934="základní",J934,0)</f>
        <v>0</v>
      </c>
      <c r="BF934" s="196">
        <f>IF(N934="snížená",J934,0)</f>
        <v>0</v>
      </c>
      <c r="BG934" s="196">
        <f>IF(N934="zákl. přenesená",J934,0)</f>
        <v>0</v>
      </c>
      <c r="BH934" s="196">
        <f>IF(N934="sníž. přenesená",J934,0)</f>
        <v>0</v>
      </c>
      <c r="BI934" s="196">
        <f>IF(N934="nulová",J934,0)</f>
        <v>0</v>
      </c>
      <c r="BJ934" s="17" t="s">
        <v>152</v>
      </c>
      <c r="BK934" s="196">
        <f>ROUND(I934*H934,2)</f>
        <v>0</v>
      </c>
      <c r="BL934" s="17" t="s">
        <v>264</v>
      </c>
      <c r="BM934" s="195" t="s">
        <v>1573</v>
      </c>
    </row>
    <row r="935" spans="1:65" s="2" customFormat="1" ht="24.2" customHeight="1">
      <c r="A935" s="34"/>
      <c r="B935" s="35"/>
      <c r="C935" s="183" t="s">
        <v>1574</v>
      </c>
      <c r="D935" s="183" t="s">
        <v>147</v>
      </c>
      <c r="E935" s="184" t="s">
        <v>1575</v>
      </c>
      <c r="F935" s="185" t="s">
        <v>1576</v>
      </c>
      <c r="G935" s="186" t="s">
        <v>162</v>
      </c>
      <c r="H935" s="187">
        <v>2.9000000000000001E-2</v>
      </c>
      <c r="I935" s="188"/>
      <c r="J935" s="189">
        <f>ROUND(I935*H935,2)</f>
        <v>0</v>
      </c>
      <c r="K935" s="190"/>
      <c r="L935" s="39"/>
      <c r="M935" s="191" t="s">
        <v>1</v>
      </c>
      <c r="N935" s="192" t="s">
        <v>39</v>
      </c>
      <c r="O935" s="71"/>
      <c r="P935" s="193">
        <f>O935*H935</f>
        <v>0</v>
      </c>
      <c r="Q935" s="193">
        <v>0</v>
      </c>
      <c r="R935" s="193">
        <f>Q935*H935</f>
        <v>0</v>
      </c>
      <c r="S935" s="193">
        <v>0</v>
      </c>
      <c r="T935" s="194">
        <f>S935*H935</f>
        <v>0</v>
      </c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R935" s="195" t="s">
        <v>264</v>
      </c>
      <c r="AT935" s="195" t="s">
        <v>147</v>
      </c>
      <c r="AU935" s="195" t="s">
        <v>152</v>
      </c>
      <c r="AY935" s="17" t="s">
        <v>144</v>
      </c>
      <c r="BE935" s="196">
        <f>IF(N935="základní",J935,0)</f>
        <v>0</v>
      </c>
      <c r="BF935" s="196">
        <f>IF(N935="snížená",J935,0)</f>
        <v>0</v>
      </c>
      <c r="BG935" s="196">
        <f>IF(N935="zákl. přenesená",J935,0)</f>
        <v>0</v>
      </c>
      <c r="BH935" s="196">
        <f>IF(N935="sníž. přenesená",J935,0)</f>
        <v>0</v>
      </c>
      <c r="BI935" s="196">
        <f>IF(N935="nulová",J935,0)</f>
        <v>0</v>
      </c>
      <c r="BJ935" s="17" t="s">
        <v>152</v>
      </c>
      <c r="BK935" s="196">
        <f>ROUND(I935*H935,2)</f>
        <v>0</v>
      </c>
      <c r="BL935" s="17" t="s">
        <v>264</v>
      </c>
      <c r="BM935" s="195" t="s">
        <v>1577</v>
      </c>
    </row>
    <row r="936" spans="1:65" s="12" customFormat="1" ht="22.9" customHeight="1">
      <c r="B936" s="167"/>
      <c r="C936" s="168"/>
      <c r="D936" s="169" t="s">
        <v>72</v>
      </c>
      <c r="E936" s="181" t="s">
        <v>1578</v>
      </c>
      <c r="F936" s="181" t="s">
        <v>1579</v>
      </c>
      <c r="G936" s="168"/>
      <c r="H936" s="168"/>
      <c r="I936" s="171"/>
      <c r="J936" s="182">
        <f>BK936</f>
        <v>0</v>
      </c>
      <c r="K936" s="168"/>
      <c r="L936" s="173"/>
      <c r="M936" s="174"/>
      <c r="N936" s="175"/>
      <c r="O936" s="175"/>
      <c r="P936" s="176">
        <f>SUM(P937:P948)</f>
        <v>0</v>
      </c>
      <c r="Q936" s="175"/>
      <c r="R936" s="176">
        <f>SUM(R937:R948)</f>
        <v>1.8299999999999998E-3</v>
      </c>
      <c r="S936" s="175"/>
      <c r="T936" s="177">
        <f>SUM(T937:T948)</f>
        <v>3.5400000000000001E-2</v>
      </c>
      <c r="AR936" s="178" t="s">
        <v>152</v>
      </c>
      <c r="AT936" s="179" t="s">
        <v>72</v>
      </c>
      <c r="AU936" s="179" t="s">
        <v>81</v>
      </c>
      <c r="AY936" s="178" t="s">
        <v>144</v>
      </c>
      <c r="BK936" s="180">
        <f>SUM(BK937:BK948)</f>
        <v>0</v>
      </c>
    </row>
    <row r="937" spans="1:65" s="2" customFormat="1" ht="24.2" customHeight="1">
      <c r="A937" s="34"/>
      <c r="B937" s="35"/>
      <c r="C937" s="183" t="s">
        <v>1580</v>
      </c>
      <c r="D937" s="183" t="s">
        <v>147</v>
      </c>
      <c r="E937" s="184" t="s">
        <v>1581</v>
      </c>
      <c r="F937" s="185" t="s">
        <v>1582</v>
      </c>
      <c r="G937" s="186" t="s">
        <v>150</v>
      </c>
      <c r="H937" s="187">
        <v>1</v>
      </c>
      <c r="I937" s="188"/>
      <c r="J937" s="189">
        <f>ROUND(I937*H937,2)</f>
        <v>0</v>
      </c>
      <c r="K937" s="190"/>
      <c r="L937" s="39"/>
      <c r="M937" s="191" t="s">
        <v>1</v>
      </c>
      <c r="N937" s="192" t="s">
        <v>39</v>
      </c>
      <c r="O937" s="71"/>
      <c r="P937" s="193">
        <f>O937*H937</f>
        <v>0</v>
      </c>
      <c r="Q937" s="193">
        <v>1.2999999999999999E-4</v>
      </c>
      <c r="R937" s="193">
        <f>Q937*H937</f>
        <v>1.2999999999999999E-4</v>
      </c>
      <c r="S937" s="193">
        <v>0</v>
      </c>
      <c r="T937" s="194">
        <f>S937*H937</f>
        <v>0</v>
      </c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R937" s="195" t="s">
        <v>264</v>
      </c>
      <c r="AT937" s="195" t="s">
        <v>147</v>
      </c>
      <c r="AU937" s="195" t="s">
        <v>152</v>
      </c>
      <c r="AY937" s="17" t="s">
        <v>144</v>
      </c>
      <c r="BE937" s="196">
        <f>IF(N937="základní",J937,0)</f>
        <v>0</v>
      </c>
      <c r="BF937" s="196">
        <f>IF(N937="snížená",J937,0)</f>
        <v>0</v>
      </c>
      <c r="BG937" s="196">
        <f>IF(N937="zákl. přenesená",J937,0)</f>
        <v>0</v>
      </c>
      <c r="BH937" s="196">
        <f>IF(N937="sníž. přenesená",J937,0)</f>
        <v>0</v>
      </c>
      <c r="BI937" s="196">
        <f>IF(N937="nulová",J937,0)</f>
        <v>0</v>
      </c>
      <c r="BJ937" s="17" t="s">
        <v>152</v>
      </c>
      <c r="BK937" s="196">
        <f>ROUND(I937*H937,2)</f>
        <v>0</v>
      </c>
      <c r="BL937" s="17" t="s">
        <v>264</v>
      </c>
      <c r="BM937" s="195" t="s">
        <v>1583</v>
      </c>
    </row>
    <row r="938" spans="1:65" s="13" customFormat="1" ht="11.25">
      <c r="B938" s="197"/>
      <c r="C938" s="198"/>
      <c r="D938" s="199" t="s">
        <v>154</v>
      </c>
      <c r="E938" s="200" t="s">
        <v>1</v>
      </c>
      <c r="F938" s="201" t="s">
        <v>185</v>
      </c>
      <c r="G938" s="198"/>
      <c r="H938" s="200" t="s">
        <v>1</v>
      </c>
      <c r="I938" s="202"/>
      <c r="J938" s="198"/>
      <c r="K938" s="198"/>
      <c r="L938" s="203"/>
      <c r="M938" s="204"/>
      <c r="N938" s="205"/>
      <c r="O938" s="205"/>
      <c r="P938" s="205"/>
      <c r="Q938" s="205"/>
      <c r="R938" s="205"/>
      <c r="S938" s="205"/>
      <c r="T938" s="206"/>
      <c r="AT938" s="207" t="s">
        <v>154</v>
      </c>
      <c r="AU938" s="207" t="s">
        <v>152</v>
      </c>
      <c r="AV938" s="13" t="s">
        <v>81</v>
      </c>
      <c r="AW938" s="13" t="s">
        <v>31</v>
      </c>
      <c r="AX938" s="13" t="s">
        <v>73</v>
      </c>
      <c r="AY938" s="207" t="s">
        <v>144</v>
      </c>
    </row>
    <row r="939" spans="1:65" s="14" customFormat="1" ht="11.25">
      <c r="B939" s="208"/>
      <c r="C939" s="209"/>
      <c r="D939" s="199" t="s">
        <v>154</v>
      </c>
      <c r="E939" s="210" t="s">
        <v>1</v>
      </c>
      <c r="F939" s="211" t="s">
        <v>81</v>
      </c>
      <c r="G939" s="209"/>
      <c r="H939" s="212">
        <v>1</v>
      </c>
      <c r="I939" s="213"/>
      <c r="J939" s="209"/>
      <c r="K939" s="209"/>
      <c r="L939" s="214"/>
      <c r="M939" s="215"/>
      <c r="N939" s="216"/>
      <c r="O939" s="216"/>
      <c r="P939" s="216"/>
      <c r="Q939" s="216"/>
      <c r="R939" s="216"/>
      <c r="S939" s="216"/>
      <c r="T939" s="217"/>
      <c r="AT939" s="218" t="s">
        <v>154</v>
      </c>
      <c r="AU939" s="218" t="s">
        <v>152</v>
      </c>
      <c r="AV939" s="14" t="s">
        <v>152</v>
      </c>
      <c r="AW939" s="14" t="s">
        <v>31</v>
      </c>
      <c r="AX939" s="14" t="s">
        <v>81</v>
      </c>
      <c r="AY939" s="218" t="s">
        <v>144</v>
      </c>
    </row>
    <row r="940" spans="1:65" s="2" customFormat="1" ht="16.5" customHeight="1">
      <c r="A940" s="34"/>
      <c r="B940" s="35"/>
      <c r="C940" s="230" t="s">
        <v>1584</v>
      </c>
      <c r="D940" s="230" t="s">
        <v>166</v>
      </c>
      <c r="E940" s="231" t="s">
        <v>1585</v>
      </c>
      <c r="F940" s="232" t="s">
        <v>1586</v>
      </c>
      <c r="G940" s="233" t="s">
        <v>249</v>
      </c>
      <c r="H940" s="234">
        <v>1</v>
      </c>
      <c r="I940" s="235"/>
      <c r="J940" s="236">
        <f>ROUND(I940*H940,2)</f>
        <v>0</v>
      </c>
      <c r="K940" s="237"/>
      <c r="L940" s="238"/>
      <c r="M940" s="239" t="s">
        <v>1</v>
      </c>
      <c r="N940" s="240" t="s">
        <v>39</v>
      </c>
      <c r="O940" s="71"/>
      <c r="P940" s="193">
        <f>O940*H940</f>
        <v>0</v>
      </c>
      <c r="Q940" s="193">
        <v>1.6999999999999999E-3</v>
      </c>
      <c r="R940" s="193">
        <f>Q940*H940</f>
        <v>1.6999999999999999E-3</v>
      </c>
      <c r="S940" s="193">
        <v>0</v>
      </c>
      <c r="T940" s="194">
        <f>S940*H940</f>
        <v>0</v>
      </c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R940" s="195" t="s">
        <v>353</v>
      </c>
      <c r="AT940" s="195" t="s">
        <v>166</v>
      </c>
      <c r="AU940" s="195" t="s">
        <v>152</v>
      </c>
      <c r="AY940" s="17" t="s">
        <v>144</v>
      </c>
      <c r="BE940" s="196">
        <f>IF(N940="základní",J940,0)</f>
        <v>0</v>
      </c>
      <c r="BF940" s="196">
        <f>IF(N940="snížená",J940,0)</f>
        <v>0</v>
      </c>
      <c r="BG940" s="196">
        <f>IF(N940="zákl. přenesená",J940,0)</f>
        <v>0</v>
      </c>
      <c r="BH940" s="196">
        <f>IF(N940="sníž. přenesená",J940,0)</f>
        <v>0</v>
      </c>
      <c r="BI940" s="196">
        <f>IF(N940="nulová",J940,0)</f>
        <v>0</v>
      </c>
      <c r="BJ940" s="17" t="s">
        <v>152</v>
      </c>
      <c r="BK940" s="196">
        <f>ROUND(I940*H940,2)</f>
        <v>0</v>
      </c>
      <c r="BL940" s="17" t="s">
        <v>264</v>
      </c>
      <c r="BM940" s="195" t="s">
        <v>1587</v>
      </c>
    </row>
    <row r="941" spans="1:65" s="2" customFormat="1" ht="24.2" customHeight="1">
      <c r="A941" s="34"/>
      <c r="B941" s="35"/>
      <c r="C941" s="183" t="s">
        <v>1588</v>
      </c>
      <c r="D941" s="183" t="s">
        <v>147</v>
      </c>
      <c r="E941" s="184" t="s">
        <v>1589</v>
      </c>
      <c r="F941" s="185" t="s">
        <v>1590</v>
      </c>
      <c r="G941" s="186" t="s">
        <v>249</v>
      </c>
      <c r="H941" s="187">
        <v>1</v>
      </c>
      <c r="I941" s="188"/>
      <c r="J941" s="189">
        <f>ROUND(I941*H941,2)</f>
        <v>0</v>
      </c>
      <c r="K941" s="190"/>
      <c r="L941" s="39"/>
      <c r="M941" s="191" t="s">
        <v>1</v>
      </c>
      <c r="N941" s="192" t="s">
        <v>39</v>
      </c>
      <c r="O941" s="71"/>
      <c r="P941" s="193">
        <f>O941*H941</f>
        <v>0</v>
      </c>
      <c r="Q941" s="193">
        <v>0</v>
      </c>
      <c r="R941" s="193">
        <f>Q941*H941</f>
        <v>0</v>
      </c>
      <c r="S941" s="193">
        <v>4.0000000000000002E-4</v>
      </c>
      <c r="T941" s="194">
        <f>S941*H941</f>
        <v>4.0000000000000002E-4</v>
      </c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R941" s="195" t="s">
        <v>264</v>
      </c>
      <c r="AT941" s="195" t="s">
        <v>147</v>
      </c>
      <c r="AU941" s="195" t="s">
        <v>152</v>
      </c>
      <c r="AY941" s="17" t="s">
        <v>144</v>
      </c>
      <c r="BE941" s="196">
        <f>IF(N941="základní",J941,0)</f>
        <v>0</v>
      </c>
      <c r="BF941" s="196">
        <f>IF(N941="snížená",J941,0)</f>
        <v>0</v>
      </c>
      <c r="BG941" s="196">
        <f>IF(N941="zákl. přenesená",J941,0)</f>
        <v>0</v>
      </c>
      <c r="BH941" s="196">
        <f>IF(N941="sníž. přenesená",J941,0)</f>
        <v>0</v>
      </c>
      <c r="BI941" s="196">
        <f>IF(N941="nulová",J941,0)</f>
        <v>0</v>
      </c>
      <c r="BJ941" s="17" t="s">
        <v>152</v>
      </c>
      <c r="BK941" s="196">
        <f>ROUND(I941*H941,2)</f>
        <v>0</v>
      </c>
      <c r="BL941" s="17" t="s">
        <v>264</v>
      </c>
      <c r="BM941" s="195" t="s">
        <v>1591</v>
      </c>
    </row>
    <row r="942" spans="1:65" s="13" customFormat="1" ht="11.25">
      <c r="B942" s="197"/>
      <c r="C942" s="198"/>
      <c r="D942" s="199" t="s">
        <v>154</v>
      </c>
      <c r="E942" s="200" t="s">
        <v>1</v>
      </c>
      <c r="F942" s="201" t="s">
        <v>185</v>
      </c>
      <c r="G942" s="198"/>
      <c r="H942" s="200" t="s">
        <v>1</v>
      </c>
      <c r="I942" s="202"/>
      <c r="J942" s="198"/>
      <c r="K942" s="198"/>
      <c r="L942" s="203"/>
      <c r="M942" s="204"/>
      <c r="N942" s="205"/>
      <c r="O942" s="205"/>
      <c r="P942" s="205"/>
      <c r="Q942" s="205"/>
      <c r="R942" s="205"/>
      <c r="S942" s="205"/>
      <c r="T942" s="206"/>
      <c r="AT942" s="207" t="s">
        <v>154</v>
      </c>
      <c r="AU942" s="207" t="s">
        <v>152</v>
      </c>
      <c r="AV942" s="13" t="s">
        <v>81</v>
      </c>
      <c r="AW942" s="13" t="s">
        <v>31</v>
      </c>
      <c r="AX942" s="13" t="s">
        <v>73</v>
      </c>
      <c r="AY942" s="207" t="s">
        <v>144</v>
      </c>
    </row>
    <row r="943" spans="1:65" s="14" customFormat="1" ht="11.25">
      <c r="B943" s="208"/>
      <c r="C943" s="209"/>
      <c r="D943" s="199" t="s">
        <v>154</v>
      </c>
      <c r="E943" s="210" t="s">
        <v>1</v>
      </c>
      <c r="F943" s="211" t="s">
        <v>81</v>
      </c>
      <c r="G943" s="209"/>
      <c r="H943" s="212">
        <v>1</v>
      </c>
      <c r="I943" s="213"/>
      <c r="J943" s="209"/>
      <c r="K943" s="209"/>
      <c r="L943" s="214"/>
      <c r="M943" s="215"/>
      <c r="N943" s="216"/>
      <c r="O943" s="216"/>
      <c r="P943" s="216"/>
      <c r="Q943" s="216"/>
      <c r="R943" s="216"/>
      <c r="S943" s="216"/>
      <c r="T943" s="217"/>
      <c r="AT943" s="218" t="s">
        <v>154</v>
      </c>
      <c r="AU943" s="218" t="s">
        <v>152</v>
      </c>
      <c r="AV943" s="14" t="s">
        <v>152</v>
      </c>
      <c r="AW943" s="14" t="s">
        <v>31</v>
      </c>
      <c r="AX943" s="14" t="s">
        <v>81</v>
      </c>
      <c r="AY943" s="218" t="s">
        <v>144</v>
      </c>
    </row>
    <row r="944" spans="1:65" s="2" customFormat="1" ht="24.2" customHeight="1">
      <c r="A944" s="34"/>
      <c r="B944" s="35"/>
      <c r="C944" s="183" t="s">
        <v>1592</v>
      </c>
      <c r="D944" s="183" t="s">
        <v>147</v>
      </c>
      <c r="E944" s="184" t="s">
        <v>1593</v>
      </c>
      <c r="F944" s="185" t="s">
        <v>1594</v>
      </c>
      <c r="G944" s="186" t="s">
        <v>1595</v>
      </c>
      <c r="H944" s="187">
        <v>35</v>
      </c>
      <c r="I944" s="188"/>
      <c r="J944" s="189">
        <f>ROUND(I944*H944,2)</f>
        <v>0</v>
      </c>
      <c r="K944" s="190"/>
      <c r="L944" s="39"/>
      <c r="M944" s="191" t="s">
        <v>1</v>
      </c>
      <c r="N944" s="192" t="s">
        <v>39</v>
      </c>
      <c r="O944" s="71"/>
      <c r="P944" s="193">
        <f>O944*H944</f>
        <v>0</v>
      </c>
      <c r="Q944" s="193">
        <v>0</v>
      </c>
      <c r="R944" s="193">
        <f>Q944*H944</f>
        <v>0</v>
      </c>
      <c r="S944" s="193">
        <v>1E-3</v>
      </c>
      <c r="T944" s="194">
        <f>S944*H944</f>
        <v>3.5000000000000003E-2</v>
      </c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R944" s="195" t="s">
        <v>264</v>
      </c>
      <c r="AT944" s="195" t="s">
        <v>147</v>
      </c>
      <c r="AU944" s="195" t="s">
        <v>152</v>
      </c>
      <c r="AY944" s="17" t="s">
        <v>144</v>
      </c>
      <c r="BE944" s="196">
        <f>IF(N944="základní",J944,0)</f>
        <v>0</v>
      </c>
      <c r="BF944" s="196">
        <f>IF(N944="snížená",J944,0)</f>
        <v>0</v>
      </c>
      <c r="BG944" s="196">
        <f>IF(N944="zákl. přenesená",J944,0)</f>
        <v>0</v>
      </c>
      <c r="BH944" s="196">
        <f>IF(N944="sníž. přenesená",J944,0)</f>
        <v>0</v>
      </c>
      <c r="BI944" s="196">
        <f>IF(N944="nulová",J944,0)</f>
        <v>0</v>
      </c>
      <c r="BJ944" s="17" t="s">
        <v>152</v>
      </c>
      <c r="BK944" s="196">
        <f>ROUND(I944*H944,2)</f>
        <v>0</v>
      </c>
      <c r="BL944" s="17" t="s">
        <v>264</v>
      </c>
      <c r="BM944" s="195" t="s">
        <v>1596</v>
      </c>
    </row>
    <row r="945" spans="1:65" s="13" customFormat="1" ht="11.25">
      <c r="B945" s="197"/>
      <c r="C945" s="198"/>
      <c r="D945" s="199" t="s">
        <v>154</v>
      </c>
      <c r="E945" s="200" t="s">
        <v>1</v>
      </c>
      <c r="F945" s="201" t="s">
        <v>1597</v>
      </c>
      <c r="G945" s="198"/>
      <c r="H945" s="200" t="s">
        <v>1</v>
      </c>
      <c r="I945" s="202"/>
      <c r="J945" s="198"/>
      <c r="K945" s="198"/>
      <c r="L945" s="203"/>
      <c r="M945" s="204"/>
      <c r="N945" s="205"/>
      <c r="O945" s="205"/>
      <c r="P945" s="205"/>
      <c r="Q945" s="205"/>
      <c r="R945" s="205"/>
      <c r="S945" s="205"/>
      <c r="T945" s="206"/>
      <c r="AT945" s="207" t="s">
        <v>154</v>
      </c>
      <c r="AU945" s="207" t="s">
        <v>152</v>
      </c>
      <c r="AV945" s="13" t="s">
        <v>81</v>
      </c>
      <c r="AW945" s="13" t="s">
        <v>31</v>
      </c>
      <c r="AX945" s="13" t="s">
        <v>73</v>
      </c>
      <c r="AY945" s="207" t="s">
        <v>144</v>
      </c>
    </row>
    <row r="946" spans="1:65" s="14" customFormat="1" ht="11.25">
      <c r="B946" s="208"/>
      <c r="C946" s="209"/>
      <c r="D946" s="199" t="s">
        <v>154</v>
      </c>
      <c r="E946" s="210" t="s">
        <v>1</v>
      </c>
      <c r="F946" s="211" t="s">
        <v>1598</v>
      </c>
      <c r="G946" s="209"/>
      <c r="H946" s="212">
        <v>35</v>
      </c>
      <c r="I946" s="213"/>
      <c r="J946" s="209"/>
      <c r="K946" s="209"/>
      <c r="L946" s="214"/>
      <c r="M946" s="215"/>
      <c r="N946" s="216"/>
      <c r="O946" s="216"/>
      <c r="P946" s="216"/>
      <c r="Q946" s="216"/>
      <c r="R946" s="216"/>
      <c r="S946" s="216"/>
      <c r="T946" s="217"/>
      <c r="AT946" s="218" t="s">
        <v>154</v>
      </c>
      <c r="AU946" s="218" t="s">
        <v>152</v>
      </c>
      <c r="AV946" s="14" t="s">
        <v>152</v>
      </c>
      <c r="AW946" s="14" t="s">
        <v>31</v>
      </c>
      <c r="AX946" s="14" t="s">
        <v>81</v>
      </c>
      <c r="AY946" s="218" t="s">
        <v>144</v>
      </c>
    </row>
    <row r="947" spans="1:65" s="2" customFormat="1" ht="24.2" customHeight="1">
      <c r="A947" s="34"/>
      <c r="B947" s="35"/>
      <c r="C947" s="183" t="s">
        <v>1599</v>
      </c>
      <c r="D947" s="183" t="s">
        <v>147</v>
      </c>
      <c r="E947" s="184" t="s">
        <v>1600</v>
      </c>
      <c r="F947" s="185" t="s">
        <v>1601</v>
      </c>
      <c r="G947" s="186" t="s">
        <v>162</v>
      </c>
      <c r="H947" s="187">
        <v>2E-3</v>
      </c>
      <c r="I947" s="188"/>
      <c r="J947" s="189">
        <f>ROUND(I947*H947,2)</f>
        <v>0</v>
      </c>
      <c r="K947" s="190"/>
      <c r="L947" s="39"/>
      <c r="M947" s="191" t="s">
        <v>1</v>
      </c>
      <c r="N947" s="192" t="s">
        <v>39</v>
      </c>
      <c r="O947" s="71"/>
      <c r="P947" s="193">
        <f>O947*H947</f>
        <v>0</v>
      </c>
      <c r="Q947" s="193">
        <v>0</v>
      </c>
      <c r="R947" s="193">
        <f>Q947*H947</f>
        <v>0</v>
      </c>
      <c r="S947" s="193">
        <v>0</v>
      </c>
      <c r="T947" s="194">
        <f>S947*H947</f>
        <v>0</v>
      </c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R947" s="195" t="s">
        <v>264</v>
      </c>
      <c r="AT947" s="195" t="s">
        <v>147</v>
      </c>
      <c r="AU947" s="195" t="s">
        <v>152</v>
      </c>
      <c r="AY947" s="17" t="s">
        <v>144</v>
      </c>
      <c r="BE947" s="196">
        <f>IF(N947="základní",J947,0)</f>
        <v>0</v>
      </c>
      <c r="BF947" s="196">
        <f>IF(N947="snížená",J947,0)</f>
        <v>0</v>
      </c>
      <c r="BG947" s="196">
        <f>IF(N947="zákl. přenesená",J947,0)</f>
        <v>0</v>
      </c>
      <c r="BH947" s="196">
        <f>IF(N947="sníž. přenesená",J947,0)</f>
        <v>0</v>
      </c>
      <c r="BI947" s="196">
        <f>IF(N947="nulová",J947,0)</f>
        <v>0</v>
      </c>
      <c r="BJ947" s="17" t="s">
        <v>152</v>
      </c>
      <c r="BK947" s="196">
        <f>ROUND(I947*H947,2)</f>
        <v>0</v>
      </c>
      <c r="BL947" s="17" t="s">
        <v>264</v>
      </c>
      <c r="BM947" s="195" t="s">
        <v>1602</v>
      </c>
    </row>
    <row r="948" spans="1:65" s="2" customFormat="1" ht="33" customHeight="1">
      <c r="A948" s="34"/>
      <c r="B948" s="35"/>
      <c r="C948" s="183" t="s">
        <v>1603</v>
      </c>
      <c r="D948" s="183" t="s">
        <v>147</v>
      </c>
      <c r="E948" s="184" t="s">
        <v>1604</v>
      </c>
      <c r="F948" s="185" t="s">
        <v>1605</v>
      </c>
      <c r="G948" s="186" t="s">
        <v>162</v>
      </c>
      <c r="H948" s="187">
        <v>2E-3</v>
      </c>
      <c r="I948" s="188"/>
      <c r="J948" s="189">
        <f>ROUND(I948*H948,2)</f>
        <v>0</v>
      </c>
      <c r="K948" s="190"/>
      <c r="L948" s="39"/>
      <c r="M948" s="191" t="s">
        <v>1</v>
      </c>
      <c r="N948" s="192" t="s">
        <v>39</v>
      </c>
      <c r="O948" s="71"/>
      <c r="P948" s="193">
        <f>O948*H948</f>
        <v>0</v>
      </c>
      <c r="Q948" s="193">
        <v>0</v>
      </c>
      <c r="R948" s="193">
        <f>Q948*H948</f>
        <v>0</v>
      </c>
      <c r="S948" s="193">
        <v>0</v>
      </c>
      <c r="T948" s="194">
        <f>S948*H948</f>
        <v>0</v>
      </c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R948" s="195" t="s">
        <v>264</v>
      </c>
      <c r="AT948" s="195" t="s">
        <v>147</v>
      </c>
      <c r="AU948" s="195" t="s">
        <v>152</v>
      </c>
      <c r="AY948" s="17" t="s">
        <v>144</v>
      </c>
      <c r="BE948" s="196">
        <f>IF(N948="základní",J948,0)</f>
        <v>0</v>
      </c>
      <c r="BF948" s="196">
        <f>IF(N948="snížená",J948,0)</f>
        <v>0</v>
      </c>
      <c r="BG948" s="196">
        <f>IF(N948="zákl. přenesená",J948,0)</f>
        <v>0</v>
      </c>
      <c r="BH948" s="196">
        <f>IF(N948="sníž. přenesená",J948,0)</f>
        <v>0</v>
      </c>
      <c r="BI948" s="196">
        <f>IF(N948="nulová",J948,0)</f>
        <v>0</v>
      </c>
      <c r="BJ948" s="17" t="s">
        <v>152</v>
      </c>
      <c r="BK948" s="196">
        <f>ROUND(I948*H948,2)</f>
        <v>0</v>
      </c>
      <c r="BL948" s="17" t="s">
        <v>264</v>
      </c>
      <c r="BM948" s="195" t="s">
        <v>1606</v>
      </c>
    </row>
    <row r="949" spans="1:65" s="12" customFormat="1" ht="22.9" customHeight="1">
      <c r="B949" s="167"/>
      <c r="C949" s="168"/>
      <c r="D949" s="169" t="s">
        <v>72</v>
      </c>
      <c r="E949" s="181" t="s">
        <v>1607</v>
      </c>
      <c r="F949" s="181" t="s">
        <v>1608</v>
      </c>
      <c r="G949" s="168"/>
      <c r="H949" s="168"/>
      <c r="I949" s="171"/>
      <c r="J949" s="182">
        <f>BK949</f>
        <v>0</v>
      </c>
      <c r="K949" s="168"/>
      <c r="L949" s="173"/>
      <c r="M949" s="174"/>
      <c r="N949" s="175"/>
      <c r="O949" s="175"/>
      <c r="P949" s="176">
        <f>SUM(P950:P996)</f>
        <v>0</v>
      </c>
      <c r="Q949" s="175"/>
      <c r="R949" s="176">
        <f>SUM(R950:R996)</f>
        <v>0.33390434000000002</v>
      </c>
      <c r="S949" s="175"/>
      <c r="T949" s="177">
        <f>SUM(T950:T996)</f>
        <v>1.1003081000000001</v>
      </c>
      <c r="AR949" s="178" t="s">
        <v>152</v>
      </c>
      <c r="AT949" s="179" t="s">
        <v>72</v>
      </c>
      <c r="AU949" s="179" t="s">
        <v>81</v>
      </c>
      <c r="AY949" s="178" t="s">
        <v>144</v>
      </c>
      <c r="BK949" s="180">
        <f>SUM(BK950:BK996)</f>
        <v>0</v>
      </c>
    </row>
    <row r="950" spans="1:65" s="2" customFormat="1" ht="16.5" customHeight="1">
      <c r="A950" s="34"/>
      <c r="B950" s="35"/>
      <c r="C950" s="183" t="s">
        <v>1609</v>
      </c>
      <c r="D950" s="183" t="s">
        <v>147</v>
      </c>
      <c r="E950" s="184" t="s">
        <v>1610</v>
      </c>
      <c r="F950" s="185" t="s">
        <v>1611</v>
      </c>
      <c r="G950" s="186" t="s">
        <v>150</v>
      </c>
      <c r="H950" s="187">
        <v>12.25</v>
      </c>
      <c r="I950" s="188"/>
      <c r="J950" s="189">
        <f>ROUND(I950*H950,2)</f>
        <v>0</v>
      </c>
      <c r="K950" s="190"/>
      <c r="L950" s="39"/>
      <c r="M950" s="191" t="s">
        <v>1</v>
      </c>
      <c r="N950" s="192" t="s">
        <v>39</v>
      </c>
      <c r="O950" s="71"/>
      <c r="P950" s="193">
        <f>O950*H950</f>
        <v>0</v>
      </c>
      <c r="Q950" s="193">
        <v>0</v>
      </c>
      <c r="R950" s="193">
        <f>Q950*H950</f>
        <v>0</v>
      </c>
      <c r="S950" s="193">
        <v>0</v>
      </c>
      <c r="T950" s="194">
        <f>S950*H950</f>
        <v>0</v>
      </c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R950" s="195" t="s">
        <v>264</v>
      </c>
      <c r="AT950" s="195" t="s">
        <v>147</v>
      </c>
      <c r="AU950" s="195" t="s">
        <v>152</v>
      </c>
      <c r="AY950" s="17" t="s">
        <v>144</v>
      </c>
      <c r="BE950" s="196">
        <f>IF(N950="základní",J950,0)</f>
        <v>0</v>
      </c>
      <c r="BF950" s="196">
        <f>IF(N950="snížená",J950,0)</f>
        <v>0</v>
      </c>
      <c r="BG950" s="196">
        <f>IF(N950="zákl. přenesená",J950,0)</f>
        <v>0</v>
      </c>
      <c r="BH950" s="196">
        <f>IF(N950="sníž. přenesená",J950,0)</f>
        <v>0</v>
      </c>
      <c r="BI950" s="196">
        <f>IF(N950="nulová",J950,0)</f>
        <v>0</v>
      </c>
      <c r="BJ950" s="17" t="s">
        <v>152</v>
      </c>
      <c r="BK950" s="196">
        <f>ROUND(I950*H950,2)</f>
        <v>0</v>
      </c>
      <c r="BL950" s="17" t="s">
        <v>264</v>
      </c>
      <c r="BM950" s="195" t="s">
        <v>1612</v>
      </c>
    </row>
    <row r="951" spans="1:65" s="2" customFormat="1" ht="16.5" customHeight="1">
      <c r="A951" s="34"/>
      <c r="B951" s="35"/>
      <c r="C951" s="183" t="s">
        <v>1613</v>
      </c>
      <c r="D951" s="183" t="s">
        <v>147</v>
      </c>
      <c r="E951" s="184" t="s">
        <v>1614</v>
      </c>
      <c r="F951" s="185" t="s">
        <v>1615</v>
      </c>
      <c r="G951" s="186" t="s">
        <v>150</v>
      </c>
      <c r="H951" s="187">
        <v>12.25</v>
      </c>
      <c r="I951" s="188"/>
      <c r="J951" s="189">
        <f>ROUND(I951*H951,2)</f>
        <v>0</v>
      </c>
      <c r="K951" s="190"/>
      <c r="L951" s="39"/>
      <c r="M951" s="191" t="s">
        <v>1</v>
      </c>
      <c r="N951" s="192" t="s">
        <v>39</v>
      </c>
      <c r="O951" s="71"/>
      <c r="P951" s="193">
        <f>O951*H951</f>
        <v>0</v>
      </c>
      <c r="Q951" s="193">
        <v>2.9999999999999997E-4</v>
      </c>
      <c r="R951" s="193">
        <f>Q951*H951</f>
        <v>3.6749999999999999E-3</v>
      </c>
      <c r="S951" s="193">
        <v>0</v>
      </c>
      <c r="T951" s="194">
        <f>S951*H951</f>
        <v>0</v>
      </c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R951" s="195" t="s">
        <v>264</v>
      </c>
      <c r="AT951" s="195" t="s">
        <v>147</v>
      </c>
      <c r="AU951" s="195" t="s">
        <v>152</v>
      </c>
      <c r="AY951" s="17" t="s">
        <v>144</v>
      </c>
      <c r="BE951" s="196">
        <f>IF(N951="základní",J951,0)</f>
        <v>0</v>
      </c>
      <c r="BF951" s="196">
        <f>IF(N951="snížená",J951,0)</f>
        <v>0</v>
      </c>
      <c r="BG951" s="196">
        <f>IF(N951="zákl. přenesená",J951,0)</f>
        <v>0</v>
      </c>
      <c r="BH951" s="196">
        <f>IF(N951="sníž. přenesená",J951,0)</f>
        <v>0</v>
      </c>
      <c r="BI951" s="196">
        <f>IF(N951="nulová",J951,0)</f>
        <v>0</v>
      </c>
      <c r="BJ951" s="17" t="s">
        <v>152</v>
      </c>
      <c r="BK951" s="196">
        <f>ROUND(I951*H951,2)</f>
        <v>0</v>
      </c>
      <c r="BL951" s="17" t="s">
        <v>264</v>
      </c>
      <c r="BM951" s="195" t="s">
        <v>1616</v>
      </c>
    </row>
    <row r="952" spans="1:65" s="2" customFormat="1" ht="24.2" customHeight="1">
      <c r="A952" s="34"/>
      <c r="B952" s="35"/>
      <c r="C952" s="183" t="s">
        <v>1617</v>
      </c>
      <c r="D952" s="183" t="s">
        <v>147</v>
      </c>
      <c r="E952" s="184" t="s">
        <v>1618</v>
      </c>
      <c r="F952" s="185" t="s">
        <v>1619</v>
      </c>
      <c r="G952" s="186" t="s">
        <v>150</v>
      </c>
      <c r="H952" s="187">
        <v>12.25</v>
      </c>
      <c r="I952" s="188"/>
      <c r="J952" s="189">
        <f>ROUND(I952*H952,2)</f>
        <v>0</v>
      </c>
      <c r="K952" s="190"/>
      <c r="L952" s="39"/>
      <c r="M952" s="191" t="s">
        <v>1</v>
      </c>
      <c r="N952" s="192" t="s">
        <v>39</v>
      </c>
      <c r="O952" s="71"/>
      <c r="P952" s="193">
        <f>O952*H952</f>
        <v>0</v>
      </c>
      <c r="Q952" s="193">
        <v>7.5799999999999999E-3</v>
      </c>
      <c r="R952" s="193">
        <f>Q952*H952</f>
        <v>9.2854999999999993E-2</v>
      </c>
      <c r="S952" s="193">
        <v>0</v>
      </c>
      <c r="T952" s="194">
        <f>S952*H952</f>
        <v>0</v>
      </c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R952" s="195" t="s">
        <v>264</v>
      </c>
      <c r="AT952" s="195" t="s">
        <v>147</v>
      </c>
      <c r="AU952" s="195" t="s">
        <v>152</v>
      </c>
      <c r="AY952" s="17" t="s">
        <v>144</v>
      </c>
      <c r="BE952" s="196">
        <f>IF(N952="základní",J952,0)</f>
        <v>0</v>
      </c>
      <c r="BF952" s="196">
        <f>IF(N952="snížená",J952,0)</f>
        <v>0</v>
      </c>
      <c r="BG952" s="196">
        <f>IF(N952="zákl. přenesená",J952,0)</f>
        <v>0</v>
      </c>
      <c r="BH952" s="196">
        <f>IF(N952="sníž. přenesená",J952,0)</f>
        <v>0</v>
      </c>
      <c r="BI952" s="196">
        <f>IF(N952="nulová",J952,0)</f>
        <v>0</v>
      </c>
      <c r="BJ952" s="17" t="s">
        <v>152</v>
      </c>
      <c r="BK952" s="196">
        <f>ROUND(I952*H952,2)</f>
        <v>0</v>
      </c>
      <c r="BL952" s="17" t="s">
        <v>264</v>
      </c>
      <c r="BM952" s="195" t="s">
        <v>1620</v>
      </c>
    </row>
    <row r="953" spans="1:65" s="2" customFormat="1" ht="24.2" customHeight="1">
      <c r="A953" s="34"/>
      <c r="B953" s="35"/>
      <c r="C953" s="183" t="s">
        <v>1621</v>
      </c>
      <c r="D953" s="183" t="s">
        <v>147</v>
      </c>
      <c r="E953" s="184" t="s">
        <v>1622</v>
      </c>
      <c r="F953" s="185" t="s">
        <v>1623</v>
      </c>
      <c r="G953" s="186" t="s">
        <v>366</v>
      </c>
      <c r="H953" s="187">
        <v>3.34</v>
      </c>
      <c r="I953" s="188"/>
      <c r="J953" s="189">
        <f>ROUND(I953*H953,2)</f>
        <v>0</v>
      </c>
      <c r="K953" s="190"/>
      <c r="L953" s="39"/>
      <c r="M953" s="191" t="s">
        <v>1</v>
      </c>
      <c r="N953" s="192" t="s">
        <v>39</v>
      </c>
      <c r="O953" s="71"/>
      <c r="P953" s="193">
        <f>O953*H953</f>
        <v>0</v>
      </c>
      <c r="Q953" s="193">
        <v>2.0000000000000001E-4</v>
      </c>
      <c r="R953" s="193">
        <f>Q953*H953</f>
        <v>6.6799999999999997E-4</v>
      </c>
      <c r="S953" s="193">
        <v>0</v>
      </c>
      <c r="T953" s="194">
        <f>S953*H953</f>
        <v>0</v>
      </c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R953" s="195" t="s">
        <v>264</v>
      </c>
      <c r="AT953" s="195" t="s">
        <v>147</v>
      </c>
      <c r="AU953" s="195" t="s">
        <v>152</v>
      </c>
      <c r="AY953" s="17" t="s">
        <v>144</v>
      </c>
      <c r="BE953" s="196">
        <f>IF(N953="základní",J953,0)</f>
        <v>0</v>
      </c>
      <c r="BF953" s="196">
        <f>IF(N953="snížená",J953,0)</f>
        <v>0</v>
      </c>
      <c r="BG953" s="196">
        <f>IF(N953="zákl. přenesená",J953,0)</f>
        <v>0</v>
      </c>
      <c r="BH953" s="196">
        <f>IF(N953="sníž. přenesená",J953,0)</f>
        <v>0</v>
      </c>
      <c r="BI953" s="196">
        <f>IF(N953="nulová",J953,0)</f>
        <v>0</v>
      </c>
      <c r="BJ953" s="17" t="s">
        <v>152</v>
      </c>
      <c r="BK953" s="196">
        <f>ROUND(I953*H953,2)</f>
        <v>0</v>
      </c>
      <c r="BL953" s="17" t="s">
        <v>264</v>
      </c>
      <c r="BM953" s="195" t="s">
        <v>1624</v>
      </c>
    </row>
    <row r="954" spans="1:65" s="13" customFormat="1" ht="11.25">
      <c r="B954" s="197"/>
      <c r="C954" s="198"/>
      <c r="D954" s="199" t="s">
        <v>154</v>
      </c>
      <c r="E954" s="200" t="s">
        <v>1</v>
      </c>
      <c r="F954" s="201" t="s">
        <v>1625</v>
      </c>
      <c r="G954" s="198"/>
      <c r="H954" s="200" t="s">
        <v>1</v>
      </c>
      <c r="I954" s="202"/>
      <c r="J954" s="198"/>
      <c r="K954" s="198"/>
      <c r="L954" s="203"/>
      <c r="M954" s="204"/>
      <c r="N954" s="205"/>
      <c r="O954" s="205"/>
      <c r="P954" s="205"/>
      <c r="Q954" s="205"/>
      <c r="R954" s="205"/>
      <c r="S954" s="205"/>
      <c r="T954" s="206"/>
      <c r="AT954" s="207" t="s">
        <v>154</v>
      </c>
      <c r="AU954" s="207" t="s">
        <v>152</v>
      </c>
      <c r="AV954" s="13" t="s">
        <v>81</v>
      </c>
      <c r="AW954" s="13" t="s">
        <v>31</v>
      </c>
      <c r="AX954" s="13" t="s">
        <v>73</v>
      </c>
      <c r="AY954" s="207" t="s">
        <v>144</v>
      </c>
    </row>
    <row r="955" spans="1:65" s="14" customFormat="1" ht="11.25">
      <c r="B955" s="208"/>
      <c r="C955" s="209"/>
      <c r="D955" s="199" t="s">
        <v>154</v>
      </c>
      <c r="E955" s="210" t="s">
        <v>1</v>
      </c>
      <c r="F955" s="211" t="s">
        <v>1626</v>
      </c>
      <c r="G955" s="209"/>
      <c r="H955" s="212">
        <v>3.34</v>
      </c>
      <c r="I955" s="213"/>
      <c r="J955" s="209"/>
      <c r="K955" s="209"/>
      <c r="L955" s="214"/>
      <c r="M955" s="215"/>
      <c r="N955" s="216"/>
      <c r="O955" s="216"/>
      <c r="P955" s="216"/>
      <c r="Q955" s="216"/>
      <c r="R955" s="216"/>
      <c r="S955" s="216"/>
      <c r="T955" s="217"/>
      <c r="AT955" s="218" t="s">
        <v>154</v>
      </c>
      <c r="AU955" s="218" t="s">
        <v>152</v>
      </c>
      <c r="AV955" s="14" t="s">
        <v>152</v>
      </c>
      <c r="AW955" s="14" t="s">
        <v>31</v>
      </c>
      <c r="AX955" s="14" t="s">
        <v>81</v>
      </c>
      <c r="AY955" s="218" t="s">
        <v>144</v>
      </c>
    </row>
    <row r="956" spans="1:65" s="2" customFormat="1" ht="21.75" customHeight="1">
      <c r="A956" s="34"/>
      <c r="B956" s="35"/>
      <c r="C956" s="230" t="s">
        <v>1627</v>
      </c>
      <c r="D956" s="230" t="s">
        <v>166</v>
      </c>
      <c r="E956" s="231" t="s">
        <v>1628</v>
      </c>
      <c r="F956" s="232" t="s">
        <v>1629</v>
      </c>
      <c r="G956" s="233" t="s">
        <v>366</v>
      </c>
      <c r="H956" s="234">
        <v>3.6739999999999999</v>
      </c>
      <c r="I956" s="235"/>
      <c r="J956" s="236">
        <f>ROUND(I956*H956,2)</f>
        <v>0</v>
      </c>
      <c r="K956" s="237"/>
      <c r="L956" s="238"/>
      <c r="M956" s="239" t="s">
        <v>1</v>
      </c>
      <c r="N956" s="240" t="s">
        <v>39</v>
      </c>
      <c r="O956" s="71"/>
      <c r="P956" s="193">
        <f>O956*H956</f>
        <v>0</v>
      </c>
      <c r="Q956" s="193">
        <v>2.5999999999999998E-4</v>
      </c>
      <c r="R956" s="193">
        <f>Q956*H956</f>
        <v>9.5523999999999989E-4</v>
      </c>
      <c r="S956" s="193">
        <v>0</v>
      </c>
      <c r="T956" s="194">
        <f>S956*H956</f>
        <v>0</v>
      </c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R956" s="195" t="s">
        <v>353</v>
      </c>
      <c r="AT956" s="195" t="s">
        <v>166</v>
      </c>
      <c r="AU956" s="195" t="s">
        <v>152</v>
      </c>
      <c r="AY956" s="17" t="s">
        <v>144</v>
      </c>
      <c r="BE956" s="196">
        <f>IF(N956="základní",J956,0)</f>
        <v>0</v>
      </c>
      <c r="BF956" s="196">
        <f>IF(N956="snížená",J956,0)</f>
        <v>0</v>
      </c>
      <c r="BG956" s="196">
        <f>IF(N956="zákl. přenesená",J956,0)</f>
        <v>0</v>
      </c>
      <c r="BH956" s="196">
        <f>IF(N956="sníž. přenesená",J956,0)</f>
        <v>0</v>
      </c>
      <c r="BI956" s="196">
        <f>IF(N956="nulová",J956,0)</f>
        <v>0</v>
      </c>
      <c r="BJ956" s="17" t="s">
        <v>152</v>
      </c>
      <c r="BK956" s="196">
        <f>ROUND(I956*H956,2)</f>
        <v>0</v>
      </c>
      <c r="BL956" s="17" t="s">
        <v>264</v>
      </c>
      <c r="BM956" s="195" t="s">
        <v>1630</v>
      </c>
    </row>
    <row r="957" spans="1:65" s="14" customFormat="1" ht="11.25">
      <c r="B957" s="208"/>
      <c r="C957" s="209"/>
      <c r="D957" s="199" t="s">
        <v>154</v>
      </c>
      <c r="E957" s="209"/>
      <c r="F957" s="211" t="s">
        <v>1631</v>
      </c>
      <c r="G957" s="209"/>
      <c r="H957" s="212">
        <v>3.6739999999999999</v>
      </c>
      <c r="I957" s="213"/>
      <c r="J957" s="209"/>
      <c r="K957" s="209"/>
      <c r="L957" s="214"/>
      <c r="M957" s="215"/>
      <c r="N957" s="216"/>
      <c r="O957" s="216"/>
      <c r="P957" s="216"/>
      <c r="Q957" s="216"/>
      <c r="R957" s="216"/>
      <c r="S957" s="216"/>
      <c r="T957" s="217"/>
      <c r="AT957" s="218" t="s">
        <v>154</v>
      </c>
      <c r="AU957" s="218" t="s">
        <v>152</v>
      </c>
      <c r="AV957" s="14" t="s">
        <v>152</v>
      </c>
      <c r="AW957" s="14" t="s">
        <v>4</v>
      </c>
      <c r="AX957" s="14" t="s">
        <v>81</v>
      </c>
      <c r="AY957" s="218" t="s">
        <v>144</v>
      </c>
    </row>
    <row r="958" spans="1:65" s="2" customFormat="1" ht="24.2" customHeight="1">
      <c r="A958" s="34"/>
      <c r="B958" s="35"/>
      <c r="C958" s="183" t="s">
        <v>1632</v>
      </c>
      <c r="D958" s="183" t="s">
        <v>147</v>
      </c>
      <c r="E958" s="184" t="s">
        <v>1633</v>
      </c>
      <c r="F958" s="185" t="s">
        <v>1634</v>
      </c>
      <c r="G958" s="186" t="s">
        <v>366</v>
      </c>
      <c r="H958" s="187">
        <v>6.94</v>
      </c>
      <c r="I958" s="188"/>
      <c r="J958" s="189">
        <f>ROUND(I958*H958,2)</f>
        <v>0</v>
      </c>
      <c r="K958" s="190"/>
      <c r="L958" s="39"/>
      <c r="M958" s="191" t="s">
        <v>1</v>
      </c>
      <c r="N958" s="192" t="s">
        <v>39</v>
      </c>
      <c r="O958" s="71"/>
      <c r="P958" s="193">
        <f>O958*H958</f>
        <v>0</v>
      </c>
      <c r="Q958" s="193">
        <v>0</v>
      </c>
      <c r="R958" s="193">
        <f>Q958*H958</f>
        <v>0</v>
      </c>
      <c r="S958" s="193">
        <v>1.174E-2</v>
      </c>
      <c r="T958" s="194">
        <f>S958*H958</f>
        <v>8.1475600000000009E-2</v>
      </c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R958" s="195" t="s">
        <v>264</v>
      </c>
      <c r="AT958" s="195" t="s">
        <v>147</v>
      </c>
      <c r="AU958" s="195" t="s">
        <v>152</v>
      </c>
      <c r="AY958" s="17" t="s">
        <v>144</v>
      </c>
      <c r="BE958" s="196">
        <f>IF(N958="základní",J958,0)</f>
        <v>0</v>
      </c>
      <c r="BF958" s="196">
        <f>IF(N958="snížená",J958,0)</f>
        <v>0</v>
      </c>
      <c r="BG958" s="196">
        <f>IF(N958="zákl. přenesená",J958,0)</f>
        <v>0</v>
      </c>
      <c r="BH958" s="196">
        <f>IF(N958="sníž. přenesená",J958,0)</f>
        <v>0</v>
      </c>
      <c r="BI958" s="196">
        <f>IF(N958="nulová",J958,0)</f>
        <v>0</v>
      </c>
      <c r="BJ958" s="17" t="s">
        <v>152</v>
      </c>
      <c r="BK958" s="196">
        <f>ROUND(I958*H958,2)</f>
        <v>0</v>
      </c>
      <c r="BL958" s="17" t="s">
        <v>264</v>
      </c>
      <c r="BM958" s="195" t="s">
        <v>1635</v>
      </c>
    </row>
    <row r="959" spans="1:65" s="13" customFormat="1" ht="11.25">
      <c r="B959" s="197"/>
      <c r="C959" s="198"/>
      <c r="D959" s="199" t="s">
        <v>154</v>
      </c>
      <c r="E959" s="200" t="s">
        <v>1</v>
      </c>
      <c r="F959" s="201" t="s">
        <v>189</v>
      </c>
      <c r="G959" s="198"/>
      <c r="H959" s="200" t="s">
        <v>1</v>
      </c>
      <c r="I959" s="202"/>
      <c r="J959" s="198"/>
      <c r="K959" s="198"/>
      <c r="L959" s="203"/>
      <c r="M959" s="204"/>
      <c r="N959" s="205"/>
      <c r="O959" s="205"/>
      <c r="P959" s="205"/>
      <c r="Q959" s="205"/>
      <c r="R959" s="205"/>
      <c r="S959" s="205"/>
      <c r="T959" s="206"/>
      <c r="AT959" s="207" t="s">
        <v>154</v>
      </c>
      <c r="AU959" s="207" t="s">
        <v>152</v>
      </c>
      <c r="AV959" s="13" t="s">
        <v>81</v>
      </c>
      <c r="AW959" s="13" t="s">
        <v>31</v>
      </c>
      <c r="AX959" s="13" t="s">
        <v>73</v>
      </c>
      <c r="AY959" s="207" t="s">
        <v>144</v>
      </c>
    </row>
    <row r="960" spans="1:65" s="14" customFormat="1" ht="11.25">
      <c r="B960" s="208"/>
      <c r="C960" s="209"/>
      <c r="D960" s="199" t="s">
        <v>154</v>
      </c>
      <c r="E960" s="210" t="s">
        <v>1</v>
      </c>
      <c r="F960" s="211" t="s">
        <v>1636</v>
      </c>
      <c r="G960" s="209"/>
      <c r="H960" s="212">
        <v>6.9399999999999995</v>
      </c>
      <c r="I960" s="213"/>
      <c r="J960" s="209"/>
      <c r="K960" s="209"/>
      <c r="L960" s="214"/>
      <c r="M960" s="215"/>
      <c r="N960" s="216"/>
      <c r="O960" s="216"/>
      <c r="P960" s="216"/>
      <c r="Q960" s="216"/>
      <c r="R960" s="216"/>
      <c r="S960" s="216"/>
      <c r="T960" s="217"/>
      <c r="AT960" s="218" t="s">
        <v>154</v>
      </c>
      <c r="AU960" s="218" t="s">
        <v>152</v>
      </c>
      <c r="AV960" s="14" t="s">
        <v>152</v>
      </c>
      <c r="AW960" s="14" t="s">
        <v>31</v>
      </c>
      <c r="AX960" s="14" t="s">
        <v>81</v>
      </c>
      <c r="AY960" s="218" t="s">
        <v>144</v>
      </c>
    </row>
    <row r="961" spans="1:65" s="2" customFormat="1" ht="33" customHeight="1">
      <c r="A961" s="34"/>
      <c r="B961" s="35"/>
      <c r="C961" s="183" t="s">
        <v>1637</v>
      </c>
      <c r="D961" s="183" t="s">
        <v>147</v>
      </c>
      <c r="E961" s="184" t="s">
        <v>1638</v>
      </c>
      <c r="F961" s="185" t="s">
        <v>1639</v>
      </c>
      <c r="G961" s="186" t="s">
        <v>366</v>
      </c>
      <c r="H961" s="187">
        <v>5.3</v>
      </c>
      <c r="I961" s="188"/>
      <c r="J961" s="189">
        <f>ROUND(I961*H961,2)</f>
        <v>0</v>
      </c>
      <c r="K961" s="190"/>
      <c r="L961" s="39"/>
      <c r="M961" s="191" t="s">
        <v>1</v>
      </c>
      <c r="N961" s="192" t="s">
        <v>39</v>
      </c>
      <c r="O961" s="71"/>
      <c r="P961" s="193">
        <f>O961*H961</f>
        <v>0</v>
      </c>
      <c r="Q961" s="193">
        <v>5.8E-4</v>
      </c>
      <c r="R961" s="193">
        <f>Q961*H961</f>
        <v>3.0739999999999999E-3</v>
      </c>
      <c r="S961" s="193">
        <v>0</v>
      </c>
      <c r="T961" s="194">
        <f>S961*H961</f>
        <v>0</v>
      </c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R961" s="195" t="s">
        <v>264</v>
      </c>
      <c r="AT961" s="195" t="s">
        <v>147</v>
      </c>
      <c r="AU961" s="195" t="s">
        <v>152</v>
      </c>
      <c r="AY961" s="17" t="s">
        <v>144</v>
      </c>
      <c r="BE961" s="196">
        <f>IF(N961="základní",J961,0)</f>
        <v>0</v>
      </c>
      <c r="BF961" s="196">
        <f>IF(N961="snížená",J961,0)</f>
        <v>0</v>
      </c>
      <c r="BG961" s="196">
        <f>IF(N961="zákl. přenesená",J961,0)</f>
        <v>0</v>
      </c>
      <c r="BH961" s="196">
        <f>IF(N961="sníž. přenesená",J961,0)</f>
        <v>0</v>
      </c>
      <c r="BI961" s="196">
        <f>IF(N961="nulová",J961,0)</f>
        <v>0</v>
      </c>
      <c r="BJ961" s="17" t="s">
        <v>152</v>
      </c>
      <c r="BK961" s="196">
        <f>ROUND(I961*H961,2)</f>
        <v>0</v>
      </c>
      <c r="BL961" s="17" t="s">
        <v>264</v>
      </c>
      <c r="BM961" s="195" t="s">
        <v>1640</v>
      </c>
    </row>
    <row r="962" spans="1:65" s="13" customFormat="1" ht="11.25">
      <c r="B962" s="197"/>
      <c r="C962" s="198"/>
      <c r="D962" s="199" t="s">
        <v>154</v>
      </c>
      <c r="E962" s="200" t="s">
        <v>1</v>
      </c>
      <c r="F962" s="201" t="s">
        <v>194</v>
      </c>
      <c r="G962" s="198"/>
      <c r="H962" s="200" t="s">
        <v>1</v>
      </c>
      <c r="I962" s="202"/>
      <c r="J962" s="198"/>
      <c r="K962" s="198"/>
      <c r="L962" s="203"/>
      <c r="M962" s="204"/>
      <c r="N962" s="205"/>
      <c r="O962" s="205"/>
      <c r="P962" s="205"/>
      <c r="Q962" s="205"/>
      <c r="R962" s="205"/>
      <c r="S962" s="205"/>
      <c r="T962" s="206"/>
      <c r="AT962" s="207" t="s">
        <v>154</v>
      </c>
      <c r="AU962" s="207" t="s">
        <v>152</v>
      </c>
      <c r="AV962" s="13" t="s">
        <v>81</v>
      </c>
      <c r="AW962" s="13" t="s">
        <v>31</v>
      </c>
      <c r="AX962" s="13" t="s">
        <v>73</v>
      </c>
      <c r="AY962" s="207" t="s">
        <v>144</v>
      </c>
    </row>
    <row r="963" spans="1:65" s="14" customFormat="1" ht="11.25">
      <c r="B963" s="208"/>
      <c r="C963" s="209"/>
      <c r="D963" s="199" t="s">
        <v>154</v>
      </c>
      <c r="E963" s="210" t="s">
        <v>1</v>
      </c>
      <c r="F963" s="211" t="s">
        <v>1641</v>
      </c>
      <c r="G963" s="209"/>
      <c r="H963" s="212">
        <v>5.3</v>
      </c>
      <c r="I963" s="213"/>
      <c r="J963" s="209"/>
      <c r="K963" s="209"/>
      <c r="L963" s="214"/>
      <c r="M963" s="215"/>
      <c r="N963" s="216"/>
      <c r="O963" s="216"/>
      <c r="P963" s="216"/>
      <c r="Q963" s="216"/>
      <c r="R963" s="216"/>
      <c r="S963" s="216"/>
      <c r="T963" s="217"/>
      <c r="AT963" s="218" t="s">
        <v>154</v>
      </c>
      <c r="AU963" s="218" t="s">
        <v>152</v>
      </c>
      <c r="AV963" s="14" t="s">
        <v>152</v>
      </c>
      <c r="AW963" s="14" t="s">
        <v>31</v>
      </c>
      <c r="AX963" s="14" t="s">
        <v>81</v>
      </c>
      <c r="AY963" s="218" t="s">
        <v>144</v>
      </c>
    </row>
    <row r="964" spans="1:65" s="2" customFormat="1" ht="33" customHeight="1">
      <c r="A964" s="34"/>
      <c r="B964" s="35"/>
      <c r="C964" s="230" t="s">
        <v>1642</v>
      </c>
      <c r="D964" s="230" t="s">
        <v>166</v>
      </c>
      <c r="E964" s="231" t="s">
        <v>1643</v>
      </c>
      <c r="F964" s="232" t="s">
        <v>1644</v>
      </c>
      <c r="G964" s="233" t="s">
        <v>366</v>
      </c>
      <c r="H964" s="234">
        <v>5.83</v>
      </c>
      <c r="I964" s="235"/>
      <c r="J964" s="236">
        <f>ROUND(I964*H964,2)</f>
        <v>0</v>
      </c>
      <c r="K964" s="237"/>
      <c r="L964" s="238"/>
      <c r="M964" s="239" t="s">
        <v>1</v>
      </c>
      <c r="N964" s="240" t="s">
        <v>39</v>
      </c>
      <c r="O964" s="71"/>
      <c r="P964" s="193">
        <f>O964*H964</f>
        <v>0</v>
      </c>
      <c r="Q964" s="193">
        <v>2.64E-3</v>
      </c>
      <c r="R964" s="193">
        <f>Q964*H964</f>
        <v>1.5391200000000001E-2</v>
      </c>
      <c r="S964" s="193">
        <v>0</v>
      </c>
      <c r="T964" s="194">
        <f>S964*H964</f>
        <v>0</v>
      </c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R964" s="195" t="s">
        <v>353</v>
      </c>
      <c r="AT964" s="195" t="s">
        <v>166</v>
      </c>
      <c r="AU964" s="195" t="s">
        <v>152</v>
      </c>
      <c r="AY964" s="17" t="s">
        <v>144</v>
      </c>
      <c r="BE964" s="196">
        <f>IF(N964="základní",J964,0)</f>
        <v>0</v>
      </c>
      <c r="BF964" s="196">
        <f>IF(N964="snížená",J964,0)</f>
        <v>0</v>
      </c>
      <c r="BG964" s="196">
        <f>IF(N964="zákl. přenesená",J964,0)</f>
        <v>0</v>
      </c>
      <c r="BH964" s="196">
        <f>IF(N964="sníž. přenesená",J964,0)</f>
        <v>0</v>
      </c>
      <c r="BI964" s="196">
        <f>IF(N964="nulová",J964,0)</f>
        <v>0</v>
      </c>
      <c r="BJ964" s="17" t="s">
        <v>152</v>
      </c>
      <c r="BK964" s="196">
        <f>ROUND(I964*H964,2)</f>
        <v>0</v>
      </c>
      <c r="BL964" s="17" t="s">
        <v>264</v>
      </c>
      <c r="BM964" s="195" t="s">
        <v>1645</v>
      </c>
    </row>
    <row r="965" spans="1:65" s="14" customFormat="1" ht="11.25">
      <c r="B965" s="208"/>
      <c r="C965" s="209"/>
      <c r="D965" s="199" t="s">
        <v>154</v>
      </c>
      <c r="E965" s="209"/>
      <c r="F965" s="211" t="s">
        <v>1646</v>
      </c>
      <c r="G965" s="209"/>
      <c r="H965" s="212">
        <v>5.83</v>
      </c>
      <c r="I965" s="213"/>
      <c r="J965" s="209"/>
      <c r="K965" s="209"/>
      <c r="L965" s="214"/>
      <c r="M965" s="215"/>
      <c r="N965" s="216"/>
      <c r="O965" s="216"/>
      <c r="P965" s="216"/>
      <c r="Q965" s="216"/>
      <c r="R965" s="216"/>
      <c r="S965" s="216"/>
      <c r="T965" s="217"/>
      <c r="AT965" s="218" t="s">
        <v>154</v>
      </c>
      <c r="AU965" s="218" t="s">
        <v>152</v>
      </c>
      <c r="AV965" s="14" t="s">
        <v>152</v>
      </c>
      <c r="AW965" s="14" t="s">
        <v>4</v>
      </c>
      <c r="AX965" s="14" t="s">
        <v>81</v>
      </c>
      <c r="AY965" s="218" t="s">
        <v>144</v>
      </c>
    </row>
    <row r="966" spans="1:65" s="2" customFormat="1" ht="24.2" customHeight="1">
      <c r="A966" s="34"/>
      <c r="B966" s="35"/>
      <c r="C966" s="183" t="s">
        <v>1647</v>
      </c>
      <c r="D966" s="183" t="s">
        <v>147</v>
      </c>
      <c r="E966" s="184" t="s">
        <v>1648</v>
      </c>
      <c r="F966" s="185" t="s">
        <v>1649</v>
      </c>
      <c r="G966" s="186" t="s">
        <v>150</v>
      </c>
      <c r="H966" s="187">
        <v>12.25</v>
      </c>
      <c r="I966" s="188"/>
      <c r="J966" s="189">
        <f>ROUND(I966*H966,2)</f>
        <v>0</v>
      </c>
      <c r="K966" s="190"/>
      <c r="L966" s="39"/>
      <c r="M966" s="191" t="s">
        <v>1</v>
      </c>
      <c r="N966" s="192" t="s">
        <v>39</v>
      </c>
      <c r="O966" s="71"/>
      <c r="P966" s="193">
        <f>O966*H966</f>
        <v>0</v>
      </c>
      <c r="Q966" s="193">
        <v>0</v>
      </c>
      <c r="R966" s="193">
        <f>Q966*H966</f>
        <v>0</v>
      </c>
      <c r="S966" s="193">
        <v>8.3169999999999994E-2</v>
      </c>
      <c r="T966" s="194">
        <f>S966*H966</f>
        <v>1.0188325</v>
      </c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R966" s="195" t="s">
        <v>264</v>
      </c>
      <c r="AT966" s="195" t="s">
        <v>147</v>
      </c>
      <c r="AU966" s="195" t="s">
        <v>152</v>
      </c>
      <c r="AY966" s="17" t="s">
        <v>144</v>
      </c>
      <c r="BE966" s="196">
        <f>IF(N966="základní",J966,0)</f>
        <v>0</v>
      </c>
      <c r="BF966" s="196">
        <f>IF(N966="snížená",J966,0)</f>
        <v>0</v>
      </c>
      <c r="BG966" s="196">
        <f>IF(N966="zákl. přenesená",J966,0)</f>
        <v>0</v>
      </c>
      <c r="BH966" s="196">
        <f>IF(N966="sníž. přenesená",J966,0)</f>
        <v>0</v>
      </c>
      <c r="BI966" s="196">
        <f>IF(N966="nulová",J966,0)</f>
        <v>0</v>
      </c>
      <c r="BJ966" s="17" t="s">
        <v>152</v>
      </c>
      <c r="BK966" s="196">
        <f>ROUND(I966*H966,2)</f>
        <v>0</v>
      </c>
      <c r="BL966" s="17" t="s">
        <v>264</v>
      </c>
      <c r="BM966" s="195" t="s">
        <v>1650</v>
      </c>
    </row>
    <row r="967" spans="1:65" s="13" customFormat="1" ht="11.25">
      <c r="B967" s="197"/>
      <c r="C967" s="198"/>
      <c r="D967" s="199" t="s">
        <v>154</v>
      </c>
      <c r="E967" s="200" t="s">
        <v>1</v>
      </c>
      <c r="F967" s="201" t="s">
        <v>185</v>
      </c>
      <c r="G967" s="198"/>
      <c r="H967" s="200" t="s">
        <v>1</v>
      </c>
      <c r="I967" s="202"/>
      <c r="J967" s="198"/>
      <c r="K967" s="198"/>
      <c r="L967" s="203"/>
      <c r="M967" s="204"/>
      <c r="N967" s="205"/>
      <c r="O967" s="205"/>
      <c r="P967" s="205"/>
      <c r="Q967" s="205"/>
      <c r="R967" s="205"/>
      <c r="S967" s="205"/>
      <c r="T967" s="206"/>
      <c r="AT967" s="207" t="s">
        <v>154</v>
      </c>
      <c r="AU967" s="207" t="s">
        <v>152</v>
      </c>
      <c r="AV967" s="13" t="s">
        <v>81</v>
      </c>
      <c r="AW967" s="13" t="s">
        <v>31</v>
      </c>
      <c r="AX967" s="13" t="s">
        <v>73</v>
      </c>
      <c r="AY967" s="207" t="s">
        <v>144</v>
      </c>
    </row>
    <row r="968" spans="1:65" s="14" customFormat="1" ht="11.25">
      <c r="B968" s="208"/>
      <c r="C968" s="209"/>
      <c r="D968" s="199" t="s">
        <v>154</v>
      </c>
      <c r="E968" s="210" t="s">
        <v>1</v>
      </c>
      <c r="F968" s="211" t="s">
        <v>186</v>
      </c>
      <c r="G968" s="209"/>
      <c r="H968" s="212">
        <v>4.2</v>
      </c>
      <c r="I968" s="213"/>
      <c r="J968" s="209"/>
      <c r="K968" s="209"/>
      <c r="L968" s="214"/>
      <c r="M968" s="215"/>
      <c r="N968" s="216"/>
      <c r="O968" s="216"/>
      <c r="P968" s="216"/>
      <c r="Q968" s="216"/>
      <c r="R968" s="216"/>
      <c r="S968" s="216"/>
      <c r="T968" s="217"/>
      <c r="AT968" s="218" t="s">
        <v>154</v>
      </c>
      <c r="AU968" s="218" t="s">
        <v>152</v>
      </c>
      <c r="AV968" s="14" t="s">
        <v>152</v>
      </c>
      <c r="AW968" s="14" t="s">
        <v>31</v>
      </c>
      <c r="AX968" s="14" t="s">
        <v>73</v>
      </c>
      <c r="AY968" s="218" t="s">
        <v>144</v>
      </c>
    </row>
    <row r="969" spans="1:65" s="13" customFormat="1" ht="11.25">
      <c r="B969" s="197"/>
      <c r="C969" s="198"/>
      <c r="D969" s="199" t="s">
        <v>154</v>
      </c>
      <c r="E969" s="200" t="s">
        <v>1</v>
      </c>
      <c r="F969" s="201" t="s">
        <v>192</v>
      </c>
      <c r="G969" s="198"/>
      <c r="H969" s="200" t="s">
        <v>1</v>
      </c>
      <c r="I969" s="202"/>
      <c r="J969" s="198"/>
      <c r="K969" s="198"/>
      <c r="L969" s="203"/>
      <c r="M969" s="204"/>
      <c r="N969" s="205"/>
      <c r="O969" s="205"/>
      <c r="P969" s="205"/>
      <c r="Q969" s="205"/>
      <c r="R969" s="205"/>
      <c r="S969" s="205"/>
      <c r="T969" s="206"/>
      <c r="AT969" s="207" t="s">
        <v>154</v>
      </c>
      <c r="AU969" s="207" t="s">
        <v>152</v>
      </c>
      <c r="AV969" s="13" t="s">
        <v>81</v>
      </c>
      <c r="AW969" s="13" t="s">
        <v>31</v>
      </c>
      <c r="AX969" s="13" t="s">
        <v>73</v>
      </c>
      <c r="AY969" s="207" t="s">
        <v>144</v>
      </c>
    </row>
    <row r="970" spans="1:65" s="14" customFormat="1" ht="11.25">
      <c r="B970" s="208"/>
      <c r="C970" s="209"/>
      <c r="D970" s="199" t="s">
        <v>154</v>
      </c>
      <c r="E970" s="210" t="s">
        <v>1</v>
      </c>
      <c r="F970" s="211" t="s">
        <v>193</v>
      </c>
      <c r="G970" s="209"/>
      <c r="H970" s="212">
        <v>1.88</v>
      </c>
      <c r="I970" s="213"/>
      <c r="J970" s="209"/>
      <c r="K970" s="209"/>
      <c r="L970" s="214"/>
      <c r="M970" s="215"/>
      <c r="N970" s="216"/>
      <c r="O970" s="216"/>
      <c r="P970" s="216"/>
      <c r="Q970" s="216"/>
      <c r="R970" s="216"/>
      <c r="S970" s="216"/>
      <c r="T970" s="217"/>
      <c r="AT970" s="218" t="s">
        <v>154</v>
      </c>
      <c r="AU970" s="218" t="s">
        <v>152</v>
      </c>
      <c r="AV970" s="14" t="s">
        <v>152</v>
      </c>
      <c r="AW970" s="14" t="s">
        <v>31</v>
      </c>
      <c r="AX970" s="14" t="s">
        <v>73</v>
      </c>
      <c r="AY970" s="218" t="s">
        <v>144</v>
      </c>
    </row>
    <row r="971" spans="1:65" s="13" customFormat="1" ht="11.25">
      <c r="B971" s="197"/>
      <c r="C971" s="198"/>
      <c r="D971" s="199" t="s">
        <v>154</v>
      </c>
      <c r="E971" s="200" t="s">
        <v>1</v>
      </c>
      <c r="F971" s="201" t="s">
        <v>189</v>
      </c>
      <c r="G971" s="198"/>
      <c r="H971" s="200" t="s">
        <v>1</v>
      </c>
      <c r="I971" s="202"/>
      <c r="J971" s="198"/>
      <c r="K971" s="198"/>
      <c r="L971" s="203"/>
      <c r="M971" s="204"/>
      <c r="N971" s="205"/>
      <c r="O971" s="205"/>
      <c r="P971" s="205"/>
      <c r="Q971" s="205"/>
      <c r="R971" s="205"/>
      <c r="S971" s="205"/>
      <c r="T971" s="206"/>
      <c r="AT971" s="207" t="s">
        <v>154</v>
      </c>
      <c r="AU971" s="207" t="s">
        <v>152</v>
      </c>
      <c r="AV971" s="13" t="s">
        <v>81</v>
      </c>
      <c r="AW971" s="13" t="s">
        <v>31</v>
      </c>
      <c r="AX971" s="13" t="s">
        <v>73</v>
      </c>
      <c r="AY971" s="207" t="s">
        <v>144</v>
      </c>
    </row>
    <row r="972" spans="1:65" s="14" customFormat="1" ht="11.25">
      <c r="B972" s="208"/>
      <c r="C972" s="209"/>
      <c r="D972" s="199" t="s">
        <v>154</v>
      </c>
      <c r="E972" s="210" t="s">
        <v>1</v>
      </c>
      <c r="F972" s="211" t="s">
        <v>190</v>
      </c>
      <c r="G972" s="209"/>
      <c r="H972" s="212">
        <v>6.17</v>
      </c>
      <c r="I972" s="213"/>
      <c r="J972" s="209"/>
      <c r="K972" s="209"/>
      <c r="L972" s="214"/>
      <c r="M972" s="215"/>
      <c r="N972" s="216"/>
      <c r="O972" s="216"/>
      <c r="P972" s="216"/>
      <c r="Q972" s="216"/>
      <c r="R972" s="216"/>
      <c r="S972" s="216"/>
      <c r="T972" s="217"/>
      <c r="AT972" s="218" t="s">
        <v>154</v>
      </c>
      <c r="AU972" s="218" t="s">
        <v>152</v>
      </c>
      <c r="AV972" s="14" t="s">
        <v>152</v>
      </c>
      <c r="AW972" s="14" t="s">
        <v>31</v>
      </c>
      <c r="AX972" s="14" t="s">
        <v>73</v>
      </c>
      <c r="AY972" s="218" t="s">
        <v>144</v>
      </c>
    </row>
    <row r="973" spans="1:65" s="15" customFormat="1" ht="11.25">
      <c r="B973" s="219"/>
      <c r="C973" s="220"/>
      <c r="D973" s="199" t="s">
        <v>154</v>
      </c>
      <c r="E973" s="221" t="s">
        <v>1</v>
      </c>
      <c r="F973" s="222" t="s">
        <v>159</v>
      </c>
      <c r="G973" s="220"/>
      <c r="H973" s="223">
        <v>12.25</v>
      </c>
      <c r="I973" s="224"/>
      <c r="J973" s="220"/>
      <c r="K973" s="220"/>
      <c r="L973" s="225"/>
      <c r="M973" s="226"/>
      <c r="N973" s="227"/>
      <c r="O973" s="227"/>
      <c r="P973" s="227"/>
      <c r="Q973" s="227"/>
      <c r="R973" s="227"/>
      <c r="S973" s="227"/>
      <c r="T973" s="228"/>
      <c r="AT973" s="229" t="s">
        <v>154</v>
      </c>
      <c r="AU973" s="229" t="s">
        <v>152</v>
      </c>
      <c r="AV973" s="15" t="s">
        <v>151</v>
      </c>
      <c r="AW973" s="15" t="s">
        <v>31</v>
      </c>
      <c r="AX973" s="15" t="s">
        <v>81</v>
      </c>
      <c r="AY973" s="229" t="s">
        <v>144</v>
      </c>
    </row>
    <row r="974" spans="1:65" s="2" customFormat="1" ht="37.9" customHeight="1">
      <c r="A974" s="34"/>
      <c r="B974" s="35"/>
      <c r="C974" s="183" t="s">
        <v>1651</v>
      </c>
      <c r="D974" s="183" t="s">
        <v>147</v>
      </c>
      <c r="E974" s="184" t="s">
        <v>1652</v>
      </c>
      <c r="F974" s="185" t="s">
        <v>1653</v>
      </c>
      <c r="G974" s="186" t="s">
        <v>150</v>
      </c>
      <c r="H974" s="187">
        <v>6.08</v>
      </c>
      <c r="I974" s="188"/>
      <c r="J974" s="189">
        <f>ROUND(I974*H974,2)</f>
        <v>0</v>
      </c>
      <c r="K974" s="190"/>
      <c r="L974" s="39"/>
      <c r="M974" s="191" t="s">
        <v>1</v>
      </c>
      <c r="N974" s="192" t="s">
        <v>39</v>
      </c>
      <c r="O974" s="71"/>
      <c r="P974" s="193">
        <f>O974*H974</f>
        <v>0</v>
      </c>
      <c r="Q974" s="193">
        <v>9.0900000000000009E-3</v>
      </c>
      <c r="R974" s="193">
        <f>Q974*H974</f>
        <v>5.5267200000000002E-2</v>
      </c>
      <c r="S974" s="193">
        <v>0</v>
      </c>
      <c r="T974" s="194">
        <f>S974*H974</f>
        <v>0</v>
      </c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R974" s="195" t="s">
        <v>264</v>
      </c>
      <c r="AT974" s="195" t="s">
        <v>147</v>
      </c>
      <c r="AU974" s="195" t="s">
        <v>152</v>
      </c>
      <c r="AY974" s="17" t="s">
        <v>144</v>
      </c>
      <c r="BE974" s="196">
        <f>IF(N974="základní",J974,0)</f>
        <v>0</v>
      </c>
      <c r="BF974" s="196">
        <f>IF(N974="snížená",J974,0)</f>
        <v>0</v>
      </c>
      <c r="BG974" s="196">
        <f>IF(N974="zákl. přenesená",J974,0)</f>
        <v>0</v>
      </c>
      <c r="BH974" s="196">
        <f>IF(N974="sníž. přenesená",J974,0)</f>
        <v>0</v>
      </c>
      <c r="BI974" s="196">
        <f>IF(N974="nulová",J974,0)</f>
        <v>0</v>
      </c>
      <c r="BJ974" s="17" t="s">
        <v>152</v>
      </c>
      <c r="BK974" s="196">
        <f>ROUND(I974*H974,2)</f>
        <v>0</v>
      </c>
      <c r="BL974" s="17" t="s">
        <v>264</v>
      </c>
      <c r="BM974" s="195" t="s">
        <v>1654</v>
      </c>
    </row>
    <row r="975" spans="1:65" s="13" customFormat="1" ht="11.25">
      <c r="B975" s="197"/>
      <c r="C975" s="198"/>
      <c r="D975" s="199" t="s">
        <v>154</v>
      </c>
      <c r="E975" s="200" t="s">
        <v>1</v>
      </c>
      <c r="F975" s="201" t="s">
        <v>185</v>
      </c>
      <c r="G975" s="198"/>
      <c r="H975" s="200" t="s">
        <v>1</v>
      </c>
      <c r="I975" s="202"/>
      <c r="J975" s="198"/>
      <c r="K975" s="198"/>
      <c r="L975" s="203"/>
      <c r="M975" s="204"/>
      <c r="N975" s="205"/>
      <c r="O975" s="205"/>
      <c r="P975" s="205"/>
      <c r="Q975" s="205"/>
      <c r="R975" s="205"/>
      <c r="S975" s="205"/>
      <c r="T975" s="206"/>
      <c r="AT975" s="207" t="s">
        <v>154</v>
      </c>
      <c r="AU975" s="207" t="s">
        <v>152</v>
      </c>
      <c r="AV975" s="13" t="s">
        <v>81</v>
      </c>
      <c r="AW975" s="13" t="s">
        <v>31</v>
      </c>
      <c r="AX975" s="13" t="s">
        <v>73</v>
      </c>
      <c r="AY975" s="207" t="s">
        <v>144</v>
      </c>
    </row>
    <row r="976" spans="1:65" s="14" customFormat="1" ht="11.25">
      <c r="B976" s="208"/>
      <c r="C976" s="209"/>
      <c r="D976" s="199" t="s">
        <v>154</v>
      </c>
      <c r="E976" s="210" t="s">
        <v>1</v>
      </c>
      <c r="F976" s="211" t="s">
        <v>186</v>
      </c>
      <c r="G976" s="209"/>
      <c r="H976" s="212">
        <v>4.2</v>
      </c>
      <c r="I976" s="213"/>
      <c r="J976" s="209"/>
      <c r="K976" s="209"/>
      <c r="L976" s="214"/>
      <c r="M976" s="215"/>
      <c r="N976" s="216"/>
      <c r="O976" s="216"/>
      <c r="P976" s="216"/>
      <c r="Q976" s="216"/>
      <c r="R976" s="216"/>
      <c r="S976" s="216"/>
      <c r="T976" s="217"/>
      <c r="AT976" s="218" t="s">
        <v>154</v>
      </c>
      <c r="AU976" s="218" t="s">
        <v>152</v>
      </c>
      <c r="AV976" s="14" t="s">
        <v>152</v>
      </c>
      <c r="AW976" s="14" t="s">
        <v>31</v>
      </c>
      <c r="AX976" s="14" t="s">
        <v>73</v>
      </c>
      <c r="AY976" s="218" t="s">
        <v>144</v>
      </c>
    </row>
    <row r="977" spans="1:65" s="13" customFormat="1" ht="11.25">
      <c r="B977" s="197"/>
      <c r="C977" s="198"/>
      <c r="D977" s="199" t="s">
        <v>154</v>
      </c>
      <c r="E977" s="200" t="s">
        <v>1</v>
      </c>
      <c r="F977" s="201" t="s">
        <v>192</v>
      </c>
      <c r="G977" s="198"/>
      <c r="H977" s="200" t="s">
        <v>1</v>
      </c>
      <c r="I977" s="202"/>
      <c r="J977" s="198"/>
      <c r="K977" s="198"/>
      <c r="L977" s="203"/>
      <c r="M977" s="204"/>
      <c r="N977" s="205"/>
      <c r="O977" s="205"/>
      <c r="P977" s="205"/>
      <c r="Q977" s="205"/>
      <c r="R977" s="205"/>
      <c r="S977" s="205"/>
      <c r="T977" s="206"/>
      <c r="AT977" s="207" t="s">
        <v>154</v>
      </c>
      <c r="AU977" s="207" t="s">
        <v>152</v>
      </c>
      <c r="AV977" s="13" t="s">
        <v>81</v>
      </c>
      <c r="AW977" s="13" t="s">
        <v>31</v>
      </c>
      <c r="AX977" s="13" t="s">
        <v>73</v>
      </c>
      <c r="AY977" s="207" t="s">
        <v>144</v>
      </c>
    </row>
    <row r="978" spans="1:65" s="14" customFormat="1" ht="11.25">
      <c r="B978" s="208"/>
      <c r="C978" s="209"/>
      <c r="D978" s="199" t="s">
        <v>154</v>
      </c>
      <c r="E978" s="210" t="s">
        <v>1</v>
      </c>
      <c r="F978" s="211" t="s">
        <v>193</v>
      </c>
      <c r="G978" s="209"/>
      <c r="H978" s="212">
        <v>1.88</v>
      </c>
      <c r="I978" s="213"/>
      <c r="J978" s="209"/>
      <c r="K978" s="209"/>
      <c r="L978" s="214"/>
      <c r="M978" s="215"/>
      <c r="N978" s="216"/>
      <c r="O978" s="216"/>
      <c r="P978" s="216"/>
      <c r="Q978" s="216"/>
      <c r="R978" s="216"/>
      <c r="S978" s="216"/>
      <c r="T978" s="217"/>
      <c r="AT978" s="218" t="s">
        <v>154</v>
      </c>
      <c r="AU978" s="218" t="s">
        <v>152</v>
      </c>
      <c r="AV978" s="14" t="s">
        <v>152</v>
      </c>
      <c r="AW978" s="14" t="s">
        <v>31</v>
      </c>
      <c r="AX978" s="14" t="s">
        <v>73</v>
      </c>
      <c r="AY978" s="218" t="s">
        <v>144</v>
      </c>
    </row>
    <row r="979" spans="1:65" s="15" customFormat="1" ht="11.25">
      <c r="B979" s="219"/>
      <c r="C979" s="220"/>
      <c r="D979" s="199" t="s">
        <v>154</v>
      </c>
      <c r="E979" s="221" t="s">
        <v>1</v>
      </c>
      <c r="F979" s="222" t="s">
        <v>159</v>
      </c>
      <c r="G979" s="220"/>
      <c r="H979" s="223">
        <v>6.08</v>
      </c>
      <c r="I979" s="224"/>
      <c r="J979" s="220"/>
      <c r="K979" s="220"/>
      <c r="L979" s="225"/>
      <c r="M979" s="226"/>
      <c r="N979" s="227"/>
      <c r="O979" s="227"/>
      <c r="P979" s="227"/>
      <c r="Q979" s="227"/>
      <c r="R979" s="227"/>
      <c r="S979" s="227"/>
      <c r="T979" s="228"/>
      <c r="AT979" s="229" t="s">
        <v>154</v>
      </c>
      <c r="AU979" s="229" t="s">
        <v>152</v>
      </c>
      <c r="AV979" s="15" t="s">
        <v>151</v>
      </c>
      <c r="AW979" s="15" t="s">
        <v>31</v>
      </c>
      <c r="AX979" s="15" t="s">
        <v>81</v>
      </c>
      <c r="AY979" s="229" t="s">
        <v>144</v>
      </c>
    </row>
    <row r="980" spans="1:65" s="2" customFormat="1" ht="24.2" customHeight="1">
      <c r="A980" s="34"/>
      <c r="B980" s="35"/>
      <c r="C980" s="230" t="s">
        <v>1655</v>
      </c>
      <c r="D980" s="230" t="s">
        <v>166</v>
      </c>
      <c r="E980" s="231" t="s">
        <v>1656</v>
      </c>
      <c r="F980" s="232" t="s">
        <v>1657</v>
      </c>
      <c r="G980" s="233" t="s">
        <v>150</v>
      </c>
      <c r="H980" s="234">
        <v>6.7759999999999998</v>
      </c>
      <c r="I980" s="235"/>
      <c r="J980" s="236">
        <f>ROUND(I980*H980,2)</f>
        <v>0</v>
      </c>
      <c r="K980" s="237"/>
      <c r="L980" s="238"/>
      <c r="M980" s="239" t="s">
        <v>1</v>
      </c>
      <c r="N980" s="240" t="s">
        <v>39</v>
      </c>
      <c r="O980" s="71"/>
      <c r="P980" s="193">
        <f>O980*H980</f>
        <v>0</v>
      </c>
      <c r="Q980" s="193">
        <v>2.3699999999999999E-2</v>
      </c>
      <c r="R980" s="193">
        <f>Q980*H980</f>
        <v>0.16059119999999999</v>
      </c>
      <c r="S980" s="193">
        <v>0</v>
      </c>
      <c r="T980" s="194">
        <f>S980*H980</f>
        <v>0</v>
      </c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R980" s="195" t="s">
        <v>353</v>
      </c>
      <c r="AT980" s="195" t="s">
        <v>166</v>
      </c>
      <c r="AU980" s="195" t="s">
        <v>152</v>
      </c>
      <c r="AY980" s="17" t="s">
        <v>144</v>
      </c>
      <c r="BE980" s="196">
        <f>IF(N980="základní",J980,0)</f>
        <v>0</v>
      </c>
      <c r="BF980" s="196">
        <f>IF(N980="snížená",J980,0)</f>
        <v>0</v>
      </c>
      <c r="BG980" s="196">
        <f>IF(N980="zákl. přenesená",J980,0)</f>
        <v>0</v>
      </c>
      <c r="BH980" s="196">
        <f>IF(N980="sníž. přenesená",J980,0)</f>
        <v>0</v>
      </c>
      <c r="BI980" s="196">
        <f>IF(N980="nulová",J980,0)</f>
        <v>0</v>
      </c>
      <c r="BJ980" s="17" t="s">
        <v>152</v>
      </c>
      <c r="BK980" s="196">
        <f>ROUND(I980*H980,2)</f>
        <v>0</v>
      </c>
      <c r="BL980" s="17" t="s">
        <v>264</v>
      </c>
      <c r="BM980" s="195" t="s">
        <v>1658</v>
      </c>
    </row>
    <row r="981" spans="1:65" s="14" customFormat="1" ht="11.25">
      <c r="B981" s="208"/>
      <c r="C981" s="209"/>
      <c r="D981" s="199" t="s">
        <v>154</v>
      </c>
      <c r="E981" s="209"/>
      <c r="F981" s="211" t="s">
        <v>1659</v>
      </c>
      <c r="G981" s="209"/>
      <c r="H981" s="212">
        <v>6.7759999999999998</v>
      </c>
      <c r="I981" s="213"/>
      <c r="J981" s="209"/>
      <c r="K981" s="209"/>
      <c r="L981" s="214"/>
      <c r="M981" s="215"/>
      <c r="N981" s="216"/>
      <c r="O981" s="216"/>
      <c r="P981" s="216"/>
      <c r="Q981" s="216"/>
      <c r="R981" s="216"/>
      <c r="S981" s="216"/>
      <c r="T981" s="217"/>
      <c r="AT981" s="218" t="s">
        <v>154</v>
      </c>
      <c r="AU981" s="218" t="s">
        <v>152</v>
      </c>
      <c r="AV981" s="14" t="s">
        <v>152</v>
      </c>
      <c r="AW981" s="14" t="s">
        <v>4</v>
      </c>
      <c r="AX981" s="14" t="s">
        <v>81</v>
      </c>
      <c r="AY981" s="218" t="s">
        <v>144</v>
      </c>
    </row>
    <row r="982" spans="1:65" s="2" customFormat="1" ht="24.2" customHeight="1">
      <c r="A982" s="34"/>
      <c r="B982" s="35"/>
      <c r="C982" s="183" t="s">
        <v>1660</v>
      </c>
      <c r="D982" s="183" t="s">
        <v>147</v>
      </c>
      <c r="E982" s="184" t="s">
        <v>1661</v>
      </c>
      <c r="F982" s="185" t="s">
        <v>1662</v>
      </c>
      <c r="G982" s="186" t="s">
        <v>150</v>
      </c>
      <c r="H982" s="187">
        <v>6.08</v>
      </c>
      <c r="I982" s="188"/>
      <c r="J982" s="189">
        <f>ROUND(I982*H982,2)</f>
        <v>0</v>
      </c>
      <c r="K982" s="190"/>
      <c r="L982" s="39"/>
      <c r="M982" s="191" t="s">
        <v>1</v>
      </c>
      <c r="N982" s="192" t="s">
        <v>39</v>
      </c>
      <c r="O982" s="71"/>
      <c r="P982" s="193">
        <f>O982*H982</f>
        <v>0</v>
      </c>
      <c r="Q982" s="193">
        <v>0</v>
      </c>
      <c r="R982" s="193">
        <f>Q982*H982</f>
        <v>0</v>
      </c>
      <c r="S982" s="193">
        <v>0</v>
      </c>
      <c r="T982" s="194">
        <f>S982*H982</f>
        <v>0</v>
      </c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R982" s="195" t="s">
        <v>264</v>
      </c>
      <c r="AT982" s="195" t="s">
        <v>147</v>
      </c>
      <c r="AU982" s="195" t="s">
        <v>152</v>
      </c>
      <c r="AY982" s="17" t="s">
        <v>144</v>
      </c>
      <c r="BE982" s="196">
        <f>IF(N982="základní",J982,0)</f>
        <v>0</v>
      </c>
      <c r="BF982" s="196">
        <f>IF(N982="snížená",J982,0)</f>
        <v>0</v>
      </c>
      <c r="BG982" s="196">
        <f>IF(N982="zákl. přenesená",J982,0)</f>
        <v>0</v>
      </c>
      <c r="BH982" s="196">
        <f>IF(N982="sníž. přenesená",J982,0)</f>
        <v>0</v>
      </c>
      <c r="BI982" s="196">
        <f>IF(N982="nulová",J982,0)</f>
        <v>0</v>
      </c>
      <c r="BJ982" s="17" t="s">
        <v>152</v>
      </c>
      <c r="BK982" s="196">
        <f>ROUND(I982*H982,2)</f>
        <v>0</v>
      </c>
      <c r="BL982" s="17" t="s">
        <v>264</v>
      </c>
      <c r="BM982" s="195" t="s">
        <v>1663</v>
      </c>
    </row>
    <row r="983" spans="1:65" s="2" customFormat="1" ht="16.5" customHeight="1">
      <c r="A983" s="34"/>
      <c r="B983" s="35"/>
      <c r="C983" s="183" t="s">
        <v>1664</v>
      </c>
      <c r="D983" s="183" t="s">
        <v>147</v>
      </c>
      <c r="E983" s="184" t="s">
        <v>1665</v>
      </c>
      <c r="F983" s="185" t="s">
        <v>1666</v>
      </c>
      <c r="G983" s="186" t="s">
        <v>366</v>
      </c>
      <c r="H983" s="187">
        <v>12.7</v>
      </c>
      <c r="I983" s="188"/>
      <c r="J983" s="189">
        <f>ROUND(I983*H983,2)</f>
        <v>0</v>
      </c>
      <c r="K983" s="190"/>
      <c r="L983" s="39"/>
      <c r="M983" s="191" t="s">
        <v>1</v>
      </c>
      <c r="N983" s="192" t="s">
        <v>39</v>
      </c>
      <c r="O983" s="71"/>
      <c r="P983" s="193">
        <f>O983*H983</f>
        <v>0</v>
      </c>
      <c r="Q983" s="193">
        <v>3.0000000000000001E-5</v>
      </c>
      <c r="R983" s="193">
        <f>Q983*H983</f>
        <v>3.8099999999999999E-4</v>
      </c>
      <c r="S983" s="193">
        <v>0</v>
      </c>
      <c r="T983" s="194">
        <f>S983*H983</f>
        <v>0</v>
      </c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R983" s="195" t="s">
        <v>264</v>
      </c>
      <c r="AT983" s="195" t="s">
        <v>147</v>
      </c>
      <c r="AU983" s="195" t="s">
        <v>152</v>
      </c>
      <c r="AY983" s="17" t="s">
        <v>144</v>
      </c>
      <c r="BE983" s="196">
        <f>IF(N983="základní",J983,0)</f>
        <v>0</v>
      </c>
      <c r="BF983" s="196">
        <f>IF(N983="snížená",J983,0)</f>
        <v>0</v>
      </c>
      <c r="BG983" s="196">
        <f>IF(N983="zákl. přenesená",J983,0)</f>
        <v>0</v>
      </c>
      <c r="BH983" s="196">
        <f>IF(N983="sníž. přenesená",J983,0)</f>
        <v>0</v>
      </c>
      <c r="BI983" s="196">
        <f>IF(N983="nulová",J983,0)</f>
        <v>0</v>
      </c>
      <c r="BJ983" s="17" t="s">
        <v>152</v>
      </c>
      <c r="BK983" s="196">
        <f>ROUND(I983*H983,2)</f>
        <v>0</v>
      </c>
      <c r="BL983" s="17" t="s">
        <v>264</v>
      </c>
      <c r="BM983" s="195" t="s">
        <v>1667</v>
      </c>
    </row>
    <row r="984" spans="1:65" s="13" customFormat="1" ht="11.25">
      <c r="B984" s="197"/>
      <c r="C984" s="198"/>
      <c r="D984" s="199" t="s">
        <v>154</v>
      </c>
      <c r="E984" s="200" t="s">
        <v>1</v>
      </c>
      <c r="F984" s="201" t="s">
        <v>1668</v>
      </c>
      <c r="G984" s="198"/>
      <c r="H984" s="200" t="s">
        <v>1</v>
      </c>
      <c r="I984" s="202"/>
      <c r="J984" s="198"/>
      <c r="K984" s="198"/>
      <c r="L984" s="203"/>
      <c r="M984" s="204"/>
      <c r="N984" s="205"/>
      <c r="O984" s="205"/>
      <c r="P984" s="205"/>
      <c r="Q984" s="205"/>
      <c r="R984" s="205"/>
      <c r="S984" s="205"/>
      <c r="T984" s="206"/>
      <c r="AT984" s="207" t="s">
        <v>154</v>
      </c>
      <c r="AU984" s="207" t="s">
        <v>152</v>
      </c>
      <c r="AV984" s="13" t="s">
        <v>81</v>
      </c>
      <c r="AW984" s="13" t="s">
        <v>31</v>
      </c>
      <c r="AX984" s="13" t="s">
        <v>73</v>
      </c>
      <c r="AY984" s="207" t="s">
        <v>144</v>
      </c>
    </row>
    <row r="985" spans="1:65" s="13" customFormat="1" ht="11.25">
      <c r="B985" s="197"/>
      <c r="C985" s="198"/>
      <c r="D985" s="199" t="s">
        <v>154</v>
      </c>
      <c r="E985" s="200" t="s">
        <v>1</v>
      </c>
      <c r="F985" s="201" t="s">
        <v>185</v>
      </c>
      <c r="G985" s="198"/>
      <c r="H985" s="200" t="s">
        <v>1</v>
      </c>
      <c r="I985" s="202"/>
      <c r="J985" s="198"/>
      <c r="K985" s="198"/>
      <c r="L985" s="203"/>
      <c r="M985" s="204"/>
      <c r="N985" s="205"/>
      <c r="O985" s="205"/>
      <c r="P985" s="205"/>
      <c r="Q985" s="205"/>
      <c r="R985" s="205"/>
      <c r="S985" s="205"/>
      <c r="T985" s="206"/>
      <c r="AT985" s="207" t="s">
        <v>154</v>
      </c>
      <c r="AU985" s="207" t="s">
        <v>152</v>
      </c>
      <c r="AV985" s="13" t="s">
        <v>81</v>
      </c>
      <c r="AW985" s="13" t="s">
        <v>31</v>
      </c>
      <c r="AX985" s="13" t="s">
        <v>73</v>
      </c>
      <c r="AY985" s="207" t="s">
        <v>144</v>
      </c>
    </row>
    <row r="986" spans="1:65" s="14" customFormat="1" ht="11.25">
      <c r="B986" s="208"/>
      <c r="C986" s="209"/>
      <c r="D986" s="199" t="s">
        <v>154</v>
      </c>
      <c r="E986" s="210" t="s">
        <v>1</v>
      </c>
      <c r="F986" s="211" t="s">
        <v>1669</v>
      </c>
      <c r="G986" s="209"/>
      <c r="H986" s="212">
        <v>7.4999999999999991</v>
      </c>
      <c r="I986" s="213"/>
      <c r="J986" s="209"/>
      <c r="K986" s="209"/>
      <c r="L986" s="214"/>
      <c r="M986" s="215"/>
      <c r="N986" s="216"/>
      <c r="O986" s="216"/>
      <c r="P986" s="216"/>
      <c r="Q986" s="216"/>
      <c r="R986" s="216"/>
      <c r="S986" s="216"/>
      <c r="T986" s="217"/>
      <c r="AT986" s="218" t="s">
        <v>154</v>
      </c>
      <c r="AU986" s="218" t="s">
        <v>152</v>
      </c>
      <c r="AV986" s="14" t="s">
        <v>152</v>
      </c>
      <c r="AW986" s="14" t="s">
        <v>31</v>
      </c>
      <c r="AX986" s="14" t="s">
        <v>73</v>
      </c>
      <c r="AY986" s="218" t="s">
        <v>144</v>
      </c>
    </row>
    <row r="987" spans="1:65" s="13" customFormat="1" ht="11.25">
      <c r="B987" s="197"/>
      <c r="C987" s="198"/>
      <c r="D987" s="199" t="s">
        <v>154</v>
      </c>
      <c r="E987" s="200" t="s">
        <v>1</v>
      </c>
      <c r="F987" s="201" t="s">
        <v>192</v>
      </c>
      <c r="G987" s="198"/>
      <c r="H987" s="200" t="s">
        <v>1</v>
      </c>
      <c r="I987" s="202"/>
      <c r="J987" s="198"/>
      <c r="K987" s="198"/>
      <c r="L987" s="203"/>
      <c r="M987" s="204"/>
      <c r="N987" s="205"/>
      <c r="O987" s="205"/>
      <c r="P987" s="205"/>
      <c r="Q987" s="205"/>
      <c r="R987" s="205"/>
      <c r="S987" s="205"/>
      <c r="T987" s="206"/>
      <c r="AT987" s="207" t="s">
        <v>154</v>
      </c>
      <c r="AU987" s="207" t="s">
        <v>152</v>
      </c>
      <c r="AV987" s="13" t="s">
        <v>81</v>
      </c>
      <c r="AW987" s="13" t="s">
        <v>31</v>
      </c>
      <c r="AX987" s="13" t="s">
        <v>73</v>
      </c>
      <c r="AY987" s="207" t="s">
        <v>144</v>
      </c>
    </row>
    <row r="988" spans="1:65" s="14" customFormat="1" ht="11.25">
      <c r="B988" s="208"/>
      <c r="C988" s="209"/>
      <c r="D988" s="199" t="s">
        <v>154</v>
      </c>
      <c r="E988" s="210" t="s">
        <v>1</v>
      </c>
      <c r="F988" s="211" t="s">
        <v>1670</v>
      </c>
      <c r="G988" s="209"/>
      <c r="H988" s="212">
        <v>5.2</v>
      </c>
      <c r="I988" s="213"/>
      <c r="J988" s="209"/>
      <c r="K988" s="209"/>
      <c r="L988" s="214"/>
      <c r="M988" s="215"/>
      <c r="N988" s="216"/>
      <c r="O988" s="216"/>
      <c r="P988" s="216"/>
      <c r="Q988" s="216"/>
      <c r="R988" s="216"/>
      <c r="S988" s="216"/>
      <c r="T988" s="217"/>
      <c r="AT988" s="218" t="s">
        <v>154</v>
      </c>
      <c r="AU988" s="218" t="s">
        <v>152</v>
      </c>
      <c r="AV988" s="14" t="s">
        <v>152</v>
      </c>
      <c r="AW988" s="14" t="s">
        <v>31</v>
      </c>
      <c r="AX988" s="14" t="s">
        <v>73</v>
      </c>
      <c r="AY988" s="218" t="s">
        <v>144</v>
      </c>
    </row>
    <row r="989" spans="1:65" s="15" customFormat="1" ht="11.25">
      <c r="B989" s="219"/>
      <c r="C989" s="220"/>
      <c r="D989" s="199" t="s">
        <v>154</v>
      </c>
      <c r="E989" s="221" t="s">
        <v>1</v>
      </c>
      <c r="F989" s="222" t="s">
        <v>159</v>
      </c>
      <c r="G989" s="220"/>
      <c r="H989" s="223">
        <v>12.7</v>
      </c>
      <c r="I989" s="224"/>
      <c r="J989" s="220"/>
      <c r="K989" s="220"/>
      <c r="L989" s="225"/>
      <c r="M989" s="226"/>
      <c r="N989" s="227"/>
      <c r="O989" s="227"/>
      <c r="P989" s="227"/>
      <c r="Q989" s="227"/>
      <c r="R989" s="227"/>
      <c r="S989" s="227"/>
      <c r="T989" s="228"/>
      <c r="AT989" s="229" t="s">
        <v>154</v>
      </c>
      <c r="AU989" s="229" t="s">
        <v>152</v>
      </c>
      <c r="AV989" s="15" t="s">
        <v>151</v>
      </c>
      <c r="AW989" s="15" t="s">
        <v>31</v>
      </c>
      <c r="AX989" s="15" t="s">
        <v>81</v>
      </c>
      <c r="AY989" s="229" t="s">
        <v>144</v>
      </c>
    </row>
    <row r="990" spans="1:65" s="2" customFormat="1" ht="24.2" customHeight="1">
      <c r="A990" s="34"/>
      <c r="B990" s="35"/>
      <c r="C990" s="183" t="s">
        <v>1671</v>
      </c>
      <c r="D990" s="183" t="s">
        <v>147</v>
      </c>
      <c r="E990" s="184" t="s">
        <v>1672</v>
      </c>
      <c r="F990" s="185" t="s">
        <v>1673</v>
      </c>
      <c r="G990" s="186" t="s">
        <v>366</v>
      </c>
      <c r="H990" s="187">
        <v>12.7</v>
      </c>
      <c r="I990" s="188"/>
      <c r="J990" s="189">
        <f>ROUND(I990*H990,2)</f>
        <v>0</v>
      </c>
      <c r="K990" s="190"/>
      <c r="L990" s="39"/>
      <c r="M990" s="191" t="s">
        <v>1</v>
      </c>
      <c r="N990" s="192" t="s">
        <v>39</v>
      </c>
      <c r="O990" s="71"/>
      <c r="P990" s="193">
        <f>O990*H990</f>
        <v>0</v>
      </c>
      <c r="Q990" s="193">
        <v>2.0000000000000002E-5</v>
      </c>
      <c r="R990" s="193">
        <f>Q990*H990</f>
        <v>2.5399999999999999E-4</v>
      </c>
      <c r="S990" s="193">
        <v>0</v>
      </c>
      <c r="T990" s="194">
        <f>S990*H990</f>
        <v>0</v>
      </c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R990" s="195" t="s">
        <v>264</v>
      </c>
      <c r="AT990" s="195" t="s">
        <v>147</v>
      </c>
      <c r="AU990" s="195" t="s">
        <v>152</v>
      </c>
      <c r="AY990" s="17" t="s">
        <v>144</v>
      </c>
      <c r="BE990" s="196">
        <f>IF(N990="základní",J990,0)</f>
        <v>0</v>
      </c>
      <c r="BF990" s="196">
        <f>IF(N990="snížená",J990,0)</f>
        <v>0</v>
      </c>
      <c r="BG990" s="196">
        <f>IF(N990="zákl. přenesená",J990,0)</f>
        <v>0</v>
      </c>
      <c r="BH990" s="196">
        <f>IF(N990="sníž. přenesená",J990,0)</f>
        <v>0</v>
      </c>
      <c r="BI990" s="196">
        <f>IF(N990="nulová",J990,0)</f>
        <v>0</v>
      </c>
      <c r="BJ990" s="17" t="s">
        <v>152</v>
      </c>
      <c r="BK990" s="196">
        <f>ROUND(I990*H990,2)</f>
        <v>0</v>
      </c>
      <c r="BL990" s="17" t="s">
        <v>264</v>
      </c>
      <c r="BM990" s="195" t="s">
        <v>1674</v>
      </c>
    </row>
    <row r="991" spans="1:65" s="2" customFormat="1" ht="16.5" customHeight="1">
      <c r="A991" s="34"/>
      <c r="B991" s="35"/>
      <c r="C991" s="183" t="s">
        <v>1675</v>
      </c>
      <c r="D991" s="183" t="s">
        <v>147</v>
      </c>
      <c r="E991" s="184" t="s">
        <v>1676</v>
      </c>
      <c r="F991" s="185" t="s">
        <v>1677</v>
      </c>
      <c r="G991" s="186" t="s">
        <v>249</v>
      </c>
      <c r="H991" s="187">
        <v>1</v>
      </c>
      <c r="I991" s="188"/>
      <c r="J991" s="189">
        <f>ROUND(I991*H991,2)</f>
        <v>0</v>
      </c>
      <c r="K991" s="190"/>
      <c r="L991" s="39"/>
      <c r="M991" s="191" t="s">
        <v>1</v>
      </c>
      <c r="N991" s="192" t="s">
        <v>39</v>
      </c>
      <c r="O991" s="71"/>
      <c r="P991" s="193">
        <f>O991*H991</f>
        <v>0</v>
      </c>
      <c r="Q991" s="193">
        <v>1.8000000000000001E-4</v>
      </c>
      <c r="R991" s="193">
        <f>Q991*H991</f>
        <v>1.8000000000000001E-4</v>
      </c>
      <c r="S991" s="193">
        <v>0</v>
      </c>
      <c r="T991" s="194">
        <f>S991*H991</f>
        <v>0</v>
      </c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R991" s="195" t="s">
        <v>264</v>
      </c>
      <c r="AT991" s="195" t="s">
        <v>147</v>
      </c>
      <c r="AU991" s="195" t="s">
        <v>152</v>
      </c>
      <c r="AY991" s="17" t="s">
        <v>144</v>
      </c>
      <c r="BE991" s="196">
        <f>IF(N991="základní",J991,0)</f>
        <v>0</v>
      </c>
      <c r="BF991" s="196">
        <f>IF(N991="snížená",J991,0)</f>
        <v>0</v>
      </c>
      <c r="BG991" s="196">
        <f>IF(N991="zákl. přenesená",J991,0)</f>
        <v>0</v>
      </c>
      <c r="BH991" s="196">
        <f>IF(N991="sníž. přenesená",J991,0)</f>
        <v>0</v>
      </c>
      <c r="BI991" s="196">
        <f>IF(N991="nulová",J991,0)</f>
        <v>0</v>
      </c>
      <c r="BJ991" s="17" t="s">
        <v>152</v>
      </c>
      <c r="BK991" s="196">
        <f>ROUND(I991*H991,2)</f>
        <v>0</v>
      </c>
      <c r="BL991" s="17" t="s">
        <v>264</v>
      </c>
      <c r="BM991" s="195" t="s">
        <v>1678</v>
      </c>
    </row>
    <row r="992" spans="1:65" s="13" customFormat="1" ht="11.25">
      <c r="B992" s="197"/>
      <c r="C992" s="198"/>
      <c r="D992" s="199" t="s">
        <v>154</v>
      </c>
      <c r="E992" s="200" t="s">
        <v>1</v>
      </c>
      <c r="F992" s="201" t="s">
        <v>1679</v>
      </c>
      <c r="G992" s="198"/>
      <c r="H992" s="200" t="s">
        <v>1</v>
      </c>
      <c r="I992" s="202"/>
      <c r="J992" s="198"/>
      <c r="K992" s="198"/>
      <c r="L992" s="203"/>
      <c r="M992" s="204"/>
      <c r="N992" s="205"/>
      <c r="O992" s="205"/>
      <c r="P992" s="205"/>
      <c r="Q992" s="205"/>
      <c r="R992" s="205"/>
      <c r="S992" s="205"/>
      <c r="T992" s="206"/>
      <c r="AT992" s="207" t="s">
        <v>154</v>
      </c>
      <c r="AU992" s="207" t="s">
        <v>152</v>
      </c>
      <c r="AV992" s="13" t="s">
        <v>81</v>
      </c>
      <c r="AW992" s="13" t="s">
        <v>31</v>
      </c>
      <c r="AX992" s="13" t="s">
        <v>73</v>
      </c>
      <c r="AY992" s="207" t="s">
        <v>144</v>
      </c>
    </row>
    <row r="993" spans="1:65" s="14" customFormat="1" ht="11.25">
      <c r="B993" s="208"/>
      <c r="C993" s="209"/>
      <c r="D993" s="199" t="s">
        <v>154</v>
      </c>
      <c r="E993" s="210" t="s">
        <v>1</v>
      </c>
      <c r="F993" s="211" t="s">
        <v>81</v>
      </c>
      <c r="G993" s="209"/>
      <c r="H993" s="212">
        <v>1</v>
      </c>
      <c r="I993" s="213"/>
      <c r="J993" s="209"/>
      <c r="K993" s="209"/>
      <c r="L993" s="214"/>
      <c r="M993" s="215"/>
      <c r="N993" s="216"/>
      <c r="O993" s="216"/>
      <c r="P993" s="216"/>
      <c r="Q993" s="216"/>
      <c r="R993" s="216"/>
      <c r="S993" s="216"/>
      <c r="T993" s="217"/>
      <c r="AT993" s="218" t="s">
        <v>154</v>
      </c>
      <c r="AU993" s="218" t="s">
        <v>152</v>
      </c>
      <c r="AV993" s="14" t="s">
        <v>152</v>
      </c>
      <c r="AW993" s="14" t="s">
        <v>31</v>
      </c>
      <c r="AX993" s="14" t="s">
        <v>81</v>
      </c>
      <c r="AY993" s="218" t="s">
        <v>144</v>
      </c>
    </row>
    <row r="994" spans="1:65" s="2" customFormat="1" ht="24.2" customHeight="1">
      <c r="A994" s="34"/>
      <c r="B994" s="35"/>
      <c r="C994" s="183" t="s">
        <v>1680</v>
      </c>
      <c r="D994" s="183" t="s">
        <v>147</v>
      </c>
      <c r="E994" s="184" t="s">
        <v>1681</v>
      </c>
      <c r="F994" s="185" t="s">
        <v>1682</v>
      </c>
      <c r="G994" s="186" t="s">
        <v>150</v>
      </c>
      <c r="H994" s="187">
        <v>12.25</v>
      </c>
      <c r="I994" s="188"/>
      <c r="J994" s="189">
        <f>ROUND(I994*H994,2)</f>
        <v>0</v>
      </c>
      <c r="K994" s="190"/>
      <c r="L994" s="39"/>
      <c r="M994" s="191" t="s">
        <v>1</v>
      </c>
      <c r="N994" s="192" t="s">
        <v>39</v>
      </c>
      <c r="O994" s="71"/>
      <c r="P994" s="193">
        <f>O994*H994</f>
        <v>0</v>
      </c>
      <c r="Q994" s="193">
        <v>5.0000000000000002E-5</v>
      </c>
      <c r="R994" s="193">
        <f>Q994*H994</f>
        <v>6.1249999999999998E-4</v>
      </c>
      <c r="S994" s="193">
        <v>0</v>
      </c>
      <c r="T994" s="194">
        <f>S994*H994</f>
        <v>0</v>
      </c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R994" s="195" t="s">
        <v>264</v>
      </c>
      <c r="AT994" s="195" t="s">
        <v>147</v>
      </c>
      <c r="AU994" s="195" t="s">
        <v>152</v>
      </c>
      <c r="AY994" s="17" t="s">
        <v>144</v>
      </c>
      <c r="BE994" s="196">
        <f>IF(N994="základní",J994,0)</f>
        <v>0</v>
      </c>
      <c r="BF994" s="196">
        <f>IF(N994="snížená",J994,0)</f>
        <v>0</v>
      </c>
      <c r="BG994" s="196">
        <f>IF(N994="zákl. přenesená",J994,0)</f>
        <v>0</v>
      </c>
      <c r="BH994" s="196">
        <f>IF(N994="sníž. přenesená",J994,0)</f>
        <v>0</v>
      </c>
      <c r="BI994" s="196">
        <f>IF(N994="nulová",J994,0)</f>
        <v>0</v>
      </c>
      <c r="BJ994" s="17" t="s">
        <v>152</v>
      </c>
      <c r="BK994" s="196">
        <f>ROUND(I994*H994,2)</f>
        <v>0</v>
      </c>
      <c r="BL994" s="17" t="s">
        <v>264</v>
      </c>
      <c r="BM994" s="195" t="s">
        <v>1683</v>
      </c>
    </row>
    <row r="995" spans="1:65" s="2" customFormat="1" ht="24.2" customHeight="1">
      <c r="A995" s="34"/>
      <c r="B995" s="35"/>
      <c r="C995" s="183" t="s">
        <v>1684</v>
      </c>
      <c r="D995" s="183" t="s">
        <v>147</v>
      </c>
      <c r="E995" s="184" t="s">
        <v>1685</v>
      </c>
      <c r="F995" s="185" t="s">
        <v>1686</v>
      </c>
      <c r="G995" s="186" t="s">
        <v>162</v>
      </c>
      <c r="H995" s="187">
        <v>0.33400000000000002</v>
      </c>
      <c r="I995" s="188"/>
      <c r="J995" s="189">
        <f>ROUND(I995*H995,2)</f>
        <v>0</v>
      </c>
      <c r="K995" s="190"/>
      <c r="L995" s="39"/>
      <c r="M995" s="191" t="s">
        <v>1</v>
      </c>
      <c r="N995" s="192" t="s">
        <v>39</v>
      </c>
      <c r="O995" s="71"/>
      <c r="P995" s="193">
        <f>O995*H995</f>
        <v>0</v>
      </c>
      <c r="Q995" s="193">
        <v>0</v>
      </c>
      <c r="R995" s="193">
        <f>Q995*H995</f>
        <v>0</v>
      </c>
      <c r="S995" s="193">
        <v>0</v>
      </c>
      <c r="T995" s="194">
        <f>S995*H995</f>
        <v>0</v>
      </c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R995" s="195" t="s">
        <v>264</v>
      </c>
      <c r="AT995" s="195" t="s">
        <v>147</v>
      </c>
      <c r="AU995" s="195" t="s">
        <v>152</v>
      </c>
      <c r="AY995" s="17" t="s">
        <v>144</v>
      </c>
      <c r="BE995" s="196">
        <f>IF(N995="základní",J995,0)</f>
        <v>0</v>
      </c>
      <c r="BF995" s="196">
        <f>IF(N995="snížená",J995,0)</f>
        <v>0</v>
      </c>
      <c r="BG995" s="196">
        <f>IF(N995="zákl. přenesená",J995,0)</f>
        <v>0</v>
      </c>
      <c r="BH995" s="196">
        <f>IF(N995="sníž. přenesená",J995,0)</f>
        <v>0</v>
      </c>
      <c r="BI995" s="196">
        <f>IF(N995="nulová",J995,0)</f>
        <v>0</v>
      </c>
      <c r="BJ995" s="17" t="s">
        <v>152</v>
      </c>
      <c r="BK995" s="196">
        <f>ROUND(I995*H995,2)</f>
        <v>0</v>
      </c>
      <c r="BL995" s="17" t="s">
        <v>264</v>
      </c>
      <c r="BM995" s="195" t="s">
        <v>1687</v>
      </c>
    </row>
    <row r="996" spans="1:65" s="2" customFormat="1" ht="24.2" customHeight="1">
      <c r="A996" s="34"/>
      <c r="B996" s="35"/>
      <c r="C996" s="183" t="s">
        <v>1688</v>
      </c>
      <c r="D996" s="183" t="s">
        <v>147</v>
      </c>
      <c r="E996" s="184" t="s">
        <v>1689</v>
      </c>
      <c r="F996" s="185" t="s">
        <v>1690</v>
      </c>
      <c r="G996" s="186" t="s">
        <v>162</v>
      </c>
      <c r="H996" s="187">
        <v>0.33400000000000002</v>
      </c>
      <c r="I996" s="188"/>
      <c r="J996" s="189">
        <f>ROUND(I996*H996,2)</f>
        <v>0</v>
      </c>
      <c r="K996" s="190"/>
      <c r="L996" s="39"/>
      <c r="M996" s="191" t="s">
        <v>1</v>
      </c>
      <c r="N996" s="192" t="s">
        <v>39</v>
      </c>
      <c r="O996" s="71"/>
      <c r="P996" s="193">
        <f>O996*H996</f>
        <v>0</v>
      </c>
      <c r="Q996" s="193">
        <v>0</v>
      </c>
      <c r="R996" s="193">
        <f>Q996*H996</f>
        <v>0</v>
      </c>
      <c r="S996" s="193">
        <v>0</v>
      </c>
      <c r="T996" s="194">
        <f>S996*H996</f>
        <v>0</v>
      </c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R996" s="195" t="s">
        <v>264</v>
      </c>
      <c r="AT996" s="195" t="s">
        <v>147</v>
      </c>
      <c r="AU996" s="195" t="s">
        <v>152</v>
      </c>
      <c r="AY996" s="17" t="s">
        <v>144</v>
      </c>
      <c r="BE996" s="196">
        <f>IF(N996="základní",J996,0)</f>
        <v>0</v>
      </c>
      <c r="BF996" s="196">
        <f>IF(N996="snížená",J996,0)</f>
        <v>0</v>
      </c>
      <c r="BG996" s="196">
        <f>IF(N996="zákl. přenesená",J996,0)</f>
        <v>0</v>
      </c>
      <c r="BH996" s="196">
        <f>IF(N996="sníž. přenesená",J996,0)</f>
        <v>0</v>
      </c>
      <c r="BI996" s="196">
        <f>IF(N996="nulová",J996,0)</f>
        <v>0</v>
      </c>
      <c r="BJ996" s="17" t="s">
        <v>152</v>
      </c>
      <c r="BK996" s="196">
        <f>ROUND(I996*H996,2)</f>
        <v>0</v>
      </c>
      <c r="BL996" s="17" t="s">
        <v>264</v>
      </c>
      <c r="BM996" s="195" t="s">
        <v>1691</v>
      </c>
    </row>
    <row r="997" spans="1:65" s="12" customFormat="1" ht="22.9" customHeight="1">
      <c r="B997" s="167"/>
      <c r="C997" s="168"/>
      <c r="D997" s="169" t="s">
        <v>72</v>
      </c>
      <c r="E997" s="181" t="s">
        <v>1692</v>
      </c>
      <c r="F997" s="181" t="s">
        <v>1693</v>
      </c>
      <c r="G997" s="168"/>
      <c r="H997" s="168"/>
      <c r="I997" s="171"/>
      <c r="J997" s="182">
        <f>BK997</f>
        <v>0</v>
      </c>
      <c r="K997" s="168"/>
      <c r="L997" s="173"/>
      <c r="M997" s="174"/>
      <c r="N997" s="175"/>
      <c r="O997" s="175"/>
      <c r="P997" s="176">
        <f>SUM(P998:P1004)</f>
        <v>0</v>
      </c>
      <c r="Q997" s="175"/>
      <c r="R997" s="176">
        <f>SUM(R998:R1004)</f>
        <v>1.2870000000000001E-2</v>
      </c>
      <c r="S997" s="175"/>
      <c r="T997" s="177">
        <f>SUM(T998:T1004)</f>
        <v>0</v>
      </c>
      <c r="AR997" s="178" t="s">
        <v>152</v>
      </c>
      <c r="AT997" s="179" t="s">
        <v>72</v>
      </c>
      <c r="AU997" s="179" t="s">
        <v>81</v>
      </c>
      <c r="AY997" s="178" t="s">
        <v>144</v>
      </c>
      <c r="BK997" s="180">
        <f>SUM(BK998:BK1004)</f>
        <v>0</v>
      </c>
    </row>
    <row r="998" spans="1:65" s="2" customFormat="1" ht="21.75" customHeight="1">
      <c r="A998" s="34"/>
      <c r="B998" s="35"/>
      <c r="C998" s="183" t="s">
        <v>1694</v>
      </c>
      <c r="D998" s="183" t="s">
        <v>147</v>
      </c>
      <c r="E998" s="184" t="s">
        <v>1695</v>
      </c>
      <c r="F998" s="185" t="s">
        <v>1696</v>
      </c>
      <c r="G998" s="186" t="s">
        <v>366</v>
      </c>
      <c r="H998" s="187">
        <v>1.95</v>
      </c>
      <c r="I998" s="188"/>
      <c r="J998" s="189">
        <f>ROUND(I998*H998,2)</f>
        <v>0</v>
      </c>
      <c r="K998" s="190"/>
      <c r="L998" s="39"/>
      <c r="M998" s="191" t="s">
        <v>1</v>
      </c>
      <c r="N998" s="192" t="s">
        <v>39</v>
      </c>
      <c r="O998" s="71"/>
      <c r="P998" s="193">
        <f>O998*H998</f>
        <v>0</v>
      </c>
      <c r="Q998" s="193">
        <v>1.5399999999999999E-3</v>
      </c>
      <c r="R998" s="193">
        <f>Q998*H998</f>
        <v>3.0029999999999996E-3</v>
      </c>
      <c r="S998" s="193">
        <v>0</v>
      </c>
      <c r="T998" s="194">
        <f>S998*H998</f>
        <v>0</v>
      </c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R998" s="195" t="s">
        <v>264</v>
      </c>
      <c r="AT998" s="195" t="s">
        <v>147</v>
      </c>
      <c r="AU998" s="195" t="s">
        <v>152</v>
      </c>
      <c r="AY998" s="17" t="s">
        <v>144</v>
      </c>
      <c r="BE998" s="196">
        <f>IF(N998="základní",J998,0)</f>
        <v>0</v>
      </c>
      <c r="BF998" s="196">
        <f>IF(N998="snížená",J998,0)</f>
        <v>0</v>
      </c>
      <c r="BG998" s="196">
        <f>IF(N998="zákl. přenesená",J998,0)</f>
        <v>0</v>
      </c>
      <c r="BH998" s="196">
        <f>IF(N998="sníž. přenesená",J998,0)</f>
        <v>0</v>
      </c>
      <c r="BI998" s="196">
        <f>IF(N998="nulová",J998,0)</f>
        <v>0</v>
      </c>
      <c r="BJ998" s="17" t="s">
        <v>152</v>
      </c>
      <c r="BK998" s="196">
        <f>ROUND(I998*H998,2)</f>
        <v>0</v>
      </c>
      <c r="BL998" s="17" t="s">
        <v>264</v>
      </c>
      <c r="BM998" s="195" t="s">
        <v>1697</v>
      </c>
    </row>
    <row r="999" spans="1:65" s="2" customFormat="1" ht="16.5" customHeight="1">
      <c r="A999" s="34"/>
      <c r="B999" s="35"/>
      <c r="C999" s="183" t="s">
        <v>1698</v>
      </c>
      <c r="D999" s="183" t="s">
        <v>147</v>
      </c>
      <c r="E999" s="184" t="s">
        <v>1699</v>
      </c>
      <c r="F999" s="185" t="s">
        <v>1700</v>
      </c>
      <c r="G999" s="186" t="s">
        <v>150</v>
      </c>
      <c r="H999" s="187">
        <v>1.95</v>
      </c>
      <c r="I999" s="188"/>
      <c r="J999" s="189">
        <f>ROUND(I999*H999,2)</f>
        <v>0</v>
      </c>
      <c r="K999" s="190"/>
      <c r="L999" s="39"/>
      <c r="M999" s="191" t="s">
        <v>1</v>
      </c>
      <c r="N999" s="192" t="s">
        <v>39</v>
      </c>
      <c r="O999" s="71"/>
      <c r="P999" s="193">
        <f>O999*H999</f>
        <v>0</v>
      </c>
      <c r="Q999" s="193">
        <v>5.0000000000000001E-3</v>
      </c>
      <c r="R999" s="193">
        <f>Q999*H999</f>
        <v>9.75E-3</v>
      </c>
      <c r="S999" s="193">
        <v>0</v>
      </c>
      <c r="T999" s="194">
        <f>S999*H999</f>
        <v>0</v>
      </c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R999" s="195" t="s">
        <v>264</v>
      </c>
      <c r="AT999" s="195" t="s">
        <v>147</v>
      </c>
      <c r="AU999" s="195" t="s">
        <v>152</v>
      </c>
      <c r="AY999" s="17" t="s">
        <v>144</v>
      </c>
      <c r="BE999" s="196">
        <f>IF(N999="základní",J999,0)</f>
        <v>0</v>
      </c>
      <c r="BF999" s="196">
        <f>IF(N999="snížená",J999,0)</f>
        <v>0</v>
      </c>
      <c r="BG999" s="196">
        <f>IF(N999="zákl. přenesená",J999,0)</f>
        <v>0</v>
      </c>
      <c r="BH999" s="196">
        <f>IF(N999="sníž. přenesená",J999,0)</f>
        <v>0</v>
      </c>
      <c r="BI999" s="196">
        <f>IF(N999="nulová",J999,0)</f>
        <v>0</v>
      </c>
      <c r="BJ999" s="17" t="s">
        <v>152</v>
      </c>
      <c r="BK999" s="196">
        <f>ROUND(I999*H999,2)</f>
        <v>0</v>
      </c>
      <c r="BL999" s="17" t="s">
        <v>264</v>
      </c>
      <c r="BM999" s="195" t="s">
        <v>1701</v>
      </c>
    </row>
    <row r="1000" spans="1:65" s="13" customFormat="1" ht="11.25">
      <c r="B1000" s="197"/>
      <c r="C1000" s="198"/>
      <c r="D1000" s="199" t="s">
        <v>154</v>
      </c>
      <c r="E1000" s="200" t="s">
        <v>1</v>
      </c>
      <c r="F1000" s="201" t="s">
        <v>194</v>
      </c>
      <c r="G1000" s="198"/>
      <c r="H1000" s="200" t="s">
        <v>1</v>
      </c>
      <c r="I1000" s="202"/>
      <c r="J1000" s="198"/>
      <c r="K1000" s="198"/>
      <c r="L1000" s="203"/>
      <c r="M1000" s="204"/>
      <c r="N1000" s="205"/>
      <c r="O1000" s="205"/>
      <c r="P1000" s="205"/>
      <c r="Q1000" s="205"/>
      <c r="R1000" s="205"/>
      <c r="S1000" s="205"/>
      <c r="T1000" s="206"/>
      <c r="AT1000" s="207" t="s">
        <v>154</v>
      </c>
      <c r="AU1000" s="207" t="s">
        <v>152</v>
      </c>
      <c r="AV1000" s="13" t="s">
        <v>81</v>
      </c>
      <c r="AW1000" s="13" t="s">
        <v>31</v>
      </c>
      <c r="AX1000" s="13" t="s">
        <v>73</v>
      </c>
      <c r="AY1000" s="207" t="s">
        <v>144</v>
      </c>
    </row>
    <row r="1001" spans="1:65" s="14" customFormat="1" ht="11.25">
      <c r="B1001" s="208"/>
      <c r="C1001" s="209"/>
      <c r="D1001" s="199" t="s">
        <v>154</v>
      </c>
      <c r="E1001" s="210" t="s">
        <v>1</v>
      </c>
      <c r="F1001" s="211" t="s">
        <v>195</v>
      </c>
      <c r="G1001" s="209"/>
      <c r="H1001" s="212">
        <v>1.95</v>
      </c>
      <c r="I1001" s="213"/>
      <c r="J1001" s="209"/>
      <c r="K1001" s="209"/>
      <c r="L1001" s="214"/>
      <c r="M1001" s="215"/>
      <c r="N1001" s="216"/>
      <c r="O1001" s="216"/>
      <c r="P1001" s="216"/>
      <c r="Q1001" s="216"/>
      <c r="R1001" s="216"/>
      <c r="S1001" s="216"/>
      <c r="T1001" s="217"/>
      <c r="AT1001" s="218" t="s">
        <v>154</v>
      </c>
      <c r="AU1001" s="218" t="s">
        <v>152</v>
      </c>
      <c r="AV1001" s="14" t="s">
        <v>152</v>
      </c>
      <c r="AW1001" s="14" t="s">
        <v>31</v>
      </c>
      <c r="AX1001" s="14" t="s">
        <v>81</v>
      </c>
      <c r="AY1001" s="218" t="s">
        <v>144</v>
      </c>
    </row>
    <row r="1002" spans="1:65" s="2" customFormat="1" ht="21.75" customHeight="1">
      <c r="A1002" s="34"/>
      <c r="B1002" s="35"/>
      <c r="C1002" s="183" t="s">
        <v>1702</v>
      </c>
      <c r="D1002" s="183" t="s">
        <v>147</v>
      </c>
      <c r="E1002" s="184" t="s">
        <v>1703</v>
      </c>
      <c r="F1002" s="185" t="s">
        <v>1704</v>
      </c>
      <c r="G1002" s="186" t="s">
        <v>150</v>
      </c>
      <c r="H1002" s="187">
        <v>1.95</v>
      </c>
      <c r="I1002" s="188"/>
      <c r="J1002" s="189">
        <f>ROUND(I1002*H1002,2)</f>
        <v>0</v>
      </c>
      <c r="K1002" s="190"/>
      <c r="L1002" s="39"/>
      <c r="M1002" s="191" t="s">
        <v>1</v>
      </c>
      <c r="N1002" s="192" t="s">
        <v>39</v>
      </c>
      <c r="O1002" s="71"/>
      <c r="P1002" s="193">
        <f>O1002*H1002</f>
        <v>0</v>
      </c>
      <c r="Q1002" s="193">
        <v>6.0000000000000002E-5</v>
      </c>
      <c r="R1002" s="193">
        <f>Q1002*H1002</f>
        <v>1.17E-4</v>
      </c>
      <c r="S1002" s="193">
        <v>0</v>
      </c>
      <c r="T1002" s="194">
        <f>S1002*H1002</f>
        <v>0</v>
      </c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R1002" s="195" t="s">
        <v>264</v>
      </c>
      <c r="AT1002" s="195" t="s">
        <v>147</v>
      </c>
      <c r="AU1002" s="195" t="s">
        <v>152</v>
      </c>
      <c r="AY1002" s="17" t="s">
        <v>144</v>
      </c>
      <c r="BE1002" s="196">
        <f>IF(N1002="základní",J1002,0)</f>
        <v>0</v>
      </c>
      <c r="BF1002" s="196">
        <f>IF(N1002="snížená",J1002,0)</f>
        <v>0</v>
      </c>
      <c r="BG1002" s="196">
        <f>IF(N1002="zákl. přenesená",J1002,0)</f>
        <v>0</v>
      </c>
      <c r="BH1002" s="196">
        <f>IF(N1002="sníž. přenesená",J1002,0)</f>
        <v>0</v>
      </c>
      <c r="BI1002" s="196">
        <f>IF(N1002="nulová",J1002,0)</f>
        <v>0</v>
      </c>
      <c r="BJ1002" s="17" t="s">
        <v>152</v>
      </c>
      <c r="BK1002" s="196">
        <f>ROUND(I1002*H1002,2)</f>
        <v>0</v>
      </c>
      <c r="BL1002" s="17" t="s">
        <v>264</v>
      </c>
      <c r="BM1002" s="195" t="s">
        <v>1705</v>
      </c>
    </row>
    <row r="1003" spans="1:65" s="2" customFormat="1" ht="24.2" customHeight="1">
      <c r="A1003" s="34"/>
      <c r="B1003" s="35"/>
      <c r="C1003" s="183" t="s">
        <v>1706</v>
      </c>
      <c r="D1003" s="183" t="s">
        <v>147</v>
      </c>
      <c r="E1003" s="184" t="s">
        <v>1707</v>
      </c>
      <c r="F1003" s="185" t="s">
        <v>1708</v>
      </c>
      <c r="G1003" s="186" t="s">
        <v>162</v>
      </c>
      <c r="H1003" s="187">
        <v>1.2999999999999999E-2</v>
      </c>
      <c r="I1003" s="188"/>
      <c r="J1003" s="189">
        <f>ROUND(I1003*H1003,2)</f>
        <v>0</v>
      </c>
      <c r="K1003" s="190"/>
      <c r="L1003" s="39"/>
      <c r="M1003" s="191" t="s">
        <v>1</v>
      </c>
      <c r="N1003" s="192" t="s">
        <v>39</v>
      </c>
      <c r="O1003" s="71"/>
      <c r="P1003" s="193">
        <f>O1003*H1003</f>
        <v>0</v>
      </c>
      <c r="Q1003" s="193">
        <v>0</v>
      </c>
      <c r="R1003" s="193">
        <f>Q1003*H1003</f>
        <v>0</v>
      </c>
      <c r="S1003" s="193">
        <v>0</v>
      </c>
      <c r="T1003" s="194">
        <f>S1003*H1003</f>
        <v>0</v>
      </c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R1003" s="195" t="s">
        <v>264</v>
      </c>
      <c r="AT1003" s="195" t="s">
        <v>147</v>
      </c>
      <c r="AU1003" s="195" t="s">
        <v>152</v>
      </c>
      <c r="AY1003" s="17" t="s">
        <v>144</v>
      </c>
      <c r="BE1003" s="196">
        <f>IF(N1003="základní",J1003,0)</f>
        <v>0</v>
      </c>
      <c r="BF1003" s="196">
        <f>IF(N1003="snížená",J1003,0)</f>
        <v>0</v>
      </c>
      <c r="BG1003" s="196">
        <f>IF(N1003="zákl. přenesená",J1003,0)</f>
        <v>0</v>
      </c>
      <c r="BH1003" s="196">
        <f>IF(N1003="sníž. přenesená",J1003,0)</f>
        <v>0</v>
      </c>
      <c r="BI1003" s="196">
        <f>IF(N1003="nulová",J1003,0)</f>
        <v>0</v>
      </c>
      <c r="BJ1003" s="17" t="s">
        <v>152</v>
      </c>
      <c r="BK1003" s="196">
        <f>ROUND(I1003*H1003,2)</f>
        <v>0</v>
      </c>
      <c r="BL1003" s="17" t="s">
        <v>264</v>
      </c>
      <c r="BM1003" s="195" t="s">
        <v>1709</v>
      </c>
    </row>
    <row r="1004" spans="1:65" s="2" customFormat="1" ht="24.2" customHeight="1">
      <c r="A1004" s="34"/>
      <c r="B1004" s="35"/>
      <c r="C1004" s="183" t="s">
        <v>1710</v>
      </c>
      <c r="D1004" s="183" t="s">
        <v>147</v>
      </c>
      <c r="E1004" s="184" t="s">
        <v>1711</v>
      </c>
      <c r="F1004" s="185" t="s">
        <v>1712</v>
      </c>
      <c r="G1004" s="186" t="s">
        <v>162</v>
      </c>
      <c r="H1004" s="187">
        <v>1.2999999999999999E-2</v>
      </c>
      <c r="I1004" s="188"/>
      <c r="J1004" s="189">
        <f>ROUND(I1004*H1004,2)</f>
        <v>0</v>
      </c>
      <c r="K1004" s="190"/>
      <c r="L1004" s="39"/>
      <c r="M1004" s="191" t="s">
        <v>1</v>
      </c>
      <c r="N1004" s="192" t="s">
        <v>39</v>
      </c>
      <c r="O1004" s="71"/>
      <c r="P1004" s="193">
        <f>O1004*H1004</f>
        <v>0</v>
      </c>
      <c r="Q1004" s="193">
        <v>0</v>
      </c>
      <c r="R1004" s="193">
        <f>Q1004*H1004</f>
        <v>0</v>
      </c>
      <c r="S1004" s="193">
        <v>0</v>
      </c>
      <c r="T1004" s="194">
        <f>S1004*H1004</f>
        <v>0</v>
      </c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R1004" s="195" t="s">
        <v>264</v>
      </c>
      <c r="AT1004" s="195" t="s">
        <v>147</v>
      </c>
      <c r="AU1004" s="195" t="s">
        <v>152</v>
      </c>
      <c r="AY1004" s="17" t="s">
        <v>144</v>
      </c>
      <c r="BE1004" s="196">
        <f>IF(N1004="základní",J1004,0)</f>
        <v>0</v>
      </c>
      <c r="BF1004" s="196">
        <f>IF(N1004="snížená",J1004,0)</f>
        <v>0</v>
      </c>
      <c r="BG1004" s="196">
        <f>IF(N1004="zákl. přenesená",J1004,0)</f>
        <v>0</v>
      </c>
      <c r="BH1004" s="196">
        <f>IF(N1004="sníž. přenesená",J1004,0)</f>
        <v>0</v>
      </c>
      <c r="BI1004" s="196">
        <f>IF(N1004="nulová",J1004,0)</f>
        <v>0</v>
      </c>
      <c r="BJ1004" s="17" t="s">
        <v>152</v>
      </c>
      <c r="BK1004" s="196">
        <f>ROUND(I1004*H1004,2)</f>
        <v>0</v>
      </c>
      <c r="BL1004" s="17" t="s">
        <v>264</v>
      </c>
      <c r="BM1004" s="195" t="s">
        <v>1713</v>
      </c>
    </row>
    <row r="1005" spans="1:65" s="12" customFormat="1" ht="22.9" customHeight="1">
      <c r="B1005" s="167"/>
      <c r="C1005" s="168"/>
      <c r="D1005" s="169" t="s">
        <v>72</v>
      </c>
      <c r="E1005" s="181" t="s">
        <v>1714</v>
      </c>
      <c r="F1005" s="181" t="s">
        <v>1715</v>
      </c>
      <c r="G1005" s="168"/>
      <c r="H1005" s="168"/>
      <c r="I1005" s="171"/>
      <c r="J1005" s="182">
        <f>BK1005</f>
        <v>0</v>
      </c>
      <c r="K1005" s="168"/>
      <c r="L1005" s="173"/>
      <c r="M1005" s="174"/>
      <c r="N1005" s="175"/>
      <c r="O1005" s="175"/>
      <c r="P1005" s="176">
        <f>SUM(P1006:P1040)</f>
        <v>0</v>
      </c>
      <c r="Q1005" s="175"/>
      <c r="R1005" s="176">
        <f>SUM(R1006:R1040)</f>
        <v>5.1323600000000004E-2</v>
      </c>
      <c r="S1005" s="175"/>
      <c r="T1005" s="177">
        <f>SUM(T1006:T1040)</f>
        <v>0.20096</v>
      </c>
      <c r="AR1005" s="178" t="s">
        <v>152</v>
      </c>
      <c r="AT1005" s="179" t="s">
        <v>72</v>
      </c>
      <c r="AU1005" s="179" t="s">
        <v>81</v>
      </c>
      <c r="AY1005" s="178" t="s">
        <v>144</v>
      </c>
      <c r="BK1005" s="180">
        <f>SUM(BK1006:BK1040)</f>
        <v>0</v>
      </c>
    </row>
    <row r="1006" spans="1:65" s="2" customFormat="1" ht="24.2" customHeight="1">
      <c r="A1006" s="34"/>
      <c r="B1006" s="35"/>
      <c r="C1006" s="183" t="s">
        <v>1716</v>
      </c>
      <c r="D1006" s="183" t="s">
        <v>147</v>
      </c>
      <c r="E1006" s="184" t="s">
        <v>1717</v>
      </c>
      <c r="F1006" s="185" t="s">
        <v>1718</v>
      </c>
      <c r="G1006" s="186" t="s">
        <v>366</v>
      </c>
      <c r="H1006" s="187">
        <v>50.7</v>
      </c>
      <c r="I1006" s="188"/>
      <c r="J1006" s="189">
        <f>ROUND(I1006*H1006,2)</f>
        <v>0</v>
      </c>
      <c r="K1006" s="190"/>
      <c r="L1006" s="39"/>
      <c r="M1006" s="191" t="s">
        <v>1</v>
      </c>
      <c r="N1006" s="192" t="s">
        <v>39</v>
      </c>
      <c r="O1006" s="71"/>
      <c r="P1006" s="193">
        <f>O1006*H1006</f>
        <v>0</v>
      </c>
      <c r="Q1006" s="193">
        <v>0</v>
      </c>
      <c r="R1006" s="193">
        <f>Q1006*H1006</f>
        <v>0</v>
      </c>
      <c r="S1006" s="193">
        <v>1E-3</v>
      </c>
      <c r="T1006" s="194">
        <f>S1006*H1006</f>
        <v>5.0700000000000002E-2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195" t="s">
        <v>264</v>
      </c>
      <c r="AT1006" s="195" t="s">
        <v>147</v>
      </c>
      <c r="AU1006" s="195" t="s">
        <v>152</v>
      </c>
      <c r="AY1006" s="17" t="s">
        <v>144</v>
      </c>
      <c r="BE1006" s="196">
        <f>IF(N1006="základní",J1006,0)</f>
        <v>0</v>
      </c>
      <c r="BF1006" s="196">
        <f>IF(N1006="snížená",J1006,0)</f>
        <v>0</v>
      </c>
      <c r="BG1006" s="196">
        <f>IF(N1006="zákl. přenesená",J1006,0)</f>
        <v>0</v>
      </c>
      <c r="BH1006" s="196">
        <f>IF(N1006="sníž. přenesená",J1006,0)</f>
        <v>0</v>
      </c>
      <c r="BI1006" s="196">
        <f>IF(N1006="nulová",J1006,0)</f>
        <v>0</v>
      </c>
      <c r="BJ1006" s="17" t="s">
        <v>152</v>
      </c>
      <c r="BK1006" s="196">
        <f>ROUND(I1006*H1006,2)</f>
        <v>0</v>
      </c>
      <c r="BL1006" s="17" t="s">
        <v>264</v>
      </c>
      <c r="BM1006" s="195" t="s">
        <v>1719</v>
      </c>
    </row>
    <row r="1007" spans="1:65" s="13" customFormat="1" ht="11.25">
      <c r="B1007" s="197"/>
      <c r="C1007" s="198"/>
      <c r="D1007" s="199" t="s">
        <v>154</v>
      </c>
      <c r="E1007" s="200" t="s">
        <v>1</v>
      </c>
      <c r="F1007" s="201" t="s">
        <v>870</v>
      </c>
      <c r="G1007" s="198"/>
      <c r="H1007" s="200" t="s">
        <v>1</v>
      </c>
      <c r="I1007" s="202"/>
      <c r="J1007" s="198"/>
      <c r="K1007" s="198"/>
      <c r="L1007" s="203"/>
      <c r="M1007" s="204"/>
      <c r="N1007" s="205"/>
      <c r="O1007" s="205"/>
      <c r="P1007" s="205"/>
      <c r="Q1007" s="205"/>
      <c r="R1007" s="205"/>
      <c r="S1007" s="205"/>
      <c r="T1007" s="206"/>
      <c r="AT1007" s="207" t="s">
        <v>154</v>
      </c>
      <c r="AU1007" s="207" t="s">
        <v>152</v>
      </c>
      <c r="AV1007" s="13" t="s">
        <v>81</v>
      </c>
      <c r="AW1007" s="13" t="s">
        <v>31</v>
      </c>
      <c r="AX1007" s="13" t="s">
        <v>73</v>
      </c>
      <c r="AY1007" s="207" t="s">
        <v>144</v>
      </c>
    </row>
    <row r="1008" spans="1:65" s="14" customFormat="1" ht="11.25">
      <c r="B1008" s="208"/>
      <c r="C1008" s="209"/>
      <c r="D1008" s="199" t="s">
        <v>154</v>
      </c>
      <c r="E1008" s="210" t="s">
        <v>1</v>
      </c>
      <c r="F1008" s="211" t="s">
        <v>1720</v>
      </c>
      <c r="G1008" s="209"/>
      <c r="H1008" s="212">
        <v>18.16</v>
      </c>
      <c r="I1008" s="213"/>
      <c r="J1008" s="209"/>
      <c r="K1008" s="209"/>
      <c r="L1008" s="214"/>
      <c r="M1008" s="215"/>
      <c r="N1008" s="216"/>
      <c r="O1008" s="216"/>
      <c r="P1008" s="216"/>
      <c r="Q1008" s="216"/>
      <c r="R1008" s="216"/>
      <c r="S1008" s="216"/>
      <c r="T1008" s="217"/>
      <c r="AT1008" s="218" t="s">
        <v>154</v>
      </c>
      <c r="AU1008" s="218" t="s">
        <v>152</v>
      </c>
      <c r="AV1008" s="14" t="s">
        <v>152</v>
      </c>
      <c r="AW1008" s="14" t="s">
        <v>31</v>
      </c>
      <c r="AX1008" s="14" t="s">
        <v>73</v>
      </c>
      <c r="AY1008" s="218" t="s">
        <v>144</v>
      </c>
    </row>
    <row r="1009" spans="1:65" s="13" customFormat="1" ht="11.25">
      <c r="B1009" s="197"/>
      <c r="C1009" s="198"/>
      <c r="D1009" s="199" t="s">
        <v>154</v>
      </c>
      <c r="E1009" s="200" t="s">
        <v>1</v>
      </c>
      <c r="F1009" s="201" t="s">
        <v>183</v>
      </c>
      <c r="G1009" s="198"/>
      <c r="H1009" s="200" t="s">
        <v>1</v>
      </c>
      <c r="I1009" s="202"/>
      <c r="J1009" s="198"/>
      <c r="K1009" s="198"/>
      <c r="L1009" s="203"/>
      <c r="M1009" s="204"/>
      <c r="N1009" s="205"/>
      <c r="O1009" s="205"/>
      <c r="P1009" s="205"/>
      <c r="Q1009" s="205"/>
      <c r="R1009" s="205"/>
      <c r="S1009" s="205"/>
      <c r="T1009" s="206"/>
      <c r="AT1009" s="207" t="s">
        <v>154</v>
      </c>
      <c r="AU1009" s="207" t="s">
        <v>152</v>
      </c>
      <c r="AV1009" s="13" t="s">
        <v>81</v>
      </c>
      <c r="AW1009" s="13" t="s">
        <v>31</v>
      </c>
      <c r="AX1009" s="13" t="s">
        <v>73</v>
      </c>
      <c r="AY1009" s="207" t="s">
        <v>144</v>
      </c>
    </row>
    <row r="1010" spans="1:65" s="14" customFormat="1" ht="11.25">
      <c r="B1010" s="208"/>
      <c r="C1010" s="209"/>
      <c r="D1010" s="199" t="s">
        <v>154</v>
      </c>
      <c r="E1010" s="210" t="s">
        <v>1</v>
      </c>
      <c r="F1010" s="211" t="s">
        <v>1721</v>
      </c>
      <c r="G1010" s="209"/>
      <c r="H1010" s="212">
        <v>16.100000000000001</v>
      </c>
      <c r="I1010" s="213"/>
      <c r="J1010" s="209"/>
      <c r="K1010" s="209"/>
      <c r="L1010" s="214"/>
      <c r="M1010" s="215"/>
      <c r="N1010" s="216"/>
      <c r="O1010" s="216"/>
      <c r="P1010" s="216"/>
      <c r="Q1010" s="216"/>
      <c r="R1010" s="216"/>
      <c r="S1010" s="216"/>
      <c r="T1010" s="217"/>
      <c r="AT1010" s="218" t="s">
        <v>154</v>
      </c>
      <c r="AU1010" s="218" t="s">
        <v>152</v>
      </c>
      <c r="AV1010" s="14" t="s">
        <v>152</v>
      </c>
      <c r="AW1010" s="14" t="s">
        <v>31</v>
      </c>
      <c r="AX1010" s="14" t="s">
        <v>73</v>
      </c>
      <c r="AY1010" s="218" t="s">
        <v>144</v>
      </c>
    </row>
    <row r="1011" spans="1:65" s="13" customFormat="1" ht="11.25">
      <c r="B1011" s="197"/>
      <c r="C1011" s="198"/>
      <c r="D1011" s="199" t="s">
        <v>154</v>
      </c>
      <c r="E1011" s="200" t="s">
        <v>1</v>
      </c>
      <c r="F1011" s="201" t="s">
        <v>293</v>
      </c>
      <c r="G1011" s="198"/>
      <c r="H1011" s="200" t="s">
        <v>1</v>
      </c>
      <c r="I1011" s="202"/>
      <c r="J1011" s="198"/>
      <c r="K1011" s="198"/>
      <c r="L1011" s="203"/>
      <c r="M1011" s="204"/>
      <c r="N1011" s="205"/>
      <c r="O1011" s="205"/>
      <c r="P1011" s="205"/>
      <c r="Q1011" s="205"/>
      <c r="R1011" s="205"/>
      <c r="S1011" s="205"/>
      <c r="T1011" s="206"/>
      <c r="AT1011" s="207" t="s">
        <v>154</v>
      </c>
      <c r="AU1011" s="207" t="s">
        <v>152</v>
      </c>
      <c r="AV1011" s="13" t="s">
        <v>81</v>
      </c>
      <c r="AW1011" s="13" t="s">
        <v>31</v>
      </c>
      <c r="AX1011" s="13" t="s">
        <v>73</v>
      </c>
      <c r="AY1011" s="207" t="s">
        <v>144</v>
      </c>
    </row>
    <row r="1012" spans="1:65" s="14" customFormat="1" ht="11.25">
      <c r="B1012" s="208"/>
      <c r="C1012" s="209"/>
      <c r="D1012" s="199" t="s">
        <v>154</v>
      </c>
      <c r="E1012" s="210" t="s">
        <v>1</v>
      </c>
      <c r="F1012" s="211" t="s">
        <v>1722</v>
      </c>
      <c r="G1012" s="209"/>
      <c r="H1012" s="212">
        <v>16.440000000000001</v>
      </c>
      <c r="I1012" s="213"/>
      <c r="J1012" s="209"/>
      <c r="K1012" s="209"/>
      <c r="L1012" s="214"/>
      <c r="M1012" s="215"/>
      <c r="N1012" s="216"/>
      <c r="O1012" s="216"/>
      <c r="P1012" s="216"/>
      <c r="Q1012" s="216"/>
      <c r="R1012" s="216"/>
      <c r="S1012" s="216"/>
      <c r="T1012" s="217"/>
      <c r="AT1012" s="218" t="s">
        <v>154</v>
      </c>
      <c r="AU1012" s="218" t="s">
        <v>152</v>
      </c>
      <c r="AV1012" s="14" t="s">
        <v>152</v>
      </c>
      <c r="AW1012" s="14" t="s">
        <v>31</v>
      </c>
      <c r="AX1012" s="14" t="s">
        <v>73</v>
      </c>
      <c r="AY1012" s="218" t="s">
        <v>144</v>
      </c>
    </row>
    <row r="1013" spans="1:65" s="15" customFormat="1" ht="11.25">
      <c r="B1013" s="219"/>
      <c r="C1013" s="220"/>
      <c r="D1013" s="199" t="s">
        <v>154</v>
      </c>
      <c r="E1013" s="221" t="s">
        <v>1</v>
      </c>
      <c r="F1013" s="222" t="s">
        <v>159</v>
      </c>
      <c r="G1013" s="220"/>
      <c r="H1013" s="223">
        <v>50.7</v>
      </c>
      <c r="I1013" s="224"/>
      <c r="J1013" s="220"/>
      <c r="K1013" s="220"/>
      <c r="L1013" s="225"/>
      <c r="M1013" s="226"/>
      <c r="N1013" s="227"/>
      <c r="O1013" s="227"/>
      <c r="P1013" s="227"/>
      <c r="Q1013" s="227"/>
      <c r="R1013" s="227"/>
      <c r="S1013" s="227"/>
      <c r="T1013" s="228"/>
      <c r="AT1013" s="229" t="s">
        <v>154</v>
      </c>
      <c r="AU1013" s="229" t="s">
        <v>152</v>
      </c>
      <c r="AV1013" s="15" t="s">
        <v>151</v>
      </c>
      <c r="AW1013" s="15" t="s">
        <v>31</v>
      </c>
      <c r="AX1013" s="15" t="s">
        <v>81</v>
      </c>
      <c r="AY1013" s="229" t="s">
        <v>144</v>
      </c>
    </row>
    <row r="1014" spans="1:65" s="2" customFormat="1" ht="16.5" customHeight="1">
      <c r="A1014" s="34"/>
      <c r="B1014" s="35"/>
      <c r="C1014" s="183" t="s">
        <v>1723</v>
      </c>
      <c r="D1014" s="183" t="s">
        <v>147</v>
      </c>
      <c r="E1014" s="184" t="s">
        <v>1724</v>
      </c>
      <c r="F1014" s="185" t="s">
        <v>1725</v>
      </c>
      <c r="G1014" s="186" t="s">
        <v>366</v>
      </c>
      <c r="H1014" s="187">
        <v>18.16</v>
      </c>
      <c r="I1014" s="188"/>
      <c r="J1014" s="189">
        <f>ROUND(I1014*H1014,2)</f>
        <v>0</v>
      </c>
      <c r="K1014" s="190"/>
      <c r="L1014" s="39"/>
      <c r="M1014" s="191" t="s">
        <v>1</v>
      </c>
      <c r="N1014" s="192" t="s">
        <v>39</v>
      </c>
      <c r="O1014" s="71"/>
      <c r="P1014" s="193">
        <f>O1014*H1014</f>
        <v>0</v>
      </c>
      <c r="Q1014" s="193">
        <v>0</v>
      </c>
      <c r="R1014" s="193">
        <f>Q1014*H1014</f>
        <v>0</v>
      </c>
      <c r="S1014" s="193">
        <v>0</v>
      </c>
      <c r="T1014" s="194">
        <f>S1014*H1014</f>
        <v>0</v>
      </c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R1014" s="195" t="s">
        <v>264</v>
      </c>
      <c r="AT1014" s="195" t="s">
        <v>147</v>
      </c>
      <c r="AU1014" s="195" t="s">
        <v>152</v>
      </c>
      <c r="AY1014" s="17" t="s">
        <v>144</v>
      </c>
      <c r="BE1014" s="196">
        <f>IF(N1014="základní",J1014,0)</f>
        <v>0</v>
      </c>
      <c r="BF1014" s="196">
        <f>IF(N1014="snížená",J1014,0)</f>
        <v>0</v>
      </c>
      <c r="BG1014" s="196">
        <f>IF(N1014="zákl. přenesená",J1014,0)</f>
        <v>0</v>
      </c>
      <c r="BH1014" s="196">
        <f>IF(N1014="sníž. přenesená",J1014,0)</f>
        <v>0</v>
      </c>
      <c r="BI1014" s="196">
        <f>IF(N1014="nulová",J1014,0)</f>
        <v>0</v>
      </c>
      <c r="BJ1014" s="17" t="s">
        <v>152</v>
      </c>
      <c r="BK1014" s="196">
        <f>ROUND(I1014*H1014,2)</f>
        <v>0</v>
      </c>
      <c r="BL1014" s="17" t="s">
        <v>264</v>
      </c>
      <c r="BM1014" s="195" t="s">
        <v>1726</v>
      </c>
    </row>
    <row r="1015" spans="1:65" s="13" customFormat="1" ht="11.25">
      <c r="B1015" s="197"/>
      <c r="C1015" s="198"/>
      <c r="D1015" s="199" t="s">
        <v>154</v>
      </c>
      <c r="E1015" s="200" t="s">
        <v>1</v>
      </c>
      <c r="F1015" s="201" t="s">
        <v>870</v>
      </c>
      <c r="G1015" s="198"/>
      <c r="H1015" s="200" t="s">
        <v>1</v>
      </c>
      <c r="I1015" s="202"/>
      <c r="J1015" s="198"/>
      <c r="K1015" s="198"/>
      <c r="L1015" s="203"/>
      <c r="M1015" s="204"/>
      <c r="N1015" s="205"/>
      <c r="O1015" s="205"/>
      <c r="P1015" s="205"/>
      <c r="Q1015" s="205"/>
      <c r="R1015" s="205"/>
      <c r="S1015" s="205"/>
      <c r="T1015" s="206"/>
      <c r="AT1015" s="207" t="s">
        <v>154</v>
      </c>
      <c r="AU1015" s="207" t="s">
        <v>152</v>
      </c>
      <c r="AV1015" s="13" t="s">
        <v>81</v>
      </c>
      <c r="AW1015" s="13" t="s">
        <v>31</v>
      </c>
      <c r="AX1015" s="13" t="s">
        <v>73</v>
      </c>
      <c r="AY1015" s="207" t="s">
        <v>144</v>
      </c>
    </row>
    <row r="1016" spans="1:65" s="14" customFormat="1" ht="11.25">
      <c r="B1016" s="208"/>
      <c r="C1016" s="209"/>
      <c r="D1016" s="199" t="s">
        <v>154</v>
      </c>
      <c r="E1016" s="210" t="s">
        <v>1</v>
      </c>
      <c r="F1016" s="211" t="s">
        <v>1720</v>
      </c>
      <c r="G1016" s="209"/>
      <c r="H1016" s="212">
        <v>18.16</v>
      </c>
      <c r="I1016" s="213"/>
      <c r="J1016" s="209"/>
      <c r="K1016" s="209"/>
      <c r="L1016" s="214"/>
      <c r="M1016" s="215"/>
      <c r="N1016" s="216"/>
      <c r="O1016" s="216"/>
      <c r="P1016" s="216"/>
      <c r="Q1016" s="216"/>
      <c r="R1016" s="216"/>
      <c r="S1016" s="216"/>
      <c r="T1016" s="217"/>
      <c r="AT1016" s="218" t="s">
        <v>154</v>
      </c>
      <c r="AU1016" s="218" t="s">
        <v>152</v>
      </c>
      <c r="AV1016" s="14" t="s">
        <v>152</v>
      </c>
      <c r="AW1016" s="14" t="s">
        <v>31</v>
      </c>
      <c r="AX1016" s="14" t="s">
        <v>81</v>
      </c>
      <c r="AY1016" s="218" t="s">
        <v>144</v>
      </c>
    </row>
    <row r="1017" spans="1:65" s="2" customFormat="1" ht="16.5" customHeight="1">
      <c r="A1017" s="34"/>
      <c r="B1017" s="35"/>
      <c r="C1017" s="230" t="s">
        <v>1727</v>
      </c>
      <c r="D1017" s="230" t="s">
        <v>166</v>
      </c>
      <c r="E1017" s="231" t="s">
        <v>1728</v>
      </c>
      <c r="F1017" s="232" t="s">
        <v>1729</v>
      </c>
      <c r="G1017" s="233" t="s">
        <v>366</v>
      </c>
      <c r="H1017" s="234">
        <v>19.613</v>
      </c>
      <c r="I1017" s="235"/>
      <c r="J1017" s="236">
        <f>ROUND(I1017*H1017,2)</f>
        <v>0</v>
      </c>
      <c r="K1017" s="237"/>
      <c r="L1017" s="238"/>
      <c r="M1017" s="239" t="s">
        <v>1</v>
      </c>
      <c r="N1017" s="240" t="s">
        <v>39</v>
      </c>
      <c r="O1017" s="71"/>
      <c r="P1017" s="193">
        <f>O1017*H1017</f>
        <v>0</v>
      </c>
      <c r="Q1017" s="193">
        <v>2.0000000000000001E-4</v>
      </c>
      <c r="R1017" s="193">
        <f>Q1017*H1017</f>
        <v>3.9226E-3</v>
      </c>
      <c r="S1017" s="193">
        <v>0</v>
      </c>
      <c r="T1017" s="194">
        <f>S1017*H1017</f>
        <v>0</v>
      </c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R1017" s="195" t="s">
        <v>353</v>
      </c>
      <c r="AT1017" s="195" t="s">
        <v>166</v>
      </c>
      <c r="AU1017" s="195" t="s">
        <v>152</v>
      </c>
      <c r="AY1017" s="17" t="s">
        <v>144</v>
      </c>
      <c r="BE1017" s="196">
        <f>IF(N1017="základní",J1017,0)</f>
        <v>0</v>
      </c>
      <c r="BF1017" s="196">
        <f>IF(N1017="snížená",J1017,0)</f>
        <v>0</v>
      </c>
      <c r="BG1017" s="196">
        <f>IF(N1017="zákl. přenesená",J1017,0)</f>
        <v>0</v>
      </c>
      <c r="BH1017" s="196">
        <f>IF(N1017="sníž. přenesená",J1017,0)</f>
        <v>0</v>
      </c>
      <c r="BI1017" s="196">
        <f>IF(N1017="nulová",J1017,0)</f>
        <v>0</v>
      </c>
      <c r="BJ1017" s="17" t="s">
        <v>152</v>
      </c>
      <c r="BK1017" s="196">
        <f>ROUND(I1017*H1017,2)</f>
        <v>0</v>
      </c>
      <c r="BL1017" s="17" t="s">
        <v>264</v>
      </c>
      <c r="BM1017" s="195" t="s">
        <v>1730</v>
      </c>
    </row>
    <row r="1018" spans="1:65" s="14" customFormat="1" ht="11.25">
      <c r="B1018" s="208"/>
      <c r="C1018" s="209"/>
      <c r="D1018" s="199" t="s">
        <v>154</v>
      </c>
      <c r="E1018" s="209"/>
      <c r="F1018" s="211" t="s">
        <v>1731</v>
      </c>
      <c r="G1018" s="209"/>
      <c r="H1018" s="212">
        <v>19.613</v>
      </c>
      <c r="I1018" s="213"/>
      <c r="J1018" s="209"/>
      <c r="K1018" s="209"/>
      <c r="L1018" s="214"/>
      <c r="M1018" s="215"/>
      <c r="N1018" s="216"/>
      <c r="O1018" s="216"/>
      <c r="P1018" s="216"/>
      <c r="Q1018" s="216"/>
      <c r="R1018" s="216"/>
      <c r="S1018" s="216"/>
      <c r="T1018" s="217"/>
      <c r="AT1018" s="218" t="s">
        <v>154</v>
      </c>
      <c r="AU1018" s="218" t="s">
        <v>152</v>
      </c>
      <c r="AV1018" s="14" t="s">
        <v>152</v>
      </c>
      <c r="AW1018" s="14" t="s">
        <v>4</v>
      </c>
      <c r="AX1018" s="14" t="s">
        <v>81</v>
      </c>
      <c r="AY1018" s="218" t="s">
        <v>144</v>
      </c>
    </row>
    <row r="1019" spans="1:65" s="2" customFormat="1" ht="24.2" customHeight="1">
      <c r="A1019" s="34"/>
      <c r="B1019" s="35"/>
      <c r="C1019" s="183" t="s">
        <v>1732</v>
      </c>
      <c r="D1019" s="183" t="s">
        <v>147</v>
      </c>
      <c r="E1019" s="184" t="s">
        <v>1733</v>
      </c>
      <c r="F1019" s="185" t="s">
        <v>1734</v>
      </c>
      <c r="G1019" s="186" t="s">
        <v>249</v>
      </c>
      <c r="H1019" s="187">
        <v>2</v>
      </c>
      <c r="I1019" s="188"/>
      <c r="J1019" s="189">
        <f>ROUND(I1019*H1019,2)</f>
        <v>0</v>
      </c>
      <c r="K1019" s="190"/>
      <c r="L1019" s="39"/>
      <c r="M1019" s="191" t="s">
        <v>1</v>
      </c>
      <c r="N1019" s="192" t="s">
        <v>39</v>
      </c>
      <c r="O1019" s="71"/>
      <c r="P1019" s="193">
        <f>O1019*H1019</f>
        <v>0</v>
      </c>
      <c r="Q1019" s="193">
        <v>6.9999999999999994E-5</v>
      </c>
      <c r="R1019" s="193">
        <f>Q1019*H1019</f>
        <v>1.3999999999999999E-4</v>
      </c>
      <c r="S1019" s="193">
        <v>0</v>
      </c>
      <c r="T1019" s="194">
        <f>S1019*H1019</f>
        <v>0</v>
      </c>
      <c r="U1019" s="34"/>
      <c r="V1019" s="34"/>
      <c r="W1019" s="34"/>
      <c r="X1019" s="34"/>
      <c r="Y1019" s="34"/>
      <c r="Z1019" s="34"/>
      <c r="AA1019" s="34"/>
      <c r="AB1019" s="34"/>
      <c r="AC1019" s="34"/>
      <c r="AD1019" s="34"/>
      <c r="AE1019" s="34"/>
      <c r="AR1019" s="195" t="s">
        <v>264</v>
      </c>
      <c r="AT1019" s="195" t="s">
        <v>147</v>
      </c>
      <c r="AU1019" s="195" t="s">
        <v>152</v>
      </c>
      <c r="AY1019" s="17" t="s">
        <v>144</v>
      </c>
      <c r="BE1019" s="196">
        <f>IF(N1019="základní",J1019,0)</f>
        <v>0</v>
      </c>
      <c r="BF1019" s="196">
        <f>IF(N1019="snížená",J1019,0)</f>
        <v>0</v>
      </c>
      <c r="BG1019" s="196">
        <f>IF(N1019="zákl. přenesená",J1019,0)</f>
        <v>0</v>
      </c>
      <c r="BH1019" s="196">
        <f>IF(N1019="sníž. přenesená",J1019,0)</f>
        <v>0</v>
      </c>
      <c r="BI1019" s="196">
        <f>IF(N1019="nulová",J1019,0)</f>
        <v>0</v>
      </c>
      <c r="BJ1019" s="17" t="s">
        <v>152</v>
      </c>
      <c r="BK1019" s="196">
        <f>ROUND(I1019*H1019,2)</f>
        <v>0</v>
      </c>
      <c r="BL1019" s="17" t="s">
        <v>264</v>
      </c>
      <c r="BM1019" s="195" t="s">
        <v>1735</v>
      </c>
    </row>
    <row r="1020" spans="1:65" s="13" customFormat="1" ht="11.25">
      <c r="B1020" s="197"/>
      <c r="C1020" s="198"/>
      <c r="D1020" s="199" t="s">
        <v>154</v>
      </c>
      <c r="E1020" s="200" t="s">
        <v>1</v>
      </c>
      <c r="F1020" s="201" t="s">
        <v>870</v>
      </c>
      <c r="G1020" s="198"/>
      <c r="H1020" s="200" t="s">
        <v>1</v>
      </c>
      <c r="I1020" s="202"/>
      <c r="J1020" s="198"/>
      <c r="K1020" s="198"/>
      <c r="L1020" s="203"/>
      <c r="M1020" s="204"/>
      <c r="N1020" s="205"/>
      <c r="O1020" s="205"/>
      <c r="P1020" s="205"/>
      <c r="Q1020" s="205"/>
      <c r="R1020" s="205"/>
      <c r="S1020" s="205"/>
      <c r="T1020" s="206"/>
      <c r="AT1020" s="207" t="s">
        <v>154</v>
      </c>
      <c r="AU1020" s="207" t="s">
        <v>152</v>
      </c>
      <c r="AV1020" s="13" t="s">
        <v>81</v>
      </c>
      <c r="AW1020" s="13" t="s">
        <v>31</v>
      </c>
      <c r="AX1020" s="13" t="s">
        <v>73</v>
      </c>
      <c r="AY1020" s="207" t="s">
        <v>144</v>
      </c>
    </row>
    <row r="1021" spans="1:65" s="14" customFormat="1" ht="11.25">
      <c r="B1021" s="208"/>
      <c r="C1021" s="209"/>
      <c r="D1021" s="199" t="s">
        <v>154</v>
      </c>
      <c r="E1021" s="210" t="s">
        <v>1</v>
      </c>
      <c r="F1021" s="211" t="s">
        <v>215</v>
      </c>
      <c r="G1021" s="209"/>
      <c r="H1021" s="212">
        <v>2</v>
      </c>
      <c r="I1021" s="213"/>
      <c r="J1021" s="209"/>
      <c r="K1021" s="209"/>
      <c r="L1021" s="214"/>
      <c r="M1021" s="215"/>
      <c r="N1021" s="216"/>
      <c r="O1021" s="216"/>
      <c r="P1021" s="216"/>
      <c r="Q1021" s="216"/>
      <c r="R1021" s="216"/>
      <c r="S1021" s="216"/>
      <c r="T1021" s="217"/>
      <c r="AT1021" s="218" t="s">
        <v>154</v>
      </c>
      <c r="AU1021" s="218" t="s">
        <v>152</v>
      </c>
      <c r="AV1021" s="14" t="s">
        <v>152</v>
      </c>
      <c r="AW1021" s="14" t="s">
        <v>31</v>
      </c>
      <c r="AX1021" s="14" t="s">
        <v>81</v>
      </c>
      <c r="AY1021" s="218" t="s">
        <v>144</v>
      </c>
    </row>
    <row r="1022" spans="1:65" s="2" customFormat="1" ht="21.75" customHeight="1">
      <c r="A1022" s="34"/>
      <c r="B1022" s="35"/>
      <c r="C1022" s="230" t="s">
        <v>1736</v>
      </c>
      <c r="D1022" s="230" t="s">
        <v>166</v>
      </c>
      <c r="E1022" s="231" t="s">
        <v>1737</v>
      </c>
      <c r="F1022" s="232" t="s">
        <v>1738</v>
      </c>
      <c r="G1022" s="233" t="s">
        <v>150</v>
      </c>
      <c r="H1022" s="234">
        <v>2.2000000000000002</v>
      </c>
      <c r="I1022" s="235"/>
      <c r="J1022" s="236">
        <f>ROUND(I1022*H1022,2)</f>
        <v>0</v>
      </c>
      <c r="K1022" s="237"/>
      <c r="L1022" s="238"/>
      <c r="M1022" s="239" t="s">
        <v>1</v>
      </c>
      <c r="N1022" s="240" t="s">
        <v>39</v>
      </c>
      <c r="O1022" s="71"/>
      <c r="P1022" s="193">
        <f>O1022*H1022</f>
        <v>0</v>
      </c>
      <c r="Q1022" s="193">
        <v>1.617E-2</v>
      </c>
      <c r="R1022" s="193">
        <f>Q1022*H1022</f>
        <v>3.5574000000000001E-2</v>
      </c>
      <c r="S1022" s="193">
        <v>0</v>
      </c>
      <c r="T1022" s="194">
        <f>S1022*H1022</f>
        <v>0</v>
      </c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R1022" s="195" t="s">
        <v>353</v>
      </c>
      <c r="AT1022" s="195" t="s">
        <v>166</v>
      </c>
      <c r="AU1022" s="195" t="s">
        <v>152</v>
      </c>
      <c r="AY1022" s="17" t="s">
        <v>144</v>
      </c>
      <c r="BE1022" s="196">
        <f>IF(N1022="základní",J1022,0)</f>
        <v>0</v>
      </c>
      <c r="BF1022" s="196">
        <f>IF(N1022="snížená",J1022,0)</f>
        <v>0</v>
      </c>
      <c r="BG1022" s="196">
        <f>IF(N1022="zákl. přenesená",J1022,0)</f>
        <v>0</v>
      </c>
      <c r="BH1022" s="196">
        <f>IF(N1022="sníž. přenesená",J1022,0)</f>
        <v>0</v>
      </c>
      <c r="BI1022" s="196">
        <f>IF(N1022="nulová",J1022,0)</f>
        <v>0</v>
      </c>
      <c r="BJ1022" s="17" t="s">
        <v>152</v>
      </c>
      <c r="BK1022" s="196">
        <f>ROUND(I1022*H1022,2)</f>
        <v>0</v>
      </c>
      <c r="BL1022" s="17" t="s">
        <v>264</v>
      </c>
      <c r="BM1022" s="195" t="s">
        <v>1739</v>
      </c>
    </row>
    <row r="1023" spans="1:65" s="14" customFormat="1" ht="11.25">
      <c r="B1023" s="208"/>
      <c r="C1023" s="209"/>
      <c r="D1023" s="199" t="s">
        <v>154</v>
      </c>
      <c r="E1023" s="209"/>
      <c r="F1023" s="211" t="s">
        <v>1538</v>
      </c>
      <c r="G1023" s="209"/>
      <c r="H1023" s="212">
        <v>2.2000000000000002</v>
      </c>
      <c r="I1023" s="213"/>
      <c r="J1023" s="209"/>
      <c r="K1023" s="209"/>
      <c r="L1023" s="214"/>
      <c r="M1023" s="215"/>
      <c r="N1023" s="216"/>
      <c r="O1023" s="216"/>
      <c r="P1023" s="216"/>
      <c r="Q1023" s="216"/>
      <c r="R1023" s="216"/>
      <c r="S1023" s="216"/>
      <c r="T1023" s="217"/>
      <c r="AT1023" s="218" t="s">
        <v>154</v>
      </c>
      <c r="AU1023" s="218" t="s">
        <v>152</v>
      </c>
      <c r="AV1023" s="14" t="s">
        <v>152</v>
      </c>
      <c r="AW1023" s="14" t="s">
        <v>4</v>
      </c>
      <c r="AX1023" s="14" t="s">
        <v>81</v>
      </c>
      <c r="AY1023" s="218" t="s">
        <v>144</v>
      </c>
    </row>
    <row r="1024" spans="1:65" s="2" customFormat="1" ht="21.75" customHeight="1">
      <c r="A1024" s="34"/>
      <c r="B1024" s="35"/>
      <c r="C1024" s="183" t="s">
        <v>1740</v>
      </c>
      <c r="D1024" s="183" t="s">
        <v>147</v>
      </c>
      <c r="E1024" s="184" t="s">
        <v>1741</v>
      </c>
      <c r="F1024" s="185" t="s">
        <v>1742</v>
      </c>
      <c r="G1024" s="186" t="s">
        <v>150</v>
      </c>
      <c r="H1024" s="187">
        <v>2</v>
      </c>
      <c r="I1024" s="188"/>
      <c r="J1024" s="189">
        <f>ROUND(I1024*H1024,2)</f>
        <v>0</v>
      </c>
      <c r="K1024" s="190"/>
      <c r="L1024" s="39"/>
      <c r="M1024" s="191" t="s">
        <v>1</v>
      </c>
      <c r="N1024" s="192" t="s">
        <v>39</v>
      </c>
      <c r="O1024" s="71"/>
      <c r="P1024" s="193">
        <f>O1024*H1024</f>
        <v>0</v>
      </c>
      <c r="Q1024" s="193">
        <v>0</v>
      </c>
      <c r="R1024" s="193">
        <f>Q1024*H1024</f>
        <v>0</v>
      </c>
      <c r="S1024" s="193">
        <v>1.4999999999999999E-2</v>
      </c>
      <c r="T1024" s="194">
        <f>S1024*H1024</f>
        <v>0.03</v>
      </c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R1024" s="195" t="s">
        <v>264</v>
      </c>
      <c r="AT1024" s="195" t="s">
        <v>147</v>
      </c>
      <c r="AU1024" s="195" t="s">
        <v>152</v>
      </c>
      <c r="AY1024" s="17" t="s">
        <v>144</v>
      </c>
      <c r="BE1024" s="196">
        <f>IF(N1024="základní",J1024,0)</f>
        <v>0</v>
      </c>
      <c r="BF1024" s="196">
        <f>IF(N1024="snížená",J1024,0)</f>
        <v>0</v>
      </c>
      <c r="BG1024" s="196">
        <f>IF(N1024="zákl. přenesená",J1024,0)</f>
        <v>0</v>
      </c>
      <c r="BH1024" s="196">
        <f>IF(N1024="sníž. přenesená",J1024,0)</f>
        <v>0</v>
      </c>
      <c r="BI1024" s="196">
        <f>IF(N1024="nulová",J1024,0)</f>
        <v>0</v>
      </c>
      <c r="BJ1024" s="17" t="s">
        <v>152</v>
      </c>
      <c r="BK1024" s="196">
        <f>ROUND(I1024*H1024,2)</f>
        <v>0</v>
      </c>
      <c r="BL1024" s="17" t="s">
        <v>264</v>
      </c>
      <c r="BM1024" s="195" t="s">
        <v>1743</v>
      </c>
    </row>
    <row r="1025" spans="1:65" s="2" customFormat="1" ht="21.75" customHeight="1">
      <c r="A1025" s="34"/>
      <c r="B1025" s="35"/>
      <c r="C1025" s="183" t="s">
        <v>1744</v>
      </c>
      <c r="D1025" s="183" t="s">
        <v>147</v>
      </c>
      <c r="E1025" s="184" t="s">
        <v>1745</v>
      </c>
      <c r="F1025" s="185" t="s">
        <v>1746</v>
      </c>
      <c r="G1025" s="186" t="s">
        <v>150</v>
      </c>
      <c r="H1025" s="187">
        <v>17.18</v>
      </c>
      <c r="I1025" s="188"/>
      <c r="J1025" s="189">
        <f>ROUND(I1025*H1025,2)</f>
        <v>0</v>
      </c>
      <c r="K1025" s="190"/>
      <c r="L1025" s="39"/>
      <c r="M1025" s="191" t="s">
        <v>1</v>
      </c>
      <c r="N1025" s="192" t="s">
        <v>39</v>
      </c>
      <c r="O1025" s="71"/>
      <c r="P1025" s="193">
        <f>O1025*H1025</f>
        <v>0</v>
      </c>
      <c r="Q1025" s="193">
        <v>0</v>
      </c>
      <c r="R1025" s="193">
        <f>Q1025*H1025</f>
        <v>0</v>
      </c>
      <c r="S1025" s="193">
        <v>7.0000000000000001E-3</v>
      </c>
      <c r="T1025" s="194">
        <f>S1025*H1025</f>
        <v>0.12026000000000001</v>
      </c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R1025" s="195" t="s">
        <v>264</v>
      </c>
      <c r="AT1025" s="195" t="s">
        <v>147</v>
      </c>
      <c r="AU1025" s="195" t="s">
        <v>152</v>
      </c>
      <c r="AY1025" s="17" t="s">
        <v>144</v>
      </c>
      <c r="BE1025" s="196">
        <f>IF(N1025="základní",J1025,0)</f>
        <v>0</v>
      </c>
      <c r="BF1025" s="196">
        <f>IF(N1025="snížená",J1025,0)</f>
        <v>0</v>
      </c>
      <c r="BG1025" s="196">
        <f>IF(N1025="zákl. přenesená",J1025,0)</f>
        <v>0</v>
      </c>
      <c r="BH1025" s="196">
        <f>IF(N1025="sníž. přenesená",J1025,0)</f>
        <v>0</v>
      </c>
      <c r="BI1025" s="196">
        <f>IF(N1025="nulová",J1025,0)</f>
        <v>0</v>
      </c>
      <c r="BJ1025" s="17" t="s">
        <v>152</v>
      </c>
      <c r="BK1025" s="196">
        <f>ROUND(I1025*H1025,2)</f>
        <v>0</v>
      </c>
      <c r="BL1025" s="17" t="s">
        <v>264</v>
      </c>
      <c r="BM1025" s="195" t="s">
        <v>1747</v>
      </c>
    </row>
    <row r="1026" spans="1:65" s="13" customFormat="1" ht="11.25">
      <c r="B1026" s="197"/>
      <c r="C1026" s="198"/>
      <c r="D1026" s="199" t="s">
        <v>154</v>
      </c>
      <c r="E1026" s="200" t="s">
        <v>1</v>
      </c>
      <c r="F1026" s="201" t="s">
        <v>293</v>
      </c>
      <c r="G1026" s="198"/>
      <c r="H1026" s="200" t="s">
        <v>1</v>
      </c>
      <c r="I1026" s="202"/>
      <c r="J1026" s="198"/>
      <c r="K1026" s="198"/>
      <c r="L1026" s="203"/>
      <c r="M1026" s="204"/>
      <c r="N1026" s="205"/>
      <c r="O1026" s="205"/>
      <c r="P1026" s="205"/>
      <c r="Q1026" s="205"/>
      <c r="R1026" s="205"/>
      <c r="S1026" s="205"/>
      <c r="T1026" s="206"/>
      <c r="AT1026" s="207" t="s">
        <v>154</v>
      </c>
      <c r="AU1026" s="207" t="s">
        <v>152</v>
      </c>
      <c r="AV1026" s="13" t="s">
        <v>81</v>
      </c>
      <c r="AW1026" s="13" t="s">
        <v>31</v>
      </c>
      <c r="AX1026" s="13" t="s">
        <v>73</v>
      </c>
      <c r="AY1026" s="207" t="s">
        <v>144</v>
      </c>
    </row>
    <row r="1027" spans="1:65" s="14" customFormat="1" ht="11.25">
      <c r="B1027" s="208"/>
      <c r="C1027" s="209"/>
      <c r="D1027" s="199" t="s">
        <v>154</v>
      </c>
      <c r="E1027" s="210" t="s">
        <v>1</v>
      </c>
      <c r="F1027" s="211" t="s">
        <v>191</v>
      </c>
      <c r="G1027" s="209"/>
      <c r="H1027" s="212">
        <v>17.18</v>
      </c>
      <c r="I1027" s="213"/>
      <c r="J1027" s="209"/>
      <c r="K1027" s="209"/>
      <c r="L1027" s="214"/>
      <c r="M1027" s="215"/>
      <c r="N1027" s="216"/>
      <c r="O1027" s="216"/>
      <c r="P1027" s="216"/>
      <c r="Q1027" s="216"/>
      <c r="R1027" s="216"/>
      <c r="S1027" s="216"/>
      <c r="T1027" s="217"/>
      <c r="AT1027" s="218" t="s">
        <v>154</v>
      </c>
      <c r="AU1027" s="218" t="s">
        <v>152</v>
      </c>
      <c r="AV1027" s="14" t="s">
        <v>152</v>
      </c>
      <c r="AW1027" s="14" t="s">
        <v>31</v>
      </c>
      <c r="AX1027" s="14" t="s">
        <v>81</v>
      </c>
      <c r="AY1027" s="218" t="s">
        <v>144</v>
      </c>
    </row>
    <row r="1028" spans="1:65" s="2" customFormat="1" ht="24.2" customHeight="1">
      <c r="A1028" s="34"/>
      <c r="B1028" s="35"/>
      <c r="C1028" s="183" t="s">
        <v>1748</v>
      </c>
      <c r="D1028" s="183" t="s">
        <v>147</v>
      </c>
      <c r="E1028" s="184" t="s">
        <v>1749</v>
      </c>
      <c r="F1028" s="185" t="s">
        <v>1750</v>
      </c>
      <c r="G1028" s="186" t="s">
        <v>150</v>
      </c>
      <c r="H1028" s="187">
        <v>20.149999999999999</v>
      </c>
      <c r="I1028" s="188"/>
      <c r="J1028" s="189">
        <f>ROUND(I1028*H1028,2)</f>
        <v>0</v>
      </c>
      <c r="K1028" s="190"/>
      <c r="L1028" s="39"/>
      <c r="M1028" s="191" t="s">
        <v>1</v>
      </c>
      <c r="N1028" s="192" t="s">
        <v>39</v>
      </c>
      <c r="O1028" s="71"/>
      <c r="P1028" s="193">
        <f>O1028*H1028</f>
        <v>0</v>
      </c>
      <c r="Q1028" s="193">
        <v>8.0000000000000007E-5</v>
      </c>
      <c r="R1028" s="193">
        <f>Q1028*H1028</f>
        <v>1.6119999999999999E-3</v>
      </c>
      <c r="S1028" s="193">
        <v>0</v>
      </c>
      <c r="T1028" s="194">
        <f>S1028*H1028</f>
        <v>0</v>
      </c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R1028" s="195" t="s">
        <v>264</v>
      </c>
      <c r="AT1028" s="195" t="s">
        <v>147</v>
      </c>
      <c r="AU1028" s="195" t="s">
        <v>152</v>
      </c>
      <c r="AY1028" s="17" t="s">
        <v>144</v>
      </c>
      <c r="BE1028" s="196">
        <f>IF(N1028="základní",J1028,0)</f>
        <v>0</v>
      </c>
      <c r="BF1028" s="196">
        <f>IF(N1028="snížená",J1028,0)</f>
        <v>0</v>
      </c>
      <c r="BG1028" s="196">
        <f>IF(N1028="zákl. přenesená",J1028,0)</f>
        <v>0</v>
      </c>
      <c r="BH1028" s="196">
        <f>IF(N1028="sníž. přenesená",J1028,0)</f>
        <v>0</v>
      </c>
      <c r="BI1028" s="196">
        <f>IF(N1028="nulová",J1028,0)</f>
        <v>0</v>
      </c>
      <c r="BJ1028" s="17" t="s">
        <v>152</v>
      </c>
      <c r="BK1028" s="196">
        <f>ROUND(I1028*H1028,2)</f>
        <v>0</v>
      </c>
      <c r="BL1028" s="17" t="s">
        <v>264</v>
      </c>
      <c r="BM1028" s="195" t="s">
        <v>1751</v>
      </c>
    </row>
    <row r="1029" spans="1:65" s="13" customFormat="1" ht="11.25">
      <c r="B1029" s="197"/>
      <c r="C1029" s="198"/>
      <c r="D1029" s="199" t="s">
        <v>154</v>
      </c>
      <c r="E1029" s="200" t="s">
        <v>1</v>
      </c>
      <c r="F1029" s="201" t="s">
        <v>1752</v>
      </c>
      <c r="G1029" s="198"/>
      <c r="H1029" s="200" t="s">
        <v>1</v>
      </c>
      <c r="I1029" s="202"/>
      <c r="J1029" s="198"/>
      <c r="K1029" s="198"/>
      <c r="L1029" s="203"/>
      <c r="M1029" s="204"/>
      <c r="N1029" s="205"/>
      <c r="O1029" s="205"/>
      <c r="P1029" s="205"/>
      <c r="Q1029" s="205"/>
      <c r="R1029" s="205"/>
      <c r="S1029" s="205"/>
      <c r="T1029" s="206"/>
      <c r="AT1029" s="207" t="s">
        <v>154</v>
      </c>
      <c r="AU1029" s="207" t="s">
        <v>152</v>
      </c>
      <c r="AV1029" s="13" t="s">
        <v>81</v>
      </c>
      <c r="AW1029" s="13" t="s">
        <v>31</v>
      </c>
      <c r="AX1029" s="13" t="s">
        <v>73</v>
      </c>
      <c r="AY1029" s="207" t="s">
        <v>144</v>
      </c>
    </row>
    <row r="1030" spans="1:65" s="14" customFormat="1" ht="11.25">
      <c r="B1030" s="208"/>
      <c r="C1030" s="209"/>
      <c r="D1030" s="199" t="s">
        <v>154</v>
      </c>
      <c r="E1030" s="210" t="s">
        <v>1</v>
      </c>
      <c r="F1030" s="211" t="s">
        <v>1753</v>
      </c>
      <c r="G1030" s="209"/>
      <c r="H1030" s="212">
        <v>20.149999999999999</v>
      </c>
      <c r="I1030" s="213"/>
      <c r="J1030" s="209"/>
      <c r="K1030" s="209"/>
      <c r="L1030" s="214"/>
      <c r="M1030" s="215"/>
      <c r="N1030" s="216"/>
      <c r="O1030" s="216"/>
      <c r="P1030" s="216"/>
      <c r="Q1030" s="216"/>
      <c r="R1030" s="216"/>
      <c r="S1030" s="216"/>
      <c r="T1030" s="217"/>
      <c r="AT1030" s="218" t="s">
        <v>154</v>
      </c>
      <c r="AU1030" s="218" t="s">
        <v>152</v>
      </c>
      <c r="AV1030" s="14" t="s">
        <v>152</v>
      </c>
      <c r="AW1030" s="14" t="s">
        <v>31</v>
      </c>
      <c r="AX1030" s="14" t="s">
        <v>81</v>
      </c>
      <c r="AY1030" s="218" t="s">
        <v>144</v>
      </c>
    </row>
    <row r="1031" spans="1:65" s="2" customFormat="1" ht="16.5" customHeight="1">
      <c r="A1031" s="34"/>
      <c r="B1031" s="35"/>
      <c r="C1031" s="183" t="s">
        <v>1754</v>
      </c>
      <c r="D1031" s="183" t="s">
        <v>147</v>
      </c>
      <c r="E1031" s="184" t="s">
        <v>1755</v>
      </c>
      <c r="F1031" s="185" t="s">
        <v>1756</v>
      </c>
      <c r="G1031" s="186" t="s">
        <v>150</v>
      </c>
      <c r="H1031" s="187">
        <v>20.149999999999999</v>
      </c>
      <c r="I1031" s="188"/>
      <c r="J1031" s="189">
        <f t="shared" ref="J1031:J1040" si="110">ROUND(I1031*H1031,2)</f>
        <v>0</v>
      </c>
      <c r="K1031" s="190"/>
      <c r="L1031" s="39"/>
      <c r="M1031" s="191" t="s">
        <v>1</v>
      </c>
      <c r="N1031" s="192" t="s">
        <v>39</v>
      </c>
      <c r="O1031" s="71"/>
      <c r="P1031" s="193">
        <f t="shared" ref="P1031:P1040" si="111">O1031*H1031</f>
        <v>0</v>
      </c>
      <c r="Q1031" s="193">
        <v>1.0000000000000001E-5</v>
      </c>
      <c r="R1031" s="193">
        <f t="shared" ref="R1031:R1040" si="112">Q1031*H1031</f>
        <v>2.0149999999999999E-4</v>
      </c>
      <c r="S1031" s="193">
        <v>0</v>
      </c>
      <c r="T1031" s="194">
        <f t="shared" ref="T1031:T1040" si="113">S1031*H1031</f>
        <v>0</v>
      </c>
      <c r="U1031" s="34"/>
      <c r="V1031" s="34"/>
      <c r="W1031" s="34"/>
      <c r="X1031" s="34"/>
      <c r="Y1031" s="34"/>
      <c r="Z1031" s="34"/>
      <c r="AA1031" s="34"/>
      <c r="AB1031" s="34"/>
      <c r="AC1031" s="34"/>
      <c r="AD1031" s="34"/>
      <c r="AE1031" s="34"/>
      <c r="AR1031" s="195" t="s">
        <v>264</v>
      </c>
      <c r="AT1031" s="195" t="s">
        <v>147</v>
      </c>
      <c r="AU1031" s="195" t="s">
        <v>152</v>
      </c>
      <c r="AY1031" s="17" t="s">
        <v>144</v>
      </c>
      <c r="BE1031" s="196">
        <f t="shared" ref="BE1031:BE1040" si="114">IF(N1031="základní",J1031,0)</f>
        <v>0</v>
      </c>
      <c r="BF1031" s="196">
        <f t="shared" ref="BF1031:BF1040" si="115">IF(N1031="snížená",J1031,0)</f>
        <v>0</v>
      </c>
      <c r="BG1031" s="196">
        <f t="shared" ref="BG1031:BG1040" si="116">IF(N1031="zákl. přenesená",J1031,0)</f>
        <v>0</v>
      </c>
      <c r="BH1031" s="196">
        <f t="shared" ref="BH1031:BH1040" si="117">IF(N1031="sníž. přenesená",J1031,0)</f>
        <v>0</v>
      </c>
      <c r="BI1031" s="196">
        <f t="shared" ref="BI1031:BI1040" si="118">IF(N1031="nulová",J1031,0)</f>
        <v>0</v>
      </c>
      <c r="BJ1031" s="17" t="s">
        <v>152</v>
      </c>
      <c r="BK1031" s="196">
        <f t="shared" ref="BK1031:BK1040" si="119">ROUND(I1031*H1031,2)</f>
        <v>0</v>
      </c>
      <c r="BL1031" s="17" t="s">
        <v>264</v>
      </c>
      <c r="BM1031" s="195" t="s">
        <v>1757</v>
      </c>
    </row>
    <row r="1032" spans="1:65" s="2" customFormat="1" ht="16.5" customHeight="1">
      <c r="A1032" s="34"/>
      <c r="B1032" s="35"/>
      <c r="C1032" s="183" t="s">
        <v>1758</v>
      </c>
      <c r="D1032" s="183" t="s">
        <v>147</v>
      </c>
      <c r="E1032" s="184" t="s">
        <v>1759</v>
      </c>
      <c r="F1032" s="185" t="s">
        <v>1760</v>
      </c>
      <c r="G1032" s="186" t="s">
        <v>150</v>
      </c>
      <c r="H1032" s="187">
        <v>20.149999999999999</v>
      </c>
      <c r="I1032" s="188"/>
      <c r="J1032" s="189">
        <f t="shared" si="110"/>
        <v>0</v>
      </c>
      <c r="K1032" s="190"/>
      <c r="L1032" s="39"/>
      <c r="M1032" s="191" t="s">
        <v>1</v>
      </c>
      <c r="N1032" s="192" t="s">
        <v>39</v>
      </c>
      <c r="O1032" s="71"/>
      <c r="P1032" s="193">
        <f t="shared" si="111"/>
        <v>0</v>
      </c>
      <c r="Q1032" s="193">
        <v>1.0000000000000001E-5</v>
      </c>
      <c r="R1032" s="193">
        <f t="shared" si="112"/>
        <v>2.0149999999999999E-4</v>
      </c>
      <c r="S1032" s="193">
        <v>0</v>
      </c>
      <c r="T1032" s="194">
        <f t="shared" si="113"/>
        <v>0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195" t="s">
        <v>264</v>
      </c>
      <c r="AT1032" s="195" t="s">
        <v>147</v>
      </c>
      <c r="AU1032" s="195" t="s">
        <v>152</v>
      </c>
      <c r="AY1032" s="17" t="s">
        <v>144</v>
      </c>
      <c r="BE1032" s="196">
        <f t="shared" si="114"/>
        <v>0</v>
      </c>
      <c r="BF1032" s="196">
        <f t="shared" si="115"/>
        <v>0</v>
      </c>
      <c r="BG1032" s="196">
        <f t="shared" si="116"/>
        <v>0</v>
      </c>
      <c r="BH1032" s="196">
        <f t="shared" si="117"/>
        <v>0</v>
      </c>
      <c r="BI1032" s="196">
        <f t="shared" si="118"/>
        <v>0</v>
      </c>
      <c r="BJ1032" s="17" t="s">
        <v>152</v>
      </c>
      <c r="BK1032" s="196">
        <f t="shared" si="119"/>
        <v>0</v>
      </c>
      <c r="BL1032" s="17" t="s">
        <v>264</v>
      </c>
      <c r="BM1032" s="195" t="s">
        <v>1761</v>
      </c>
    </row>
    <row r="1033" spans="1:65" s="2" customFormat="1" ht="16.5" customHeight="1">
      <c r="A1033" s="34"/>
      <c r="B1033" s="35"/>
      <c r="C1033" s="183" t="s">
        <v>1762</v>
      </c>
      <c r="D1033" s="183" t="s">
        <v>147</v>
      </c>
      <c r="E1033" s="184" t="s">
        <v>1763</v>
      </c>
      <c r="F1033" s="185" t="s">
        <v>1764</v>
      </c>
      <c r="G1033" s="186" t="s">
        <v>150</v>
      </c>
      <c r="H1033" s="187">
        <v>20.149999999999999</v>
      </c>
      <c r="I1033" s="188"/>
      <c r="J1033" s="189">
        <f t="shared" si="110"/>
        <v>0</v>
      </c>
      <c r="K1033" s="190"/>
      <c r="L1033" s="39"/>
      <c r="M1033" s="191" t="s">
        <v>1</v>
      </c>
      <c r="N1033" s="192" t="s">
        <v>39</v>
      </c>
      <c r="O1033" s="71"/>
      <c r="P1033" s="193">
        <f t="shared" si="111"/>
        <v>0</v>
      </c>
      <c r="Q1033" s="193">
        <v>1.0000000000000001E-5</v>
      </c>
      <c r="R1033" s="193">
        <f t="shared" si="112"/>
        <v>2.0149999999999999E-4</v>
      </c>
      <c r="S1033" s="193">
        <v>0</v>
      </c>
      <c r="T1033" s="194">
        <f t="shared" si="113"/>
        <v>0</v>
      </c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R1033" s="195" t="s">
        <v>264</v>
      </c>
      <c r="AT1033" s="195" t="s">
        <v>147</v>
      </c>
      <c r="AU1033" s="195" t="s">
        <v>152</v>
      </c>
      <c r="AY1033" s="17" t="s">
        <v>144</v>
      </c>
      <c r="BE1033" s="196">
        <f t="shared" si="114"/>
        <v>0</v>
      </c>
      <c r="BF1033" s="196">
        <f t="shared" si="115"/>
        <v>0</v>
      </c>
      <c r="BG1033" s="196">
        <f t="shared" si="116"/>
        <v>0</v>
      </c>
      <c r="BH1033" s="196">
        <f t="shared" si="117"/>
        <v>0</v>
      </c>
      <c r="BI1033" s="196">
        <f t="shared" si="118"/>
        <v>0</v>
      </c>
      <c r="BJ1033" s="17" t="s">
        <v>152</v>
      </c>
      <c r="BK1033" s="196">
        <f t="shared" si="119"/>
        <v>0</v>
      </c>
      <c r="BL1033" s="17" t="s">
        <v>264</v>
      </c>
      <c r="BM1033" s="195" t="s">
        <v>1765</v>
      </c>
    </row>
    <row r="1034" spans="1:65" s="2" customFormat="1" ht="16.5" customHeight="1">
      <c r="A1034" s="34"/>
      <c r="B1034" s="35"/>
      <c r="C1034" s="183" t="s">
        <v>1766</v>
      </c>
      <c r="D1034" s="183" t="s">
        <v>147</v>
      </c>
      <c r="E1034" s="184" t="s">
        <v>1767</v>
      </c>
      <c r="F1034" s="185" t="s">
        <v>1768</v>
      </c>
      <c r="G1034" s="186" t="s">
        <v>150</v>
      </c>
      <c r="H1034" s="187">
        <v>20.149999999999999</v>
      </c>
      <c r="I1034" s="188"/>
      <c r="J1034" s="189">
        <f t="shared" si="110"/>
        <v>0</v>
      </c>
      <c r="K1034" s="190"/>
      <c r="L1034" s="39"/>
      <c r="M1034" s="191" t="s">
        <v>1</v>
      </c>
      <c r="N1034" s="192" t="s">
        <v>39</v>
      </c>
      <c r="O1034" s="71"/>
      <c r="P1034" s="193">
        <f t="shared" si="111"/>
        <v>0</v>
      </c>
      <c r="Q1034" s="193">
        <v>0</v>
      </c>
      <c r="R1034" s="193">
        <f t="shared" si="112"/>
        <v>0</v>
      </c>
      <c r="S1034" s="193">
        <v>0</v>
      </c>
      <c r="T1034" s="194">
        <f t="shared" si="113"/>
        <v>0</v>
      </c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R1034" s="195" t="s">
        <v>264</v>
      </c>
      <c r="AT1034" s="195" t="s">
        <v>147</v>
      </c>
      <c r="AU1034" s="195" t="s">
        <v>152</v>
      </c>
      <c r="AY1034" s="17" t="s">
        <v>144</v>
      </c>
      <c r="BE1034" s="196">
        <f t="shared" si="114"/>
        <v>0</v>
      </c>
      <c r="BF1034" s="196">
        <f t="shared" si="115"/>
        <v>0</v>
      </c>
      <c r="BG1034" s="196">
        <f t="shared" si="116"/>
        <v>0</v>
      </c>
      <c r="BH1034" s="196">
        <f t="shared" si="117"/>
        <v>0</v>
      </c>
      <c r="BI1034" s="196">
        <f t="shared" si="118"/>
        <v>0</v>
      </c>
      <c r="BJ1034" s="17" t="s">
        <v>152</v>
      </c>
      <c r="BK1034" s="196">
        <f t="shared" si="119"/>
        <v>0</v>
      </c>
      <c r="BL1034" s="17" t="s">
        <v>264</v>
      </c>
      <c r="BM1034" s="195" t="s">
        <v>1769</v>
      </c>
    </row>
    <row r="1035" spans="1:65" s="2" customFormat="1" ht="16.5" customHeight="1">
      <c r="A1035" s="34"/>
      <c r="B1035" s="35"/>
      <c r="C1035" s="183" t="s">
        <v>1770</v>
      </c>
      <c r="D1035" s="183" t="s">
        <v>147</v>
      </c>
      <c r="E1035" s="184" t="s">
        <v>1771</v>
      </c>
      <c r="F1035" s="185" t="s">
        <v>1772</v>
      </c>
      <c r="G1035" s="186" t="s">
        <v>150</v>
      </c>
      <c r="H1035" s="187">
        <v>20.149999999999999</v>
      </c>
      <c r="I1035" s="188"/>
      <c r="J1035" s="189">
        <f t="shared" si="110"/>
        <v>0</v>
      </c>
      <c r="K1035" s="190"/>
      <c r="L1035" s="39"/>
      <c r="M1035" s="191" t="s">
        <v>1</v>
      </c>
      <c r="N1035" s="192" t="s">
        <v>39</v>
      </c>
      <c r="O1035" s="71"/>
      <c r="P1035" s="193">
        <f t="shared" si="111"/>
        <v>0</v>
      </c>
      <c r="Q1035" s="193">
        <v>2.5999999999999998E-4</v>
      </c>
      <c r="R1035" s="193">
        <f t="shared" si="112"/>
        <v>5.2389999999999989E-3</v>
      </c>
      <c r="S1035" s="193">
        <v>0</v>
      </c>
      <c r="T1035" s="194">
        <f t="shared" si="113"/>
        <v>0</v>
      </c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R1035" s="195" t="s">
        <v>264</v>
      </c>
      <c r="AT1035" s="195" t="s">
        <v>147</v>
      </c>
      <c r="AU1035" s="195" t="s">
        <v>152</v>
      </c>
      <c r="AY1035" s="17" t="s">
        <v>144</v>
      </c>
      <c r="BE1035" s="196">
        <f t="shared" si="114"/>
        <v>0</v>
      </c>
      <c r="BF1035" s="196">
        <f t="shared" si="115"/>
        <v>0</v>
      </c>
      <c r="BG1035" s="196">
        <f t="shared" si="116"/>
        <v>0</v>
      </c>
      <c r="BH1035" s="196">
        <f t="shared" si="117"/>
        <v>0</v>
      </c>
      <c r="BI1035" s="196">
        <f t="shared" si="118"/>
        <v>0</v>
      </c>
      <c r="BJ1035" s="17" t="s">
        <v>152</v>
      </c>
      <c r="BK1035" s="196">
        <f t="shared" si="119"/>
        <v>0</v>
      </c>
      <c r="BL1035" s="17" t="s">
        <v>264</v>
      </c>
      <c r="BM1035" s="195" t="s">
        <v>1773</v>
      </c>
    </row>
    <row r="1036" spans="1:65" s="2" customFormat="1" ht="21.75" customHeight="1">
      <c r="A1036" s="34"/>
      <c r="B1036" s="35"/>
      <c r="C1036" s="183" t="s">
        <v>1774</v>
      </c>
      <c r="D1036" s="183" t="s">
        <v>147</v>
      </c>
      <c r="E1036" s="184" t="s">
        <v>1775</v>
      </c>
      <c r="F1036" s="185" t="s">
        <v>1776</v>
      </c>
      <c r="G1036" s="186" t="s">
        <v>150</v>
      </c>
      <c r="H1036" s="187">
        <v>20.149999999999999</v>
      </c>
      <c r="I1036" s="188"/>
      <c r="J1036" s="189">
        <f t="shared" si="110"/>
        <v>0</v>
      </c>
      <c r="K1036" s="190"/>
      <c r="L1036" s="39"/>
      <c r="M1036" s="191" t="s">
        <v>1</v>
      </c>
      <c r="N1036" s="192" t="s">
        <v>39</v>
      </c>
      <c r="O1036" s="71"/>
      <c r="P1036" s="193">
        <f t="shared" si="111"/>
        <v>0</v>
      </c>
      <c r="Q1036" s="193">
        <v>1.4999999999999999E-4</v>
      </c>
      <c r="R1036" s="193">
        <f t="shared" si="112"/>
        <v>3.0224999999999996E-3</v>
      </c>
      <c r="S1036" s="193">
        <v>0</v>
      </c>
      <c r="T1036" s="194">
        <f t="shared" si="113"/>
        <v>0</v>
      </c>
      <c r="U1036" s="34"/>
      <c r="V1036" s="34"/>
      <c r="W1036" s="34"/>
      <c r="X1036" s="34"/>
      <c r="Y1036" s="34"/>
      <c r="Z1036" s="34"/>
      <c r="AA1036" s="34"/>
      <c r="AB1036" s="34"/>
      <c r="AC1036" s="34"/>
      <c r="AD1036" s="34"/>
      <c r="AE1036" s="34"/>
      <c r="AR1036" s="195" t="s">
        <v>264</v>
      </c>
      <c r="AT1036" s="195" t="s">
        <v>147</v>
      </c>
      <c r="AU1036" s="195" t="s">
        <v>152</v>
      </c>
      <c r="AY1036" s="17" t="s">
        <v>144</v>
      </c>
      <c r="BE1036" s="196">
        <f t="shared" si="114"/>
        <v>0</v>
      </c>
      <c r="BF1036" s="196">
        <f t="shared" si="115"/>
        <v>0</v>
      </c>
      <c r="BG1036" s="196">
        <f t="shared" si="116"/>
        <v>0</v>
      </c>
      <c r="BH1036" s="196">
        <f t="shared" si="117"/>
        <v>0</v>
      </c>
      <c r="BI1036" s="196">
        <f t="shared" si="118"/>
        <v>0</v>
      </c>
      <c r="BJ1036" s="17" t="s">
        <v>152</v>
      </c>
      <c r="BK1036" s="196">
        <f t="shared" si="119"/>
        <v>0</v>
      </c>
      <c r="BL1036" s="17" t="s">
        <v>264</v>
      </c>
      <c r="BM1036" s="195" t="s">
        <v>1777</v>
      </c>
    </row>
    <row r="1037" spans="1:65" s="2" customFormat="1" ht="24.2" customHeight="1">
      <c r="A1037" s="34"/>
      <c r="B1037" s="35"/>
      <c r="C1037" s="183" t="s">
        <v>1778</v>
      </c>
      <c r="D1037" s="183" t="s">
        <v>147</v>
      </c>
      <c r="E1037" s="184" t="s">
        <v>1779</v>
      </c>
      <c r="F1037" s="185" t="s">
        <v>1780</v>
      </c>
      <c r="G1037" s="186" t="s">
        <v>150</v>
      </c>
      <c r="H1037" s="187">
        <v>20.149999999999999</v>
      </c>
      <c r="I1037" s="188"/>
      <c r="J1037" s="189">
        <f t="shared" si="110"/>
        <v>0</v>
      </c>
      <c r="K1037" s="190"/>
      <c r="L1037" s="39"/>
      <c r="M1037" s="191" t="s">
        <v>1</v>
      </c>
      <c r="N1037" s="192" t="s">
        <v>39</v>
      </c>
      <c r="O1037" s="71"/>
      <c r="P1037" s="193">
        <f t="shared" si="111"/>
        <v>0</v>
      </c>
      <c r="Q1037" s="193">
        <v>1.0000000000000001E-5</v>
      </c>
      <c r="R1037" s="193">
        <f t="shared" si="112"/>
        <v>2.0149999999999999E-4</v>
      </c>
      <c r="S1037" s="193">
        <v>0</v>
      </c>
      <c r="T1037" s="194">
        <f t="shared" si="113"/>
        <v>0</v>
      </c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R1037" s="195" t="s">
        <v>264</v>
      </c>
      <c r="AT1037" s="195" t="s">
        <v>147</v>
      </c>
      <c r="AU1037" s="195" t="s">
        <v>152</v>
      </c>
      <c r="AY1037" s="17" t="s">
        <v>144</v>
      </c>
      <c r="BE1037" s="196">
        <f t="shared" si="114"/>
        <v>0</v>
      </c>
      <c r="BF1037" s="196">
        <f t="shared" si="115"/>
        <v>0</v>
      </c>
      <c r="BG1037" s="196">
        <f t="shared" si="116"/>
        <v>0</v>
      </c>
      <c r="BH1037" s="196">
        <f t="shared" si="117"/>
        <v>0</v>
      </c>
      <c r="BI1037" s="196">
        <f t="shared" si="118"/>
        <v>0</v>
      </c>
      <c r="BJ1037" s="17" t="s">
        <v>152</v>
      </c>
      <c r="BK1037" s="196">
        <f t="shared" si="119"/>
        <v>0</v>
      </c>
      <c r="BL1037" s="17" t="s">
        <v>264</v>
      </c>
      <c r="BM1037" s="195" t="s">
        <v>1781</v>
      </c>
    </row>
    <row r="1038" spans="1:65" s="2" customFormat="1" ht="21.75" customHeight="1">
      <c r="A1038" s="34"/>
      <c r="B1038" s="35"/>
      <c r="C1038" s="183" t="s">
        <v>1782</v>
      </c>
      <c r="D1038" s="183" t="s">
        <v>147</v>
      </c>
      <c r="E1038" s="184" t="s">
        <v>1783</v>
      </c>
      <c r="F1038" s="185" t="s">
        <v>1784</v>
      </c>
      <c r="G1038" s="186" t="s">
        <v>150</v>
      </c>
      <c r="H1038" s="187">
        <v>20.149999999999999</v>
      </c>
      <c r="I1038" s="188"/>
      <c r="J1038" s="189">
        <f t="shared" si="110"/>
        <v>0</v>
      </c>
      <c r="K1038" s="190"/>
      <c r="L1038" s="39"/>
      <c r="M1038" s="191" t="s">
        <v>1</v>
      </c>
      <c r="N1038" s="192" t="s">
        <v>39</v>
      </c>
      <c r="O1038" s="71"/>
      <c r="P1038" s="193">
        <f t="shared" si="111"/>
        <v>0</v>
      </c>
      <c r="Q1038" s="193">
        <v>5.0000000000000002E-5</v>
      </c>
      <c r="R1038" s="193">
        <f t="shared" si="112"/>
        <v>1.0074999999999999E-3</v>
      </c>
      <c r="S1038" s="193">
        <v>0</v>
      </c>
      <c r="T1038" s="194">
        <f t="shared" si="113"/>
        <v>0</v>
      </c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R1038" s="195" t="s">
        <v>264</v>
      </c>
      <c r="AT1038" s="195" t="s">
        <v>147</v>
      </c>
      <c r="AU1038" s="195" t="s">
        <v>152</v>
      </c>
      <c r="AY1038" s="17" t="s">
        <v>144</v>
      </c>
      <c r="BE1038" s="196">
        <f t="shared" si="114"/>
        <v>0</v>
      </c>
      <c r="BF1038" s="196">
        <f t="shared" si="115"/>
        <v>0</v>
      </c>
      <c r="BG1038" s="196">
        <f t="shared" si="116"/>
        <v>0</v>
      </c>
      <c r="BH1038" s="196">
        <f t="shared" si="117"/>
        <v>0</v>
      </c>
      <c r="BI1038" s="196">
        <f t="shared" si="118"/>
        <v>0</v>
      </c>
      <c r="BJ1038" s="17" t="s">
        <v>152</v>
      </c>
      <c r="BK1038" s="196">
        <f t="shared" si="119"/>
        <v>0</v>
      </c>
      <c r="BL1038" s="17" t="s">
        <v>264</v>
      </c>
      <c r="BM1038" s="195" t="s">
        <v>1785</v>
      </c>
    </row>
    <row r="1039" spans="1:65" s="2" customFormat="1" ht="24.2" customHeight="1">
      <c r="A1039" s="34"/>
      <c r="B1039" s="35"/>
      <c r="C1039" s="183" t="s">
        <v>1786</v>
      </c>
      <c r="D1039" s="183" t="s">
        <v>147</v>
      </c>
      <c r="E1039" s="184" t="s">
        <v>1787</v>
      </c>
      <c r="F1039" s="185" t="s">
        <v>1788</v>
      </c>
      <c r="G1039" s="186" t="s">
        <v>162</v>
      </c>
      <c r="H1039" s="187">
        <v>5.0999999999999997E-2</v>
      </c>
      <c r="I1039" s="188"/>
      <c r="J1039" s="189">
        <f t="shared" si="110"/>
        <v>0</v>
      </c>
      <c r="K1039" s="190"/>
      <c r="L1039" s="39"/>
      <c r="M1039" s="191" t="s">
        <v>1</v>
      </c>
      <c r="N1039" s="192" t="s">
        <v>39</v>
      </c>
      <c r="O1039" s="71"/>
      <c r="P1039" s="193">
        <f t="shared" si="111"/>
        <v>0</v>
      </c>
      <c r="Q1039" s="193">
        <v>0</v>
      </c>
      <c r="R1039" s="193">
        <f t="shared" si="112"/>
        <v>0</v>
      </c>
      <c r="S1039" s="193">
        <v>0</v>
      </c>
      <c r="T1039" s="194">
        <f t="shared" si="113"/>
        <v>0</v>
      </c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R1039" s="195" t="s">
        <v>264</v>
      </c>
      <c r="AT1039" s="195" t="s">
        <v>147</v>
      </c>
      <c r="AU1039" s="195" t="s">
        <v>152</v>
      </c>
      <c r="AY1039" s="17" t="s">
        <v>144</v>
      </c>
      <c r="BE1039" s="196">
        <f t="shared" si="114"/>
        <v>0</v>
      </c>
      <c r="BF1039" s="196">
        <f t="shared" si="115"/>
        <v>0</v>
      </c>
      <c r="BG1039" s="196">
        <f t="shared" si="116"/>
        <v>0</v>
      </c>
      <c r="BH1039" s="196">
        <f t="shared" si="117"/>
        <v>0</v>
      </c>
      <c r="BI1039" s="196">
        <f t="shared" si="118"/>
        <v>0</v>
      </c>
      <c r="BJ1039" s="17" t="s">
        <v>152</v>
      </c>
      <c r="BK1039" s="196">
        <f t="shared" si="119"/>
        <v>0</v>
      </c>
      <c r="BL1039" s="17" t="s">
        <v>264</v>
      </c>
      <c r="BM1039" s="195" t="s">
        <v>1789</v>
      </c>
    </row>
    <row r="1040" spans="1:65" s="2" customFormat="1" ht="24.2" customHeight="1">
      <c r="A1040" s="34"/>
      <c r="B1040" s="35"/>
      <c r="C1040" s="183" t="s">
        <v>1790</v>
      </c>
      <c r="D1040" s="183" t="s">
        <v>147</v>
      </c>
      <c r="E1040" s="184" t="s">
        <v>1791</v>
      </c>
      <c r="F1040" s="185" t="s">
        <v>1792</v>
      </c>
      <c r="G1040" s="186" t="s">
        <v>162</v>
      </c>
      <c r="H1040" s="187">
        <v>5.0999999999999997E-2</v>
      </c>
      <c r="I1040" s="188"/>
      <c r="J1040" s="189">
        <f t="shared" si="110"/>
        <v>0</v>
      </c>
      <c r="K1040" s="190"/>
      <c r="L1040" s="39"/>
      <c r="M1040" s="191" t="s">
        <v>1</v>
      </c>
      <c r="N1040" s="192" t="s">
        <v>39</v>
      </c>
      <c r="O1040" s="71"/>
      <c r="P1040" s="193">
        <f t="shared" si="111"/>
        <v>0</v>
      </c>
      <c r="Q1040" s="193">
        <v>0</v>
      </c>
      <c r="R1040" s="193">
        <f t="shared" si="112"/>
        <v>0</v>
      </c>
      <c r="S1040" s="193">
        <v>0</v>
      </c>
      <c r="T1040" s="194">
        <f t="shared" si="113"/>
        <v>0</v>
      </c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R1040" s="195" t="s">
        <v>264</v>
      </c>
      <c r="AT1040" s="195" t="s">
        <v>147</v>
      </c>
      <c r="AU1040" s="195" t="s">
        <v>152</v>
      </c>
      <c r="AY1040" s="17" t="s">
        <v>144</v>
      </c>
      <c r="BE1040" s="196">
        <f t="shared" si="114"/>
        <v>0</v>
      </c>
      <c r="BF1040" s="196">
        <f t="shared" si="115"/>
        <v>0</v>
      </c>
      <c r="BG1040" s="196">
        <f t="shared" si="116"/>
        <v>0</v>
      </c>
      <c r="BH1040" s="196">
        <f t="shared" si="117"/>
        <v>0</v>
      </c>
      <c r="BI1040" s="196">
        <f t="shared" si="118"/>
        <v>0</v>
      </c>
      <c r="BJ1040" s="17" t="s">
        <v>152</v>
      </c>
      <c r="BK1040" s="196">
        <f t="shared" si="119"/>
        <v>0</v>
      </c>
      <c r="BL1040" s="17" t="s">
        <v>264</v>
      </c>
      <c r="BM1040" s="195" t="s">
        <v>1793</v>
      </c>
    </row>
    <row r="1041" spans="1:65" s="12" customFormat="1" ht="22.9" customHeight="1">
      <c r="B1041" s="167"/>
      <c r="C1041" s="168"/>
      <c r="D1041" s="169" t="s">
        <v>72</v>
      </c>
      <c r="E1041" s="181" t="s">
        <v>1794</v>
      </c>
      <c r="F1041" s="181" t="s">
        <v>1795</v>
      </c>
      <c r="G1041" s="168"/>
      <c r="H1041" s="168"/>
      <c r="I1041" s="171"/>
      <c r="J1041" s="182">
        <f>BK1041</f>
        <v>0</v>
      </c>
      <c r="K1041" s="168"/>
      <c r="L1041" s="173"/>
      <c r="M1041" s="174"/>
      <c r="N1041" s="175"/>
      <c r="O1041" s="175"/>
      <c r="P1041" s="176">
        <f>SUM(P1042:P1074)</f>
        <v>0</v>
      </c>
      <c r="Q1041" s="175"/>
      <c r="R1041" s="176">
        <f>SUM(R1042:R1074)</f>
        <v>0.39150323999999997</v>
      </c>
      <c r="S1041" s="175"/>
      <c r="T1041" s="177">
        <f>SUM(T1042:T1074)</f>
        <v>1.052E-2</v>
      </c>
      <c r="AR1041" s="178" t="s">
        <v>152</v>
      </c>
      <c r="AT1041" s="179" t="s">
        <v>72</v>
      </c>
      <c r="AU1041" s="179" t="s">
        <v>81</v>
      </c>
      <c r="AY1041" s="178" t="s">
        <v>144</v>
      </c>
      <c r="BK1041" s="180">
        <f>SUM(BK1042:BK1074)</f>
        <v>0</v>
      </c>
    </row>
    <row r="1042" spans="1:65" s="2" customFormat="1" ht="24.2" customHeight="1">
      <c r="A1042" s="34"/>
      <c r="B1042" s="35"/>
      <c r="C1042" s="183" t="s">
        <v>1796</v>
      </c>
      <c r="D1042" s="183" t="s">
        <v>147</v>
      </c>
      <c r="E1042" s="184" t="s">
        <v>1797</v>
      </c>
      <c r="F1042" s="185" t="s">
        <v>1798</v>
      </c>
      <c r="G1042" s="186" t="s">
        <v>150</v>
      </c>
      <c r="H1042" s="187">
        <v>48.19</v>
      </c>
      <c r="I1042" s="188"/>
      <c r="J1042" s="189">
        <f t="shared" ref="J1042:J1047" si="120">ROUND(I1042*H1042,2)</f>
        <v>0</v>
      </c>
      <c r="K1042" s="190"/>
      <c r="L1042" s="39"/>
      <c r="M1042" s="191" t="s">
        <v>1</v>
      </c>
      <c r="N1042" s="192" t="s">
        <v>39</v>
      </c>
      <c r="O1042" s="71"/>
      <c r="P1042" s="193">
        <f t="shared" ref="P1042:P1047" si="121">O1042*H1042</f>
        <v>0</v>
      </c>
      <c r="Q1042" s="193">
        <v>0</v>
      </c>
      <c r="R1042" s="193">
        <f t="shared" ref="R1042:R1047" si="122">Q1042*H1042</f>
        <v>0</v>
      </c>
      <c r="S1042" s="193">
        <v>0</v>
      </c>
      <c r="T1042" s="194">
        <f t="shared" ref="T1042:T1047" si="123">S1042*H1042</f>
        <v>0</v>
      </c>
      <c r="U1042" s="34"/>
      <c r="V1042" s="34"/>
      <c r="W1042" s="34"/>
      <c r="X1042" s="34"/>
      <c r="Y1042" s="34"/>
      <c r="Z1042" s="34"/>
      <c r="AA1042" s="34"/>
      <c r="AB1042" s="34"/>
      <c r="AC1042" s="34"/>
      <c r="AD1042" s="34"/>
      <c r="AE1042" s="34"/>
      <c r="AR1042" s="195" t="s">
        <v>264</v>
      </c>
      <c r="AT1042" s="195" t="s">
        <v>147</v>
      </c>
      <c r="AU1042" s="195" t="s">
        <v>152</v>
      </c>
      <c r="AY1042" s="17" t="s">
        <v>144</v>
      </c>
      <c r="BE1042" s="196">
        <f t="shared" ref="BE1042:BE1047" si="124">IF(N1042="základní",J1042,0)</f>
        <v>0</v>
      </c>
      <c r="BF1042" s="196">
        <f t="shared" ref="BF1042:BF1047" si="125">IF(N1042="snížená",J1042,0)</f>
        <v>0</v>
      </c>
      <c r="BG1042" s="196">
        <f t="shared" ref="BG1042:BG1047" si="126">IF(N1042="zákl. přenesená",J1042,0)</f>
        <v>0</v>
      </c>
      <c r="BH1042" s="196">
        <f t="shared" ref="BH1042:BH1047" si="127">IF(N1042="sníž. přenesená",J1042,0)</f>
        <v>0</v>
      </c>
      <c r="BI1042" s="196">
        <f t="shared" ref="BI1042:BI1047" si="128">IF(N1042="nulová",J1042,0)</f>
        <v>0</v>
      </c>
      <c r="BJ1042" s="17" t="s">
        <v>152</v>
      </c>
      <c r="BK1042" s="196">
        <f t="shared" ref="BK1042:BK1047" si="129">ROUND(I1042*H1042,2)</f>
        <v>0</v>
      </c>
      <c r="BL1042" s="17" t="s">
        <v>264</v>
      </c>
      <c r="BM1042" s="195" t="s">
        <v>1799</v>
      </c>
    </row>
    <row r="1043" spans="1:65" s="2" customFormat="1" ht="24.2" customHeight="1">
      <c r="A1043" s="34"/>
      <c r="B1043" s="35"/>
      <c r="C1043" s="183" t="s">
        <v>1800</v>
      </c>
      <c r="D1043" s="183" t="s">
        <v>147</v>
      </c>
      <c r="E1043" s="184" t="s">
        <v>1801</v>
      </c>
      <c r="F1043" s="185" t="s">
        <v>1802</v>
      </c>
      <c r="G1043" s="186" t="s">
        <v>150</v>
      </c>
      <c r="H1043" s="187">
        <v>4.2080000000000002</v>
      </c>
      <c r="I1043" s="188"/>
      <c r="J1043" s="189">
        <f t="shared" si="120"/>
        <v>0</v>
      </c>
      <c r="K1043" s="190"/>
      <c r="L1043" s="39"/>
      <c r="M1043" s="191" t="s">
        <v>1</v>
      </c>
      <c r="N1043" s="192" t="s">
        <v>39</v>
      </c>
      <c r="O1043" s="71"/>
      <c r="P1043" s="193">
        <f t="shared" si="121"/>
        <v>0</v>
      </c>
      <c r="Q1043" s="193">
        <v>0</v>
      </c>
      <c r="R1043" s="193">
        <f t="shared" si="122"/>
        <v>0</v>
      </c>
      <c r="S1043" s="193">
        <v>0</v>
      </c>
      <c r="T1043" s="194">
        <f t="shared" si="123"/>
        <v>0</v>
      </c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R1043" s="195" t="s">
        <v>264</v>
      </c>
      <c r="AT1043" s="195" t="s">
        <v>147</v>
      </c>
      <c r="AU1043" s="195" t="s">
        <v>152</v>
      </c>
      <c r="AY1043" s="17" t="s">
        <v>144</v>
      </c>
      <c r="BE1043" s="196">
        <f t="shared" si="124"/>
        <v>0</v>
      </c>
      <c r="BF1043" s="196">
        <f t="shared" si="125"/>
        <v>0</v>
      </c>
      <c r="BG1043" s="196">
        <f t="shared" si="126"/>
        <v>0</v>
      </c>
      <c r="BH1043" s="196">
        <f t="shared" si="127"/>
        <v>0</v>
      </c>
      <c r="BI1043" s="196">
        <f t="shared" si="128"/>
        <v>0</v>
      </c>
      <c r="BJ1043" s="17" t="s">
        <v>152</v>
      </c>
      <c r="BK1043" s="196">
        <f t="shared" si="129"/>
        <v>0</v>
      </c>
      <c r="BL1043" s="17" t="s">
        <v>264</v>
      </c>
      <c r="BM1043" s="195" t="s">
        <v>1803</v>
      </c>
    </row>
    <row r="1044" spans="1:65" s="2" customFormat="1" ht="16.5" customHeight="1">
      <c r="A1044" s="34"/>
      <c r="B1044" s="35"/>
      <c r="C1044" s="183" t="s">
        <v>1804</v>
      </c>
      <c r="D1044" s="183" t="s">
        <v>147</v>
      </c>
      <c r="E1044" s="184" t="s">
        <v>1805</v>
      </c>
      <c r="F1044" s="185" t="s">
        <v>1806</v>
      </c>
      <c r="G1044" s="186" t="s">
        <v>150</v>
      </c>
      <c r="H1044" s="187">
        <v>48.19</v>
      </c>
      <c r="I1044" s="188"/>
      <c r="J1044" s="189">
        <f t="shared" si="120"/>
        <v>0</v>
      </c>
      <c r="K1044" s="190"/>
      <c r="L1044" s="39"/>
      <c r="M1044" s="191" t="s">
        <v>1</v>
      </c>
      <c r="N1044" s="192" t="s">
        <v>39</v>
      </c>
      <c r="O1044" s="71"/>
      <c r="P1044" s="193">
        <f t="shared" si="121"/>
        <v>0</v>
      </c>
      <c r="Q1044" s="193">
        <v>0</v>
      </c>
      <c r="R1044" s="193">
        <f t="shared" si="122"/>
        <v>0</v>
      </c>
      <c r="S1044" s="193">
        <v>0</v>
      </c>
      <c r="T1044" s="194">
        <f t="shared" si="123"/>
        <v>0</v>
      </c>
      <c r="U1044" s="34"/>
      <c r="V1044" s="34"/>
      <c r="W1044" s="34"/>
      <c r="X1044" s="34"/>
      <c r="Y1044" s="34"/>
      <c r="Z1044" s="34"/>
      <c r="AA1044" s="34"/>
      <c r="AB1044" s="34"/>
      <c r="AC1044" s="34"/>
      <c r="AD1044" s="34"/>
      <c r="AE1044" s="34"/>
      <c r="AR1044" s="195" t="s">
        <v>264</v>
      </c>
      <c r="AT1044" s="195" t="s">
        <v>147</v>
      </c>
      <c r="AU1044" s="195" t="s">
        <v>152</v>
      </c>
      <c r="AY1044" s="17" t="s">
        <v>144</v>
      </c>
      <c r="BE1044" s="196">
        <f t="shared" si="124"/>
        <v>0</v>
      </c>
      <c r="BF1044" s="196">
        <f t="shared" si="125"/>
        <v>0</v>
      </c>
      <c r="BG1044" s="196">
        <f t="shared" si="126"/>
        <v>0</v>
      </c>
      <c r="BH1044" s="196">
        <f t="shared" si="127"/>
        <v>0</v>
      </c>
      <c r="BI1044" s="196">
        <f t="shared" si="128"/>
        <v>0</v>
      </c>
      <c r="BJ1044" s="17" t="s">
        <v>152</v>
      </c>
      <c r="BK1044" s="196">
        <f t="shared" si="129"/>
        <v>0</v>
      </c>
      <c r="BL1044" s="17" t="s">
        <v>264</v>
      </c>
      <c r="BM1044" s="195" t="s">
        <v>1807</v>
      </c>
    </row>
    <row r="1045" spans="1:65" s="2" customFormat="1" ht="24.2" customHeight="1">
      <c r="A1045" s="34"/>
      <c r="B1045" s="35"/>
      <c r="C1045" s="183" t="s">
        <v>1808</v>
      </c>
      <c r="D1045" s="183" t="s">
        <v>147</v>
      </c>
      <c r="E1045" s="184" t="s">
        <v>1809</v>
      </c>
      <c r="F1045" s="185" t="s">
        <v>1810</v>
      </c>
      <c r="G1045" s="186" t="s">
        <v>150</v>
      </c>
      <c r="H1045" s="187">
        <v>48.19</v>
      </c>
      <c r="I1045" s="188"/>
      <c r="J1045" s="189">
        <f t="shared" si="120"/>
        <v>0</v>
      </c>
      <c r="K1045" s="190"/>
      <c r="L1045" s="39"/>
      <c r="M1045" s="191" t="s">
        <v>1</v>
      </c>
      <c r="N1045" s="192" t="s">
        <v>39</v>
      </c>
      <c r="O1045" s="71"/>
      <c r="P1045" s="193">
        <f t="shared" si="121"/>
        <v>0</v>
      </c>
      <c r="Q1045" s="193">
        <v>2.0000000000000001E-4</v>
      </c>
      <c r="R1045" s="193">
        <f t="shared" si="122"/>
        <v>9.6380000000000007E-3</v>
      </c>
      <c r="S1045" s="193">
        <v>0</v>
      </c>
      <c r="T1045" s="194">
        <f t="shared" si="123"/>
        <v>0</v>
      </c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R1045" s="195" t="s">
        <v>264</v>
      </c>
      <c r="AT1045" s="195" t="s">
        <v>147</v>
      </c>
      <c r="AU1045" s="195" t="s">
        <v>152</v>
      </c>
      <c r="AY1045" s="17" t="s">
        <v>144</v>
      </c>
      <c r="BE1045" s="196">
        <f t="shared" si="124"/>
        <v>0</v>
      </c>
      <c r="BF1045" s="196">
        <f t="shared" si="125"/>
        <v>0</v>
      </c>
      <c r="BG1045" s="196">
        <f t="shared" si="126"/>
        <v>0</v>
      </c>
      <c r="BH1045" s="196">
        <f t="shared" si="127"/>
        <v>0</v>
      </c>
      <c r="BI1045" s="196">
        <f t="shared" si="128"/>
        <v>0</v>
      </c>
      <c r="BJ1045" s="17" t="s">
        <v>152</v>
      </c>
      <c r="BK1045" s="196">
        <f t="shared" si="129"/>
        <v>0</v>
      </c>
      <c r="BL1045" s="17" t="s">
        <v>264</v>
      </c>
      <c r="BM1045" s="195" t="s">
        <v>1811</v>
      </c>
    </row>
    <row r="1046" spans="1:65" s="2" customFormat="1" ht="33" customHeight="1">
      <c r="A1046" s="34"/>
      <c r="B1046" s="35"/>
      <c r="C1046" s="183" t="s">
        <v>1812</v>
      </c>
      <c r="D1046" s="183" t="s">
        <v>147</v>
      </c>
      <c r="E1046" s="184" t="s">
        <v>1813</v>
      </c>
      <c r="F1046" s="185" t="s">
        <v>1814</v>
      </c>
      <c r="G1046" s="186" t="s">
        <v>150</v>
      </c>
      <c r="H1046" s="187">
        <v>48.19</v>
      </c>
      <c r="I1046" s="188"/>
      <c r="J1046" s="189">
        <f t="shared" si="120"/>
        <v>0</v>
      </c>
      <c r="K1046" s="190"/>
      <c r="L1046" s="39"/>
      <c r="M1046" s="191" t="s">
        <v>1</v>
      </c>
      <c r="N1046" s="192" t="s">
        <v>39</v>
      </c>
      <c r="O1046" s="71"/>
      <c r="P1046" s="193">
        <f t="shared" si="121"/>
        <v>0</v>
      </c>
      <c r="Q1046" s="193">
        <v>4.4999999999999997E-3</v>
      </c>
      <c r="R1046" s="193">
        <f t="shared" si="122"/>
        <v>0.21685499999999996</v>
      </c>
      <c r="S1046" s="193">
        <v>0</v>
      </c>
      <c r="T1046" s="194">
        <f t="shared" si="123"/>
        <v>0</v>
      </c>
      <c r="U1046" s="34"/>
      <c r="V1046" s="34"/>
      <c r="W1046" s="34"/>
      <c r="X1046" s="34"/>
      <c r="Y1046" s="34"/>
      <c r="Z1046" s="34"/>
      <c r="AA1046" s="34"/>
      <c r="AB1046" s="34"/>
      <c r="AC1046" s="34"/>
      <c r="AD1046" s="34"/>
      <c r="AE1046" s="34"/>
      <c r="AR1046" s="195" t="s">
        <v>264</v>
      </c>
      <c r="AT1046" s="195" t="s">
        <v>147</v>
      </c>
      <c r="AU1046" s="195" t="s">
        <v>152</v>
      </c>
      <c r="AY1046" s="17" t="s">
        <v>144</v>
      </c>
      <c r="BE1046" s="196">
        <f t="shared" si="124"/>
        <v>0</v>
      </c>
      <c r="BF1046" s="196">
        <f t="shared" si="125"/>
        <v>0</v>
      </c>
      <c r="BG1046" s="196">
        <f t="shared" si="126"/>
        <v>0</v>
      </c>
      <c r="BH1046" s="196">
        <f t="shared" si="127"/>
        <v>0</v>
      </c>
      <c r="BI1046" s="196">
        <f t="shared" si="128"/>
        <v>0</v>
      </c>
      <c r="BJ1046" s="17" t="s">
        <v>152</v>
      </c>
      <c r="BK1046" s="196">
        <f t="shared" si="129"/>
        <v>0</v>
      </c>
      <c r="BL1046" s="17" t="s">
        <v>264</v>
      </c>
      <c r="BM1046" s="195" t="s">
        <v>1815</v>
      </c>
    </row>
    <row r="1047" spans="1:65" s="2" customFormat="1" ht="24.2" customHeight="1">
      <c r="A1047" s="34"/>
      <c r="B1047" s="35"/>
      <c r="C1047" s="183" t="s">
        <v>1816</v>
      </c>
      <c r="D1047" s="183" t="s">
        <v>147</v>
      </c>
      <c r="E1047" s="184" t="s">
        <v>1817</v>
      </c>
      <c r="F1047" s="185" t="s">
        <v>1818</v>
      </c>
      <c r="G1047" s="186" t="s">
        <v>150</v>
      </c>
      <c r="H1047" s="187">
        <v>4.2080000000000002</v>
      </c>
      <c r="I1047" s="188"/>
      <c r="J1047" s="189">
        <f t="shared" si="120"/>
        <v>0</v>
      </c>
      <c r="K1047" s="190"/>
      <c r="L1047" s="39"/>
      <c r="M1047" s="191" t="s">
        <v>1</v>
      </c>
      <c r="N1047" s="192" t="s">
        <v>39</v>
      </c>
      <c r="O1047" s="71"/>
      <c r="P1047" s="193">
        <f t="shared" si="121"/>
        <v>0</v>
      </c>
      <c r="Q1047" s="193">
        <v>0</v>
      </c>
      <c r="R1047" s="193">
        <f t="shared" si="122"/>
        <v>0</v>
      </c>
      <c r="S1047" s="193">
        <v>2.5000000000000001E-3</v>
      </c>
      <c r="T1047" s="194">
        <f t="shared" si="123"/>
        <v>1.052E-2</v>
      </c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R1047" s="195" t="s">
        <v>264</v>
      </c>
      <c r="AT1047" s="195" t="s">
        <v>147</v>
      </c>
      <c r="AU1047" s="195" t="s">
        <v>152</v>
      </c>
      <c r="AY1047" s="17" t="s">
        <v>144</v>
      </c>
      <c r="BE1047" s="196">
        <f t="shared" si="124"/>
        <v>0</v>
      </c>
      <c r="BF1047" s="196">
        <f t="shared" si="125"/>
        <v>0</v>
      </c>
      <c r="BG1047" s="196">
        <f t="shared" si="126"/>
        <v>0</v>
      </c>
      <c r="BH1047" s="196">
        <f t="shared" si="127"/>
        <v>0</v>
      </c>
      <c r="BI1047" s="196">
        <f t="shared" si="128"/>
        <v>0</v>
      </c>
      <c r="BJ1047" s="17" t="s">
        <v>152</v>
      </c>
      <c r="BK1047" s="196">
        <f t="shared" si="129"/>
        <v>0</v>
      </c>
      <c r="BL1047" s="17" t="s">
        <v>264</v>
      </c>
      <c r="BM1047" s="195" t="s">
        <v>1819</v>
      </c>
    </row>
    <row r="1048" spans="1:65" s="13" customFormat="1" ht="11.25">
      <c r="B1048" s="197"/>
      <c r="C1048" s="198"/>
      <c r="D1048" s="199" t="s">
        <v>154</v>
      </c>
      <c r="E1048" s="200" t="s">
        <v>1</v>
      </c>
      <c r="F1048" s="201" t="s">
        <v>1820</v>
      </c>
      <c r="G1048" s="198"/>
      <c r="H1048" s="200" t="s">
        <v>1</v>
      </c>
      <c r="I1048" s="202"/>
      <c r="J1048" s="198"/>
      <c r="K1048" s="198"/>
      <c r="L1048" s="203"/>
      <c r="M1048" s="204"/>
      <c r="N1048" s="205"/>
      <c r="O1048" s="205"/>
      <c r="P1048" s="205"/>
      <c r="Q1048" s="205"/>
      <c r="R1048" s="205"/>
      <c r="S1048" s="205"/>
      <c r="T1048" s="206"/>
      <c r="AT1048" s="207" t="s">
        <v>154</v>
      </c>
      <c r="AU1048" s="207" t="s">
        <v>152</v>
      </c>
      <c r="AV1048" s="13" t="s">
        <v>81</v>
      </c>
      <c r="AW1048" s="13" t="s">
        <v>31</v>
      </c>
      <c r="AX1048" s="13" t="s">
        <v>73</v>
      </c>
      <c r="AY1048" s="207" t="s">
        <v>144</v>
      </c>
    </row>
    <row r="1049" spans="1:65" s="14" customFormat="1" ht="11.25">
      <c r="B1049" s="208"/>
      <c r="C1049" s="209"/>
      <c r="D1049" s="199" t="s">
        <v>154</v>
      </c>
      <c r="E1049" s="210" t="s">
        <v>1</v>
      </c>
      <c r="F1049" s="211" t="s">
        <v>1821</v>
      </c>
      <c r="G1049" s="209"/>
      <c r="H1049" s="212">
        <v>4.2080000000000002</v>
      </c>
      <c r="I1049" s="213"/>
      <c r="J1049" s="209"/>
      <c r="K1049" s="209"/>
      <c r="L1049" s="214"/>
      <c r="M1049" s="215"/>
      <c r="N1049" s="216"/>
      <c r="O1049" s="216"/>
      <c r="P1049" s="216"/>
      <c r="Q1049" s="216"/>
      <c r="R1049" s="216"/>
      <c r="S1049" s="216"/>
      <c r="T1049" s="217"/>
      <c r="AT1049" s="218" t="s">
        <v>154</v>
      </c>
      <c r="AU1049" s="218" t="s">
        <v>152</v>
      </c>
      <c r="AV1049" s="14" t="s">
        <v>152</v>
      </c>
      <c r="AW1049" s="14" t="s">
        <v>31</v>
      </c>
      <c r="AX1049" s="14" t="s">
        <v>81</v>
      </c>
      <c r="AY1049" s="218" t="s">
        <v>144</v>
      </c>
    </row>
    <row r="1050" spans="1:65" s="2" customFormat="1" ht="16.5" customHeight="1">
      <c r="A1050" s="34"/>
      <c r="B1050" s="35"/>
      <c r="C1050" s="183" t="s">
        <v>1822</v>
      </c>
      <c r="D1050" s="183" t="s">
        <v>147</v>
      </c>
      <c r="E1050" s="184" t="s">
        <v>1823</v>
      </c>
      <c r="F1050" s="185" t="s">
        <v>1824</v>
      </c>
      <c r="G1050" s="186" t="s">
        <v>150</v>
      </c>
      <c r="H1050" s="187">
        <v>48.19</v>
      </c>
      <c r="I1050" s="188"/>
      <c r="J1050" s="189">
        <f>ROUND(I1050*H1050,2)</f>
        <v>0</v>
      </c>
      <c r="K1050" s="190"/>
      <c r="L1050" s="39"/>
      <c r="M1050" s="191" t="s">
        <v>1</v>
      </c>
      <c r="N1050" s="192" t="s">
        <v>39</v>
      </c>
      <c r="O1050" s="71"/>
      <c r="P1050" s="193">
        <f>O1050*H1050</f>
        <v>0</v>
      </c>
      <c r="Q1050" s="193">
        <v>2.9999999999999997E-4</v>
      </c>
      <c r="R1050" s="193">
        <f>Q1050*H1050</f>
        <v>1.4456999999999998E-2</v>
      </c>
      <c r="S1050" s="193">
        <v>0</v>
      </c>
      <c r="T1050" s="194">
        <f>S1050*H1050</f>
        <v>0</v>
      </c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R1050" s="195" t="s">
        <v>264</v>
      </c>
      <c r="AT1050" s="195" t="s">
        <v>147</v>
      </c>
      <c r="AU1050" s="195" t="s">
        <v>152</v>
      </c>
      <c r="AY1050" s="17" t="s">
        <v>144</v>
      </c>
      <c r="BE1050" s="196">
        <f>IF(N1050="základní",J1050,0)</f>
        <v>0</v>
      </c>
      <c r="BF1050" s="196">
        <f>IF(N1050="snížená",J1050,0)</f>
        <v>0</v>
      </c>
      <c r="BG1050" s="196">
        <f>IF(N1050="zákl. přenesená",J1050,0)</f>
        <v>0</v>
      </c>
      <c r="BH1050" s="196">
        <f>IF(N1050="sníž. přenesená",J1050,0)</f>
        <v>0</v>
      </c>
      <c r="BI1050" s="196">
        <f>IF(N1050="nulová",J1050,0)</f>
        <v>0</v>
      </c>
      <c r="BJ1050" s="17" t="s">
        <v>152</v>
      </c>
      <c r="BK1050" s="196">
        <f>ROUND(I1050*H1050,2)</f>
        <v>0</v>
      </c>
      <c r="BL1050" s="17" t="s">
        <v>264</v>
      </c>
      <c r="BM1050" s="195" t="s">
        <v>1825</v>
      </c>
    </row>
    <row r="1051" spans="1:65" s="13" customFormat="1" ht="11.25">
      <c r="B1051" s="197"/>
      <c r="C1051" s="198"/>
      <c r="D1051" s="199" t="s">
        <v>154</v>
      </c>
      <c r="E1051" s="200" t="s">
        <v>1</v>
      </c>
      <c r="F1051" s="201" t="s">
        <v>1826</v>
      </c>
      <c r="G1051" s="198"/>
      <c r="H1051" s="200" t="s">
        <v>1</v>
      </c>
      <c r="I1051" s="202"/>
      <c r="J1051" s="198"/>
      <c r="K1051" s="198"/>
      <c r="L1051" s="203"/>
      <c r="M1051" s="204"/>
      <c r="N1051" s="205"/>
      <c r="O1051" s="205"/>
      <c r="P1051" s="205"/>
      <c r="Q1051" s="205"/>
      <c r="R1051" s="205"/>
      <c r="S1051" s="205"/>
      <c r="T1051" s="206"/>
      <c r="AT1051" s="207" t="s">
        <v>154</v>
      </c>
      <c r="AU1051" s="207" t="s">
        <v>152</v>
      </c>
      <c r="AV1051" s="13" t="s">
        <v>81</v>
      </c>
      <c r="AW1051" s="13" t="s">
        <v>31</v>
      </c>
      <c r="AX1051" s="13" t="s">
        <v>73</v>
      </c>
      <c r="AY1051" s="207" t="s">
        <v>144</v>
      </c>
    </row>
    <row r="1052" spans="1:65" s="14" customFormat="1" ht="11.25">
      <c r="B1052" s="208"/>
      <c r="C1052" s="209"/>
      <c r="D1052" s="199" t="s">
        <v>154</v>
      </c>
      <c r="E1052" s="210" t="s">
        <v>1</v>
      </c>
      <c r="F1052" s="211" t="s">
        <v>1827</v>
      </c>
      <c r="G1052" s="209"/>
      <c r="H1052" s="212">
        <v>48.19</v>
      </c>
      <c r="I1052" s="213"/>
      <c r="J1052" s="209"/>
      <c r="K1052" s="209"/>
      <c r="L1052" s="214"/>
      <c r="M1052" s="215"/>
      <c r="N1052" s="216"/>
      <c r="O1052" s="216"/>
      <c r="P1052" s="216"/>
      <c r="Q1052" s="216"/>
      <c r="R1052" s="216"/>
      <c r="S1052" s="216"/>
      <c r="T1052" s="217"/>
      <c r="AT1052" s="218" t="s">
        <v>154</v>
      </c>
      <c r="AU1052" s="218" t="s">
        <v>152</v>
      </c>
      <c r="AV1052" s="14" t="s">
        <v>152</v>
      </c>
      <c r="AW1052" s="14" t="s">
        <v>31</v>
      </c>
      <c r="AX1052" s="14" t="s">
        <v>81</v>
      </c>
      <c r="AY1052" s="218" t="s">
        <v>144</v>
      </c>
    </row>
    <row r="1053" spans="1:65" s="2" customFormat="1" ht="37.9" customHeight="1">
      <c r="A1053" s="34"/>
      <c r="B1053" s="35"/>
      <c r="C1053" s="230" t="s">
        <v>1828</v>
      </c>
      <c r="D1053" s="230" t="s">
        <v>166</v>
      </c>
      <c r="E1053" s="231" t="s">
        <v>1829</v>
      </c>
      <c r="F1053" s="232" t="s">
        <v>1830</v>
      </c>
      <c r="G1053" s="233" t="s">
        <v>150</v>
      </c>
      <c r="H1053" s="234">
        <v>53.009</v>
      </c>
      <c r="I1053" s="235"/>
      <c r="J1053" s="236">
        <f>ROUND(I1053*H1053,2)</f>
        <v>0</v>
      </c>
      <c r="K1053" s="237"/>
      <c r="L1053" s="238"/>
      <c r="M1053" s="239" t="s">
        <v>1</v>
      </c>
      <c r="N1053" s="240" t="s">
        <v>39</v>
      </c>
      <c r="O1053" s="71"/>
      <c r="P1053" s="193">
        <f>O1053*H1053</f>
        <v>0</v>
      </c>
      <c r="Q1053" s="193">
        <v>2.5999999999999999E-3</v>
      </c>
      <c r="R1053" s="193">
        <f>Q1053*H1053</f>
        <v>0.13782339999999998</v>
      </c>
      <c r="S1053" s="193">
        <v>0</v>
      </c>
      <c r="T1053" s="194">
        <f>S1053*H1053</f>
        <v>0</v>
      </c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R1053" s="195" t="s">
        <v>353</v>
      </c>
      <c r="AT1053" s="195" t="s">
        <v>166</v>
      </c>
      <c r="AU1053" s="195" t="s">
        <v>152</v>
      </c>
      <c r="AY1053" s="17" t="s">
        <v>144</v>
      </c>
      <c r="BE1053" s="196">
        <f>IF(N1053="základní",J1053,0)</f>
        <v>0</v>
      </c>
      <c r="BF1053" s="196">
        <f>IF(N1053="snížená",J1053,0)</f>
        <v>0</v>
      </c>
      <c r="BG1053" s="196">
        <f>IF(N1053="zákl. přenesená",J1053,0)</f>
        <v>0</v>
      </c>
      <c r="BH1053" s="196">
        <f>IF(N1053="sníž. přenesená",J1053,0)</f>
        <v>0</v>
      </c>
      <c r="BI1053" s="196">
        <f>IF(N1053="nulová",J1053,0)</f>
        <v>0</v>
      </c>
      <c r="BJ1053" s="17" t="s">
        <v>152</v>
      </c>
      <c r="BK1053" s="196">
        <f>ROUND(I1053*H1053,2)</f>
        <v>0</v>
      </c>
      <c r="BL1053" s="17" t="s">
        <v>264</v>
      </c>
      <c r="BM1053" s="195" t="s">
        <v>1831</v>
      </c>
    </row>
    <row r="1054" spans="1:65" s="14" customFormat="1" ht="11.25">
      <c r="B1054" s="208"/>
      <c r="C1054" s="209"/>
      <c r="D1054" s="199" t="s">
        <v>154</v>
      </c>
      <c r="E1054" s="209"/>
      <c r="F1054" s="211" t="s">
        <v>1832</v>
      </c>
      <c r="G1054" s="209"/>
      <c r="H1054" s="212">
        <v>53.009</v>
      </c>
      <c r="I1054" s="213"/>
      <c r="J1054" s="209"/>
      <c r="K1054" s="209"/>
      <c r="L1054" s="214"/>
      <c r="M1054" s="215"/>
      <c r="N1054" s="216"/>
      <c r="O1054" s="216"/>
      <c r="P1054" s="216"/>
      <c r="Q1054" s="216"/>
      <c r="R1054" s="216"/>
      <c r="S1054" s="216"/>
      <c r="T1054" s="217"/>
      <c r="AT1054" s="218" t="s">
        <v>154</v>
      </c>
      <c r="AU1054" s="218" t="s">
        <v>152</v>
      </c>
      <c r="AV1054" s="14" t="s">
        <v>152</v>
      </c>
      <c r="AW1054" s="14" t="s">
        <v>4</v>
      </c>
      <c r="AX1054" s="14" t="s">
        <v>81</v>
      </c>
      <c r="AY1054" s="218" t="s">
        <v>144</v>
      </c>
    </row>
    <row r="1055" spans="1:65" s="2" customFormat="1" ht="24.2" customHeight="1">
      <c r="A1055" s="34"/>
      <c r="B1055" s="35"/>
      <c r="C1055" s="183" t="s">
        <v>1833</v>
      </c>
      <c r="D1055" s="183" t="s">
        <v>147</v>
      </c>
      <c r="E1055" s="184" t="s">
        <v>1834</v>
      </c>
      <c r="F1055" s="185" t="s">
        <v>1835</v>
      </c>
      <c r="G1055" s="186" t="s">
        <v>366</v>
      </c>
      <c r="H1055" s="187">
        <v>20</v>
      </c>
      <c r="I1055" s="188"/>
      <c r="J1055" s="189">
        <f>ROUND(I1055*H1055,2)</f>
        <v>0</v>
      </c>
      <c r="K1055" s="190"/>
      <c r="L1055" s="39"/>
      <c r="M1055" s="191" t="s">
        <v>1</v>
      </c>
      <c r="N1055" s="192" t="s">
        <v>39</v>
      </c>
      <c r="O1055" s="71"/>
      <c r="P1055" s="193">
        <f>O1055*H1055</f>
        <v>0</v>
      </c>
      <c r="Q1055" s="193">
        <v>2.0000000000000002E-5</v>
      </c>
      <c r="R1055" s="193">
        <f>Q1055*H1055</f>
        <v>4.0000000000000002E-4</v>
      </c>
      <c r="S1055" s="193">
        <v>0</v>
      </c>
      <c r="T1055" s="194">
        <f>S1055*H1055</f>
        <v>0</v>
      </c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R1055" s="195" t="s">
        <v>264</v>
      </c>
      <c r="AT1055" s="195" t="s">
        <v>147</v>
      </c>
      <c r="AU1055" s="195" t="s">
        <v>152</v>
      </c>
      <c r="AY1055" s="17" t="s">
        <v>144</v>
      </c>
      <c r="BE1055" s="196">
        <f>IF(N1055="základní",J1055,0)</f>
        <v>0</v>
      </c>
      <c r="BF1055" s="196">
        <f>IF(N1055="snížená",J1055,0)</f>
        <v>0</v>
      </c>
      <c r="BG1055" s="196">
        <f>IF(N1055="zákl. přenesená",J1055,0)</f>
        <v>0</v>
      </c>
      <c r="BH1055" s="196">
        <f>IF(N1055="sníž. přenesená",J1055,0)</f>
        <v>0</v>
      </c>
      <c r="BI1055" s="196">
        <f>IF(N1055="nulová",J1055,0)</f>
        <v>0</v>
      </c>
      <c r="BJ1055" s="17" t="s">
        <v>152</v>
      </c>
      <c r="BK1055" s="196">
        <f>ROUND(I1055*H1055,2)</f>
        <v>0</v>
      </c>
      <c r="BL1055" s="17" t="s">
        <v>264</v>
      </c>
      <c r="BM1055" s="195" t="s">
        <v>1836</v>
      </c>
    </row>
    <row r="1056" spans="1:65" s="2" customFormat="1" ht="16.5" customHeight="1">
      <c r="A1056" s="34"/>
      <c r="B1056" s="35"/>
      <c r="C1056" s="183" t="s">
        <v>1837</v>
      </c>
      <c r="D1056" s="183" t="s">
        <v>147</v>
      </c>
      <c r="E1056" s="184" t="s">
        <v>1838</v>
      </c>
      <c r="F1056" s="185" t="s">
        <v>1839</v>
      </c>
      <c r="G1056" s="186" t="s">
        <v>366</v>
      </c>
      <c r="H1056" s="187">
        <v>38.6</v>
      </c>
      <c r="I1056" s="188"/>
      <c r="J1056" s="189">
        <f>ROUND(I1056*H1056,2)</f>
        <v>0</v>
      </c>
      <c r="K1056" s="190"/>
      <c r="L1056" s="39"/>
      <c r="M1056" s="191" t="s">
        <v>1</v>
      </c>
      <c r="N1056" s="192" t="s">
        <v>39</v>
      </c>
      <c r="O1056" s="71"/>
      <c r="P1056" s="193">
        <f>O1056*H1056</f>
        <v>0</v>
      </c>
      <c r="Q1056" s="193">
        <v>1.0000000000000001E-5</v>
      </c>
      <c r="R1056" s="193">
        <f>Q1056*H1056</f>
        <v>3.8600000000000006E-4</v>
      </c>
      <c r="S1056" s="193">
        <v>0</v>
      </c>
      <c r="T1056" s="194">
        <f>S1056*H1056</f>
        <v>0</v>
      </c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R1056" s="195" t="s">
        <v>264</v>
      </c>
      <c r="AT1056" s="195" t="s">
        <v>147</v>
      </c>
      <c r="AU1056" s="195" t="s">
        <v>152</v>
      </c>
      <c r="AY1056" s="17" t="s">
        <v>144</v>
      </c>
      <c r="BE1056" s="196">
        <f>IF(N1056="základní",J1056,0)</f>
        <v>0</v>
      </c>
      <c r="BF1056" s="196">
        <f>IF(N1056="snížená",J1056,0)</f>
        <v>0</v>
      </c>
      <c r="BG1056" s="196">
        <f>IF(N1056="zákl. přenesená",J1056,0)</f>
        <v>0</v>
      </c>
      <c r="BH1056" s="196">
        <f>IF(N1056="sníž. přenesená",J1056,0)</f>
        <v>0</v>
      </c>
      <c r="BI1056" s="196">
        <f>IF(N1056="nulová",J1056,0)</f>
        <v>0</v>
      </c>
      <c r="BJ1056" s="17" t="s">
        <v>152</v>
      </c>
      <c r="BK1056" s="196">
        <f>ROUND(I1056*H1056,2)</f>
        <v>0</v>
      </c>
      <c r="BL1056" s="17" t="s">
        <v>264</v>
      </c>
      <c r="BM1056" s="195" t="s">
        <v>1840</v>
      </c>
    </row>
    <row r="1057" spans="1:65" s="13" customFormat="1" ht="11.25">
      <c r="B1057" s="197"/>
      <c r="C1057" s="198"/>
      <c r="D1057" s="199" t="s">
        <v>154</v>
      </c>
      <c r="E1057" s="200" t="s">
        <v>1</v>
      </c>
      <c r="F1057" s="201" t="s">
        <v>1841</v>
      </c>
      <c r="G1057" s="198"/>
      <c r="H1057" s="200" t="s">
        <v>1</v>
      </c>
      <c r="I1057" s="202"/>
      <c r="J1057" s="198"/>
      <c r="K1057" s="198"/>
      <c r="L1057" s="203"/>
      <c r="M1057" s="204"/>
      <c r="N1057" s="205"/>
      <c r="O1057" s="205"/>
      <c r="P1057" s="205"/>
      <c r="Q1057" s="205"/>
      <c r="R1057" s="205"/>
      <c r="S1057" s="205"/>
      <c r="T1057" s="206"/>
      <c r="AT1057" s="207" t="s">
        <v>154</v>
      </c>
      <c r="AU1057" s="207" t="s">
        <v>152</v>
      </c>
      <c r="AV1057" s="13" t="s">
        <v>81</v>
      </c>
      <c r="AW1057" s="13" t="s">
        <v>31</v>
      </c>
      <c r="AX1057" s="13" t="s">
        <v>73</v>
      </c>
      <c r="AY1057" s="207" t="s">
        <v>144</v>
      </c>
    </row>
    <row r="1058" spans="1:65" s="14" customFormat="1" ht="11.25">
      <c r="B1058" s="208"/>
      <c r="C1058" s="209"/>
      <c r="D1058" s="199" t="s">
        <v>154</v>
      </c>
      <c r="E1058" s="210" t="s">
        <v>1</v>
      </c>
      <c r="F1058" s="211" t="s">
        <v>1842</v>
      </c>
      <c r="G1058" s="209"/>
      <c r="H1058" s="212">
        <v>22.16</v>
      </c>
      <c r="I1058" s="213"/>
      <c r="J1058" s="209"/>
      <c r="K1058" s="209"/>
      <c r="L1058" s="214"/>
      <c r="M1058" s="215"/>
      <c r="N1058" s="216"/>
      <c r="O1058" s="216"/>
      <c r="P1058" s="216"/>
      <c r="Q1058" s="216"/>
      <c r="R1058" s="216"/>
      <c r="S1058" s="216"/>
      <c r="T1058" s="217"/>
      <c r="AT1058" s="218" t="s">
        <v>154</v>
      </c>
      <c r="AU1058" s="218" t="s">
        <v>152</v>
      </c>
      <c r="AV1058" s="14" t="s">
        <v>152</v>
      </c>
      <c r="AW1058" s="14" t="s">
        <v>31</v>
      </c>
      <c r="AX1058" s="14" t="s">
        <v>73</v>
      </c>
      <c r="AY1058" s="218" t="s">
        <v>144</v>
      </c>
    </row>
    <row r="1059" spans="1:65" s="13" customFormat="1" ht="11.25">
      <c r="B1059" s="197"/>
      <c r="C1059" s="198"/>
      <c r="D1059" s="199" t="s">
        <v>154</v>
      </c>
      <c r="E1059" s="200" t="s">
        <v>1</v>
      </c>
      <c r="F1059" s="201" t="s">
        <v>1843</v>
      </c>
      <c r="G1059" s="198"/>
      <c r="H1059" s="200" t="s">
        <v>1</v>
      </c>
      <c r="I1059" s="202"/>
      <c r="J1059" s="198"/>
      <c r="K1059" s="198"/>
      <c r="L1059" s="203"/>
      <c r="M1059" s="204"/>
      <c r="N1059" s="205"/>
      <c r="O1059" s="205"/>
      <c r="P1059" s="205"/>
      <c r="Q1059" s="205"/>
      <c r="R1059" s="205"/>
      <c r="S1059" s="205"/>
      <c r="T1059" s="206"/>
      <c r="AT1059" s="207" t="s">
        <v>154</v>
      </c>
      <c r="AU1059" s="207" t="s">
        <v>152</v>
      </c>
      <c r="AV1059" s="13" t="s">
        <v>81</v>
      </c>
      <c r="AW1059" s="13" t="s">
        <v>31</v>
      </c>
      <c r="AX1059" s="13" t="s">
        <v>73</v>
      </c>
      <c r="AY1059" s="207" t="s">
        <v>144</v>
      </c>
    </row>
    <row r="1060" spans="1:65" s="14" customFormat="1" ht="11.25">
      <c r="B1060" s="208"/>
      <c r="C1060" s="209"/>
      <c r="D1060" s="199" t="s">
        <v>154</v>
      </c>
      <c r="E1060" s="210" t="s">
        <v>1</v>
      </c>
      <c r="F1060" s="211" t="s">
        <v>1722</v>
      </c>
      <c r="G1060" s="209"/>
      <c r="H1060" s="212">
        <v>16.440000000000001</v>
      </c>
      <c r="I1060" s="213"/>
      <c r="J1060" s="209"/>
      <c r="K1060" s="209"/>
      <c r="L1060" s="214"/>
      <c r="M1060" s="215"/>
      <c r="N1060" s="216"/>
      <c r="O1060" s="216"/>
      <c r="P1060" s="216"/>
      <c r="Q1060" s="216"/>
      <c r="R1060" s="216"/>
      <c r="S1060" s="216"/>
      <c r="T1060" s="217"/>
      <c r="AT1060" s="218" t="s">
        <v>154</v>
      </c>
      <c r="AU1060" s="218" t="s">
        <v>152</v>
      </c>
      <c r="AV1060" s="14" t="s">
        <v>152</v>
      </c>
      <c r="AW1060" s="14" t="s">
        <v>31</v>
      </c>
      <c r="AX1060" s="14" t="s">
        <v>73</v>
      </c>
      <c r="AY1060" s="218" t="s">
        <v>144</v>
      </c>
    </row>
    <row r="1061" spans="1:65" s="15" customFormat="1" ht="11.25">
      <c r="B1061" s="219"/>
      <c r="C1061" s="220"/>
      <c r="D1061" s="199" t="s">
        <v>154</v>
      </c>
      <c r="E1061" s="221" t="s">
        <v>1</v>
      </c>
      <c r="F1061" s="222" t="s">
        <v>159</v>
      </c>
      <c r="G1061" s="220"/>
      <c r="H1061" s="223">
        <v>38.6</v>
      </c>
      <c r="I1061" s="224"/>
      <c r="J1061" s="220"/>
      <c r="K1061" s="220"/>
      <c r="L1061" s="225"/>
      <c r="M1061" s="226"/>
      <c r="N1061" s="227"/>
      <c r="O1061" s="227"/>
      <c r="P1061" s="227"/>
      <c r="Q1061" s="227"/>
      <c r="R1061" s="227"/>
      <c r="S1061" s="227"/>
      <c r="T1061" s="228"/>
      <c r="AT1061" s="229" t="s">
        <v>154</v>
      </c>
      <c r="AU1061" s="229" t="s">
        <v>152</v>
      </c>
      <c r="AV1061" s="15" t="s">
        <v>151</v>
      </c>
      <c r="AW1061" s="15" t="s">
        <v>31</v>
      </c>
      <c r="AX1061" s="15" t="s">
        <v>81</v>
      </c>
      <c r="AY1061" s="229" t="s">
        <v>144</v>
      </c>
    </row>
    <row r="1062" spans="1:65" s="2" customFormat="1" ht="16.5" customHeight="1">
      <c r="A1062" s="34"/>
      <c r="B1062" s="35"/>
      <c r="C1062" s="230" t="s">
        <v>1844</v>
      </c>
      <c r="D1062" s="230" t="s">
        <v>166</v>
      </c>
      <c r="E1062" s="231" t="s">
        <v>1845</v>
      </c>
      <c r="F1062" s="232" t="s">
        <v>1846</v>
      </c>
      <c r="G1062" s="233" t="s">
        <v>366</v>
      </c>
      <c r="H1062" s="234">
        <v>39.372</v>
      </c>
      <c r="I1062" s="235"/>
      <c r="J1062" s="236">
        <f>ROUND(I1062*H1062,2)</f>
        <v>0</v>
      </c>
      <c r="K1062" s="237"/>
      <c r="L1062" s="238"/>
      <c r="M1062" s="239" t="s">
        <v>1</v>
      </c>
      <c r="N1062" s="240" t="s">
        <v>39</v>
      </c>
      <c r="O1062" s="71"/>
      <c r="P1062" s="193">
        <f>O1062*H1062</f>
        <v>0</v>
      </c>
      <c r="Q1062" s="193">
        <v>2.7E-4</v>
      </c>
      <c r="R1062" s="193">
        <f>Q1062*H1062</f>
        <v>1.063044E-2</v>
      </c>
      <c r="S1062" s="193">
        <v>0</v>
      </c>
      <c r="T1062" s="194">
        <f>S1062*H1062</f>
        <v>0</v>
      </c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R1062" s="195" t="s">
        <v>353</v>
      </c>
      <c r="AT1062" s="195" t="s">
        <v>166</v>
      </c>
      <c r="AU1062" s="195" t="s">
        <v>152</v>
      </c>
      <c r="AY1062" s="17" t="s">
        <v>144</v>
      </c>
      <c r="BE1062" s="196">
        <f>IF(N1062="základní",J1062,0)</f>
        <v>0</v>
      </c>
      <c r="BF1062" s="196">
        <f>IF(N1062="snížená",J1062,0)</f>
        <v>0</v>
      </c>
      <c r="BG1062" s="196">
        <f>IF(N1062="zákl. přenesená",J1062,0)</f>
        <v>0</v>
      </c>
      <c r="BH1062" s="196">
        <f>IF(N1062="sníž. přenesená",J1062,0)</f>
        <v>0</v>
      </c>
      <c r="BI1062" s="196">
        <f>IF(N1062="nulová",J1062,0)</f>
        <v>0</v>
      </c>
      <c r="BJ1062" s="17" t="s">
        <v>152</v>
      </c>
      <c r="BK1062" s="196">
        <f>ROUND(I1062*H1062,2)</f>
        <v>0</v>
      </c>
      <c r="BL1062" s="17" t="s">
        <v>264</v>
      </c>
      <c r="BM1062" s="195" t="s">
        <v>1847</v>
      </c>
    </row>
    <row r="1063" spans="1:65" s="14" customFormat="1" ht="11.25">
      <c r="B1063" s="208"/>
      <c r="C1063" s="209"/>
      <c r="D1063" s="199" t="s">
        <v>154</v>
      </c>
      <c r="E1063" s="209"/>
      <c r="F1063" s="211" t="s">
        <v>1848</v>
      </c>
      <c r="G1063" s="209"/>
      <c r="H1063" s="212">
        <v>39.372</v>
      </c>
      <c r="I1063" s="213"/>
      <c r="J1063" s="209"/>
      <c r="K1063" s="209"/>
      <c r="L1063" s="214"/>
      <c r="M1063" s="215"/>
      <c r="N1063" s="216"/>
      <c r="O1063" s="216"/>
      <c r="P1063" s="216"/>
      <c r="Q1063" s="216"/>
      <c r="R1063" s="216"/>
      <c r="S1063" s="216"/>
      <c r="T1063" s="217"/>
      <c r="AT1063" s="218" t="s">
        <v>154</v>
      </c>
      <c r="AU1063" s="218" t="s">
        <v>152</v>
      </c>
      <c r="AV1063" s="14" t="s">
        <v>152</v>
      </c>
      <c r="AW1063" s="14" t="s">
        <v>4</v>
      </c>
      <c r="AX1063" s="14" t="s">
        <v>81</v>
      </c>
      <c r="AY1063" s="218" t="s">
        <v>144</v>
      </c>
    </row>
    <row r="1064" spans="1:65" s="2" customFormat="1" ht="16.5" customHeight="1">
      <c r="A1064" s="34"/>
      <c r="B1064" s="35"/>
      <c r="C1064" s="183" t="s">
        <v>1849</v>
      </c>
      <c r="D1064" s="183" t="s">
        <v>147</v>
      </c>
      <c r="E1064" s="184" t="s">
        <v>1850</v>
      </c>
      <c r="F1064" s="185" t="s">
        <v>1851</v>
      </c>
      <c r="G1064" s="186" t="s">
        <v>366</v>
      </c>
      <c r="H1064" s="187">
        <v>43.78</v>
      </c>
      <c r="I1064" s="188"/>
      <c r="J1064" s="189">
        <f>ROUND(I1064*H1064,2)</f>
        <v>0</v>
      </c>
      <c r="K1064" s="190"/>
      <c r="L1064" s="39"/>
      <c r="M1064" s="191" t="s">
        <v>1</v>
      </c>
      <c r="N1064" s="192" t="s">
        <v>39</v>
      </c>
      <c r="O1064" s="71"/>
      <c r="P1064" s="193">
        <f>O1064*H1064</f>
        <v>0</v>
      </c>
      <c r="Q1064" s="193">
        <v>3.0000000000000001E-5</v>
      </c>
      <c r="R1064" s="193">
        <f>Q1064*H1064</f>
        <v>1.3134000000000002E-3</v>
      </c>
      <c r="S1064" s="193">
        <v>0</v>
      </c>
      <c r="T1064" s="194">
        <f>S1064*H1064</f>
        <v>0</v>
      </c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R1064" s="195" t="s">
        <v>264</v>
      </c>
      <c r="AT1064" s="195" t="s">
        <v>147</v>
      </c>
      <c r="AU1064" s="195" t="s">
        <v>152</v>
      </c>
      <c r="AY1064" s="17" t="s">
        <v>144</v>
      </c>
      <c r="BE1064" s="196">
        <f>IF(N1064="základní",J1064,0)</f>
        <v>0</v>
      </c>
      <c r="BF1064" s="196">
        <f>IF(N1064="snížená",J1064,0)</f>
        <v>0</v>
      </c>
      <c r="BG1064" s="196">
        <f>IF(N1064="zákl. přenesená",J1064,0)</f>
        <v>0</v>
      </c>
      <c r="BH1064" s="196">
        <f>IF(N1064="sníž. přenesená",J1064,0)</f>
        <v>0</v>
      </c>
      <c r="BI1064" s="196">
        <f>IF(N1064="nulová",J1064,0)</f>
        <v>0</v>
      </c>
      <c r="BJ1064" s="17" t="s">
        <v>152</v>
      </c>
      <c r="BK1064" s="196">
        <f>ROUND(I1064*H1064,2)</f>
        <v>0</v>
      </c>
      <c r="BL1064" s="17" t="s">
        <v>264</v>
      </c>
      <c r="BM1064" s="195" t="s">
        <v>1852</v>
      </c>
    </row>
    <row r="1065" spans="1:65" s="13" customFormat="1" ht="11.25">
      <c r="B1065" s="197"/>
      <c r="C1065" s="198"/>
      <c r="D1065" s="199" t="s">
        <v>154</v>
      </c>
      <c r="E1065" s="200" t="s">
        <v>1</v>
      </c>
      <c r="F1065" s="201" t="s">
        <v>1853</v>
      </c>
      <c r="G1065" s="198"/>
      <c r="H1065" s="200" t="s">
        <v>1</v>
      </c>
      <c r="I1065" s="202"/>
      <c r="J1065" s="198"/>
      <c r="K1065" s="198"/>
      <c r="L1065" s="203"/>
      <c r="M1065" s="204"/>
      <c r="N1065" s="205"/>
      <c r="O1065" s="205"/>
      <c r="P1065" s="205"/>
      <c r="Q1065" s="205"/>
      <c r="R1065" s="205"/>
      <c r="S1065" s="205"/>
      <c r="T1065" s="206"/>
      <c r="AT1065" s="207" t="s">
        <v>154</v>
      </c>
      <c r="AU1065" s="207" t="s">
        <v>152</v>
      </c>
      <c r="AV1065" s="13" t="s">
        <v>81</v>
      </c>
      <c r="AW1065" s="13" t="s">
        <v>31</v>
      </c>
      <c r="AX1065" s="13" t="s">
        <v>73</v>
      </c>
      <c r="AY1065" s="207" t="s">
        <v>144</v>
      </c>
    </row>
    <row r="1066" spans="1:65" s="13" customFormat="1" ht="11.25">
      <c r="B1066" s="197"/>
      <c r="C1066" s="198"/>
      <c r="D1066" s="199" t="s">
        <v>154</v>
      </c>
      <c r="E1066" s="200" t="s">
        <v>1</v>
      </c>
      <c r="F1066" s="201" t="s">
        <v>183</v>
      </c>
      <c r="G1066" s="198"/>
      <c r="H1066" s="200" t="s">
        <v>1</v>
      </c>
      <c r="I1066" s="202"/>
      <c r="J1066" s="198"/>
      <c r="K1066" s="198"/>
      <c r="L1066" s="203"/>
      <c r="M1066" s="204"/>
      <c r="N1066" s="205"/>
      <c r="O1066" s="205"/>
      <c r="P1066" s="205"/>
      <c r="Q1066" s="205"/>
      <c r="R1066" s="205"/>
      <c r="S1066" s="205"/>
      <c r="T1066" s="206"/>
      <c r="AT1066" s="207" t="s">
        <v>154</v>
      </c>
      <c r="AU1066" s="207" t="s">
        <v>152</v>
      </c>
      <c r="AV1066" s="13" t="s">
        <v>81</v>
      </c>
      <c r="AW1066" s="13" t="s">
        <v>31</v>
      </c>
      <c r="AX1066" s="13" t="s">
        <v>73</v>
      </c>
      <c r="AY1066" s="207" t="s">
        <v>144</v>
      </c>
    </row>
    <row r="1067" spans="1:65" s="14" customFormat="1" ht="11.25">
      <c r="B1067" s="208"/>
      <c r="C1067" s="209"/>
      <c r="D1067" s="199" t="s">
        <v>154</v>
      </c>
      <c r="E1067" s="210" t="s">
        <v>1</v>
      </c>
      <c r="F1067" s="211" t="s">
        <v>1854</v>
      </c>
      <c r="G1067" s="209"/>
      <c r="H1067" s="212">
        <v>20.859999999999996</v>
      </c>
      <c r="I1067" s="213"/>
      <c r="J1067" s="209"/>
      <c r="K1067" s="209"/>
      <c r="L1067" s="214"/>
      <c r="M1067" s="215"/>
      <c r="N1067" s="216"/>
      <c r="O1067" s="216"/>
      <c r="P1067" s="216"/>
      <c r="Q1067" s="216"/>
      <c r="R1067" s="216"/>
      <c r="S1067" s="216"/>
      <c r="T1067" s="217"/>
      <c r="AT1067" s="218" t="s">
        <v>154</v>
      </c>
      <c r="AU1067" s="218" t="s">
        <v>152</v>
      </c>
      <c r="AV1067" s="14" t="s">
        <v>152</v>
      </c>
      <c r="AW1067" s="14" t="s">
        <v>31</v>
      </c>
      <c r="AX1067" s="14" t="s">
        <v>73</v>
      </c>
      <c r="AY1067" s="218" t="s">
        <v>144</v>
      </c>
    </row>
    <row r="1068" spans="1:65" s="13" customFormat="1" ht="11.25">
      <c r="B1068" s="197"/>
      <c r="C1068" s="198"/>
      <c r="D1068" s="199" t="s">
        <v>154</v>
      </c>
      <c r="E1068" s="200" t="s">
        <v>1</v>
      </c>
      <c r="F1068" s="201" t="s">
        <v>189</v>
      </c>
      <c r="G1068" s="198"/>
      <c r="H1068" s="200" t="s">
        <v>1</v>
      </c>
      <c r="I1068" s="202"/>
      <c r="J1068" s="198"/>
      <c r="K1068" s="198"/>
      <c r="L1068" s="203"/>
      <c r="M1068" s="204"/>
      <c r="N1068" s="205"/>
      <c r="O1068" s="205"/>
      <c r="P1068" s="205"/>
      <c r="Q1068" s="205"/>
      <c r="R1068" s="205"/>
      <c r="S1068" s="205"/>
      <c r="T1068" s="206"/>
      <c r="AT1068" s="207" t="s">
        <v>154</v>
      </c>
      <c r="AU1068" s="207" t="s">
        <v>152</v>
      </c>
      <c r="AV1068" s="13" t="s">
        <v>81</v>
      </c>
      <c r="AW1068" s="13" t="s">
        <v>31</v>
      </c>
      <c r="AX1068" s="13" t="s">
        <v>73</v>
      </c>
      <c r="AY1068" s="207" t="s">
        <v>144</v>
      </c>
    </row>
    <row r="1069" spans="1:65" s="14" customFormat="1" ht="11.25">
      <c r="B1069" s="208"/>
      <c r="C1069" s="209"/>
      <c r="D1069" s="199" t="s">
        <v>154</v>
      </c>
      <c r="E1069" s="210" t="s">
        <v>1</v>
      </c>
      <c r="F1069" s="211" t="s">
        <v>1855</v>
      </c>
      <c r="G1069" s="209"/>
      <c r="H1069" s="212">
        <v>6.9399999999999995</v>
      </c>
      <c r="I1069" s="213"/>
      <c r="J1069" s="209"/>
      <c r="K1069" s="209"/>
      <c r="L1069" s="214"/>
      <c r="M1069" s="215"/>
      <c r="N1069" s="216"/>
      <c r="O1069" s="216"/>
      <c r="P1069" s="216"/>
      <c r="Q1069" s="216"/>
      <c r="R1069" s="216"/>
      <c r="S1069" s="216"/>
      <c r="T1069" s="217"/>
      <c r="AT1069" s="218" t="s">
        <v>154</v>
      </c>
      <c r="AU1069" s="218" t="s">
        <v>152</v>
      </c>
      <c r="AV1069" s="14" t="s">
        <v>152</v>
      </c>
      <c r="AW1069" s="14" t="s">
        <v>31</v>
      </c>
      <c r="AX1069" s="14" t="s">
        <v>73</v>
      </c>
      <c r="AY1069" s="218" t="s">
        <v>144</v>
      </c>
    </row>
    <row r="1070" spans="1:65" s="13" customFormat="1" ht="11.25">
      <c r="B1070" s="197"/>
      <c r="C1070" s="198"/>
      <c r="D1070" s="199" t="s">
        <v>154</v>
      </c>
      <c r="E1070" s="200" t="s">
        <v>1</v>
      </c>
      <c r="F1070" s="201" t="s">
        <v>293</v>
      </c>
      <c r="G1070" s="198"/>
      <c r="H1070" s="200" t="s">
        <v>1</v>
      </c>
      <c r="I1070" s="202"/>
      <c r="J1070" s="198"/>
      <c r="K1070" s="198"/>
      <c r="L1070" s="203"/>
      <c r="M1070" s="204"/>
      <c r="N1070" s="205"/>
      <c r="O1070" s="205"/>
      <c r="P1070" s="205"/>
      <c r="Q1070" s="205"/>
      <c r="R1070" s="205"/>
      <c r="S1070" s="205"/>
      <c r="T1070" s="206"/>
      <c r="AT1070" s="207" t="s">
        <v>154</v>
      </c>
      <c r="AU1070" s="207" t="s">
        <v>152</v>
      </c>
      <c r="AV1070" s="13" t="s">
        <v>81</v>
      </c>
      <c r="AW1070" s="13" t="s">
        <v>31</v>
      </c>
      <c r="AX1070" s="13" t="s">
        <v>73</v>
      </c>
      <c r="AY1070" s="207" t="s">
        <v>144</v>
      </c>
    </row>
    <row r="1071" spans="1:65" s="14" customFormat="1" ht="11.25">
      <c r="B1071" s="208"/>
      <c r="C1071" s="209"/>
      <c r="D1071" s="199" t="s">
        <v>154</v>
      </c>
      <c r="E1071" s="210" t="s">
        <v>1</v>
      </c>
      <c r="F1071" s="211" t="s">
        <v>1856</v>
      </c>
      <c r="G1071" s="209"/>
      <c r="H1071" s="212">
        <v>15.98</v>
      </c>
      <c r="I1071" s="213"/>
      <c r="J1071" s="209"/>
      <c r="K1071" s="209"/>
      <c r="L1071" s="214"/>
      <c r="M1071" s="215"/>
      <c r="N1071" s="216"/>
      <c r="O1071" s="216"/>
      <c r="P1071" s="216"/>
      <c r="Q1071" s="216"/>
      <c r="R1071" s="216"/>
      <c r="S1071" s="216"/>
      <c r="T1071" s="217"/>
      <c r="AT1071" s="218" t="s">
        <v>154</v>
      </c>
      <c r="AU1071" s="218" t="s">
        <v>152</v>
      </c>
      <c r="AV1071" s="14" t="s">
        <v>152</v>
      </c>
      <c r="AW1071" s="14" t="s">
        <v>31</v>
      </c>
      <c r="AX1071" s="14" t="s">
        <v>73</v>
      </c>
      <c r="AY1071" s="218" t="s">
        <v>144</v>
      </c>
    </row>
    <row r="1072" spans="1:65" s="15" customFormat="1" ht="11.25">
      <c r="B1072" s="219"/>
      <c r="C1072" s="220"/>
      <c r="D1072" s="199" t="s">
        <v>154</v>
      </c>
      <c r="E1072" s="221" t="s">
        <v>1</v>
      </c>
      <c r="F1072" s="222" t="s">
        <v>159</v>
      </c>
      <c r="G1072" s="220"/>
      <c r="H1072" s="223">
        <v>43.78</v>
      </c>
      <c r="I1072" s="224"/>
      <c r="J1072" s="220"/>
      <c r="K1072" s="220"/>
      <c r="L1072" s="225"/>
      <c r="M1072" s="226"/>
      <c r="N1072" s="227"/>
      <c r="O1072" s="227"/>
      <c r="P1072" s="227"/>
      <c r="Q1072" s="227"/>
      <c r="R1072" s="227"/>
      <c r="S1072" s="227"/>
      <c r="T1072" s="228"/>
      <c r="AT1072" s="229" t="s">
        <v>154</v>
      </c>
      <c r="AU1072" s="229" t="s">
        <v>152</v>
      </c>
      <c r="AV1072" s="15" t="s">
        <v>151</v>
      </c>
      <c r="AW1072" s="15" t="s">
        <v>31</v>
      </c>
      <c r="AX1072" s="15" t="s">
        <v>81</v>
      </c>
      <c r="AY1072" s="229" t="s">
        <v>144</v>
      </c>
    </row>
    <row r="1073" spans="1:65" s="2" customFormat="1" ht="24.2" customHeight="1">
      <c r="A1073" s="34"/>
      <c r="B1073" s="35"/>
      <c r="C1073" s="183" t="s">
        <v>1857</v>
      </c>
      <c r="D1073" s="183" t="s">
        <v>147</v>
      </c>
      <c r="E1073" s="184" t="s">
        <v>1858</v>
      </c>
      <c r="F1073" s="185" t="s">
        <v>1859</v>
      </c>
      <c r="G1073" s="186" t="s">
        <v>162</v>
      </c>
      <c r="H1073" s="187">
        <v>0.39200000000000002</v>
      </c>
      <c r="I1073" s="188"/>
      <c r="J1073" s="189">
        <f>ROUND(I1073*H1073,2)</f>
        <v>0</v>
      </c>
      <c r="K1073" s="190"/>
      <c r="L1073" s="39"/>
      <c r="M1073" s="191" t="s">
        <v>1</v>
      </c>
      <c r="N1073" s="192" t="s">
        <v>39</v>
      </c>
      <c r="O1073" s="71"/>
      <c r="P1073" s="193">
        <f>O1073*H1073</f>
        <v>0</v>
      </c>
      <c r="Q1073" s="193">
        <v>0</v>
      </c>
      <c r="R1073" s="193">
        <f>Q1073*H1073</f>
        <v>0</v>
      </c>
      <c r="S1073" s="193">
        <v>0</v>
      </c>
      <c r="T1073" s="194">
        <f>S1073*H1073</f>
        <v>0</v>
      </c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R1073" s="195" t="s">
        <v>264</v>
      </c>
      <c r="AT1073" s="195" t="s">
        <v>147</v>
      </c>
      <c r="AU1073" s="195" t="s">
        <v>152</v>
      </c>
      <c r="AY1073" s="17" t="s">
        <v>144</v>
      </c>
      <c r="BE1073" s="196">
        <f>IF(N1073="základní",J1073,0)</f>
        <v>0</v>
      </c>
      <c r="BF1073" s="196">
        <f>IF(N1073="snížená",J1073,0)</f>
        <v>0</v>
      </c>
      <c r="BG1073" s="196">
        <f>IF(N1073="zákl. přenesená",J1073,0)</f>
        <v>0</v>
      </c>
      <c r="BH1073" s="196">
        <f>IF(N1073="sníž. přenesená",J1073,0)</f>
        <v>0</v>
      </c>
      <c r="BI1073" s="196">
        <f>IF(N1073="nulová",J1073,0)</f>
        <v>0</v>
      </c>
      <c r="BJ1073" s="17" t="s">
        <v>152</v>
      </c>
      <c r="BK1073" s="196">
        <f>ROUND(I1073*H1073,2)</f>
        <v>0</v>
      </c>
      <c r="BL1073" s="17" t="s">
        <v>264</v>
      </c>
      <c r="BM1073" s="195" t="s">
        <v>1860</v>
      </c>
    </row>
    <row r="1074" spans="1:65" s="2" customFormat="1" ht="24.2" customHeight="1">
      <c r="A1074" s="34"/>
      <c r="B1074" s="35"/>
      <c r="C1074" s="183" t="s">
        <v>1861</v>
      </c>
      <c r="D1074" s="183" t="s">
        <v>147</v>
      </c>
      <c r="E1074" s="184" t="s">
        <v>1862</v>
      </c>
      <c r="F1074" s="185" t="s">
        <v>1863</v>
      </c>
      <c r="G1074" s="186" t="s">
        <v>162</v>
      </c>
      <c r="H1074" s="187">
        <v>0.39200000000000002</v>
      </c>
      <c r="I1074" s="188"/>
      <c r="J1074" s="189">
        <f>ROUND(I1074*H1074,2)</f>
        <v>0</v>
      </c>
      <c r="K1074" s="190"/>
      <c r="L1074" s="39"/>
      <c r="M1074" s="191" t="s">
        <v>1</v>
      </c>
      <c r="N1074" s="192" t="s">
        <v>39</v>
      </c>
      <c r="O1074" s="71"/>
      <c r="P1074" s="193">
        <f>O1074*H1074</f>
        <v>0</v>
      </c>
      <c r="Q1074" s="193">
        <v>0</v>
      </c>
      <c r="R1074" s="193">
        <f>Q1074*H1074</f>
        <v>0</v>
      </c>
      <c r="S1074" s="193">
        <v>0</v>
      </c>
      <c r="T1074" s="194">
        <f>S1074*H1074</f>
        <v>0</v>
      </c>
      <c r="U1074" s="34"/>
      <c r="V1074" s="34"/>
      <c r="W1074" s="34"/>
      <c r="X1074" s="34"/>
      <c r="Y1074" s="34"/>
      <c r="Z1074" s="34"/>
      <c r="AA1074" s="34"/>
      <c r="AB1074" s="34"/>
      <c r="AC1074" s="34"/>
      <c r="AD1074" s="34"/>
      <c r="AE1074" s="34"/>
      <c r="AR1074" s="195" t="s">
        <v>264</v>
      </c>
      <c r="AT1074" s="195" t="s">
        <v>147</v>
      </c>
      <c r="AU1074" s="195" t="s">
        <v>152</v>
      </c>
      <c r="AY1074" s="17" t="s">
        <v>144</v>
      </c>
      <c r="BE1074" s="196">
        <f>IF(N1074="základní",J1074,0)</f>
        <v>0</v>
      </c>
      <c r="BF1074" s="196">
        <f>IF(N1074="snížená",J1074,0)</f>
        <v>0</v>
      </c>
      <c r="BG1074" s="196">
        <f>IF(N1074="zákl. přenesená",J1074,0)</f>
        <v>0</v>
      </c>
      <c r="BH1074" s="196">
        <f>IF(N1074="sníž. přenesená",J1074,0)</f>
        <v>0</v>
      </c>
      <c r="BI1074" s="196">
        <f>IF(N1074="nulová",J1074,0)</f>
        <v>0</v>
      </c>
      <c r="BJ1074" s="17" t="s">
        <v>152</v>
      </c>
      <c r="BK1074" s="196">
        <f>ROUND(I1074*H1074,2)</f>
        <v>0</v>
      </c>
      <c r="BL1074" s="17" t="s">
        <v>264</v>
      </c>
      <c r="BM1074" s="195" t="s">
        <v>1864</v>
      </c>
    </row>
    <row r="1075" spans="1:65" s="12" customFormat="1" ht="22.9" customHeight="1">
      <c r="B1075" s="167"/>
      <c r="C1075" s="168"/>
      <c r="D1075" s="169" t="s">
        <v>72</v>
      </c>
      <c r="E1075" s="181" t="s">
        <v>1865</v>
      </c>
      <c r="F1075" s="181" t="s">
        <v>1866</v>
      </c>
      <c r="G1075" s="168"/>
      <c r="H1075" s="168"/>
      <c r="I1075" s="171"/>
      <c r="J1075" s="182">
        <f>BK1075</f>
        <v>0</v>
      </c>
      <c r="K1075" s="168"/>
      <c r="L1075" s="173"/>
      <c r="M1075" s="174"/>
      <c r="N1075" s="175"/>
      <c r="O1075" s="175"/>
      <c r="P1075" s="176">
        <f>SUM(P1076:P1128)</f>
        <v>0</v>
      </c>
      <c r="Q1075" s="175"/>
      <c r="R1075" s="176">
        <f>SUM(R1076:R1128)</f>
        <v>1.0553734499999998</v>
      </c>
      <c r="S1075" s="175"/>
      <c r="T1075" s="177">
        <f>SUM(T1076:T1128)</f>
        <v>3.6000000000000002E-4</v>
      </c>
      <c r="AR1075" s="178" t="s">
        <v>152</v>
      </c>
      <c r="AT1075" s="179" t="s">
        <v>72</v>
      </c>
      <c r="AU1075" s="179" t="s">
        <v>81</v>
      </c>
      <c r="AY1075" s="178" t="s">
        <v>144</v>
      </c>
      <c r="BK1075" s="180">
        <f>SUM(BK1076:BK1128)</f>
        <v>0</v>
      </c>
    </row>
    <row r="1076" spans="1:65" s="2" customFormat="1" ht="16.5" customHeight="1">
      <c r="A1076" s="34"/>
      <c r="B1076" s="35"/>
      <c r="C1076" s="183" t="s">
        <v>1867</v>
      </c>
      <c r="D1076" s="183" t="s">
        <v>147</v>
      </c>
      <c r="E1076" s="184" t="s">
        <v>1868</v>
      </c>
      <c r="F1076" s="185" t="s">
        <v>1869</v>
      </c>
      <c r="G1076" s="186" t="s">
        <v>150</v>
      </c>
      <c r="H1076" s="187">
        <v>23.640999999999998</v>
      </c>
      <c r="I1076" s="188"/>
      <c r="J1076" s="189">
        <f>ROUND(I1076*H1076,2)</f>
        <v>0</v>
      </c>
      <c r="K1076" s="190"/>
      <c r="L1076" s="39"/>
      <c r="M1076" s="191" t="s">
        <v>1</v>
      </c>
      <c r="N1076" s="192" t="s">
        <v>39</v>
      </c>
      <c r="O1076" s="71"/>
      <c r="P1076" s="193">
        <f>O1076*H1076</f>
        <v>0</v>
      </c>
      <c r="Q1076" s="193">
        <v>0</v>
      </c>
      <c r="R1076" s="193">
        <f>Q1076*H1076</f>
        <v>0</v>
      </c>
      <c r="S1076" s="193">
        <v>0</v>
      </c>
      <c r="T1076" s="194">
        <f>S1076*H1076</f>
        <v>0</v>
      </c>
      <c r="U1076" s="34"/>
      <c r="V1076" s="34"/>
      <c r="W1076" s="34"/>
      <c r="X1076" s="34"/>
      <c r="Y1076" s="34"/>
      <c r="Z1076" s="34"/>
      <c r="AA1076" s="34"/>
      <c r="AB1076" s="34"/>
      <c r="AC1076" s="34"/>
      <c r="AD1076" s="34"/>
      <c r="AE1076" s="34"/>
      <c r="AR1076" s="195" t="s">
        <v>264</v>
      </c>
      <c r="AT1076" s="195" t="s">
        <v>147</v>
      </c>
      <c r="AU1076" s="195" t="s">
        <v>152</v>
      </c>
      <c r="AY1076" s="17" t="s">
        <v>144</v>
      </c>
      <c r="BE1076" s="196">
        <f>IF(N1076="základní",J1076,0)</f>
        <v>0</v>
      </c>
      <c r="BF1076" s="196">
        <f>IF(N1076="snížená",J1076,0)</f>
        <v>0</v>
      </c>
      <c r="BG1076" s="196">
        <f>IF(N1076="zákl. přenesená",J1076,0)</f>
        <v>0</v>
      </c>
      <c r="BH1076" s="196">
        <f>IF(N1076="sníž. přenesená",J1076,0)</f>
        <v>0</v>
      </c>
      <c r="BI1076" s="196">
        <f>IF(N1076="nulová",J1076,0)</f>
        <v>0</v>
      </c>
      <c r="BJ1076" s="17" t="s">
        <v>152</v>
      </c>
      <c r="BK1076" s="196">
        <f>ROUND(I1076*H1076,2)</f>
        <v>0</v>
      </c>
      <c r="BL1076" s="17" t="s">
        <v>264</v>
      </c>
      <c r="BM1076" s="195" t="s">
        <v>1870</v>
      </c>
    </row>
    <row r="1077" spans="1:65" s="2" customFormat="1" ht="16.5" customHeight="1">
      <c r="A1077" s="34"/>
      <c r="B1077" s="35"/>
      <c r="C1077" s="183" t="s">
        <v>1871</v>
      </c>
      <c r="D1077" s="183" t="s">
        <v>147</v>
      </c>
      <c r="E1077" s="184" t="s">
        <v>1872</v>
      </c>
      <c r="F1077" s="185" t="s">
        <v>1873</v>
      </c>
      <c r="G1077" s="186" t="s">
        <v>150</v>
      </c>
      <c r="H1077" s="187">
        <v>23.640999999999998</v>
      </c>
      <c r="I1077" s="188"/>
      <c r="J1077" s="189">
        <f>ROUND(I1077*H1077,2)</f>
        <v>0</v>
      </c>
      <c r="K1077" s="190"/>
      <c r="L1077" s="39"/>
      <c r="M1077" s="191" t="s">
        <v>1</v>
      </c>
      <c r="N1077" s="192" t="s">
        <v>39</v>
      </c>
      <c r="O1077" s="71"/>
      <c r="P1077" s="193">
        <f>O1077*H1077</f>
        <v>0</v>
      </c>
      <c r="Q1077" s="193">
        <v>2.9999999999999997E-4</v>
      </c>
      <c r="R1077" s="193">
        <f>Q1077*H1077</f>
        <v>7.0922999999999984E-3</v>
      </c>
      <c r="S1077" s="193">
        <v>0</v>
      </c>
      <c r="T1077" s="194">
        <f>S1077*H1077</f>
        <v>0</v>
      </c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R1077" s="195" t="s">
        <v>264</v>
      </c>
      <c r="AT1077" s="195" t="s">
        <v>147</v>
      </c>
      <c r="AU1077" s="195" t="s">
        <v>152</v>
      </c>
      <c r="AY1077" s="17" t="s">
        <v>144</v>
      </c>
      <c r="BE1077" s="196">
        <f>IF(N1077="základní",J1077,0)</f>
        <v>0</v>
      </c>
      <c r="BF1077" s="196">
        <f>IF(N1077="snížená",J1077,0)</f>
        <v>0</v>
      </c>
      <c r="BG1077" s="196">
        <f>IF(N1077="zákl. přenesená",J1077,0)</f>
        <v>0</v>
      </c>
      <c r="BH1077" s="196">
        <f>IF(N1077="sníž. přenesená",J1077,0)</f>
        <v>0</v>
      </c>
      <c r="BI1077" s="196">
        <f>IF(N1077="nulová",J1077,0)</f>
        <v>0</v>
      </c>
      <c r="BJ1077" s="17" t="s">
        <v>152</v>
      </c>
      <c r="BK1077" s="196">
        <f>ROUND(I1077*H1077,2)</f>
        <v>0</v>
      </c>
      <c r="BL1077" s="17" t="s">
        <v>264</v>
      </c>
      <c r="BM1077" s="195" t="s">
        <v>1874</v>
      </c>
    </row>
    <row r="1078" spans="1:65" s="2" customFormat="1" ht="24.2" customHeight="1">
      <c r="A1078" s="34"/>
      <c r="B1078" s="35"/>
      <c r="C1078" s="183" t="s">
        <v>1875</v>
      </c>
      <c r="D1078" s="183" t="s">
        <v>147</v>
      </c>
      <c r="E1078" s="184" t="s">
        <v>1876</v>
      </c>
      <c r="F1078" s="185" t="s">
        <v>1877</v>
      </c>
      <c r="G1078" s="186" t="s">
        <v>249</v>
      </c>
      <c r="H1078" s="187">
        <v>2</v>
      </c>
      <c r="I1078" s="188"/>
      <c r="J1078" s="189">
        <f>ROUND(I1078*H1078,2)</f>
        <v>0</v>
      </c>
      <c r="K1078" s="190"/>
      <c r="L1078" s="39"/>
      <c r="M1078" s="191" t="s">
        <v>1</v>
      </c>
      <c r="N1078" s="192" t="s">
        <v>39</v>
      </c>
      <c r="O1078" s="71"/>
      <c r="P1078" s="193">
        <f>O1078*H1078</f>
        <v>0</v>
      </c>
      <c r="Q1078" s="193">
        <v>2.1000000000000001E-4</v>
      </c>
      <c r="R1078" s="193">
        <f>Q1078*H1078</f>
        <v>4.2000000000000002E-4</v>
      </c>
      <c r="S1078" s="193">
        <v>0</v>
      </c>
      <c r="T1078" s="194">
        <f>S1078*H1078</f>
        <v>0</v>
      </c>
      <c r="U1078" s="34"/>
      <c r="V1078" s="34"/>
      <c r="W1078" s="34"/>
      <c r="X1078" s="34"/>
      <c r="Y1078" s="34"/>
      <c r="Z1078" s="34"/>
      <c r="AA1078" s="34"/>
      <c r="AB1078" s="34"/>
      <c r="AC1078" s="34"/>
      <c r="AD1078" s="34"/>
      <c r="AE1078" s="34"/>
      <c r="AR1078" s="195" t="s">
        <v>264</v>
      </c>
      <c r="AT1078" s="195" t="s">
        <v>147</v>
      </c>
      <c r="AU1078" s="195" t="s">
        <v>152</v>
      </c>
      <c r="AY1078" s="17" t="s">
        <v>144</v>
      </c>
      <c r="BE1078" s="196">
        <f>IF(N1078="základní",J1078,0)</f>
        <v>0</v>
      </c>
      <c r="BF1078" s="196">
        <f>IF(N1078="snížená",J1078,0)</f>
        <v>0</v>
      </c>
      <c r="BG1078" s="196">
        <f>IF(N1078="zákl. přenesená",J1078,0)</f>
        <v>0</v>
      </c>
      <c r="BH1078" s="196">
        <f>IF(N1078="sníž. přenesená",J1078,0)</f>
        <v>0</v>
      </c>
      <c r="BI1078" s="196">
        <f>IF(N1078="nulová",J1078,0)</f>
        <v>0</v>
      </c>
      <c r="BJ1078" s="17" t="s">
        <v>152</v>
      </c>
      <c r="BK1078" s="196">
        <f>ROUND(I1078*H1078,2)</f>
        <v>0</v>
      </c>
      <c r="BL1078" s="17" t="s">
        <v>264</v>
      </c>
      <c r="BM1078" s="195" t="s">
        <v>1878</v>
      </c>
    </row>
    <row r="1079" spans="1:65" s="13" customFormat="1" ht="11.25">
      <c r="B1079" s="197"/>
      <c r="C1079" s="198"/>
      <c r="D1079" s="199" t="s">
        <v>154</v>
      </c>
      <c r="E1079" s="200" t="s">
        <v>1</v>
      </c>
      <c r="F1079" s="201" t="s">
        <v>1879</v>
      </c>
      <c r="G1079" s="198"/>
      <c r="H1079" s="200" t="s">
        <v>1</v>
      </c>
      <c r="I1079" s="202"/>
      <c r="J1079" s="198"/>
      <c r="K1079" s="198"/>
      <c r="L1079" s="203"/>
      <c r="M1079" s="204"/>
      <c r="N1079" s="205"/>
      <c r="O1079" s="205"/>
      <c r="P1079" s="205"/>
      <c r="Q1079" s="205"/>
      <c r="R1079" s="205"/>
      <c r="S1079" s="205"/>
      <c r="T1079" s="206"/>
      <c r="AT1079" s="207" t="s">
        <v>154</v>
      </c>
      <c r="AU1079" s="207" t="s">
        <v>152</v>
      </c>
      <c r="AV1079" s="13" t="s">
        <v>81</v>
      </c>
      <c r="AW1079" s="13" t="s">
        <v>31</v>
      </c>
      <c r="AX1079" s="13" t="s">
        <v>73</v>
      </c>
      <c r="AY1079" s="207" t="s">
        <v>144</v>
      </c>
    </row>
    <row r="1080" spans="1:65" s="14" customFormat="1" ht="11.25">
      <c r="B1080" s="208"/>
      <c r="C1080" s="209"/>
      <c r="D1080" s="199" t="s">
        <v>154</v>
      </c>
      <c r="E1080" s="210" t="s">
        <v>1</v>
      </c>
      <c r="F1080" s="211" t="s">
        <v>535</v>
      </c>
      <c r="G1080" s="209"/>
      <c r="H1080" s="212">
        <v>2</v>
      </c>
      <c r="I1080" s="213"/>
      <c r="J1080" s="209"/>
      <c r="K1080" s="209"/>
      <c r="L1080" s="214"/>
      <c r="M1080" s="215"/>
      <c r="N1080" s="216"/>
      <c r="O1080" s="216"/>
      <c r="P1080" s="216"/>
      <c r="Q1080" s="216"/>
      <c r="R1080" s="216"/>
      <c r="S1080" s="216"/>
      <c r="T1080" s="217"/>
      <c r="AT1080" s="218" t="s">
        <v>154</v>
      </c>
      <c r="AU1080" s="218" t="s">
        <v>152</v>
      </c>
      <c r="AV1080" s="14" t="s">
        <v>152</v>
      </c>
      <c r="AW1080" s="14" t="s">
        <v>31</v>
      </c>
      <c r="AX1080" s="14" t="s">
        <v>81</v>
      </c>
      <c r="AY1080" s="218" t="s">
        <v>144</v>
      </c>
    </row>
    <row r="1081" spans="1:65" s="2" customFormat="1" ht="37.9" customHeight="1">
      <c r="A1081" s="34"/>
      <c r="B1081" s="35"/>
      <c r="C1081" s="183" t="s">
        <v>1880</v>
      </c>
      <c r="D1081" s="183" t="s">
        <v>147</v>
      </c>
      <c r="E1081" s="184" t="s">
        <v>1881</v>
      </c>
      <c r="F1081" s="185" t="s">
        <v>1882</v>
      </c>
      <c r="G1081" s="186" t="s">
        <v>150</v>
      </c>
      <c r="H1081" s="187">
        <v>23.640999999999998</v>
      </c>
      <c r="I1081" s="188"/>
      <c r="J1081" s="189">
        <f>ROUND(I1081*H1081,2)</f>
        <v>0</v>
      </c>
      <c r="K1081" s="190"/>
      <c r="L1081" s="39"/>
      <c r="M1081" s="191" t="s">
        <v>1</v>
      </c>
      <c r="N1081" s="192" t="s">
        <v>39</v>
      </c>
      <c r="O1081" s="71"/>
      <c r="P1081" s="193">
        <f>O1081*H1081</f>
        <v>0</v>
      </c>
      <c r="Q1081" s="193">
        <v>8.9999999999999993E-3</v>
      </c>
      <c r="R1081" s="193">
        <f>Q1081*H1081</f>
        <v>0.21276899999999996</v>
      </c>
      <c r="S1081" s="193">
        <v>0</v>
      </c>
      <c r="T1081" s="194">
        <f>S1081*H1081</f>
        <v>0</v>
      </c>
      <c r="U1081" s="34"/>
      <c r="V1081" s="34"/>
      <c r="W1081" s="34"/>
      <c r="X1081" s="34"/>
      <c r="Y1081" s="34"/>
      <c r="Z1081" s="34"/>
      <c r="AA1081" s="34"/>
      <c r="AB1081" s="34"/>
      <c r="AC1081" s="34"/>
      <c r="AD1081" s="34"/>
      <c r="AE1081" s="34"/>
      <c r="AR1081" s="195" t="s">
        <v>264</v>
      </c>
      <c r="AT1081" s="195" t="s">
        <v>147</v>
      </c>
      <c r="AU1081" s="195" t="s">
        <v>152</v>
      </c>
      <c r="AY1081" s="17" t="s">
        <v>144</v>
      </c>
      <c r="BE1081" s="196">
        <f>IF(N1081="základní",J1081,0)</f>
        <v>0</v>
      </c>
      <c r="BF1081" s="196">
        <f>IF(N1081="snížená",J1081,0)</f>
        <v>0</v>
      </c>
      <c r="BG1081" s="196">
        <f>IF(N1081="zákl. přenesená",J1081,0)</f>
        <v>0</v>
      </c>
      <c r="BH1081" s="196">
        <f>IF(N1081="sníž. přenesená",J1081,0)</f>
        <v>0</v>
      </c>
      <c r="BI1081" s="196">
        <f>IF(N1081="nulová",J1081,0)</f>
        <v>0</v>
      </c>
      <c r="BJ1081" s="17" t="s">
        <v>152</v>
      </c>
      <c r="BK1081" s="196">
        <f>ROUND(I1081*H1081,2)</f>
        <v>0</v>
      </c>
      <c r="BL1081" s="17" t="s">
        <v>264</v>
      </c>
      <c r="BM1081" s="195" t="s">
        <v>1883</v>
      </c>
    </row>
    <row r="1082" spans="1:65" s="13" customFormat="1" ht="11.25">
      <c r="B1082" s="197"/>
      <c r="C1082" s="198"/>
      <c r="D1082" s="199" t="s">
        <v>154</v>
      </c>
      <c r="E1082" s="200" t="s">
        <v>1</v>
      </c>
      <c r="F1082" s="201" t="s">
        <v>192</v>
      </c>
      <c r="G1082" s="198"/>
      <c r="H1082" s="200" t="s">
        <v>1</v>
      </c>
      <c r="I1082" s="202"/>
      <c r="J1082" s="198"/>
      <c r="K1082" s="198"/>
      <c r="L1082" s="203"/>
      <c r="M1082" s="204"/>
      <c r="N1082" s="205"/>
      <c r="O1082" s="205"/>
      <c r="P1082" s="205"/>
      <c r="Q1082" s="205"/>
      <c r="R1082" s="205"/>
      <c r="S1082" s="205"/>
      <c r="T1082" s="206"/>
      <c r="AT1082" s="207" t="s">
        <v>154</v>
      </c>
      <c r="AU1082" s="207" t="s">
        <v>152</v>
      </c>
      <c r="AV1082" s="13" t="s">
        <v>81</v>
      </c>
      <c r="AW1082" s="13" t="s">
        <v>31</v>
      </c>
      <c r="AX1082" s="13" t="s">
        <v>73</v>
      </c>
      <c r="AY1082" s="207" t="s">
        <v>144</v>
      </c>
    </row>
    <row r="1083" spans="1:65" s="14" customFormat="1" ht="11.25">
      <c r="B1083" s="208"/>
      <c r="C1083" s="209"/>
      <c r="D1083" s="199" t="s">
        <v>154</v>
      </c>
      <c r="E1083" s="210" t="s">
        <v>1</v>
      </c>
      <c r="F1083" s="211" t="s">
        <v>211</v>
      </c>
      <c r="G1083" s="209"/>
      <c r="H1083" s="212">
        <v>7.8000000000000016</v>
      </c>
      <c r="I1083" s="213"/>
      <c r="J1083" s="209"/>
      <c r="K1083" s="209"/>
      <c r="L1083" s="214"/>
      <c r="M1083" s="215"/>
      <c r="N1083" s="216"/>
      <c r="O1083" s="216"/>
      <c r="P1083" s="216"/>
      <c r="Q1083" s="216"/>
      <c r="R1083" s="216"/>
      <c r="S1083" s="216"/>
      <c r="T1083" s="217"/>
      <c r="AT1083" s="218" t="s">
        <v>154</v>
      </c>
      <c r="AU1083" s="218" t="s">
        <v>152</v>
      </c>
      <c r="AV1083" s="14" t="s">
        <v>152</v>
      </c>
      <c r="AW1083" s="14" t="s">
        <v>31</v>
      </c>
      <c r="AX1083" s="14" t="s">
        <v>73</v>
      </c>
      <c r="AY1083" s="218" t="s">
        <v>144</v>
      </c>
    </row>
    <row r="1084" spans="1:65" s="13" customFormat="1" ht="11.25">
      <c r="B1084" s="197"/>
      <c r="C1084" s="198"/>
      <c r="D1084" s="199" t="s">
        <v>154</v>
      </c>
      <c r="E1084" s="200" t="s">
        <v>1</v>
      </c>
      <c r="F1084" s="201" t="s">
        <v>185</v>
      </c>
      <c r="G1084" s="198"/>
      <c r="H1084" s="200" t="s">
        <v>1</v>
      </c>
      <c r="I1084" s="202"/>
      <c r="J1084" s="198"/>
      <c r="K1084" s="198"/>
      <c r="L1084" s="203"/>
      <c r="M1084" s="204"/>
      <c r="N1084" s="205"/>
      <c r="O1084" s="205"/>
      <c r="P1084" s="205"/>
      <c r="Q1084" s="205"/>
      <c r="R1084" s="205"/>
      <c r="S1084" s="205"/>
      <c r="T1084" s="206"/>
      <c r="AT1084" s="207" t="s">
        <v>154</v>
      </c>
      <c r="AU1084" s="207" t="s">
        <v>152</v>
      </c>
      <c r="AV1084" s="13" t="s">
        <v>81</v>
      </c>
      <c r="AW1084" s="13" t="s">
        <v>31</v>
      </c>
      <c r="AX1084" s="13" t="s">
        <v>73</v>
      </c>
      <c r="AY1084" s="207" t="s">
        <v>144</v>
      </c>
    </row>
    <row r="1085" spans="1:65" s="14" customFormat="1" ht="11.25">
      <c r="B1085" s="208"/>
      <c r="C1085" s="209"/>
      <c r="D1085" s="199" t="s">
        <v>154</v>
      </c>
      <c r="E1085" s="210" t="s">
        <v>1</v>
      </c>
      <c r="F1085" s="211" t="s">
        <v>209</v>
      </c>
      <c r="G1085" s="209"/>
      <c r="H1085" s="212">
        <v>15.840999999999999</v>
      </c>
      <c r="I1085" s="213"/>
      <c r="J1085" s="209"/>
      <c r="K1085" s="209"/>
      <c r="L1085" s="214"/>
      <c r="M1085" s="215"/>
      <c r="N1085" s="216"/>
      <c r="O1085" s="216"/>
      <c r="P1085" s="216"/>
      <c r="Q1085" s="216"/>
      <c r="R1085" s="216"/>
      <c r="S1085" s="216"/>
      <c r="T1085" s="217"/>
      <c r="AT1085" s="218" t="s">
        <v>154</v>
      </c>
      <c r="AU1085" s="218" t="s">
        <v>152</v>
      </c>
      <c r="AV1085" s="14" t="s">
        <v>152</v>
      </c>
      <c r="AW1085" s="14" t="s">
        <v>31</v>
      </c>
      <c r="AX1085" s="14" t="s">
        <v>73</v>
      </c>
      <c r="AY1085" s="218" t="s">
        <v>144</v>
      </c>
    </row>
    <row r="1086" spans="1:65" s="15" customFormat="1" ht="11.25">
      <c r="B1086" s="219"/>
      <c r="C1086" s="220"/>
      <c r="D1086" s="199" t="s">
        <v>154</v>
      </c>
      <c r="E1086" s="221" t="s">
        <v>1</v>
      </c>
      <c r="F1086" s="222" t="s">
        <v>159</v>
      </c>
      <c r="G1086" s="220"/>
      <c r="H1086" s="223">
        <v>23.641000000000002</v>
      </c>
      <c r="I1086" s="224"/>
      <c r="J1086" s="220"/>
      <c r="K1086" s="220"/>
      <c r="L1086" s="225"/>
      <c r="M1086" s="226"/>
      <c r="N1086" s="227"/>
      <c r="O1086" s="227"/>
      <c r="P1086" s="227"/>
      <c r="Q1086" s="227"/>
      <c r="R1086" s="227"/>
      <c r="S1086" s="227"/>
      <c r="T1086" s="228"/>
      <c r="AT1086" s="229" t="s">
        <v>154</v>
      </c>
      <c r="AU1086" s="229" t="s">
        <v>152</v>
      </c>
      <c r="AV1086" s="15" t="s">
        <v>151</v>
      </c>
      <c r="AW1086" s="15" t="s">
        <v>31</v>
      </c>
      <c r="AX1086" s="15" t="s">
        <v>81</v>
      </c>
      <c r="AY1086" s="229" t="s">
        <v>144</v>
      </c>
    </row>
    <row r="1087" spans="1:65" s="2" customFormat="1" ht="24.2" customHeight="1">
      <c r="A1087" s="34"/>
      <c r="B1087" s="35"/>
      <c r="C1087" s="230" t="s">
        <v>1884</v>
      </c>
      <c r="D1087" s="230" t="s">
        <v>166</v>
      </c>
      <c r="E1087" s="231" t="s">
        <v>1656</v>
      </c>
      <c r="F1087" s="232" t="s">
        <v>1657</v>
      </c>
      <c r="G1087" s="233" t="s">
        <v>150</v>
      </c>
      <c r="H1087" s="234">
        <v>27.187000000000001</v>
      </c>
      <c r="I1087" s="235"/>
      <c r="J1087" s="236">
        <f>ROUND(I1087*H1087,2)</f>
        <v>0</v>
      </c>
      <c r="K1087" s="237"/>
      <c r="L1087" s="238"/>
      <c r="M1087" s="239" t="s">
        <v>1</v>
      </c>
      <c r="N1087" s="240" t="s">
        <v>39</v>
      </c>
      <c r="O1087" s="71"/>
      <c r="P1087" s="193">
        <f>O1087*H1087</f>
        <v>0</v>
      </c>
      <c r="Q1087" s="193">
        <v>2.3699999999999999E-2</v>
      </c>
      <c r="R1087" s="193">
        <f>Q1087*H1087</f>
        <v>0.64433189999999996</v>
      </c>
      <c r="S1087" s="193">
        <v>0</v>
      </c>
      <c r="T1087" s="194">
        <f>S1087*H1087</f>
        <v>0</v>
      </c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R1087" s="195" t="s">
        <v>353</v>
      </c>
      <c r="AT1087" s="195" t="s">
        <v>166</v>
      </c>
      <c r="AU1087" s="195" t="s">
        <v>152</v>
      </c>
      <c r="AY1087" s="17" t="s">
        <v>144</v>
      </c>
      <c r="BE1087" s="196">
        <f>IF(N1087="základní",J1087,0)</f>
        <v>0</v>
      </c>
      <c r="BF1087" s="196">
        <f>IF(N1087="snížená",J1087,0)</f>
        <v>0</v>
      </c>
      <c r="BG1087" s="196">
        <f>IF(N1087="zákl. přenesená",J1087,0)</f>
        <v>0</v>
      </c>
      <c r="BH1087" s="196">
        <f>IF(N1087="sníž. přenesená",J1087,0)</f>
        <v>0</v>
      </c>
      <c r="BI1087" s="196">
        <f>IF(N1087="nulová",J1087,0)</f>
        <v>0</v>
      </c>
      <c r="BJ1087" s="17" t="s">
        <v>152</v>
      </c>
      <c r="BK1087" s="196">
        <f>ROUND(I1087*H1087,2)</f>
        <v>0</v>
      </c>
      <c r="BL1087" s="17" t="s">
        <v>264</v>
      </c>
      <c r="BM1087" s="195" t="s">
        <v>1885</v>
      </c>
    </row>
    <row r="1088" spans="1:65" s="14" customFormat="1" ht="11.25">
      <c r="B1088" s="208"/>
      <c r="C1088" s="209"/>
      <c r="D1088" s="199" t="s">
        <v>154</v>
      </c>
      <c r="E1088" s="209"/>
      <c r="F1088" s="211" t="s">
        <v>1886</v>
      </c>
      <c r="G1088" s="209"/>
      <c r="H1088" s="212">
        <v>27.187000000000001</v>
      </c>
      <c r="I1088" s="213"/>
      <c r="J1088" s="209"/>
      <c r="K1088" s="209"/>
      <c r="L1088" s="214"/>
      <c r="M1088" s="215"/>
      <c r="N1088" s="216"/>
      <c r="O1088" s="216"/>
      <c r="P1088" s="216"/>
      <c r="Q1088" s="216"/>
      <c r="R1088" s="216"/>
      <c r="S1088" s="216"/>
      <c r="T1088" s="217"/>
      <c r="AT1088" s="218" t="s">
        <v>154</v>
      </c>
      <c r="AU1088" s="218" t="s">
        <v>152</v>
      </c>
      <c r="AV1088" s="14" t="s">
        <v>152</v>
      </c>
      <c r="AW1088" s="14" t="s">
        <v>4</v>
      </c>
      <c r="AX1088" s="14" t="s">
        <v>81</v>
      </c>
      <c r="AY1088" s="218" t="s">
        <v>144</v>
      </c>
    </row>
    <row r="1089" spans="1:65" s="2" customFormat="1" ht="24.2" customHeight="1">
      <c r="A1089" s="34"/>
      <c r="B1089" s="35"/>
      <c r="C1089" s="183" t="s">
        <v>1887</v>
      </c>
      <c r="D1089" s="183" t="s">
        <v>147</v>
      </c>
      <c r="E1089" s="184" t="s">
        <v>1888</v>
      </c>
      <c r="F1089" s="185" t="s">
        <v>1889</v>
      </c>
      <c r="G1089" s="186" t="s">
        <v>150</v>
      </c>
      <c r="H1089" s="187">
        <v>23.640999999999998</v>
      </c>
      <c r="I1089" s="188"/>
      <c r="J1089" s="189">
        <f>ROUND(I1089*H1089,2)</f>
        <v>0</v>
      </c>
      <c r="K1089" s="190"/>
      <c r="L1089" s="39"/>
      <c r="M1089" s="191" t="s">
        <v>1</v>
      </c>
      <c r="N1089" s="192" t="s">
        <v>39</v>
      </c>
      <c r="O1089" s="71"/>
      <c r="P1089" s="193">
        <f>O1089*H1089</f>
        <v>0</v>
      </c>
      <c r="Q1089" s="193">
        <v>0</v>
      </c>
      <c r="R1089" s="193">
        <f>Q1089*H1089</f>
        <v>0</v>
      </c>
      <c r="S1089" s="193">
        <v>0</v>
      </c>
      <c r="T1089" s="194">
        <f>S1089*H1089</f>
        <v>0</v>
      </c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R1089" s="195" t="s">
        <v>264</v>
      </c>
      <c r="AT1089" s="195" t="s">
        <v>147</v>
      </c>
      <c r="AU1089" s="195" t="s">
        <v>152</v>
      </c>
      <c r="AY1089" s="17" t="s">
        <v>144</v>
      </c>
      <c r="BE1089" s="196">
        <f>IF(N1089="základní",J1089,0)</f>
        <v>0</v>
      </c>
      <c r="BF1089" s="196">
        <f>IF(N1089="snížená",J1089,0)</f>
        <v>0</v>
      </c>
      <c r="BG1089" s="196">
        <f>IF(N1089="zákl. přenesená",J1089,0)</f>
        <v>0</v>
      </c>
      <c r="BH1089" s="196">
        <f>IF(N1089="sníž. přenesená",J1089,0)</f>
        <v>0</v>
      </c>
      <c r="BI1089" s="196">
        <f>IF(N1089="nulová",J1089,0)</f>
        <v>0</v>
      </c>
      <c r="BJ1089" s="17" t="s">
        <v>152</v>
      </c>
      <c r="BK1089" s="196">
        <f>ROUND(I1089*H1089,2)</f>
        <v>0</v>
      </c>
      <c r="BL1089" s="17" t="s">
        <v>264</v>
      </c>
      <c r="BM1089" s="195" t="s">
        <v>1890</v>
      </c>
    </row>
    <row r="1090" spans="1:65" s="2" customFormat="1" ht="24.2" customHeight="1">
      <c r="A1090" s="34"/>
      <c r="B1090" s="35"/>
      <c r="C1090" s="183" t="s">
        <v>1891</v>
      </c>
      <c r="D1090" s="183" t="s">
        <v>147</v>
      </c>
      <c r="E1090" s="184" t="s">
        <v>1892</v>
      </c>
      <c r="F1090" s="185" t="s">
        <v>1893</v>
      </c>
      <c r="G1090" s="186" t="s">
        <v>150</v>
      </c>
      <c r="H1090" s="187">
        <v>0.75</v>
      </c>
      <c r="I1090" s="188"/>
      <c r="J1090" s="189">
        <f>ROUND(I1090*H1090,2)</f>
        <v>0</v>
      </c>
      <c r="K1090" s="190"/>
      <c r="L1090" s="39"/>
      <c r="M1090" s="191" t="s">
        <v>1</v>
      </c>
      <c r="N1090" s="192" t="s">
        <v>39</v>
      </c>
      <c r="O1090" s="71"/>
      <c r="P1090" s="193">
        <f>O1090*H1090</f>
        <v>0</v>
      </c>
      <c r="Q1090" s="193">
        <v>5.8E-4</v>
      </c>
      <c r="R1090" s="193">
        <f>Q1090*H1090</f>
        <v>4.35E-4</v>
      </c>
      <c r="S1090" s="193">
        <v>0</v>
      </c>
      <c r="T1090" s="194">
        <f>S1090*H1090</f>
        <v>0</v>
      </c>
      <c r="U1090" s="34"/>
      <c r="V1090" s="34"/>
      <c r="W1090" s="34"/>
      <c r="X1090" s="34"/>
      <c r="Y1090" s="34"/>
      <c r="Z1090" s="34"/>
      <c r="AA1090" s="34"/>
      <c r="AB1090" s="34"/>
      <c r="AC1090" s="34"/>
      <c r="AD1090" s="34"/>
      <c r="AE1090" s="34"/>
      <c r="AR1090" s="195" t="s">
        <v>264</v>
      </c>
      <c r="AT1090" s="195" t="s">
        <v>147</v>
      </c>
      <c r="AU1090" s="195" t="s">
        <v>152</v>
      </c>
      <c r="AY1090" s="17" t="s">
        <v>144</v>
      </c>
      <c r="BE1090" s="196">
        <f>IF(N1090="základní",J1090,0)</f>
        <v>0</v>
      </c>
      <c r="BF1090" s="196">
        <f>IF(N1090="snížená",J1090,0)</f>
        <v>0</v>
      </c>
      <c r="BG1090" s="196">
        <f>IF(N1090="zákl. přenesená",J1090,0)</f>
        <v>0</v>
      </c>
      <c r="BH1090" s="196">
        <f>IF(N1090="sníž. přenesená",J1090,0)</f>
        <v>0</v>
      </c>
      <c r="BI1090" s="196">
        <f>IF(N1090="nulová",J1090,0)</f>
        <v>0</v>
      </c>
      <c r="BJ1090" s="17" t="s">
        <v>152</v>
      </c>
      <c r="BK1090" s="196">
        <f>ROUND(I1090*H1090,2)</f>
        <v>0</v>
      </c>
      <c r="BL1090" s="17" t="s">
        <v>264</v>
      </c>
      <c r="BM1090" s="195" t="s">
        <v>1894</v>
      </c>
    </row>
    <row r="1091" spans="1:65" s="14" customFormat="1" ht="11.25">
      <c r="B1091" s="208"/>
      <c r="C1091" s="209"/>
      <c r="D1091" s="199" t="s">
        <v>154</v>
      </c>
      <c r="E1091" s="210" t="s">
        <v>1</v>
      </c>
      <c r="F1091" s="211" t="s">
        <v>1895</v>
      </c>
      <c r="G1091" s="209"/>
      <c r="H1091" s="212">
        <v>0.75</v>
      </c>
      <c r="I1091" s="213"/>
      <c r="J1091" s="209"/>
      <c r="K1091" s="209"/>
      <c r="L1091" s="214"/>
      <c r="M1091" s="215"/>
      <c r="N1091" s="216"/>
      <c r="O1091" s="216"/>
      <c r="P1091" s="216"/>
      <c r="Q1091" s="216"/>
      <c r="R1091" s="216"/>
      <c r="S1091" s="216"/>
      <c r="T1091" s="217"/>
      <c r="AT1091" s="218" t="s">
        <v>154</v>
      </c>
      <c r="AU1091" s="218" t="s">
        <v>152</v>
      </c>
      <c r="AV1091" s="14" t="s">
        <v>152</v>
      </c>
      <c r="AW1091" s="14" t="s">
        <v>31</v>
      </c>
      <c r="AX1091" s="14" t="s">
        <v>81</v>
      </c>
      <c r="AY1091" s="218" t="s">
        <v>144</v>
      </c>
    </row>
    <row r="1092" spans="1:65" s="2" customFormat="1" ht="24.2" customHeight="1">
      <c r="A1092" s="34"/>
      <c r="B1092" s="35"/>
      <c r="C1092" s="230" t="s">
        <v>1896</v>
      </c>
      <c r="D1092" s="230" t="s">
        <v>166</v>
      </c>
      <c r="E1092" s="231" t="s">
        <v>1897</v>
      </c>
      <c r="F1092" s="232" t="s">
        <v>1898</v>
      </c>
      <c r="G1092" s="233" t="s">
        <v>150</v>
      </c>
      <c r="H1092" s="234">
        <v>0.82499999999999996</v>
      </c>
      <c r="I1092" s="235"/>
      <c r="J1092" s="236">
        <f>ROUND(I1092*H1092,2)</f>
        <v>0</v>
      </c>
      <c r="K1092" s="237"/>
      <c r="L1092" s="238"/>
      <c r="M1092" s="239" t="s">
        <v>1</v>
      </c>
      <c r="N1092" s="240" t="s">
        <v>39</v>
      </c>
      <c r="O1092" s="71"/>
      <c r="P1092" s="193">
        <f>O1092*H1092</f>
        <v>0</v>
      </c>
      <c r="Q1092" s="193">
        <v>1.2E-2</v>
      </c>
      <c r="R1092" s="193">
        <f>Q1092*H1092</f>
        <v>9.8999999999999991E-3</v>
      </c>
      <c r="S1092" s="193">
        <v>0</v>
      </c>
      <c r="T1092" s="194">
        <f>S1092*H1092</f>
        <v>0</v>
      </c>
      <c r="U1092" s="34"/>
      <c r="V1092" s="34"/>
      <c r="W1092" s="34"/>
      <c r="X1092" s="34"/>
      <c r="Y1092" s="34"/>
      <c r="Z1092" s="34"/>
      <c r="AA1092" s="34"/>
      <c r="AB1092" s="34"/>
      <c r="AC1092" s="34"/>
      <c r="AD1092" s="34"/>
      <c r="AE1092" s="34"/>
      <c r="AR1092" s="195" t="s">
        <v>353</v>
      </c>
      <c r="AT1092" s="195" t="s">
        <v>166</v>
      </c>
      <c r="AU1092" s="195" t="s">
        <v>152</v>
      </c>
      <c r="AY1092" s="17" t="s">
        <v>144</v>
      </c>
      <c r="BE1092" s="196">
        <f>IF(N1092="základní",J1092,0)</f>
        <v>0</v>
      </c>
      <c r="BF1092" s="196">
        <f>IF(N1092="snížená",J1092,0)</f>
        <v>0</v>
      </c>
      <c r="BG1092" s="196">
        <f>IF(N1092="zákl. přenesená",J1092,0)</f>
        <v>0</v>
      </c>
      <c r="BH1092" s="196">
        <f>IF(N1092="sníž. přenesená",J1092,0)</f>
        <v>0</v>
      </c>
      <c r="BI1092" s="196">
        <f>IF(N1092="nulová",J1092,0)</f>
        <v>0</v>
      </c>
      <c r="BJ1092" s="17" t="s">
        <v>152</v>
      </c>
      <c r="BK1092" s="196">
        <f>ROUND(I1092*H1092,2)</f>
        <v>0</v>
      </c>
      <c r="BL1092" s="17" t="s">
        <v>264</v>
      </c>
      <c r="BM1092" s="195" t="s">
        <v>1899</v>
      </c>
    </row>
    <row r="1093" spans="1:65" s="14" customFormat="1" ht="11.25">
      <c r="B1093" s="208"/>
      <c r="C1093" s="209"/>
      <c r="D1093" s="199" t="s">
        <v>154</v>
      </c>
      <c r="E1093" s="209"/>
      <c r="F1093" s="211" t="s">
        <v>1900</v>
      </c>
      <c r="G1093" s="209"/>
      <c r="H1093" s="212">
        <v>0.82499999999999996</v>
      </c>
      <c r="I1093" s="213"/>
      <c r="J1093" s="209"/>
      <c r="K1093" s="209"/>
      <c r="L1093" s="214"/>
      <c r="M1093" s="215"/>
      <c r="N1093" s="216"/>
      <c r="O1093" s="216"/>
      <c r="P1093" s="216"/>
      <c r="Q1093" s="216"/>
      <c r="R1093" s="216"/>
      <c r="S1093" s="216"/>
      <c r="T1093" s="217"/>
      <c r="AT1093" s="218" t="s">
        <v>154</v>
      </c>
      <c r="AU1093" s="218" t="s">
        <v>152</v>
      </c>
      <c r="AV1093" s="14" t="s">
        <v>152</v>
      </c>
      <c r="AW1093" s="14" t="s">
        <v>4</v>
      </c>
      <c r="AX1093" s="14" t="s">
        <v>81</v>
      </c>
      <c r="AY1093" s="218" t="s">
        <v>144</v>
      </c>
    </row>
    <row r="1094" spans="1:65" s="2" customFormat="1" ht="24.2" customHeight="1">
      <c r="A1094" s="34"/>
      <c r="B1094" s="35"/>
      <c r="C1094" s="183" t="s">
        <v>1901</v>
      </c>
      <c r="D1094" s="183" t="s">
        <v>147</v>
      </c>
      <c r="E1094" s="184" t="s">
        <v>1902</v>
      </c>
      <c r="F1094" s="185" t="s">
        <v>1903</v>
      </c>
      <c r="G1094" s="186" t="s">
        <v>249</v>
      </c>
      <c r="H1094" s="187">
        <v>1</v>
      </c>
      <c r="I1094" s="188"/>
      <c r="J1094" s="189">
        <f>ROUND(I1094*H1094,2)</f>
        <v>0</v>
      </c>
      <c r="K1094" s="190"/>
      <c r="L1094" s="39"/>
      <c r="M1094" s="191" t="s">
        <v>1</v>
      </c>
      <c r="N1094" s="192" t="s">
        <v>39</v>
      </c>
      <c r="O1094" s="71"/>
      <c r="P1094" s="193">
        <f>O1094*H1094</f>
        <v>0</v>
      </c>
      <c r="Q1094" s="193">
        <v>0</v>
      </c>
      <c r="R1094" s="193">
        <f>Q1094*H1094</f>
        <v>0</v>
      </c>
      <c r="S1094" s="193">
        <v>3.6000000000000002E-4</v>
      </c>
      <c r="T1094" s="194">
        <f>S1094*H1094</f>
        <v>3.6000000000000002E-4</v>
      </c>
      <c r="U1094" s="34"/>
      <c r="V1094" s="34"/>
      <c r="W1094" s="34"/>
      <c r="X1094" s="34"/>
      <c r="Y1094" s="34"/>
      <c r="Z1094" s="34"/>
      <c r="AA1094" s="34"/>
      <c r="AB1094" s="34"/>
      <c r="AC1094" s="34"/>
      <c r="AD1094" s="34"/>
      <c r="AE1094" s="34"/>
      <c r="AR1094" s="195" t="s">
        <v>264</v>
      </c>
      <c r="AT1094" s="195" t="s">
        <v>147</v>
      </c>
      <c r="AU1094" s="195" t="s">
        <v>152</v>
      </c>
      <c r="AY1094" s="17" t="s">
        <v>144</v>
      </c>
      <c r="BE1094" s="196">
        <f>IF(N1094="základní",J1094,0)</f>
        <v>0</v>
      </c>
      <c r="BF1094" s="196">
        <f>IF(N1094="snížená",J1094,0)</f>
        <v>0</v>
      </c>
      <c r="BG1094" s="196">
        <f>IF(N1094="zákl. přenesená",J1094,0)</f>
        <v>0</v>
      </c>
      <c r="BH1094" s="196">
        <f>IF(N1094="sníž. přenesená",J1094,0)</f>
        <v>0</v>
      </c>
      <c r="BI1094" s="196">
        <f>IF(N1094="nulová",J1094,0)</f>
        <v>0</v>
      </c>
      <c r="BJ1094" s="17" t="s">
        <v>152</v>
      </c>
      <c r="BK1094" s="196">
        <f>ROUND(I1094*H1094,2)</f>
        <v>0</v>
      </c>
      <c r="BL1094" s="17" t="s">
        <v>264</v>
      </c>
      <c r="BM1094" s="195" t="s">
        <v>1904</v>
      </c>
    </row>
    <row r="1095" spans="1:65" s="13" customFormat="1" ht="11.25">
      <c r="B1095" s="197"/>
      <c r="C1095" s="198"/>
      <c r="D1095" s="199" t="s">
        <v>154</v>
      </c>
      <c r="E1095" s="200" t="s">
        <v>1</v>
      </c>
      <c r="F1095" s="201" t="s">
        <v>185</v>
      </c>
      <c r="G1095" s="198"/>
      <c r="H1095" s="200" t="s">
        <v>1</v>
      </c>
      <c r="I1095" s="202"/>
      <c r="J1095" s="198"/>
      <c r="K1095" s="198"/>
      <c r="L1095" s="203"/>
      <c r="M1095" s="204"/>
      <c r="N1095" s="205"/>
      <c r="O1095" s="205"/>
      <c r="P1095" s="205"/>
      <c r="Q1095" s="205"/>
      <c r="R1095" s="205"/>
      <c r="S1095" s="205"/>
      <c r="T1095" s="206"/>
      <c r="AT1095" s="207" t="s">
        <v>154</v>
      </c>
      <c r="AU1095" s="207" t="s">
        <v>152</v>
      </c>
      <c r="AV1095" s="13" t="s">
        <v>81</v>
      </c>
      <c r="AW1095" s="13" t="s">
        <v>31</v>
      </c>
      <c r="AX1095" s="13" t="s">
        <v>73</v>
      </c>
      <c r="AY1095" s="207" t="s">
        <v>144</v>
      </c>
    </row>
    <row r="1096" spans="1:65" s="14" customFormat="1" ht="11.25">
      <c r="B1096" s="208"/>
      <c r="C1096" s="209"/>
      <c r="D1096" s="199" t="s">
        <v>154</v>
      </c>
      <c r="E1096" s="210" t="s">
        <v>1</v>
      </c>
      <c r="F1096" s="211" t="s">
        <v>81</v>
      </c>
      <c r="G1096" s="209"/>
      <c r="H1096" s="212">
        <v>1</v>
      </c>
      <c r="I1096" s="213"/>
      <c r="J1096" s="209"/>
      <c r="K1096" s="209"/>
      <c r="L1096" s="214"/>
      <c r="M1096" s="215"/>
      <c r="N1096" s="216"/>
      <c r="O1096" s="216"/>
      <c r="P1096" s="216"/>
      <c r="Q1096" s="216"/>
      <c r="R1096" s="216"/>
      <c r="S1096" s="216"/>
      <c r="T1096" s="217"/>
      <c r="AT1096" s="218" t="s">
        <v>154</v>
      </c>
      <c r="AU1096" s="218" t="s">
        <v>152</v>
      </c>
      <c r="AV1096" s="14" t="s">
        <v>152</v>
      </c>
      <c r="AW1096" s="14" t="s">
        <v>31</v>
      </c>
      <c r="AX1096" s="14" t="s">
        <v>81</v>
      </c>
      <c r="AY1096" s="218" t="s">
        <v>144</v>
      </c>
    </row>
    <row r="1097" spans="1:65" s="2" customFormat="1" ht="16.5" customHeight="1">
      <c r="A1097" s="34"/>
      <c r="B1097" s="35"/>
      <c r="C1097" s="183" t="s">
        <v>1905</v>
      </c>
      <c r="D1097" s="183" t="s">
        <v>147</v>
      </c>
      <c r="E1097" s="184" t="s">
        <v>1906</v>
      </c>
      <c r="F1097" s="185" t="s">
        <v>1907</v>
      </c>
      <c r="G1097" s="186" t="s">
        <v>366</v>
      </c>
      <c r="H1097" s="187">
        <v>16</v>
      </c>
      <c r="I1097" s="188"/>
      <c r="J1097" s="189">
        <f>ROUND(I1097*H1097,2)</f>
        <v>0</v>
      </c>
      <c r="K1097" s="190"/>
      <c r="L1097" s="39"/>
      <c r="M1097" s="191" t="s">
        <v>1</v>
      </c>
      <c r="N1097" s="192" t="s">
        <v>39</v>
      </c>
      <c r="O1097" s="71"/>
      <c r="P1097" s="193">
        <f>O1097*H1097</f>
        <v>0</v>
      </c>
      <c r="Q1097" s="193">
        <v>6.11E-3</v>
      </c>
      <c r="R1097" s="193">
        <f>Q1097*H1097</f>
        <v>9.776E-2</v>
      </c>
      <c r="S1097" s="193">
        <v>0</v>
      </c>
      <c r="T1097" s="194">
        <f>S1097*H1097</f>
        <v>0</v>
      </c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R1097" s="195" t="s">
        <v>264</v>
      </c>
      <c r="AT1097" s="195" t="s">
        <v>147</v>
      </c>
      <c r="AU1097" s="195" t="s">
        <v>152</v>
      </c>
      <c r="AY1097" s="17" t="s">
        <v>144</v>
      </c>
      <c r="BE1097" s="196">
        <f>IF(N1097="základní",J1097,0)</f>
        <v>0</v>
      </c>
      <c r="BF1097" s="196">
        <f>IF(N1097="snížená",J1097,0)</f>
        <v>0</v>
      </c>
      <c r="BG1097" s="196">
        <f>IF(N1097="zákl. přenesená",J1097,0)</f>
        <v>0</v>
      </c>
      <c r="BH1097" s="196">
        <f>IF(N1097="sníž. přenesená",J1097,0)</f>
        <v>0</v>
      </c>
      <c r="BI1097" s="196">
        <f>IF(N1097="nulová",J1097,0)</f>
        <v>0</v>
      </c>
      <c r="BJ1097" s="17" t="s">
        <v>152</v>
      </c>
      <c r="BK1097" s="196">
        <f>ROUND(I1097*H1097,2)</f>
        <v>0</v>
      </c>
      <c r="BL1097" s="17" t="s">
        <v>264</v>
      </c>
      <c r="BM1097" s="195" t="s">
        <v>1908</v>
      </c>
    </row>
    <row r="1098" spans="1:65" s="14" customFormat="1" ht="11.25">
      <c r="B1098" s="208"/>
      <c r="C1098" s="209"/>
      <c r="D1098" s="199" t="s">
        <v>154</v>
      </c>
      <c r="E1098" s="210" t="s">
        <v>1</v>
      </c>
      <c r="F1098" s="211" t="s">
        <v>1909</v>
      </c>
      <c r="G1098" s="209"/>
      <c r="H1098" s="212">
        <v>16</v>
      </c>
      <c r="I1098" s="213"/>
      <c r="J1098" s="209"/>
      <c r="K1098" s="209"/>
      <c r="L1098" s="214"/>
      <c r="M1098" s="215"/>
      <c r="N1098" s="216"/>
      <c r="O1098" s="216"/>
      <c r="P1098" s="216"/>
      <c r="Q1098" s="216"/>
      <c r="R1098" s="216"/>
      <c r="S1098" s="216"/>
      <c r="T1098" s="217"/>
      <c r="AT1098" s="218" t="s">
        <v>154</v>
      </c>
      <c r="AU1098" s="218" t="s">
        <v>152</v>
      </c>
      <c r="AV1098" s="14" t="s">
        <v>152</v>
      </c>
      <c r="AW1098" s="14" t="s">
        <v>31</v>
      </c>
      <c r="AX1098" s="14" t="s">
        <v>81</v>
      </c>
      <c r="AY1098" s="218" t="s">
        <v>144</v>
      </c>
    </row>
    <row r="1099" spans="1:65" s="2" customFormat="1" ht="16.5" customHeight="1">
      <c r="A1099" s="34"/>
      <c r="B1099" s="35"/>
      <c r="C1099" s="230" t="s">
        <v>1910</v>
      </c>
      <c r="D1099" s="230" t="s">
        <v>166</v>
      </c>
      <c r="E1099" s="231" t="s">
        <v>1911</v>
      </c>
      <c r="F1099" s="232" t="s">
        <v>1912</v>
      </c>
      <c r="G1099" s="233" t="s">
        <v>366</v>
      </c>
      <c r="H1099" s="234">
        <v>16.8</v>
      </c>
      <c r="I1099" s="235"/>
      <c r="J1099" s="236">
        <f>ROUND(I1099*H1099,2)</f>
        <v>0</v>
      </c>
      <c r="K1099" s="237"/>
      <c r="L1099" s="238"/>
      <c r="M1099" s="239" t="s">
        <v>1</v>
      </c>
      <c r="N1099" s="240" t="s">
        <v>39</v>
      </c>
      <c r="O1099" s="71"/>
      <c r="P1099" s="193">
        <f>O1099*H1099</f>
        <v>0</v>
      </c>
      <c r="Q1099" s="193">
        <v>1.2E-4</v>
      </c>
      <c r="R1099" s="193">
        <f>Q1099*H1099</f>
        <v>2.016E-3</v>
      </c>
      <c r="S1099" s="193">
        <v>0</v>
      </c>
      <c r="T1099" s="194">
        <f>S1099*H1099</f>
        <v>0</v>
      </c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R1099" s="195" t="s">
        <v>353</v>
      </c>
      <c r="AT1099" s="195" t="s">
        <v>166</v>
      </c>
      <c r="AU1099" s="195" t="s">
        <v>152</v>
      </c>
      <c r="AY1099" s="17" t="s">
        <v>144</v>
      </c>
      <c r="BE1099" s="196">
        <f>IF(N1099="základní",J1099,0)</f>
        <v>0</v>
      </c>
      <c r="BF1099" s="196">
        <f>IF(N1099="snížená",J1099,0)</f>
        <v>0</v>
      </c>
      <c r="BG1099" s="196">
        <f>IF(N1099="zákl. přenesená",J1099,0)</f>
        <v>0</v>
      </c>
      <c r="BH1099" s="196">
        <f>IF(N1099="sníž. přenesená",J1099,0)</f>
        <v>0</v>
      </c>
      <c r="BI1099" s="196">
        <f>IF(N1099="nulová",J1099,0)</f>
        <v>0</v>
      </c>
      <c r="BJ1099" s="17" t="s">
        <v>152</v>
      </c>
      <c r="BK1099" s="196">
        <f>ROUND(I1099*H1099,2)</f>
        <v>0</v>
      </c>
      <c r="BL1099" s="17" t="s">
        <v>264</v>
      </c>
      <c r="BM1099" s="195" t="s">
        <v>1913</v>
      </c>
    </row>
    <row r="1100" spans="1:65" s="14" customFormat="1" ht="11.25">
      <c r="B1100" s="208"/>
      <c r="C1100" s="209"/>
      <c r="D1100" s="199" t="s">
        <v>154</v>
      </c>
      <c r="E1100" s="209"/>
      <c r="F1100" s="211" t="s">
        <v>1914</v>
      </c>
      <c r="G1100" s="209"/>
      <c r="H1100" s="212">
        <v>16.8</v>
      </c>
      <c r="I1100" s="213"/>
      <c r="J1100" s="209"/>
      <c r="K1100" s="209"/>
      <c r="L1100" s="214"/>
      <c r="M1100" s="215"/>
      <c r="N1100" s="216"/>
      <c r="O1100" s="216"/>
      <c r="P1100" s="216"/>
      <c r="Q1100" s="216"/>
      <c r="R1100" s="216"/>
      <c r="S1100" s="216"/>
      <c r="T1100" s="217"/>
      <c r="AT1100" s="218" t="s">
        <v>154</v>
      </c>
      <c r="AU1100" s="218" t="s">
        <v>152</v>
      </c>
      <c r="AV1100" s="14" t="s">
        <v>152</v>
      </c>
      <c r="AW1100" s="14" t="s">
        <v>4</v>
      </c>
      <c r="AX1100" s="14" t="s">
        <v>81</v>
      </c>
      <c r="AY1100" s="218" t="s">
        <v>144</v>
      </c>
    </row>
    <row r="1101" spans="1:65" s="2" customFormat="1" ht="16.5" customHeight="1">
      <c r="A1101" s="34"/>
      <c r="B1101" s="35"/>
      <c r="C1101" s="183" t="s">
        <v>1915</v>
      </c>
      <c r="D1101" s="183" t="s">
        <v>147</v>
      </c>
      <c r="E1101" s="184" t="s">
        <v>1916</v>
      </c>
      <c r="F1101" s="185" t="s">
        <v>1917</v>
      </c>
      <c r="G1101" s="186" t="s">
        <v>366</v>
      </c>
      <c r="H1101" s="187">
        <v>12.7</v>
      </c>
      <c r="I1101" s="188"/>
      <c r="J1101" s="189">
        <f>ROUND(I1101*H1101,2)</f>
        <v>0</v>
      </c>
      <c r="K1101" s="190"/>
      <c r="L1101" s="39"/>
      <c r="M1101" s="191" t="s">
        <v>1</v>
      </c>
      <c r="N1101" s="192" t="s">
        <v>39</v>
      </c>
      <c r="O1101" s="71"/>
      <c r="P1101" s="193">
        <f>O1101*H1101</f>
        <v>0</v>
      </c>
      <c r="Q1101" s="193">
        <v>6.11E-3</v>
      </c>
      <c r="R1101" s="193">
        <f>Q1101*H1101</f>
        <v>7.7596999999999999E-2</v>
      </c>
      <c r="S1101" s="193">
        <v>0</v>
      </c>
      <c r="T1101" s="194">
        <f>S1101*H1101</f>
        <v>0</v>
      </c>
      <c r="U1101" s="34"/>
      <c r="V1101" s="34"/>
      <c r="W1101" s="34"/>
      <c r="X1101" s="34"/>
      <c r="Y1101" s="34"/>
      <c r="Z1101" s="34"/>
      <c r="AA1101" s="34"/>
      <c r="AB1101" s="34"/>
      <c r="AC1101" s="34"/>
      <c r="AD1101" s="34"/>
      <c r="AE1101" s="34"/>
      <c r="AR1101" s="195" t="s">
        <v>264</v>
      </c>
      <c r="AT1101" s="195" t="s">
        <v>147</v>
      </c>
      <c r="AU1101" s="195" t="s">
        <v>152</v>
      </c>
      <c r="AY1101" s="17" t="s">
        <v>144</v>
      </c>
      <c r="BE1101" s="196">
        <f>IF(N1101="základní",J1101,0)</f>
        <v>0</v>
      </c>
      <c r="BF1101" s="196">
        <f>IF(N1101="snížená",J1101,0)</f>
        <v>0</v>
      </c>
      <c r="BG1101" s="196">
        <f>IF(N1101="zákl. přenesená",J1101,0)</f>
        <v>0</v>
      </c>
      <c r="BH1101" s="196">
        <f>IF(N1101="sníž. přenesená",J1101,0)</f>
        <v>0</v>
      </c>
      <c r="BI1101" s="196">
        <f>IF(N1101="nulová",J1101,0)</f>
        <v>0</v>
      </c>
      <c r="BJ1101" s="17" t="s">
        <v>152</v>
      </c>
      <c r="BK1101" s="196">
        <f>ROUND(I1101*H1101,2)</f>
        <v>0</v>
      </c>
      <c r="BL1101" s="17" t="s">
        <v>264</v>
      </c>
      <c r="BM1101" s="195" t="s">
        <v>1918</v>
      </c>
    </row>
    <row r="1102" spans="1:65" s="13" customFormat="1" ht="11.25">
      <c r="B1102" s="197"/>
      <c r="C1102" s="198"/>
      <c r="D1102" s="199" t="s">
        <v>154</v>
      </c>
      <c r="E1102" s="200" t="s">
        <v>1</v>
      </c>
      <c r="F1102" s="201" t="s">
        <v>1919</v>
      </c>
      <c r="G1102" s="198"/>
      <c r="H1102" s="200" t="s">
        <v>1</v>
      </c>
      <c r="I1102" s="202"/>
      <c r="J1102" s="198"/>
      <c r="K1102" s="198"/>
      <c r="L1102" s="203"/>
      <c r="M1102" s="204"/>
      <c r="N1102" s="205"/>
      <c r="O1102" s="205"/>
      <c r="P1102" s="205"/>
      <c r="Q1102" s="205"/>
      <c r="R1102" s="205"/>
      <c r="S1102" s="205"/>
      <c r="T1102" s="206"/>
      <c r="AT1102" s="207" t="s">
        <v>154</v>
      </c>
      <c r="AU1102" s="207" t="s">
        <v>152</v>
      </c>
      <c r="AV1102" s="13" t="s">
        <v>81</v>
      </c>
      <c r="AW1102" s="13" t="s">
        <v>31</v>
      </c>
      <c r="AX1102" s="13" t="s">
        <v>73</v>
      </c>
      <c r="AY1102" s="207" t="s">
        <v>144</v>
      </c>
    </row>
    <row r="1103" spans="1:65" s="13" customFormat="1" ht="11.25">
      <c r="B1103" s="197"/>
      <c r="C1103" s="198"/>
      <c r="D1103" s="199" t="s">
        <v>154</v>
      </c>
      <c r="E1103" s="200" t="s">
        <v>1</v>
      </c>
      <c r="F1103" s="201" t="s">
        <v>185</v>
      </c>
      <c r="G1103" s="198"/>
      <c r="H1103" s="200" t="s">
        <v>1</v>
      </c>
      <c r="I1103" s="202"/>
      <c r="J1103" s="198"/>
      <c r="K1103" s="198"/>
      <c r="L1103" s="203"/>
      <c r="M1103" s="204"/>
      <c r="N1103" s="205"/>
      <c r="O1103" s="205"/>
      <c r="P1103" s="205"/>
      <c r="Q1103" s="205"/>
      <c r="R1103" s="205"/>
      <c r="S1103" s="205"/>
      <c r="T1103" s="206"/>
      <c r="AT1103" s="207" t="s">
        <v>154</v>
      </c>
      <c r="AU1103" s="207" t="s">
        <v>152</v>
      </c>
      <c r="AV1103" s="13" t="s">
        <v>81</v>
      </c>
      <c r="AW1103" s="13" t="s">
        <v>31</v>
      </c>
      <c r="AX1103" s="13" t="s">
        <v>73</v>
      </c>
      <c r="AY1103" s="207" t="s">
        <v>144</v>
      </c>
    </row>
    <row r="1104" spans="1:65" s="14" customFormat="1" ht="11.25">
      <c r="B1104" s="208"/>
      <c r="C1104" s="209"/>
      <c r="D1104" s="199" t="s">
        <v>154</v>
      </c>
      <c r="E1104" s="210" t="s">
        <v>1</v>
      </c>
      <c r="F1104" s="211" t="s">
        <v>1920</v>
      </c>
      <c r="G1104" s="209"/>
      <c r="H1104" s="212">
        <v>7.4999999999999991</v>
      </c>
      <c r="I1104" s="213"/>
      <c r="J1104" s="209"/>
      <c r="K1104" s="209"/>
      <c r="L1104" s="214"/>
      <c r="M1104" s="215"/>
      <c r="N1104" s="216"/>
      <c r="O1104" s="216"/>
      <c r="P1104" s="216"/>
      <c r="Q1104" s="216"/>
      <c r="R1104" s="216"/>
      <c r="S1104" s="216"/>
      <c r="T1104" s="217"/>
      <c r="AT1104" s="218" t="s">
        <v>154</v>
      </c>
      <c r="AU1104" s="218" t="s">
        <v>152</v>
      </c>
      <c r="AV1104" s="14" t="s">
        <v>152</v>
      </c>
      <c r="AW1104" s="14" t="s">
        <v>31</v>
      </c>
      <c r="AX1104" s="14" t="s">
        <v>73</v>
      </c>
      <c r="AY1104" s="218" t="s">
        <v>144</v>
      </c>
    </row>
    <row r="1105" spans="1:65" s="13" customFormat="1" ht="11.25">
      <c r="B1105" s="197"/>
      <c r="C1105" s="198"/>
      <c r="D1105" s="199" t="s">
        <v>154</v>
      </c>
      <c r="E1105" s="200" t="s">
        <v>1</v>
      </c>
      <c r="F1105" s="201" t="s">
        <v>192</v>
      </c>
      <c r="G1105" s="198"/>
      <c r="H1105" s="200" t="s">
        <v>1</v>
      </c>
      <c r="I1105" s="202"/>
      <c r="J1105" s="198"/>
      <c r="K1105" s="198"/>
      <c r="L1105" s="203"/>
      <c r="M1105" s="204"/>
      <c r="N1105" s="205"/>
      <c r="O1105" s="205"/>
      <c r="P1105" s="205"/>
      <c r="Q1105" s="205"/>
      <c r="R1105" s="205"/>
      <c r="S1105" s="205"/>
      <c r="T1105" s="206"/>
      <c r="AT1105" s="207" t="s">
        <v>154</v>
      </c>
      <c r="AU1105" s="207" t="s">
        <v>152</v>
      </c>
      <c r="AV1105" s="13" t="s">
        <v>81</v>
      </c>
      <c r="AW1105" s="13" t="s">
        <v>31</v>
      </c>
      <c r="AX1105" s="13" t="s">
        <v>73</v>
      </c>
      <c r="AY1105" s="207" t="s">
        <v>144</v>
      </c>
    </row>
    <row r="1106" spans="1:65" s="14" customFormat="1" ht="11.25">
      <c r="B1106" s="208"/>
      <c r="C1106" s="209"/>
      <c r="D1106" s="199" t="s">
        <v>154</v>
      </c>
      <c r="E1106" s="210" t="s">
        <v>1</v>
      </c>
      <c r="F1106" s="211" t="s">
        <v>1921</v>
      </c>
      <c r="G1106" s="209"/>
      <c r="H1106" s="212">
        <v>5.2</v>
      </c>
      <c r="I1106" s="213"/>
      <c r="J1106" s="209"/>
      <c r="K1106" s="209"/>
      <c r="L1106" s="214"/>
      <c r="M1106" s="215"/>
      <c r="N1106" s="216"/>
      <c r="O1106" s="216"/>
      <c r="P1106" s="216"/>
      <c r="Q1106" s="216"/>
      <c r="R1106" s="216"/>
      <c r="S1106" s="216"/>
      <c r="T1106" s="217"/>
      <c r="AT1106" s="218" t="s">
        <v>154</v>
      </c>
      <c r="AU1106" s="218" t="s">
        <v>152</v>
      </c>
      <c r="AV1106" s="14" t="s">
        <v>152</v>
      </c>
      <c r="AW1106" s="14" t="s">
        <v>31</v>
      </c>
      <c r="AX1106" s="14" t="s">
        <v>73</v>
      </c>
      <c r="AY1106" s="218" t="s">
        <v>144</v>
      </c>
    </row>
    <row r="1107" spans="1:65" s="15" customFormat="1" ht="11.25">
      <c r="B1107" s="219"/>
      <c r="C1107" s="220"/>
      <c r="D1107" s="199" t="s">
        <v>154</v>
      </c>
      <c r="E1107" s="221" t="s">
        <v>1</v>
      </c>
      <c r="F1107" s="222" t="s">
        <v>159</v>
      </c>
      <c r="G1107" s="220"/>
      <c r="H1107" s="223">
        <v>12.7</v>
      </c>
      <c r="I1107" s="224"/>
      <c r="J1107" s="220"/>
      <c r="K1107" s="220"/>
      <c r="L1107" s="225"/>
      <c r="M1107" s="226"/>
      <c r="N1107" s="227"/>
      <c r="O1107" s="227"/>
      <c r="P1107" s="227"/>
      <c r="Q1107" s="227"/>
      <c r="R1107" s="227"/>
      <c r="S1107" s="227"/>
      <c r="T1107" s="228"/>
      <c r="AT1107" s="229" t="s">
        <v>154</v>
      </c>
      <c r="AU1107" s="229" t="s">
        <v>152</v>
      </c>
      <c r="AV1107" s="15" t="s">
        <v>151</v>
      </c>
      <c r="AW1107" s="15" t="s">
        <v>31</v>
      </c>
      <c r="AX1107" s="15" t="s">
        <v>81</v>
      </c>
      <c r="AY1107" s="229" t="s">
        <v>144</v>
      </c>
    </row>
    <row r="1108" spans="1:65" s="2" customFormat="1" ht="16.5" customHeight="1">
      <c r="A1108" s="34"/>
      <c r="B1108" s="35"/>
      <c r="C1108" s="230" t="s">
        <v>1922</v>
      </c>
      <c r="D1108" s="230" t="s">
        <v>166</v>
      </c>
      <c r="E1108" s="231" t="s">
        <v>1911</v>
      </c>
      <c r="F1108" s="232" t="s">
        <v>1912</v>
      </c>
      <c r="G1108" s="233" t="s">
        <v>366</v>
      </c>
      <c r="H1108" s="234">
        <v>13.335000000000001</v>
      </c>
      <c r="I1108" s="235"/>
      <c r="J1108" s="236">
        <f>ROUND(I1108*H1108,2)</f>
        <v>0</v>
      </c>
      <c r="K1108" s="237"/>
      <c r="L1108" s="238"/>
      <c r="M1108" s="239" t="s">
        <v>1</v>
      </c>
      <c r="N1108" s="240" t="s">
        <v>39</v>
      </c>
      <c r="O1108" s="71"/>
      <c r="P1108" s="193">
        <f>O1108*H1108</f>
        <v>0</v>
      </c>
      <c r="Q1108" s="193">
        <v>1.2E-4</v>
      </c>
      <c r="R1108" s="193">
        <f>Q1108*H1108</f>
        <v>1.6002000000000002E-3</v>
      </c>
      <c r="S1108" s="193">
        <v>0</v>
      </c>
      <c r="T1108" s="194">
        <f>S1108*H1108</f>
        <v>0</v>
      </c>
      <c r="U1108" s="34"/>
      <c r="V1108" s="34"/>
      <c r="W1108" s="34"/>
      <c r="X1108" s="34"/>
      <c r="Y1108" s="34"/>
      <c r="Z1108" s="34"/>
      <c r="AA1108" s="34"/>
      <c r="AB1108" s="34"/>
      <c r="AC1108" s="34"/>
      <c r="AD1108" s="34"/>
      <c r="AE1108" s="34"/>
      <c r="AR1108" s="195" t="s">
        <v>353</v>
      </c>
      <c r="AT1108" s="195" t="s">
        <v>166</v>
      </c>
      <c r="AU1108" s="195" t="s">
        <v>152</v>
      </c>
      <c r="AY1108" s="17" t="s">
        <v>144</v>
      </c>
      <c r="BE1108" s="196">
        <f>IF(N1108="základní",J1108,0)</f>
        <v>0</v>
      </c>
      <c r="BF1108" s="196">
        <f>IF(N1108="snížená",J1108,0)</f>
        <v>0</v>
      </c>
      <c r="BG1108" s="196">
        <f>IF(N1108="zákl. přenesená",J1108,0)</f>
        <v>0</v>
      </c>
      <c r="BH1108" s="196">
        <f>IF(N1108="sníž. přenesená",J1108,0)</f>
        <v>0</v>
      </c>
      <c r="BI1108" s="196">
        <f>IF(N1108="nulová",J1108,0)</f>
        <v>0</v>
      </c>
      <c r="BJ1108" s="17" t="s">
        <v>152</v>
      </c>
      <c r="BK1108" s="196">
        <f>ROUND(I1108*H1108,2)</f>
        <v>0</v>
      </c>
      <c r="BL1108" s="17" t="s">
        <v>264</v>
      </c>
      <c r="BM1108" s="195" t="s">
        <v>1923</v>
      </c>
    </row>
    <row r="1109" spans="1:65" s="14" customFormat="1" ht="11.25">
      <c r="B1109" s="208"/>
      <c r="C1109" s="209"/>
      <c r="D1109" s="199" t="s">
        <v>154</v>
      </c>
      <c r="E1109" s="209"/>
      <c r="F1109" s="211" t="s">
        <v>1924</v>
      </c>
      <c r="G1109" s="209"/>
      <c r="H1109" s="212">
        <v>13.335000000000001</v>
      </c>
      <c r="I1109" s="213"/>
      <c r="J1109" s="209"/>
      <c r="K1109" s="209"/>
      <c r="L1109" s="214"/>
      <c r="M1109" s="215"/>
      <c r="N1109" s="216"/>
      <c r="O1109" s="216"/>
      <c r="P1109" s="216"/>
      <c r="Q1109" s="216"/>
      <c r="R1109" s="216"/>
      <c r="S1109" s="216"/>
      <c r="T1109" s="217"/>
      <c r="AT1109" s="218" t="s">
        <v>154</v>
      </c>
      <c r="AU1109" s="218" t="s">
        <v>152</v>
      </c>
      <c r="AV1109" s="14" t="s">
        <v>152</v>
      </c>
      <c r="AW1109" s="14" t="s">
        <v>4</v>
      </c>
      <c r="AX1109" s="14" t="s">
        <v>81</v>
      </c>
      <c r="AY1109" s="218" t="s">
        <v>144</v>
      </c>
    </row>
    <row r="1110" spans="1:65" s="2" customFormat="1" ht="24.2" customHeight="1">
      <c r="A1110" s="34"/>
      <c r="B1110" s="35"/>
      <c r="C1110" s="183" t="s">
        <v>1925</v>
      </c>
      <c r="D1110" s="183" t="s">
        <v>147</v>
      </c>
      <c r="E1110" s="184" t="s">
        <v>1926</v>
      </c>
      <c r="F1110" s="185" t="s">
        <v>1927</v>
      </c>
      <c r="G1110" s="186" t="s">
        <v>249</v>
      </c>
      <c r="H1110" s="187">
        <v>1</v>
      </c>
      <c r="I1110" s="188"/>
      <c r="J1110" s="189">
        <f>ROUND(I1110*H1110,2)</f>
        <v>0</v>
      </c>
      <c r="K1110" s="190"/>
      <c r="L1110" s="39"/>
      <c r="M1110" s="191" t="s">
        <v>1</v>
      </c>
      <c r="N1110" s="192" t="s">
        <v>39</v>
      </c>
      <c r="O1110" s="71"/>
      <c r="P1110" s="193">
        <f>O1110*H1110</f>
        <v>0</v>
      </c>
      <c r="Q1110" s="193">
        <v>2.0000000000000001E-4</v>
      </c>
      <c r="R1110" s="193">
        <f>Q1110*H1110</f>
        <v>2.0000000000000001E-4</v>
      </c>
      <c r="S1110" s="193">
        <v>0</v>
      </c>
      <c r="T1110" s="194">
        <f>S1110*H1110</f>
        <v>0</v>
      </c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R1110" s="195" t="s">
        <v>264</v>
      </c>
      <c r="AT1110" s="195" t="s">
        <v>147</v>
      </c>
      <c r="AU1110" s="195" t="s">
        <v>152</v>
      </c>
      <c r="AY1110" s="17" t="s">
        <v>144</v>
      </c>
      <c r="BE1110" s="196">
        <f>IF(N1110="základní",J1110,0)</f>
        <v>0</v>
      </c>
      <c r="BF1110" s="196">
        <f>IF(N1110="snížená",J1110,0)</f>
        <v>0</v>
      </c>
      <c r="BG1110" s="196">
        <f>IF(N1110="zákl. přenesená",J1110,0)</f>
        <v>0</v>
      </c>
      <c r="BH1110" s="196">
        <f>IF(N1110="sníž. přenesená",J1110,0)</f>
        <v>0</v>
      </c>
      <c r="BI1110" s="196">
        <f>IF(N1110="nulová",J1110,0)</f>
        <v>0</v>
      </c>
      <c r="BJ1110" s="17" t="s">
        <v>152</v>
      </c>
      <c r="BK1110" s="196">
        <f>ROUND(I1110*H1110,2)</f>
        <v>0</v>
      </c>
      <c r="BL1110" s="17" t="s">
        <v>264</v>
      </c>
      <c r="BM1110" s="195" t="s">
        <v>1928</v>
      </c>
    </row>
    <row r="1111" spans="1:65" s="13" customFormat="1" ht="11.25">
      <c r="B1111" s="197"/>
      <c r="C1111" s="198"/>
      <c r="D1111" s="199" t="s">
        <v>154</v>
      </c>
      <c r="E1111" s="200" t="s">
        <v>1</v>
      </c>
      <c r="F1111" s="201" t="s">
        <v>185</v>
      </c>
      <c r="G1111" s="198"/>
      <c r="H1111" s="200" t="s">
        <v>1</v>
      </c>
      <c r="I1111" s="202"/>
      <c r="J1111" s="198"/>
      <c r="K1111" s="198"/>
      <c r="L1111" s="203"/>
      <c r="M1111" s="204"/>
      <c r="N1111" s="205"/>
      <c r="O1111" s="205"/>
      <c r="P1111" s="205"/>
      <c r="Q1111" s="205"/>
      <c r="R1111" s="205"/>
      <c r="S1111" s="205"/>
      <c r="T1111" s="206"/>
      <c r="AT1111" s="207" t="s">
        <v>154</v>
      </c>
      <c r="AU1111" s="207" t="s">
        <v>152</v>
      </c>
      <c r="AV1111" s="13" t="s">
        <v>81</v>
      </c>
      <c r="AW1111" s="13" t="s">
        <v>31</v>
      </c>
      <c r="AX1111" s="13" t="s">
        <v>73</v>
      </c>
      <c r="AY1111" s="207" t="s">
        <v>144</v>
      </c>
    </row>
    <row r="1112" spans="1:65" s="14" customFormat="1" ht="11.25">
      <c r="B1112" s="208"/>
      <c r="C1112" s="209"/>
      <c r="D1112" s="199" t="s">
        <v>154</v>
      </c>
      <c r="E1112" s="210" t="s">
        <v>1</v>
      </c>
      <c r="F1112" s="211" t="s">
        <v>81</v>
      </c>
      <c r="G1112" s="209"/>
      <c r="H1112" s="212">
        <v>1</v>
      </c>
      <c r="I1112" s="213"/>
      <c r="J1112" s="209"/>
      <c r="K1112" s="209"/>
      <c r="L1112" s="214"/>
      <c r="M1112" s="215"/>
      <c r="N1112" s="216"/>
      <c r="O1112" s="216"/>
      <c r="P1112" s="216"/>
      <c r="Q1112" s="216"/>
      <c r="R1112" s="216"/>
      <c r="S1112" s="216"/>
      <c r="T1112" s="217"/>
      <c r="AT1112" s="218" t="s">
        <v>154</v>
      </c>
      <c r="AU1112" s="218" t="s">
        <v>152</v>
      </c>
      <c r="AV1112" s="14" t="s">
        <v>152</v>
      </c>
      <c r="AW1112" s="14" t="s">
        <v>31</v>
      </c>
      <c r="AX1112" s="14" t="s">
        <v>81</v>
      </c>
      <c r="AY1112" s="218" t="s">
        <v>144</v>
      </c>
    </row>
    <row r="1113" spans="1:65" s="2" customFormat="1" ht="16.5" customHeight="1">
      <c r="A1113" s="34"/>
      <c r="B1113" s="35"/>
      <c r="C1113" s="230" t="s">
        <v>1929</v>
      </c>
      <c r="D1113" s="230" t="s">
        <v>166</v>
      </c>
      <c r="E1113" s="231" t="s">
        <v>1930</v>
      </c>
      <c r="F1113" s="232" t="s">
        <v>1931</v>
      </c>
      <c r="G1113" s="233" t="s">
        <v>249</v>
      </c>
      <c r="H1113" s="234">
        <v>1</v>
      </c>
      <c r="I1113" s="235"/>
      <c r="J1113" s="236">
        <f>ROUND(I1113*H1113,2)</f>
        <v>0</v>
      </c>
      <c r="K1113" s="237"/>
      <c r="L1113" s="238"/>
      <c r="M1113" s="239" t="s">
        <v>1</v>
      </c>
      <c r="N1113" s="240" t="s">
        <v>39</v>
      </c>
      <c r="O1113" s="71"/>
      <c r="P1113" s="193">
        <f>O1113*H1113</f>
        <v>0</v>
      </c>
      <c r="Q1113" s="193">
        <v>6.9999999999999994E-5</v>
      </c>
      <c r="R1113" s="193">
        <f>Q1113*H1113</f>
        <v>6.9999999999999994E-5</v>
      </c>
      <c r="S1113" s="193">
        <v>0</v>
      </c>
      <c r="T1113" s="194">
        <f>S1113*H1113</f>
        <v>0</v>
      </c>
      <c r="U1113" s="34"/>
      <c r="V1113" s="34"/>
      <c r="W1113" s="34"/>
      <c r="X1113" s="34"/>
      <c r="Y1113" s="34"/>
      <c r="Z1113" s="34"/>
      <c r="AA1113" s="34"/>
      <c r="AB1113" s="34"/>
      <c r="AC1113" s="34"/>
      <c r="AD1113" s="34"/>
      <c r="AE1113" s="34"/>
      <c r="AR1113" s="195" t="s">
        <v>353</v>
      </c>
      <c r="AT1113" s="195" t="s">
        <v>166</v>
      </c>
      <c r="AU1113" s="195" t="s">
        <v>152</v>
      </c>
      <c r="AY1113" s="17" t="s">
        <v>144</v>
      </c>
      <c r="BE1113" s="196">
        <f>IF(N1113="základní",J1113,0)</f>
        <v>0</v>
      </c>
      <c r="BF1113" s="196">
        <f>IF(N1113="snížená",J1113,0)</f>
        <v>0</v>
      </c>
      <c r="BG1113" s="196">
        <f>IF(N1113="zákl. přenesená",J1113,0)</f>
        <v>0</v>
      </c>
      <c r="BH1113" s="196">
        <f>IF(N1113="sníž. přenesená",J1113,0)</f>
        <v>0</v>
      </c>
      <c r="BI1113" s="196">
        <f>IF(N1113="nulová",J1113,0)</f>
        <v>0</v>
      </c>
      <c r="BJ1113" s="17" t="s">
        <v>152</v>
      </c>
      <c r="BK1113" s="196">
        <f>ROUND(I1113*H1113,2)</f>
        <v>0</v>
      </c>
      <c r="BL1113" s="17" t="s">
        <v>264</v>
      </c>
      <c r="BM1113" s="195" t="s">
        <v>1932</v>
      </c>
    </row>
    <row r="1114" spans="1:65" s="2" customFormat="1" ht="16.5" customHeight="1">
      <c r="A1114" s="34"/>
      <c r="B1114" s="35"/>
      <c r="C1114" s="183" t="s">
        <v>1933</v>
      </c>
      <c r="D1114" s="183" t="s">
        <v>147</v>
      </c>
      <c r="E1114" s="184" t="s">
        <v>1934</v>
      </c>
      <c r="F1114" s="185" t="s">
        <v>1935</v>
      </c>
      <c r="G1114" s="186" t="s">
        <v>249</v>
      </c>
      <c r="H1114" s="187">
        <v>4</v>
      </c>
      <c r="I1114" s="188"/>
      <c r="J1114" s="189">
        <f>ROUND(I1114*H1114,2)</f>
        <v>0</v>
      </c>
      <c r="K1114" s="190"/>
      <c r="L1114" s="39"/>
      <c r="M1114" s="191" t="s">
        <v>1</v>
      </c>
      <c r="N1114" s="192" t="s">
        <v>39</v>
      </c>
      <c r="O1114" s="71"/>
      <c r="P1114" s="193">
        <f>O1114*H1114</f>
        <v>0</v>
      </c>
      <c r="Q1114" s="193">
        <v>0</v>
      </c>
      <c r="R1114" s="193">
        <f>Q1114*H1114</f>
        <v>0</v>
      </c>
      <c r="S1114" s="193">
        <v>0</v>
      </c>
      <c r="T1114" s="194">
        <f>S1114*H1114</f>
        <v>0</v>
      </c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R1114" s="195" t="s">
        <v>264</v>
      </c>
      <c r="AT1114" s="195" t="s">
        <v>147</v>
      </c>
      <c r="AU1114" s="195" t="s">
        <v>152</v>
      </c>
      <c r="AY1114" s="17" t="s">
        <v>144</v>
      </c>
      <c r="BE1114" s="196">
        <f>IF(N1114="základní",J1114,0)</f>
        <v>0</v>
      </c>
      <c r="BF1114" s="196">
        <f>IF(N1114="snížená",J1114,0)</f>
        <v>0</v>
      </c>
      <c r="BG1114" s="196">
        <f>IF(N1114="zákl. přenesená",J1114,0)</f>
        <v>0</v>
      </c>
      <c r="BH1114" s="196">
        <f>IF(N1114="sníž. přenesená",J1114,0)</f>
        <v>0</v>
      </c>
      <c r="BI1114" s="196">
        <f>IF(N1114="nulová",J1114,0)</f>
        <v>0</v>
      </c>
      <c r="BJ1114" s="17" t="s">
        <v>152</v>
      </c>
      <c r="BK1114" s="196">
        <f>ROUND(I1114*H1114,2)</f>
        <v>0</v>
      </c>
      <c r="BL1114" s="17" t="s">
        <v>264</v>
      </c>
      <c r="BM1114" s="195" t="s">
        <v>1936</v>
      </c>
    </row>
    <row r="1115" spans="1:65" s="13" customFormat="1" ht="11.25">
      <c r="B1115" s="197"/>
      <c r="C1115" s="198"/>
      <c r="D1115" s="199" t="s">
        <v>154</v>
      </c>
      <c r="E1115" s="200" t="s">
        <v>1</v>
      </c>
      <c r="F1115" s="201" t="s">
        <v>1937</v>
      </c>
      <c r="G1115" s="198"/>
      <c r="H1115" s="200" t="s">
        <v>1</v>
      </c>
      <c r="I1115" s="202"/>
      <c r="J1115" s="198"/>
      <c r="K1115" s="198"/>
      <c r="L1115" s="203"/>
      <c r="M1115" s="204"/>
      <c r="N1115" s="205"/>
      <c r="O1115" s="205"/>
      <c r="P1115" s="205"/>
      <c r="Q1115" s="205"/>
      <c r="R1115" s="205"/>
      <c r="S1115" s="205"/>
      <c r="T1115" s="206"/>
      <c r="AT1115" s="207" t="s">
        <v>154</v>
      </c>
      <c r="AU1115" s="207" t="s">
        <v>152</v>
      </c>
      <c r="AV1115" s="13" t="s">
        <v>81</v>
      </c>
      <c r="AW1115" s="13" t="s">
        <v>31</v>
      </c>
      <c r="AX1115" s="13" t="s">
        <v>73</v>
      </c>
      <c r="AY1115" s="207" t="s">
        <v>144</v>
      </c>
    </row>
    <row r="1116" spans="1:65" s="14" customFormat="1" ht="11.25">
      <c r="B1116" s="208"/>
      <c r="C1116" s="209"/>
      <c r="D1116" s="199" t="s">
        <v>154</v>
      </c>
      <c r="E1116" s="210" t="s">
        <v>1</v>
      </c>
      <c r="F1116" s="211" t="s">
        <v>1228</v>
      </c>
      <c r="G1116" s="209"/>
      <c r="H1116" s="212">
        <v>4</v>
      </c>
      <c r="I1116" s="213"/>
      <c r="J1116" s="209"/>
      <c r="K1116" s="209"/>
      <c r="L1116" s="214"/>
      <c r="M1116" s="215"/>
      <c r="N1116" s="216"/>
      <c r="O1116" s="216"/>
      <c r="P1116" s="216"/>
      <c r="Q1116" s="216"/>
      <c r="R1116" s="216"/>
      <c r="S1116" s="216"/>
      <c r="T1116" s="217"/>
      <c r="AT1116" s="218" t="s">
        <v>154</v>
      </c>
      <c r="AU1116" s="218" t="s">
        <v>152</v>
      </c>
      <c r="AV1116" s="14" t="s">
        <v>152</v>
      </c>
      <c r="AW1116" s="14" t="s">
        <v>31</v>
      </c>
      <c r="AX1116" s="14" t="s">
        <v>81</v>
      </c>
      <c r="AY1116" s="218" t="s">
        <v>144</v>
      </c>
    </row>
    <row r="1117" spans="1:65" s="2" customFormat="1" ht="21.75" customHeight="1">
      <c r="A1117" s="34"/>
      <c r="B1117" s="35"/>
      <c r="C1117" s="183" t="s">
        <v>1938</v>
      </c>
      <c r="D1117" s="183" t="s">
        <v>147</v>
      </c>
      <c r="E1117" s="184" t="s">
        <v>1939</v>
      </c>
      <c r="F1117" s="185" t="s">
        <v>1940</v>
      </c>
      <c r="G1117" s="186" t="s">
        <v>249</v>
      </c>
      <c r="H1117" s="187">
        <v>6</v>
      </c>
      <c r="I1117" s="188"/>
      <c r="J1117" s="189">
        <f>ROUND(I1117*H1117,2)</f>
        <v>0</v>
      </c>
      <c r="K1117" s="190"/>
      <c r="L1117" s="39"/>
      <c r="M1117" s="191" t="s">
        <v>1</v>
      </c>
      <c r="N1117" s="192" t="s">
        <v>39</v>
      </c>
      <c r="O1117" s="71"/>
      <c r="P1117" s="193">
        <f>O1117*H1117</f>
        <v>0</v>
      </c>
      <c r="Q1117" s="193">
        <v>0</v>
      </c>
      <c r="R1117" s="193">
        <f>Q1117*H1117</f>
        <v>0</v>
      </c>
      <c r="S1117" s="193">
        <v>0</v>
      </c>
      <c r="T1117" s="194">
        <f>S1117*H1117</f>
        <v>0</v>
      </c>
      <c r="U1117" s="34"/>
      <c r="V1117" s="34"/>
      <c r="W1117" s="34"/>
      <c r="X1117" s="34"/>
      <c r="Y1117" s="34"/>
      <c r="Z1117" s="34"/>
      <c r="AA1117" s="34"/>
      <c r="AB1117" s="34"/>
      <c r="AC1117" s="34"/>
      <c r="AD1117" s="34"/>
      <c r="AE1117" s="34"/>
      <c r="AR1117" s="195" t="s">
        <v>264</v>
      </c>
      <c r="AT1117" s="195" t="s">
        <v>147</v>
      </c>
      <c r="AU1117" s="195" t="s">
        <v>152</v>
      </c>
      <c r="AY1117" s="17" t="s">
        <v>144</v>
      </c>
      <c r="BE1117" s="196">
        <f>IF(N1117="základní",J1117,0)</f>
        <v>0</v>
      </c>
      <c r="BF1117" s="196">
        <f>IF(N1117="snížená",J1117,0)</f>
        <v>0</v>
      </c>
      <c r="BG1117" s="196">
        <f>IF(N1117="zákl. přenesená",J1117,0)</f>
        <v>0</v>
      </c>
      <c r="BH1117" s="196">
        <f>IF(N1117="sníž. přenesená",J1117,0)</f>
        <v>0</v>
      </c>
      <c r="BI1117" s="196">
        <f>IF(N1117="nulová",J1117,0)</f>
        <v>0</v>
      </c>
      <c r="BJ1117" s="17" t="s">
        <v>152</v>
      </c>
      <c r="BK1117" s="196">
        <f>ROUND(I1117*H1117,2)</f>
        <v>0</v>
      </c>
      <c r="BL1117" s="17" t="s">
        <v>264</v>
      </c>
      <c r="BM1117" s="195" t="s">
        <v>1941</v>
      </c>
    </row>
    <row r="1118" spans="1:65" s="13" customFormat="1" ht="11.25">
      <c r="B1118" s="197"/>
      <c r="C1118" s="198"/>
      <c r="D1118" s="199" t="s">
        <v>154</v>
      </c>
      <c r="E1118" s="200" t="s">
        <v>1</v>
      </c>
      <c r="F1118" s="201" t="s">
        <v>1942</v>
      </c>
      <c r="G1118" s="198"/>
      <c r="H1118" s="200" t="s">
        <v>1</v>
      </c>
      <c r="I1118" s="202"/>
      <c r="J1118" s="198"/>
      <c r="K1118" s="198"/>
      <c r="L1118" s="203"/>
      <c r="M1118" s="204"/>
      <c r="N1118" s="205"/>
      <c r="O1118" s="205"/>
      <c r="P1118" s="205"/>
      <c r="Q1118" s="205"/>
      <c r="R1118" s="205"/>
      <c r="S1118" s="205"/>
      <c r="T1118" s="206"/>
      <c r="AT1118" s="207" t="s">
        <v>154</v>
      </c>
      <c r="AU1118" s="207" t="s">
        <v>152</v>
      </c>
      <c r="AV1118" s="13" t="s">
        <v>81</v>
      </c>
      <c r="AW1118" s="13" t="s">
        <v>31</v>
      </c>
      <c r="AX1118" s="13" t="s">
        <v>73</v>
      </c>
      <c r="AY1118" s="207" t="s">
        <v>144</v>
      </c>
    </row>
    <row r="1119" spans="1:65" s="14" customFormat="1" ht="11.25">
      <c r="B1119" s="208"/>
      <c r="C1119" s="209"/>
      <c r="D1119" s="199" t="s">
        <v>154</v>
      </c>
      <c r="E1119" s="210" t="s">
        <v>1</v>
      </c>
      <c r="F1119" s="211" t="s">
        <v>179</v>
      </c>
      <c r="G1119" s="209"/>
      <c r="H1119" s="212">
        <v>5</v>
      </c>
      <c r="I1119" s="213"/>
      <c r="J1119" s="209"/>
      <c r="K1119" s="209"/>
      <c r="L1119" s="214"/>
      <c r="M1119" s="215"/>
      <c r="N1119" s="216"/>
      <c r="O1119" s="216"/>
      <c r="P1119" s="216"/>
      <c r="Q1119" s="216"/>
      <c r="R1119" s="216"/>
      <c r="S1119" s="216"/>
      <c r="T1119" s="217"/>
      <c r="AT1119" s="218" t="s">
        <v>154</v>
      </c>
      <c r="AU1119" s="218" t="s">
        <v>152</v>
      </c>
      <c r="AV1119" s="14" t="s">
        <v>152</v>
      </c>
      <c r="AW1119" s="14" t="s">
        <v>31</v>
      </c>
      <c r="AX1119" s="14" t="s">
        <v>73</v>
      </c>
      <c r="AY1119" s="218" t="s">
        <v>144</v>
      </c>
    </row>
    <row r="1120" spans="1:65" s="13" customFormat="1" ht="11.25">
      <c r="B1120" s="197"/>
      <c r="C1120" s="198"/>
      <c r="D1120" s="199" t="s">
        <v>154</v>
      </c>
      <c r="E1120" s="200" t="s">
        <v>1</v>
      </c>
      <c r="F1120" s="201" t="s">
        <v>1943</v>
      </c>
      <c r="G1120" s="198"/>
      <c r="H1120" s="200" t="s">
        <v>1</v>
      </c>
      <c r="I1120" s="202"/>
      <c r="J1120" s="198"/>
      <c r="K1120" s="198"/>
      <c r="L1120" s="203"/>
      <c r="M1120" s="204"/>
      <c r="N1120" s="205"/>
      <c r="O1120" s="205"/>
      <c r="P1120" s="205"/>
      <c r="Q1120" s="205"/>
      <c r="R1120" s="205"/>
      <c r="S1120" s="205"/>
      <c r="T1120" s="206"/>
      <c r="AT1120" s="207" t="s">
        <v>154</v>
      </c>
      <c r="AU1120" s="207" t="s">
        <v>152</v>
      </c>
      <c r="AV1120" s="13" t="s">
        <v>81</v>
      </c>
      <c r="AW1120" s="13" t="s">
        <v>31</v>
      </c>
      <c r="AX1120" s="13" t="s">
        <v>73</v>
      </c>
      <c r="AY1120" s="207" t="s">
        <v>144</v>
      </c>
    </row>
    <row r="1121" spans="1:65" s="14" customFormat="1" ht="11.25">
      <c r="B1121" s="208"/>
      <c r="C1121" s="209"/>
      <c r="D1121" s="199" t="s">
        <v>154</v>
      </c>
      <c r="E1121" s="210" t="s">
        <v>1</v>
      </c>
      <c r="F1121" s="211" t="s">
        <v>81</v>
      </c>
      <c r="G1121" s="209"/>
      <c r="H1121" s="212">
        <v>1</v>
      </c>
      <c r="I1121" s="213"/>
      <c r="J1121" s="209"/>
      <c r="K1121" s="209"/>
      <c r="L1121" s="214"/>
      <c r="M1121" s="215"/>
      <c r="N1121" s="216"/>
      <c r="O1121" s="216"/>
      <c r="P1121" s="216"/>
      <c r="Q1121" s="216"/>
      <c r="R1121" s="216"/>
      <c r="S1121" s="216"/>
      <c r="T1121" s="217"/>
      <c r="AT1121" s="218" t="s">
        <v>154</v>
      </c>
      <c r="AU1121" s="218" t="s">
        <v>152</v>
      </c>
      <c r="AV1121" s="14" t="s">
        <v>152</v>
      </c>
      <c r="AW1121" s="14" t="s">
        <v>31</v>
      </c>
      <c r="AX1121" s="14" t="s">
        <v>73</v>
      </c>
      <c r="AY1121" s="218" t="s">
        <v>144</v>
      </c>
    </row>
    <row r="1122" spans="1:65" s="15" customFormat="1" ht="11.25">
      <c r="B1122" s="219"/>
      <c r="C1122" s="220"/>
      <c r="D1122" s="199" t="s">
        <v>154</v>
      </c>
      <c r="E1122" s="221" t="s">
        <v>1</v>
      </c>
      <c r="F1122" s="222" t="s">
        <v>159</v>
      </c>
      <c r="G1122" s="220"/>
      <c r="H1122" s="223">
        <v>6</v>
      </c>
      <c r="I1122" s="224"/>
      <c r="J1122" s="220"/>
      <c r="K1122" s="220"/>
      <c r="L1122" s="225"/>
      <c r="M1122" s="226"/>
      <c r="N1122" s="227"/>
      <c r="O1122" s="227"/>
      <c r="P1122" s="227"/>
      <c r="Q1122" s="227"/>
      <c r="R1122" s="227"/>
      <c r="S1122" s="227"/>
      <c r="T1122" s="228"/>
      <c r="AT1122" s="229" t="s">
        <v>154</v>
      </c>
      <c r="AU1122" s="229" t="s">
        <v>152</v>
      </c>
      <c r="AV1122" s="15" t="s">
        <v>151</v>
      </c>
      <c r="AW1122" s="15" t="s">
        <v>31</v>
      </c>
      <c r="AX1122" s="15" t="s">
        <v>81</v>
      </c>
      <c r="AY1122" s="229" t="s">
        <v>144</v>
      </c>
    </row>
    <row r="1123" spans="1:65" s="2" customFormat="1" ht="16.5" customHeight="1">
      <c r="A1123" s="34"/>
      <c r="B1123" s="35"/>
      <c r="C1123" s="183" t="s">
        <v>1944</v>
      </c>
      <c r="D1123" s="183" t="s">
        <v>147</v>
      </c>
      <c r="E1123" s="184" t="s">
        <v>1945</v>
      </c>
      <c r="F1123" s="185" t="s">
        <v>1946</v>
      </c>
      <c r="G1123" s="186" t="s">
        <v>249</v>
      </c>
      <c r="H1123" s="187">
        <v>1</v>
      </c>
      <c r="I1123" s="188"/>
      <c r="J1123" s="189">
        <f>ROUND(I1123*H1123,2)</f>
        <v>0</v>
      </c>
      <c r="K1123" s="190"/>
      <c r="L1123" s="39"/>
      <c r="M1123" s="191" t="s">
        <v>1</v>
      </c>
      <c r="N1123" s="192" t="s">
        <v>39</v>
      </c>
      <c r="O1123" s="71"/>
      <c r="P1123" s="193">
        <f>O1123*H1123</f>
        <v>0</v>
      </c>
      <c r="Q1123" s="193">
        <v>0</v>
      </c>
      <c r="R1123" s="193">
        <f>Q1123*H1123</f>
        <v>0</v>
      </c>
      <c r="S1123" s="193">
        <v>0</v>
      </c>
      <c r="T1123" s="194">
        <f>S1123*H1123</f>
        <v>0</v>
      </c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R1123" s="195" t="s">
        <v>264</v>
      </c>
      <c r="AT1123" s="195" t="s">
        <v>147</v>
      </c>
      <c r="AU1123" s="195" t="s">
        <v>152</v>
      </c>
      <c r="AY1123" s="17" t="s">
        <v>144</v>
      </c>
      <c r="BE1123" s="196">
        <f>IF(N1123="základní",J1123,0)</f>
        <v>0</v>
      </c>
      <c r="BF1123" s="196">
        <f>IF(N1123="snížená",J1123,0)</f>
        <v>0</v>
      </c>
      <c r="BG1123" s="196">
        <f>IF(N1123="zákl. přenesená",J1123,0)</f>
        <v>0</v>
      </c>
      <c r="BH1123" s="196">
        <f>IF(N1123="sníž. přenesená",J1123,0)</f>
        <v>0</v>
      </c>
      <c r="BI1123" s="196">
        <f>IF(N1123="nulová",J1123,0)</f>
        <v>0</v>
      </c>
      <c r="BJ1123" s="17" t="s">
        <v>152</v>
      </c>
      <c r="BK1123" s="196">
        <f>ROUND(I1123*H1123,2)</f>
        <v>0</v>
      </c>
      <c r="BL1123" s="17" t="s">
        <v>264</v>
      </c>
      <c r="BM1123" s="195" t="s">
        <v>1947</v>
      </c>
    </row>
    <row r="1124" spans="1:65" s="13" customFormat="1" ht="11.25">
      <c r="B1124" s="197"/>
      <c r="C1124" s="198"/>
      <c r="D1124" s="199" t="s">
        <v>154</v>
      </c>
      <c r="E1124" s="200" t="s">
        <v>1</v>
      </c>
      <c r="F1124" s="201" t="s">
        <v>192</v>
      </c>
      <c r="G1124" s="198"/>
      <c r="H1124" s="200" t="s">
        <v>1</v>
      </c>
      <c r="I1124" s="202"/>
      <c r="J1124" s="198"/>
      <c r="K1124" s="198"/>
      <c r="L1124" s="203"/>
      <c r="M1124" s="204"/>
      <c r="N1124" s="205"/>
      <c r="O1124" s="205"/>
      <c r="P1124" s="205"/>
      <c r="Q1124" s="205"/>
      <c r="R1124" s="205"/>
      <c r="S1124" s="205"/>
      <c r="T1124" s="206"/>
      <c r="AT1124" s="207" t="s">
        <v>154</v>
      </c>
      <c r="AU1124" s="207" t="s">
        <v>152</v>
      </c>
      <c r="AV1124" s="13" t="s">
        <v>81</v>
      </c>
      <c r="AW1124" s="13" t="s">
        <v>31</v>
      </c>
      <c r="AX1124" s="13" t="s">
        <v>73</v>
      </c>
      <c r="AY1124" s="207" t="s">
        <v>144</v>
      </c>
    </row>
    <row r="1125" spans="1:65" s="14" customFormat="1" ht="11.25">
      <c r="B1125" s="208"/>
      <c r="C1125" s="209"/>
      <c r="D1125" s="199" t="s">
        <v>154</v>
      </c>
      <c r="E1125" s="210" t="s">
        <v>1</v>
      </c>
      <c r="F1125" s="211" t="s">
        <v>81</v>
      </c>
      <c r="G1125" s="209"/>
      <c r="H1125" s="212">
        <v>1</v>
      </c>
      <c r="I1125" s="213"/>
      <c r="J1125" s="209"/>
      <c r="K1125" s="209"/>
      <c r="L1125" s="214"/>
      <c r="M1125" s="215"/>
      <c r="N1125" s="216"/>
      <c r="O1125" s="216"/>
      <c r="P1125" s="216"/>
      <c r="Q1125" s="216"/>
      <c r="R1125" s="216"/>
      <c r="S1125" s="216"/>
      <c r="T1125" s="217"/>
      <c r="AT1125" s="218" t="s">
        <v>154</v>
      </c>
      <c r="AU1125" s="218" t="s">
        <v>152</v>
      </c>
      <c r="AV1125" s="14" t="s">
        <v>152</v>
      </c>
      <c r="AW1125" s="14" t="s">
        <v>31</v>
      </c>
      <c r="AX1125" s="14" t="s">
        <v>81</v>
      </c>
      <c r="AY1125" s="218" t="s">
        <v>144</v>
      </c>
    </row>
    <row r="1126" spans="1:65" s="2" customFormat="1" ht="24.2" customHeight="1">
      <c r="A1126" s="34"/>
      <c r="B1126" s="35"/>
      <c r="C1126" s="183" t="s">
        <v>1948</v>
      </c>
      <c r="D1126" s="183" t="s">
        <v>147</v>
      </c>
      <c r="E1126" s="184" t="s">
        <v>1949</v>
      </c>
      <c r="F1126" s="185" t="s">
        <v>1950</v>
      </c>
      <c r="G1126" s="186" t="s">
        <v>150</v>
      </c>
      <c r="H1126" s="187">
        <v>23.640999999999998</v>
      </c>
      <c r="I1126" s="188"/>
      <c r="J1126" s="189">
        <f>ROUND(I1126*H1126,2)</f>
        <v>0</v>
      </c>
      <c r="K1126" s="190"/>
      <c r="L1126" s="39"/>
      <c r="M1126" s="191" t="s">
        <v>1</v>
      </c>
      <c r="N1126" s="192" t="s">
        <v>39</v>
      </c>
      <c r="O1126" s="71"/>
      <c r="P1126" s="193">
        <f>O1126*H1126</f>
        <v>0</v>
      </c>
      <c r="Q1126" s="193">
        <v>5.0000000000000002E-5</v>
      </c>
      <c r="R1126" s="193">
        <f>Q1126*H1126</f>
        <v>1.18205E-3</v>
      </c>
      <c r="S1126" s="193">
        <v>0</v>
      </c>
      <c r="T1126" s="194">
        <f>S1126*H1126</f>
        <v>0</v>
      </c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R1126" s="195" t="s">
        <v>264</v>
      </c>
      <c r="AT1126" s="195" t="s">
        <v>147</v>
      </c>
      <c r="AU1126" s="195" t="s">
        <v>152</v>
      </c>
      <c r="AY1126" s="17" t="s">
        <v>144</v>
      </c>
      <c r="BE1126" s="196">
        <f>IF(N1126="základní",J1126,0)</f>
        <v>0</v>
      </c>
      <c r="BF1126" s="196">
        <f>IF(N1126="snížená",J1126,0)</f>
        <v>0</v>
      </c>
      <c r="BG1126" s="196">
        <f>IF(N1126="zákl. přenesená",J1126,0)</f>
        <v>0</v>
      </c>
      <c r="BH1126" s="196">
        <f>IF(N1126="sníž. přenesená",J1126,0)</f>
        <v>0</v>
      </c>
      <c r="BI1126" s="196">
        <f>IF(N1126="nulová",J1126,0)</f>
        <v>0</v>
      </c>
      <c r="BJ1126" s="17" t="s">
        <v>152</v>
      </c>
      <c r="BK1126" s="196">
        <f>ROUND(I1126*H1126,2)</f>
        <v>0</v>
      </c>
      <c r="BL1126" s="17" t="s">
        <v>264</v>
      </c>
      <c r="BM1126" s="195" t="s">
        <v>1951</v>
      </c>
    </row>
    <row r="1127" spans="1:65" s="2" customFormat="1" ht="24.2" customHeight="1">
      <c r="A1127" s="34"/>
      <c r="B1127" s="35"/>
      <c r="C1127" s="183" t="s">
        <v>1952</v>
      </c>
      <c r="D1127" s="183" t="s">
        <v>147</v>
      </c>
      <c r="E1127" s="184" t="s">
        <v>1953</v>
      </c>
      <c r="F1127" s="185" t="s">
        <v>1954</v>
      </c>
      <c r="G1127" s="186" t="s">
        <v>162</v>
      </c>
      <c r="H1127" s="187">
        <v>1.0549999999999999</v>
      </c>
      <c r="I1127" s="188"/>
      <c r="J1127" s="189">
        <f>ROUND(I1127*H1127,2)</f>
        <v>0</v>
      </c>
      <c r="K1127" s="190"/>
      <c r="L1127" s="39"/>
      <c r="M1127" s="191" t="s">
        <v>1</v>
      </c>
      <c r="N1127" s="192" t="s">
        <v>39</v>
      </c>
      <c r="O1127" s="71"/>
      <c r="P1127" s="193">
        <f>O1127*H1127</f>
        <v>0</v>
      </c>
      <c r="Q1127" s="193">
        <v>0</v>
      </c>
      <c r="R1127" s="193">
        <f>Q1127*H1127</f>
        <v>0</v>
      </c>
      <c r="S1127" s="193">
        <v>0</v>
      </c>
      <c r="T1127" s="194">
        <f>S1127*H1127</f>
        <v>0</v>
      </c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R1127" s="195" t="s">
        <v>264</v>
      </c>
      <c r="AT1127" s="195" t="s">
        <v>147</v>
      </c>
      <c r="AU1127" s="195" t="s">
        <v>152</v>
      </c>
      <c r="AY1127" s="17" t="s">
        <v>144</v>
      </c>
      <c r="BE1127" s="196">
        <f>IF(N1127="základní",J1127,0)</f>
        <v>0</v>
      </c>
      <c r="BF1127" s="196">
        <f>IF(N1127="snížená",J1127,0)</f>
        <v>0</v>
      </c>
      <c r="BG1127" s="196">
        <f>IF(N1127="zákl. přenesená",J1127,0)</f>
        <v>0</v>
      </c>
      <c r="BH1127" s="196">
        <f>IF(N1127="sníž. přenesená",J1127,0)</f>
        <v>0</v>
      </c>
      <c r="BI1127" s="196">
        <f>IF(N1127="nulová",J1127,0)</f>
        <v>0</v>
      </c>
      <c r="BJ1127" s="17" t="s">
        <v>152</v>
      </c>
      <c r="BK1127" s="196">
        <f>ROUND(I1127*H1127,2)</f>
        <v>0</v>
      </c>
      <c r="BL1127" s="17" t="s">
        <v>264</v>
      </c>
      <c r="BM1127" s="195" t="s">
        <v>1955</v>
      </c>
    </row>
    <row r="1128" spans="1:65" s="2" customFormat="1" ht="24.2" customHeight="1">
      <c r="A1128" s="34"/>
      <c r="B1128" s="35"/>
      <c r="C1128" s="183" t="s">
        <v>1956</v>
      </c>
      <c r="D1128" s="183" t="s">
        <v>147</v>
      </c>
      <c r="E1128" s="184" t="s">
        <v>1957</v>
      </c>
      <c r="F1128" s="185" t="s">
        <v>1958</v>
      </c>
      <c r="G1128" s="186" t="s">
        <v>162</v>
      </c>
      <c r="H1128" s="187">
        <v>1.0549999999999999</v>
      </c>
      <c r="I1128" s="188"/>
      <c r="J1128" s="189">
        <f>ROUND(I1128*H1128,2)</f>
        <v>0</v>
      </c>
      <c r="K1128" s="190"/>
      <c r="L1128" s="39"/>
      <c r="M1128" s="191" t="s">
        <v>1</v>
      </c>
      <c r="N1128" s="192" t="s">
        <v>39</v>
      </c>
      <c r="O1128" s="71"/>
      <c r="P1128" s="193">
        <f>O1128*H1128</f>
        <v>0</v>
      </c>
      <c r="Q1128" s="193">
        <v>0</v>
      </c>
      <c r="R1128" s="193">
        <f>Q1128*H1128</f>
        <v>0</v>
      </c>
      <c r="S1128" s="193">
        <v>0</v>
      </c>
      <c r="T1128" s="194">
        <f>S1128*H1128</f>
        <v>0</v>
      </c>
      <c r="U1128" s="34"/>
      <c r="V1128" s="34"/>
      <c r="W1128" s="34"/>
      <c r="X1128" s="34"/>
      <c r="Y1128" s="34"/>
      <c r="Z1128" s="34"/>
      <c r="AA1128" s="34"/>
      <c r="AB1128" s="34"/>
      <c r="AC1128" s="34"/>
      <c r="AD1128" s="34"/>
      <c r="AE1128" s="34"/>
      <c r="AR1128" s="195" t="s">
        <v>264</v>
      </c>
      <c r="AT1128" s="195" t="s">
        <v>147</v>
      </c>
      <c r="AU1128" s="195" t="s">
        <v>152</v>
      </c>
      <c r="AY1128" s="17" t="s">
        <v>144</v>
      </c>
      <c r="BE1128" s="196">
        <f>IF(N1128="základní",J1128,0)</f>
        <v>0</v>
      </c>
      <c r="BF1128" s="196">
        <f>IF(N1128="snížená",J1128,0)</f>
        <v>0</v>
      </c>
      <c r="BG1128" s="196">
        <f>IF(N1128="zákl. přenesená",J1128,0)</f>
        <v>0</v>
      </c>
      <c r="BH1128" s="196">
        <f>IF(N1128="sníž. přenesená",J1128,0)</f>
        <v>0</v>
      </c>
      <c r="BI1128" s="196">
        <f>IF(N1128="nulová",J1128,0)</f>
        <v>0</v>
      </c>
      <c r="BJ1128" s="17" t="s">
        <v>152</v>
      </c>
      <c r="BK1128" s="196">
        <f>ROUND(I1128*H1128,2)</f>
        <v>0</v>
      </c>
      <c r="BL1128" s="17" t="s">
        <v>264</v>
      </c>
      <c r="BM1128" s="195" t="s">
        <v>1959</v>
      </c>
    </row>
    <row r="1129" spans="1:65" s="12" customFormat="1" ht="22.9" customHeight="1">
      <c r="B1129" s="167"/>
      <c r="C1129" s="168"/>
      <c r="D1129" s="169" t="s">
        <v>72</v>
      </c>
      <c r="E1129" s="181" t="s">
        <v>1960</v>
      </c>
      <c r="F1129" s="181" t="s">
        <v>1961</v>
      </c>
      <c r="G1129" s="168"/>
      <c r="H1129" s="168"/>
      <c r="I1129" s="171"/>
      <c r="J1129" s="182">
        <f>BK1129</f>
        <v>0</v>
      </c>
      <c r="K1129" s="168"/>
      <c r="L1129" s="173"/>
      <c r="M1129" s="174"/>
      <c r="N1129" s="175"/>
      <c r="O1129" s="175"/>
      <c r="P1129" s="176">
        <f>SUM(P1130:P1171)</f>
        <v>0</v>
      </c>
      <c r="Q1129" s="175"/>
      <c r="R1129" s="176">
        <f>SUM(R1130:R1171)</f>
        <v>6.2090490000000005E-2</v>
      </c>
      <c r="S1129" s="175"/>
      <c r="T1129" s="177">
        <f>SUM(T1130:T1171)</f>
        <v>0</v>
      </c>
      <c r="AR1129" s="178" t="s">
        <v>152</v>
      </c>
      <c r="AT1129" s="179" t="s">
        <v>72</v>
      </c>
      <c r="AU1129" s="179" t="s">
        <v>81</v>
      </c>
      <c r="AY1129" s="178" t="s">
        <v>144</v>
      </c>
      <c r="BK1129" s="180">
        <f>SUM(BK1130:BK1171)</f>
        <v>0</v>
      </c>
    </row>
    <row r="1130" spans="1:65" s="2" customFormat="1" ht="24.2" customHeight="1">
      <c r="A1130" s="34"/>
      <c r="B1130" s="35"/>
      <c r="C1130" s="183" t="s">
        <v>1962</v>
      </c>
      <c r="D1130" s="183" t="s">
        <v>147</v>
      </c>
      <c r="E1130" s="184" t="s">
        <v>1963</v>
      </c>
      <c r="F1130" s="185" t="s">
        <v>1964</v>
      </c>
      <c r="G1130" s="186" t="s">
        <v>150</v>
      </c>
      <c r="H1130" s="187">
        <v>55.981000000000002</v>
      </c>
      <c r="I1130" s="188"/>
      <c r="J1130" s="189">
        <f>ROUND(I1130*H1130,2)</f>
        <v>0</v>
      </c>
      <c r="K1130" s="190"/>
      <c r="L1130" s="39"/>
      <c r="M1130" s="191" t="s">
        <v>1</v>
      </c>
      <c r="N1130" s="192" t="s">
        <v>39</v>
      </c>
      <c r="O1130" s="71"/>
      <c r="P1130" s="193">
        <f>O1130*H1130</f>
        <v>0</v>
      </c>
      <c r="Q1130" s="193">
        <v>2.0000000000000002E-5</v>
      </c>
      <c r="R1130" s="193">
        <f>Q1130*H1130</f>
        <v>1.1196200000000002E-3</v>
      </c>
      <c r="S1130" s="193">
        <v>0</v>
      </c>
      <c r="T1130" s="194">
        <f>S1130*H1130</f>
        <v>0</v>
      </c>
      <c r="U1130" s="34"/>
      <c r="V1130" s="34"/>
      <c r="W1130" s="34"/>
      <c r="X1130" s="34"/>
      <c r="Y1130" s="34"/>
      <c r="Z1130" s="34"/>
      <c r="AA1130" s="34"/>
      <c r="AB1130" s="34"/>
      <c r="AC1130" s="34"/>
      <c r="AD1130" s="34"/>
      <c r="AE1130" s="34"/>
      <c r="AR1130" s="195" t="s">
        <v>264</v>
      </c>
      <c r="AT1130" s="195" t="s">
        <v>147</v>
      </c>
      <c r="AU1130" s="195" t="s">
        <v>152</v>
      </c>
      <c r="AY1130" s="17" t="s">
        <v>144</v>
      </c>
      <c r="BE1130" s="196">
        <f>IF(N1130="základní",J1130,0)</f>
        <v>0</v>
      </c>
      <c r="BF1130" s="196">
        <f>IF(N1130="snížená",J1130,0)</f>
        <v>0</v>
      </c>
      <c r="BG1130" s="196">
        <f>IF(N1130="zákl. přenesená",J1130,0)</f>
        <v>0</v>
      </c>
      <c r="BH1130" s="196">
        <f>IF(N1130="sníž. přenesená",J1130,0)</f>
        <v>0</v>
      </c>
      <c r="BI1130" s="196">
        <f>IF(N1130="nulová",J1130,0)</f>
        <v>0</v>
      </c>
      <c r="BJ1130" s="17" t="s">
        <v>152</v>
      </c>
      <c r="BK1130" s="196">
        <f>ROUND(I1130*H1130,2)</f>
        <v>0</v>
      </c>
      <c r="BL1130" s="17" t="s">
        <v>264</v>
      </c>
      <c r="BM1130" s="195" t="s">
        <v>1965</v>
      </c>
    </row>
    <row r="1131" spans="1:65" s="13" customFormat="1" ht="22.5">
      <c r="B1131" s="197"/>
      <c r="C1131" s="198"/>
      <c r="D1131" s="199" t="s">
        <v>154</v>
      </c>
      <c r="E1131" s="200" t="s">
        <v>1</v>
      </c>
      <c r="F1131" s="201" t="s">
        <v>1966</v>
      </c>
      <c r="G1131" s="198"/>
      <c r="H1131" s="200" t="s">
        <v>1</v>
      </c>
      <c r="I1131" s="202"/>
      <c r="J1131" s="198"/>
      <c r="K1131" s="198"/>
      <c r="L1131" s="203"/>
      <c r="M1131" s="204"/>
      <c r="N1131" s="205"/>
      <c r="O1131" s="205"/>
      <c r="P1131" s="205"/>
      <c r="Q1131" s="205"/>
      <c r="R1131" s="205"/>
      <c r="S1131" s="205"/>
      <c r="T1131" s="206"/>
      <c r="AT1131" s="207" t="s">
        <v>154</v>
      </c>
      <c r="AU1131" s="207" t="s">
        <v>152</v>
      </c>
      <c r="AV1131" s="13" t="s">
        <v>81</v>
      </c>
      <c r="AW1131" s="13" t="s">
        <v>31</v>
      </c>
      <c r="AX1131" s="13" t="s">
        <v>73</v>
      </c>
      <c r="AY1131" s="207" t="s">
        <v>144</v>
      </c>
    </row>
    <row r="1132" spans="1:65" s="14" customFormat="1" ht="11.25">
      <c r="B1132" s="208"/>
      <c r="C1132" s="209"/>
      <c r="D1132" s="199" t="s">
        <v>154</v>
      </c>
      <c r="E1132" s="210" t="s">
        <v>1</v>
      </c>
      <c r="F1132" s="211" t="s">
        <v>1967</v>
      </c>
      <c r="G1132" s="209"/>
      <c r="H1132" s="212">
        <v>6.0562500000000004</v>
      </c>
      <c r="I1132" s="213"/>
      <c r="J1132" s="209"/>
      <c r="K1132" s="209"/>
      <c r="L1132" s="214"/>
      <c r="M1132" s="215"/>
      <c r="N1132" s="216"/>
      <c r="O1132" s="216"/>
      <c r="P1132" s="216"/>
      <c r="Q1132" s="216"/>
      <c r="R1132" s="216"/>
      <c r="S1132" s="216"/>
      <c r="T1132" s="217"/>
      <c r="AT1132" s="218" t="s">
        <v>154</v>
      </c>
      <c r="AU1132" s="218" t="s">
        <v>152</v>
      </c>
      <c r="AV1132" s="14" t="s">
        <v>152</v>
      </c>
      <c r="AW1132" s="14" t="s">
        <v>31</v>
      </c>
      <c r="AX1132" s="14" t="s">
        <v>73</v>
      </c>
      <c r="AY1132" s="218" t="s">
        <v>144</v>
      </c>
    </row>
    <row r="1133" spans="1:65" s="14" customFormat="1" ht="11.25">
      <c r="B1133" s="208"/>
      <c r="C1133" s="209"/>
      <c r="D1133" s="199" t="s">
        <v>154</v>
      </c>
      <c r="E1133" s="210" t="s">
        <v>1</v>
      </c>
      <c r="F1133" s="211" t="s">
        <v>1968</v>
      </c>
      <c r="G1133" s="209"/>
      <c r="H1133" s="212">
        <v>5.4187500000000002</v>
      </c>
      <c r="I1133" s="213"/>
      <c r="J1133" s="209"/>
      <c r="K1133" s="209"/>
      <c r="L1133" s="214"/>
      <c r="M1133" s="215"/>
      <c r="N1133" s="216"/>
      <c r="O1133" s="216"/>
      <c r="P1133" s="216"/>
      <c r="Q1133" s="216"/>
      <c r="R1133" s="216"/>
      <c r="S1133" s="216"/>
      <c r="T1133" s="217"/>
      <c r="AT1133" s="218" t="s">
        <v>154</v>
      </c>
      <c r="AU1133" s="218" t="s">
        <v>152</v>
      </c>
      <c r="AV1133" s="14" t="s">
        <v>152</v>
      </c>
      <c r="AW1133" s="14" t="s">
        <v>31</v>
      </c>
      <c r="AX1133" s="14" t="s">
        <v>73</v>
      </c>
      <c r="AY1133" s="218" t="s">
        <v>144</v>
      </c>
    </row>
    <row r="1134" spans="1:65" s="14" customFormat="1" ht="11.25">
      <c r="B1134" s="208"/>
      <c r="C1134" s="209"/>
      <c r="D1134" s="199" t="s">
        <v>154</v>
      </c>
      <c r="E1134" s="210" t="s">
        <v>1</v>
      </c>
      <c r="F1134" s="211" t="s">
        <v>1969</v>
      </c>
      <c r="G1134" s="209"/>
      <c r="H1134" s="212">
        <v>14.34375</v>
      </c>
      <c r="I1134" s="213"/>
      <c r="J1134" s="209"/>
      <c r="K1134" s="209"/>
      <c r="L1134" s="214"/>
      <c r="M1134" s="215"/>
      <c r="N1134" s="216"/>
      <c r="O1134" s="216"/>
      <c r="P1134" s="216"/>
      <c r="Q1134" s="216"/>
      <c r="R1134" s="216"/>
      <c r="S1134" s="216"/>
      <c r="T1134" s="217"/>
      <c r="AT1134" s="218" t="s">
        <v>154</v>
      </c>
      <c r="AU1134" s="218" t="s">
        <v>152</v>
      </c>
      <c r="AV1134" s="14" t="s">
        <v>152</v>
      </c>
      <c r="AW1134" s="14" t="s">
        <v>31</v>
      </c>
      <c r="AX1134" s="14" t="s">
        <v>73</v>
      </c>
      <c r="AY1134" s="218" t="s">
        <v>144</v>
      </c>
    </row>
    <row r="1135" spans="1:65" s="14" customFormat="1" ht="11.25">
      <c r="B1135" s="208"/>
      <c r="C1135" s="209"/>
      <c r="D1135" s="199" t="s">
        <v>154</v>
      </c>
      <c r="E1135" s="210" t="s">
        <v>1</v>
      </c>
      <c r="F1135" s="211" t="s">
        <v>1970</v>
      </c>
      <c r="G1135" s="209"/>
      <c r="H1135" s="212">
        <v>6.1624999999999996</v>
      </c>
      <c r="I1135" s="213"/>
      <c r="J1135" s="209"/>
      <c r="K1135" s="209"/>
      <c r="L1135" s="214"/>
      <c r="M1135" s="215"/>
      <c r="N1135" s="216"/>
      <c r="O1135" s="216"/>
      <c r="P1135" s="216"/>
      <c r="Q1135" s="216"/>
      <c r="R1135" s="216"/>
      <c r="S1135" s="216"/>
      <c r="T1135" s="217"/>
      <c r="AT1135" s="218" t="s">
        <v>154</v>
      </c>
      <c r="AU1135" s="218" t="s">
        <v>152</v>
      </c>
      <c r="AV1135" s="14" t="s">
        <v>152</v>
      </c>
      <c r="AW1135" s="14" t="s">
        <v>31</v>
      </c>
      <c r="AX1135" s="14" t="s">
        <v>73</v>
      </c>
      <c r="AY1135" s="218" t="s">
        <v>144</v>
      </c>
    </row>
    <row r="1136" spans="1:65" s="13" customFormat="1" ht="11.25">
      <c r="B1136" s="197"/>
      <c r="C1136" s="198"/>
      <c r="D1136" s="199" t="s">
        <v>154</v>
      </c>
      <c r="E1136" s="200" t="s">
        <v>1</v>
      </c>
      <c r="F1136" s="201" t="s">
        <v>1971</v>
      </c>
      <c r="G1136" s="198"/>
      <c r="H1136" s="200" t="s">
        <v>1</v>
      </c>
      <c r="I1136" s="202"/>
      <c r="J1136" s="198"/>
      <c r="K1136" s="198"/>
      <c r="L1136" s="203"/>
      <c r="M1136" s="204"/>
      <c r="N1136" s="205"/>
      <c r="O1136" s="205"/>
      <c r="P1136" s="205"/>
      <c r="Q1136" s="205"/>
      <c r="R1136" s="205"/>
      <c r="S1136" s="205"/>
      <c r="T1136" s="206"/>
      <c r="AT1136" s="207" t="s">
        <v>154</v>
      </c>
      <c r="AU1136" s="207" t="s">
        <v>152</v>
      </c>
      <c r="AV1136" s="13" t="s">
        <v>81</v>
      </c>
      <c r="AW1136" s="13" t="s">
        <v>31</v>
      </c>
      <c r="AX1136" s="13" t="s">
        <v>73</v>
      </c>
      <c r="AY1136" s="207" t="s">
        <v>144</v>
      </c>
    </row>
    <row r="1137" spans="1:65" s="14" customFormat="1" ht="11.25">
      <c r="B1137" s="208"/>
      <c r="C1137" s="209"/>
      <c r="D1137" s="199" t="s">
        <v>154</v>
      </c>
      <c r="E1137" s="210" t="s">
        <v>1</v>
      </c>
      <c r="F1137" s="211" t="s">
        <v>1972</v>
      </c>
      <c r="G1137" s="209"/>
      <c r="H1137" s="212">
        <v>3.18</v>
      </c>
      <c r="I1137" s="213"/>
      <c r="J1137" s="209"/>
      <c r="K1137" s="209"/>
      <c r="L1137" s="214"/>
      <c r="M1137" s="215"/>
      <c r="N1137" s="216"/>
      <c r="O1137" s="216"/>
      <c r="P1137" s="216"/>
      <c r="Q1137" s="216"/>
      <c r="R1137" s="216"/>
      <c r="S1137" s="216"/>
      <c r="T1137" s="217"/>
      <c r="AT1137" s="218" t="s">
        <v>154</v>
      </c>
      <c r="AU1137" s="218" t="s">
        <v>152</v>
      </c>
      <c r="AV1137" s="14" t="s">
        <v>152</v>
      </c>
      <c r="AW1137" s="14" t="s">
        <v>31</v>
      </c>
      <c r="AX1137" s="14" t="s">
        <v>73</v>
      </c>
      <c r="AY1137" s="218" t="s">
        <v>144</v>
      </c>
    </row>
    <row r="1138" spans="1:65" s="14" customFormat="1" ht="11.25">
      <c r="B1138" s="208"/>
      <c r="C1138" s="209"/>
      <c r="D1138" s="199" t="s">
        <v>154</v>
      </c>
      <c r="E1138" s="210" t="s">
        <v>1</v>
      </c>
      <c r="F1138" s="211" t="s">
        <v>1973</v>
      </c>
      <c r="G1138" s="209"/>
      <c r="H1138" s="212">
        <v>3.12</v>
      </c>
      <c r="I1138" s="213"/>
      <c r="J1138" s="209"/>
      <c r="K1138" s="209"/>
      <c r="L1138" s="214"/>
      <c r="M1138" s="215"/>
      <c r="N1138" s="216"/>
      <c r="O1138" s="216"/>
      <c r="P1138" s="216"/>
      <c r="Q1138" s="216"/>
      <c r="R1138" s="216"/>
      <c r="S1138" s="216"/>
      <c r="T1138" s="217"/>
      <c r="AT1138" s="218" t="s">
        <v>154</v>
      </c>
      <c r="AU1138" s="218" t="s">
        <v>152</v>
      </c>
      <c r="AV1138" s="14" t="s">
        <v>152</v>
      </c>
      <c r="AW1138" s="14" t="s">
        <v>31</v>
      </c>
      <c r="AX1138" s="14" t="s">
        <v>73</v>
      </c>
      <c r="AY1138" s="218" t="s">
        <v>144</v>
      </c>
    </row>
    <row r="1139" spans="1:65" s="14" customFormat="1" ht="11.25">
      <c r="B1139" s="208"/>
      <c r="C1139" s="209"/>
      <c r="D1139" s="199" t="s">
        <v>154</v>
      </c>
      <c r="E1139" s="210" t="s">
        <v>1</v>
      </c>
      <c r="F1139" s="211" t="s">
        <v>1974</v>
      </c>
      <c r="G1139" s="209"/>
      <c r="H1139" s="212">
        <v>9.18</v>
      </c>
      <c r="I1139" s="213"/>
      <c r="J1139" s="209"/>
      <c r="K1139" s="209"/>
      <c r="L1139" s="214"/>
      <c r="M1139" s="215"/>
      <c r="N1139" s="216"/>
      <c r="O1139" s="216"/>
      <c r="P1139" s="216"/>
      <c r="Q1139" s="216"/>
      <c r="R1139" s="216"/>
      <c r="S1139" s="216"/>
      <c r="T1139" s="217"/>
      <c r="AT1139" s="218" t="s">
        <v>154</v>
      </c>
      <c r="AU1139" s="218" t="s">
        <v>152</v>
      </c>
      <c r="AV1139" s="14" t="s">
        <v>152</v>
      </c>
      <c r="AW1139" s="14" t="s">
        <v>31</v>
      </c>
      <c r="AX1139" s="14" t="s">
        <v>73</v>
      </c>
      <c r="AY1139" s="218" t="s">
        <v>144</v>
      </c>
    </row>
    <row r="1140" spans="1:65" s="14" customFormat="1" ht="11.25">
      <c r="B1140" s="208"/>
      <c r="C1140" s="209"/>
      <c r="D1140" s="199" t="s">
        <v>154</v>
      </c>
      <c r="E1140" s="210" t="s">
        <v>1</v>
      </c>
      <c r="F1140" s="211" t="s">
        <v>1975</v>
      </c>
      <c r="G1140" s="209"/>
      <c r="H1140" s="212">
        <v>3.4800000000000004</v>
      </c>
      <c r="I1140" s="213"/>
      <c r="J1140" s="209"/>
      <c r="K1140" s="209"/>
      <c r="L1140" s="214"/>
      <c r="M1140" s="215"/>
      <c r="N1140" s="216"/>
      <c r="O1140" s="216"/>
      <c r="P1140" s="216"/>
      <c r="Q1140" s="216"/>
      <c r="R1140" s="216"/>
      <c r="S1140" s="216"/>
      <c r="T1140" s="217"/>
      <c r="AT1140" s="218" t="s">
        <v>154</v>
      </c>
      <c r="AU1140" s="218" t="s">
        <v>152</v>
      </c>
      <c r="AV1140" s="14" t="s">
        <v>152</v>
      </c>
      <c r="AW1140" s="14" t="s">
        <v>31</v>
      </c>
      <c r="AX1140" s="14" t="s">
        <v>73</v>
      </c>
      <c r="AY1140" s="218" t="s">
        <v>144</v>
      </c>
    </row>
    <row r="1141" spans="1:65" s="13" customFormat="1" ht="11.25">
      <c r="B1141" s="197"/>
      <c r="C1141" s="198"/>
      <c r="D1141" s="199" t="s">
        <v>154</v>
      </c>
      <c r="E1141" s="200" t="s">
        <v>1</v>
      </c>
      <c r="F1141" s="201" t="s">
        <v>1976</v>
      </c>
      <c r="G1141" s="198"/>
      <c r="H1141" s="200" t="s">
        <v>1</v>
      </c>
      <c r="I1141" s="202"/>
      <c r="J1141" s="198"/>
      <c r="K1141" s="198"/>
      <c r="L1141" s="203"/>
      <c r="M1141" s="204"/>
      <c r="N1141" s="205"/>
      <c r="O1141" s="205"/>
      <c r="P1141" s="205"/>
      <c r="Q1141" s="205"/>
      <c r="R1141" s="205"/>
      <c r="S1141" s="205"/>
      <c r="T1141" s="206"/>
      <c r="AT1141" s="207" t="s">
        <v>154</v>
      </c>
      <c r="AU1141" s="207" t="s">
        <v>152</v>
      </c>
      <c r="AV1141" s="13" t="s">
        <v>81</v>
      </c>
      <c r="AW1141" s="13" t="s">
        <v>31</v>
      </c>
      <c r="AX1141" s="13" t="s">
        <v>73</v>
      </c>
      <c r="AY1141" s="207" t="s">
        <v>144</v>
      </c>
    </row>
    <row r="1142" spans="1:65" s="13" customFormat="1" ht="11.25">
      <c r="B1142" s="197"/>
      <c r="C1142" s="198"/>
      <c r="D1142" s="199" t="s">
        <v>154</v>
      </c>
      <c r="E1142" s="200" t="s">
        <v>1</v>
      </c>
      <c r="F1142" s="201" t="s">
        <v>1977</v>
      </c>
      <c r="G1142" s="198"/>
      <c r="H1142" s="200" t="s">
        <v>1</v>
      </c>
      <c r="I1142" s="202"/>
      <c r="J1142" s="198"/>
      <c r="K1142" s="198"/>
      <c r="L1142" s="203"/>
      <c r="M1142" s="204"/>
      <c r="N1142" s="205"/>
      <c r="O1142" s="205"/>
      <c r="P1142" s="205"/>
      <c r="Q1142" s="205"/>
      <c r="R1142" s="205"/>
      <c r="S1142" s="205"/>
      <c r="T1142" s="206"/>
      <c r="AT1142" s="207" t="s">
        <v>154</v>
      </c>
      <c r="AU1142" s="207" t="s">
        <v>152</v>
      </c>
      <c r="AV1142" s="13" t="s">
        <v>81</v>
      </c>
      <c r="AW1142" s="13" t="s">
        <v>31</v>
      </c>
      <c r="AX1142" s="13" t="s">
        <v>73</v>
      </c>
      <c r="AY1142" s="207" t="s">
        <v>144</v>
      </c>
    </row>
    <row r="1143" spans="1:65" s="14" customFormat="1" ht="11.25">
      <c r="B1143" s="208"/>
      <c r="C1143" s="209"/>
      <c r="D1143" s="199" t="s">
        <v>154</v>
      </c>
      <c r="E1143" s="210" t="s">
        <v>1</v>
      </c>
      <c r="F1143" s="211" t="s">
        <v>1978</v>
      </c>
      <c r="G1143" s="209"/>
      <c r="H1143" s="212">
        <v>5.0400000000000009</v>
      </c>
      <c r="I1143" s="213"/>
      <c r="J1143" s="209"/>
      <c r="K1143" s="209"/>
      <c r="L1143" s="214"/>
      <c r="M1143" s="215"/>
      <c r="N1143" s="216"/>
      <c r="O1143" s="216"/>
      <c r="P1143" s="216"/>
      <c r="Q1143" s="216"/>
      <c r="R1143" s="216"/>
      <c r="S1143" s="216"/>
      <c r="T1143" s="217"/>
      <c r="AT1143" s="218" t="s">
        <v>154</v>
      </c>
      <c r="AU1143" s="218" t="s">
        <v>152</v>
      </c>
      <c r="AV1143" s="14" t="s">
        <v>152</v>
      </c>
      <c r="AW1143" s="14" t="s">
        <v>31</v>
      </c>
      <c r="AX1143" s="14" t="s">
        <v>73</v>
      </c>
      <c r="AY1143" s="218" t="s">
        <v>144</v>
      </c>
    </row>
    <row r="1144" spans="1:65" s="15" customFormat="1" ht="11.25">
      <c r="B1144" s="219"/>
      <c r="C1144" s="220"/>
      <c r="D1144" s="199" t="s">
        <v>154</v>
      </c>
      <c r="E1144" s="221" t="s">
        <v>1</v>
      </c>
      <c r="F1144" s="222" t="s">
        <v>159</v>
      </c>
      <c r="G1144" s="220"/>
      <c r="H1144" s="223">
        <v>55.981249999999996</v>
      </c>
      <c r="I1144" s="224"/>
      <c r="J1144" s="220"/>
      <c r="K1144" s="220"/>
      <c r="L1144" s="225"/>
      <c r="M1144" s="226"/>
      <c r="N1144" s="227"/>
      <c r="O1144" s="227"/>
      <c r="P1144" s="227"/>
      <c r="Q1144" s="227"/>
      <c r="R1144" s="227"/>
      <c r="S1144" s="227"/>
      <c r="T1144" s="228"/>
      <c r="AT1144" s="229" t="s">
        <v>154</v>
      </c>
      <c r="AU1144" s="229" t="s">
        <v>152</v>
      </c>
      <c r="AV1144" s="15" t="s">
        <v>151</v>
      </c>
      <c r="AW1144" s="15" t="s">
        <v>31</v>
      </c>
      <c r="AX1144" s="15" t="s">
        <v>81</v>
      </c>
      <c r="AY1144" s="229" t="s">
        <v>144</v>
      </c>
    </row>
    <row r="1145" spans="1:65" s="2" customFormat="1" ht="24.2" customHeight="1">
      <c r="A1145" s="34"/>
      <c r="B1145" s="35"/>
      <c r="C1145" s="183" t="s">
        <v>1979</v>
      </c>
      <c r="D1145" s="183" t="s">
        <v>147</v>
      </c>
      <c r="E1145" s="184" t="s">
        <v>1980</v>
      </c>
      <c r="F1145" s="185" t="s">
        <v>1981</v>
      </c>
      <c r="G1145" s="186" t="s">
        <v>150</v>
      </c>
      <c r="H1145" s="187">
        <v>55.981000000000002</v>
      </c>
      <c r="I1145" s="188"/>
      <c r="J1145" s="189">
        <f>ROUND(I1145*H1145,2)</f>
        <v>0</v>
      </c>
      <c r="K1145" s="190"/>
      <c r="L1145" s="39"/>
      <c r="M1145" s="191" t="s">
        <v>1</v>
      </c>
      <c r="N1145" s="192" t="s">
        <v>39</v>
      </c>
      <c r="O1145" s="71"/>
      <c r="P1145" s="193">
        <f>O1145*H1145</f>
        <v>0</v>
      </c>
      <c r="Q1145" s="193">
        <v>2.0000000000000002E-5</v>
      </c>
      <c r="R1145" s="193">
        <f>Q1145*H1145</f>
        <v>1.1196200000000002E-3</v>
      </c>
      <c r="S1145" s="193">
        <v>0</v>
      </c>
      <c r="T1145" s="194">
        <f>S1145*H1145</f>
        <v>0</v>
      </c>
      <c r="U1145" s="34"/>
      <c r="V1145" s="34"/>
      <c r="W1145" s="34"/>
      <c r="X1145" s="34"/>
      <c r="Y1145" s="34"/>
      <c r="Z1145" s="34"/>
      <c r="AA1145" s="34"/>
      <c r="AB1145" s="34"/>
      <c r="AC1145" s="34"/>
      <c r="AD1145" s="34"/>
      <c r="AE1145" s="34"/>
      <c r="AR1145" s="195" t="s">
        <v>264</v>
      </c>
      <c r="AT1145" s="195" t="s">
        <v>147</v>
      </c>
      <c r="AU1145" s="195" t="s">
        <v>152</v>
      </c>
      <c r="AY1145" s="17" t="s">
        <v>144</v>
      </c>
      <c r="BE1145" s="196">
        <f>IF(N1145="základní",J1145,0)</f>
        <v>0</v>
      </c>
      <c r="BF1145" s="196">
        <f>IF(N1145="snížená",J1145,0)</f>
        <v>0</v>
      </c>
      <c r="BG1145" s="196">
        <f>IF(N1145="zákl. přenesená",J1145,0)</f>
        <v>0</v>
      </c>
      <c r="BH1145" s="196">
        <f>IF(N1145="sníž. přenesená",J1145,0)</f>
        <v>0</v>
      </c>
      <c r="BI1145" s="196">
        <f>IF(N1145="nulová",J1145,0)</f>
        <v>0</v>
      </c>
      <c r="BJ1145" s="17" t="s">
        <v>152</v>
      </c>
      <c r="BK1145" s="196">
        <f>ROUND(I1145*H1145,2)</f>
        <v>0</v>
      </c>
      <c r="BL1145" s="17" t="s">
        <v>264</v>
      </c>
      <c r="BM1145" s="195" t="s">
        <v>1982</v>
      </c>
    </row>
    <row r="1146" spans="1:65" s="2" customFormat="1" ht="24.2" customHeight="1">
      <c r="A1146" s="34"/>
      <c r="B1146" s="35"/>
      <c r="C1146" s="183" t="s">
        <v>1983</v>
      </c>
      <c r="D1146" s="183" t="s">
        <v>147</v>
      </c>
      <c r="E1146" s="184" t="s">
        <v>1984</v>
      </c>
      <c r="F1146" s="185" t="s">
        <v>1985</v>
      </c>
      <c r="G1146" s="186" t="s">
        <v>150</v>
      </c>
      <c r="H1146" s="187">
        <v>55.981000000000002</v>
      </c>
      <c r="I1146" s="188"/>
      <c r="J1146" s="189">
        <f>ROUND(I1146*H1146,2)</f>
        <v>0</v>
      </c>
      <c r="K1146" s="190"/>
      <c r="L1146" s="39"/>
      <c r="M1146" s="191" t="s">
        <v>1</v>
      </c>
      <c r="N1146" s="192" t="s">
        <v>39</v>
      </c>
      <c r="O1146" s="71"/>
      <c r="P1146" s="193">
        <f>O1146*H1146</f>
        <v>0</v>
      </c>
      <c r="Q1146" s="193">
        <v>0</v>
      </c>
      <c r="R1146" s="193">
        <f>Q1146*H1146</f>
        <v>0</v>
      </c>
      <c r="S1146" s="193">
        <v>0</v>
      </c>
      <c r="T1146" s="194">
        <f>S1146*H1146</f>
        <v>0</v>
      </c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R1146" s="195" t="s">
        <v>264</v>
      </c>
      <c r="AT1146" s="195" t="s">
        <v>147</v>
      </c>
      <c r="AU1146" s="195" t="s">
        <v>152</v>
      </c>
      <c r="AY1146" s="17" t="s">
        <v>144</v>
      </c>
      <c r="BE1146" s="196">
        <f>IF(N1146="základní",J1146,0)</f>
        <v>0</v>
      </c>
      <c r="BF1146" s="196">
        <f>IF(N1146="snížená",J1146,0)</f>
        <v>0</v>
      </c>
      <c r="BG1146" s="196">
        <f>IF(N1146="zákl. přenesená",J1146,0)</f>
        <v>0</v>
      </c>
      <c r="BH1146" s="196">
        <f>IF(N1146="sníž. přenesená",J1146,0)</f>
        <v>0</v>
      </c>
      <c r="BI1146" s="196">
        <f>IF(N1146="nulová",J1146,0)</f>
        <v>0</v>
      </c>
      <c r="BJ1146" s="17" t="s">
        <v>152</v>
      </c>
      <c r="BK1146" s="196">
        <f>ROUND(I1146*H1146,2)</f>
        <v>0</v>
      </c>
      <c r="BL1146" s="17" t="s">
        <v>264</v>
      </c>
      <c r="BM1146" s="195" t="s">
        <v>1986</v>
      </c>
    </row>
    <row r="1147" spans="1:65" s="2" customFormat="1" ht="21.75" customHeight="1">
      <c r="A1147" s="34"/>
      <c r="B1147" s="35"/>
      <c r="C1147" s="183" t="s">
        <v>1987</v>
      </c>
      <c r="D1147" s="183" t="s">
        <v>147</v>
      </c>
      <c r="E1147" s="184" t="s">
        <v>1988</v>
      </c>
      <c r="F1147" s="185" t="s">
        <v>1989</v>
      </c>
      <c r="G1147" s="186" t="s">
        <v>150</v>
      </c>
      <c r="H1147" s="187">
        <v>55.981000000000002</v>
      </c>
      <c r="I1147" s="188"/>
      <c r="J1147" s="189">
        <f>ROUND(I1147*H1147,2)</f>
        <v>0</v>
      </c>
      <c r="K1147" s="190"/>
      <c r="L1147" s="39"/>
      <c r="M1147" s="191" t="s">
        <v>1</v>
      </c>
      <c r="N1147" s="192" t="s">
        <v>39</v>
      </c>
      <c r="O1147" s="71"/>
      <c r="P1147" s="193">
        <f>O1147*H1147</f>
        <v>0</v>
      </c>
      <c r="Q1147" s="193">
        <v>2.0000000000000002E-5</v>
      </c>
      <c r="R1147" s="193">
        <f>Q1147*H1147</f>
        <v>1.1196200000000002E-3</v>
      </c>
      <c r="S1147" s="193">
        <v>0</v>
      </c>
      <c r="T1147" s="194">
        <f>S1147*H1147</f>
        <v>0</v>
      </c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R1147" s="195" t="s">
        <v>264</v>
      </c>
      <c r="AT1147" s="195" t="s">
        <v>147</v>
      </c>
      <c r="AU1147" s="195" t="s">
        <v>152</v>
      </c>
      <c r="AY1147" s="17" t="s">
        <v>144</v>
      </c>
      <c r="BE1147" s="196">
        <f>IF(N1147="základní",J1147,0)</f>
        <v>0</v>
      </c>
      <c r="BF1147" s="196">
        <f>IF(N1147="snížená",J1147,0)</f>
        <v>0</v>
      </c>
      <c r="BG1147" s="196">
        <f>IF(N1147="zákl. přenesená",J1147,0)</f>
        <v>0</v>
      </c>
      <c r="BH1147" s="196">
        <f>IF(N1147="sníž. přenesená",J1147,0)</f>
        <v>0</v>
      </c>
      <c r="BI1147" s="196">
        <f>IF(N1147="nulová",J1147,0)</f>
        <v>0</v>
      </c>
      <c r="BJ1147" s="17" t="s">
        <v>152</v>
      </c>
      <c r="BK1147" s="196">
        <f>ROUND(I1147*H1147,2)</f>
        <v>0</v>
      </c>
      <c r="BL1147" s="17" t="s">
        <v>264</v>
      </c>
      <c r="BM1147" s="195" t="s">
        <v>1990</v>
      </c>
    </row>
    <row r="1148" spans="1:65" s="2" customFormat="1" ht="24.2" customHeight="1">
      <c r="A1148" s="34"/>
      <c r="B1148" s="35"/>
      <c r="C1148" s="183" t="s">
        <v>1991</v>
      </c>
      <c r="D1148" s="183" t="s">
        <v>147</v>
      </c>
      <c r="E1148" s="184" t="s">
        <v>1992</v>
      </c>
      <c r="F1148" s="185" t="s">
        <v>1993</v>
      </c>
      <c r="G1148" s="186" t="s">
        <v>150</v>
      </c>
      <c r="H1148" s="187">
        <v>57.021000000000001</v>
      </c>
      <c r="I1148" s="188"/>
      <c r="J1148" s="189">
        <f>ROUND(I1148*H1148,2)</f>
        <v>0</v>
      </c>
      <c r="K1148" s="190"/>
      <c r="L1148" s="39"/>
      <c r="M1148" s="191" t="s">
        <v>1</v>
      </c>
      <c r="N1148" s="192" t="s">
        <v>39</v>
      </c>
      <c r="O1148" s="71"/>
      <c r="P1148" s="193">
        <f>O1148*H1148</f>
        <v>0</v>
      </c>
      <c r="Q1148" s="193">
        <v>1.7000000000000001E-4</v>
      </c>
      <c r="R1148" s="193">
        <f>Q1148*H1148</f>
        <v>9.6935700000000003E-3</v>
      </c>
      <c r="S1148" s="193">
        <v>0</v>
      </c>
      <c r="T1148" s="194">
        <f>S1148*H1148</f>
        <v>0</v>
      </c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R1148" s="195" t="s">
        <v>264</v>
      </c>
      <c r="AT1148" s="195" t="s">
        <v>147</v>
      </c>
      <c r="AU1148" s="195" t="s">
        <v>152</v>
      </c>
      <c r="AY1148" s="17" t="s">
        <v>144</v>
      </c>
      <c r="BE1148" s="196">
        <f>IF(N1148="základní",J1148,0)</f>
        <v>0</v>
      </c>
      <c r="BF1148" s="196">
        <f>IF(N1148="snížená",J1148,0)</f>
        <v>0</v>
      </c>
      <c r="BG1148" s="196">
        <f>IF(N1148="zákl. přenesená",J1148,0)</f>
        <v>0</v>
      </c>
      <c r="BH1148" s="196">
        <f>IF(N1148="sníž. přenesená",J1148,0)</f>
        <v>0</v>
      </c>
      <c r="BI1148" s="196">
        <f>IF(N1148="nulová",J1148,0)</f>
        <v>0</v>
      </c>
      <c r="BJ1148" s="17" t="s">
        <v>152</v>
      </c>
      <c r="BK1148" s="196">
        <f>ROUND(I1148*H1148,2)</f>
        <v>0</v>
      </c>
      <c r="BL1148" s="17" t="s">
        <v>264</v>
      </c>
      <c r="BM1148" s="195" t="s">
        <v>1994</v>
      </c>
    </row>
    <row r="1149" spans="1:65" s="13" customFormat="1" ht="22.5">
      <c r="B1149" s="197"/>
      <c r="C1149" s="198"/>
      <c r="D1149" s="199" t="s">
        <v>154</v>
      </c>
      <c r="E1149" s="200" t="s">
        <v>1</v>
      </c>
      <c r="F1149" s="201" t="s">
        <v>1966</v>
      </c>
      <c r="G1149" s="198"/>
      <c r="H1149" s="200" t="s">
        <v>1</v>
      </c>
      <c r="I1149" s="202"/>
      <c r="J1149" s="198"/>
      <c r="K1149" s="198"/>
      <c r="L1149" s="203"/>
      <c r="M1149" s="204"/>
      <c r="N1149" s="205"/>
      <c r="O1149" s="205"/>
      <c r="P1149" s="205"/>
      <c r="Q1149" s="205"/>
      <c r="R1149" s="205"/>
      <c r="S1149" s="205"/>
      <c r="T1149" s="206"/>
      <c r="AT1149" s="207" t="s">
        <v>154</v>
      </c>
      <c r="AU1149" s="207" t="s">
        <v>152</v>
      </c>
      <c r="AV1149" s="13" t="s">
        <v>81</v>
      </c>
      <c r="AW1149" s="13" t="s">
        <v>31</v>
      </c>
      <c r="AX1149" s="13" t="s">
        <v>73</v>
      </c>
      <c r="AY1149" s="207" t="s">
        <v>144</v>
      </c>
    </row>
    <row r="1150" spans="1:65" s="14" customFormat="1" ht="11.25">
      <c r="B1150" s="208"/>
      <c r="C1150" s="209"/>
      <c r="D1150" s="199" t="s">
        <v>154</v>
      </c>
      <c r="E1150" s="210" t="s">
        <v>1</v>
      </c>
      <c r="F1150" s="211" t="s">
        <v>1967</v>
      </c>
      <c r="G1150" s="209"/>
      <c r="H1150" s="212">
        <v>6.0562500000000004</v>
      </c>
      <c r="I1150" s="213"/>
      <c r="J1150" s="209"/>
      <c r="K1150" s="209"/>
      <c r="L1150" s="214"/>
      <c r="M1150" s="215"/>
      <c r="N1150" s="216"/>
      <c r="O1150" s="216"/>
      <c r="P1150" s="216"/>
      <c r="Q1150" s="216"/>
      <c r="R1150" s="216"/>
      <c r="S1150" s="216"/>
      <c r="T1150" s="217"/>
      <c r="AT1150" s="218" t="s">
        <v>154</v>
      </c>
      <c r="AU1150" s="218" t="s">
        <v>152</v>
      </c>
      <c r="AV1150" s="14" t="s">
        <v>152</v>
      </c>
      <c r="AW1150" s="14" t="s">
        <v>31</v>
      </c>
      <c r="AX1150" s="14" t="s">
        <v>73</v>
      </c>
      <c r="AY1150" s="218" t="s">
        <v>144</v>
      </c>
    </row>
    <row r="1151" spans="1:65" s="14" customFormat="1" ht="11.25">
      <c r="B1151" s="208"/>
      <c r="C1151" s="209"/>
      <c r="D1151" s="199" t="s">
        <v>154</v>
      </c>
      <c r="E1151" s="210" t="s">
        <v>1</v>
      </c>
      <c r="F1151" s="211" t="s">
        <v>1968</v>
      </c>
      <c r="G1151" s="209"/>
      <c r="H1151" s="212">
        <v>5.4187500000000002</v>
      </c>
      <c r="I1151" s="213"/>
      <c r="J1151" s="209"/>
      <c r="K1151" s="209"/>
      <c r="L1151" s="214"/>
      <c r="M1151" s="215"/>
      <c r="N1151" s="216"/>
      <c r="O1151" s="216"/>
      <c r="P1151" s="216"/>
      <c r="Q1151" s="216"/>
      <c r="R1151" s="216"/>
      <c r="S1151" s="216"/>
      <c r="T1151" s="217"/>
      <c r="AT1151" s="218" t="s">
        <v>154</v>
      </c>
      <c r="AU1151" s="218" t="s">
        <v>152</v>
      </c>
      <c r="AV1151" s="14" t="s">
        <v>152</v>
      </c>
      <c r="AW1151" s="14" t="s">
        <v>31</v>
      </c>
      <c r="AX1151" s="14" t="s">
        <v>73</v>
      </c>
      <c r="AY1151" s="218" t="s">
        <v>144</v>
      </c>
    </row>
    <row r="1152" spans="1:65" s="14" customFormat="1" ht="11.25">
      <c r="B1152" s="208"/>
      <c r="C1152" s="209"/>
      <c r="D1152" s="199" t="s">
        <v>154</v>
      </c>
      <c r="E1152" s="210" t="s">
        <v>1</v>
      </c>
      <c r="F1152" s="211" t="s">
        <v>1969</v>
      </c>
      <c r="G1152" s="209"/>
      <c r="H1152" s="212">
        <v>14.34375</v>
      </c>
      <c r="I1152" s="213"/>
      <c r="J1152" s="209"/>
      <c r="K1152" s="209"/>
      <c r="L1152" s="214"/>
      <c r="M1152" s="215"/>
      <c r="N1152" s="216"/>
      <c r="O1152" s="216"/>
      <c r="P1152" s="216"/>
      <c r="Q1152" s="216"/>
      <c r="R1152" s="216"/>
      <c r="S1152" s="216"/>
      <c r="T1152" s="217"/>
      <c r="AT1152" s="218" t="s">
        <v>154</v>
      </c>
      <c r="AU1152" s="218" t="s">
        <v>152</v>
      </c>
      <c r="AV1152" s="14" t="s">
        <v>152</v>
      </c>
      <c r="AW1152" s="14" t="s">
        <v>31</v>
      </c>
      <c r="AX1152" s="14" t="s">
        <v>73</v>
      </c>
      <c r="AY1152" s="218" t="s">
        <v>144</v>
      </c>
    </row>
    <row r="1153" spans="1:65" s="14" customFormat="1" ht="11.25">
      <c r="B1153" s="208"/>
      <c r="C1153" s="209"/>
      <c r="D1153" s="199" t="s">
        <v>154</v>
      </c>
      <c r="E1153" s="210" t="s">
        <v>1</v>
      </c>
      <c r="F1153" s="211" t="s">
        <v>1970</v>
      </c>
      <c r="G1153" s="209"/>
      <c r="H1153" s="212">
        <v>6.1624999999999996</v>
      </c>
      <c r="I1153" s="213"/>
      <c r="J1153" s="209"/>
      <c r="K1153" s="209"/>
      <c r="L1153" s="214"/>
      <c r="M1153" s="215"/>
      <c r="N1153" s="216"/>
      <c r="O1153" s="216"/>
      <c r="P1153" s="216"/>
      <c r="Q1153" s="216"/>
      <c r="R1153" s="216"/>
      <c r="S1153" s="216"/>
      <c r="T1153" s="217"/>
      <c r="AT1153" s="218" t="s">
        <v>154</v>
      </c>
      <c r="AU1153" s="218" t="s">
        <v>152</v>
      </c>
      <c r="AV1153" s="14" t="s">
        <v>152</v>
      </c>
      <c r="AW1153" s="14" t="s">
        <v>31</v>
      </c>
      <c r="AX1153" s="14" t="s">
        <v>73</v>
      </c>
      <c r="AY1153" s="218" t="s">
        <v>144</v>
      </c>
    </row>
    <row r="1154" spans="1:65" s="13" customFormat="1" ht="11.25">
      <c r="B1154" s="197"/>
      <c r="C1154" s="198"/>
      <c r="D1154" s="199" t="s">
        <v>154</v>
      </c>
      <c r="E1154" s="200" t="s">
        <v>1</v>
      </c>
      <c r="F1154" s="201" t="s">
        <v>1971</v>
      </c>
      <c r="G1154" s="198"/>
      <c r="H1154" s="200" t="s">
        <v>1</v>
      </c>
      <c r="I1154" s="202"/>
      <c r="J1154" s="198"/>
      <c r="K1154" s="198"/>
      <c r="L1154" s="203"/>
      <c r="M1154" s="204"/>
      <c r="N1154" s="205"/>
      <c r="O1154" s="205"/>
      <c r="P1154" s="205"/>
      <c r="Q1154" s="205"/>
      <c r="R1154" s="205"/>
      <c r="S1154" s="205"/>
      <c r="T1154" s="206"/>
      <c r="AT1154" s="207" t="s">
        <v>154</v>
      </c>
      <c r="AU1154" s="207" t="s">
        <v>152</v>
      </c>
      <c r="AV1154" s="13" t="s">
        <v>81</v>
      </c>
      <c r="AW1154" s="13" t="s">
        <v>31</v>
      </c>
      <c r="AX1154" s="13" t="s">
        <v>73</v>
      </c>
      <c r="AY1154" s="207" t="s">
        <v>144</v>
      </c>
    </row>
    <row r="1155" spans="1:65" s="14" customFormat="1" ht="11.25">
      <c r="B1155" s="208"/>
      <c r="C1155" s="209"/>
      <c r="D1155" s="199" t="s">
        <v>154</v>
      </c>
      <c r="E1155" s="210" t="s">
        <v>1</v>
      </c>
      <c r="F1155" s="211" t="s">
        <v>1972</v>
      </c>
      <c r="G1155" s="209"/>
      <c r="H1155" s="212">
        <v>3.18</v>
      </c>
      <c r="I1155" s="213"/>
      <c r="J1155" s="209"/>
      <c r="K1155" s="209"/>
      <c r="L1155" s="214"/>
      <c r="M1155" s="215"/>
      <c r="N1155" s="216"/>
      <c r="O1155" s="216"/>
      <c r="P1155" s="216"/>
      <c r="Q1155" s="216"/>
      <c r="R1155" s="216"/>
      <c r="S1155" s="216"/>
      <c r="T1155" s="217"/>
      <c r="AT1155" s="218" t="s">
        <v>154</v>
      </c>
      <c r="AU1155" s="218" t="s">
        <v>152</v>
      </c>
      <c r="AV1155" s="14" t="s">
        <v>152</v>
      </c>
      <c r="AW1155" s="14" t="s">
        <v>31</v>
      </c>
      <c r="AX1155" s="14" t="s">
        <v>73</v>
      </c>
      <c r="AY1155" s="218" t="s">
        <v>144</v>
      </c>
    </row>
    <row r="1156" spans="1:65" s="14" customFormat="1" ht="11.25">
      <c r="B1156" s="208"/>
      <c r="C1156" s="209"/>
      <c r="D1156" s="199" t="s">
        <v>154</v>
      </c>
      <c r="E1156" s="210" t="s">
        <v>1</v>
      </c>
      <c r="F1156" s="211" t="s">
        <v>1973</v>
      </c>
      <c r="G1156" s="209"/>
      <c r="H1156" s="212">
        <v>3.12</v>
      </c>
      <c r="I1156" s="213"/>
      <c r="J1156" s="209"/>
      <c r="K1156" s="209"/>
      <c r="L1156" s="214"/>
      <c r="M1156" s="215"/>
      <c r="N1156" s="216"/>
      <c r="O1156" s="216"/>
      <c r="P1156" s="216"/>
      <c r="Q1156" s="216"/>
      <c r="R1156" s="216"/>
      <c r="S1156" s="216"/>
      <c r="T1156" s="217"/>
      <c r="AT1156" s="218" t="s">
        <v>154</v>
      </c>
      <c r="AU1156" s="218" t="s">
        <v>152</v>
      </c>
      <c r="AV1156" s="14" t="s">
        <v>152</v>
      </c>
      <c r="AW1156" s="14" t="s">
        <v>31</v>
      </c>
      <c r="AX1156" s="14" t="s">
        <v>73</v>
      </c>
      <c r="AY1156" s="218" t="s">
        <v>144</v>
      </c>
    </row>
    <row r="1157" spans="1:65" s="14" customFormat="1" ht="11.25">
      <c r="B1157" s="208"/>
      <c r="C1157" s="209"/>
      <c r="D1157" s="199" t="s">
        <v>154</v>
      </c>
      <c r="E1157" s="210" t="s">
        <v>1</v>
      </c>
      <c r="F1157" s="211" t="s">
        <v>1974</v>
      </c>
      <c r="G1157" s="209"/>
      <c r="H1157" s="212">
        <v>9.18</v>
      </c>
      <c r="I1157" s="213"/>
      <c r="J1157" s="209"/>
      <c r="K1157" s="209"/>
      <c r="L1157" s="214"/>
      <c r="M1157" s="215"/>
      <c r="N1157" s="216"/>
      <c r="O1157" s="216"/>
      <c r="P1157" s="216"/>
      <c r="Q1157" s="216"/>
      <c r="R1157" s="216"/>
      <c r="S1157" s="216"/>
      <c r="T1157" s="217"/>
      <c r="AT1157" s="218" t="s">
        <v>154</v>
      </c>
      <c r="AU1157" s="218" t="s">
        <v>152</v>
      </c>
      <c r="AV1157" s="14" t="s">
        <v>152</v>
      </c>
      <c r="AW1157" s="14" t="s">
        <v>31</v>
      </c>
      <c r="AX1157" s="14" t="s">
        <v>73</v>
      </c>
      <c r="AY1157" s="218" t="s">
        <v>144</v>
      </c>
    </row>
    <row r="1158" spans="1:65" s="14" customFormat="1" ht="11.25">
      <c r="B1158" s="208"/>
      <c r="C1158" s="209"/>
      <c r="D1158" s="199" t="s">
        <v>154</v>
      </c>
      <c r="E1158" s="210" t="s">
        <v>1</v>
      </c>
      <c r="F1158" s="211" t="s">
        <v>1975</v>
      </c>
      <c r="G1158" s="209"/>
      <c r="H1158" s="212">
        <v>3.4800000000000004</v>
      </c>
      <c r="I1158" s="213"/>
      <c r="J1158" s="209"/>
      <c r="K1158" s="209"/>
      <c r="L1158" s="214"/>
      <c r="M1158" s="215"/>
      <c r="N1158" s="216"/>
      <c r="O1158" s="216"/>
      <c r="P1158" s="216"/>
      <c r="Q1158" s="216"/>
      <c r="R1158" s="216"/>
      <c r="S1158" s="216"/>
      <c r="T1158" s="217"/>
      <c r="AT1158" s="218" t="s">
        <v>154</v>
      </c>
      <c r="AU1158" s="218" t="s">
        <v>152</v>
      </c>
      <c r="AV1158" s="14" t="s">
        <v>152</v>
      </c>
      <c r="AW1158" s="14" t="s">
        <v>31</v>
      </c>
      <c r="AX1158" s="14" t="s">
        <v>73</v>
      </c>
      <c r="AY1158" s="218" t="s">
        <v>144</v>
      </c>
    </row>
    <row r="1159" spans="1:65" s="13" customFormat="1" ht="11.25">
      <c r="B1159" s="197"/>
      <c r="C1159" s="198"/>
      <c r="D1159" s="199" t="s">
        <v>154</v>
      </c>
      <c r="E1159" s="200" t="s">
        <v>1</v>
      </c>
      <c r="F1159" s="201" t="s">
        <v>1976</v>
      </c>
      <c r="G1159" s="198"/>
      <c r="H1159" s="200" t="s">
        <v>1</v>
      </c>
      <c r="I1159" s="202"/>
      <c r="J1159" s="198"/>
      <c r="K1159" s="198"/>
      <c r="L1159" s="203"/>
      <c r="M1159" s="204"/>
      <c r="N1159" s="205"/>
      <c r="O1159" s="205"/>
      <c r="P1159" s="205"/>
      <c r="Q1159" s="205"/>
      <c r="R1159" s="205"/>
      <c r="S1159" s="205"/>
      <c r="T1159" s="206"/>
      <c r="AT1159" s="207" t="s">
        <v>154</v>
      </c>
      <c r="AU1159" s="207" t="s">
        <v>152</v>
      </c>
      <c r="AV1159" s="13" t="s">
        <v>81</v>
      </c>
      <c r="AW1159" s="13" t="s">
        <v>31</v>
      </c>
      <c r="AX1159" s="13" t="s">
        <v>73</v>
      </c>
      <c r="AY1159" s="207" t="s">
        <v>144</v>
      </c>
    </row>
    <row r="1160" spans="1:65" s="13" customFormat="1" ht="11.25">
      <c r="B1160" s="197"/>
      <c r="C1160" s="198"/>
      <c r="D1160" s="199" t="s">
        <v>154</v>
      </c>
      <c r="E1160" s="200" t="s">
        <v>1</v>
      </c>
      <c r="F1160" s="201" t="s">
        <v>1977</v>
      </c>
      <c r="G1160" s="198"/>
      <c r="H1160" s="200" t="s">
        <v>1</v>
      </c>
      <c r="I1160" s="202"/>
      <c r="J1160" s="198"/>
      <c r="K1160" s="198"/>
      <c r="L1160" s="203"/>
      <c r="M1160" s="204"/>
      <c r="N1160" s="205"/>
      <c r="O1160" s="205"/>
      <c r="P1160" s="205"/>
      <c r="Q1160" s="205"/>
      <c r="R1160" s="205"/>
      <c r="S1160" s="205"/>
      <c r="T1160" s="206"/>
      <c r="AT1160" s="207" t="s">
        <v>154</v>
      </c>
      <c r="AU1160" s="207" t="s">
        <v>152</v>
      </c>
      <c r="AV1160" s="13" t="s">
        <v>81</v>
      </c>
      <c r="AW1160" s="13" t="s">
        <v>31</v>
      </c>
      <c r="AX1160" s="13" t="s">
        <v>73</v>
      </c>
      <c r="AY1160" s="207" t="s">
        <v>144</v>
      </c>
    </row>
    <row r="1161" spans="1:65" s="14" customFormat="1" ht="11.25">
      <c r="B1161" s="208"/>
      <c r="C1161" s="209"/>
      <c r="D1161" s="199" t="s">
        <v>154</v>
      </c>
      <c r="E1161" s="210" t="s">
        <v>1</v>
      </c>
      <c r="F1161" s="211" t="s">
        <v>1978</v>
      </c>
      <c r="G1161" s="209"/>
      <c r="H1161" s="212">
        <v>5.0400000000000009</v>
      </c>
      <c r="I1161" s="213"/>
      <c r="J1161" s="209"/>
      <c r="K1161" s="209"/>
      <c r="L1161" s="214"/>
      <c r="M1161" s="215"/>
      <c r="N1161" s="216"/>
      <c r="O1161" s="216"/>
      <c r="P1161" s="216"/>
      <c r="Q1161" s="216"/>
      <c r="R1161" s="216"/>
      <c r="S1161" s="216"/>
      <c r="T1161" s="217"/>
      <c r="AT1161" s="218" t="s">
        <v>154</v>
      </c>
      <c r="AU1161" s="218" t="s">
        <v>152</v>
      </c>
      <c r="AV1161" s="14" t="s">
        <v>152</v>
      </c>
      <c r="AW1161" s="14" t="s">
        <v>31</v>
      </c>
      <c r="AX1161" s="14" t="s">
        <v>73</v>
      </c>
      <c r="AY1161" s="218" t="s">
        <v>144</v>
      </c>
    </row>
    <row r="1162" spans="1:65" s="13" customFormat="1" ht="11.25">
      <c r="B1162" s="197"/>
      <c r="C1162" s="198"/>
      <c r="D1162" s="199" t="s">
        <v>154</v>
      </c>
      <c r="E1162" s="200" t="s">
        <v>1</v>
      </c>
      <c r="F1162" s="201" t="s">
        <v>1995</v>
      </c>
      <c r="G1162" s="198"/>
      <c r="H1162" s="200" t="s">
        <v>1</v>
      </c>
      <c r="I1162" s="202"/>
      <c r="J1162" s="198"/>
      <c r="K1162" s="198"/>
      <c r="L1162" s="203"/>
      <c r="M1162" s="204"/>
      <c r="N1162" s="205"/>
      <c r="O1162" s="205"/>
      <c r="P1162" s="205"/>
      <c r="Q1162" s="205"/>
      <c r="R1162" s="205"/>
      <c r="S1162" s="205"/>
      <c r="T1162" s="206"/>
      <c r="AT1162" s="207" t="s">
        <v>154</v>
      </c>
      <c r="AU1162" s="207" t="s">
        <v>152</v>
      </c>
      <c r="AV1162" s="13" t="s">
        <v>81</v>
      </c>
      <c r="AW1162" s="13" t="s">
        <v>31</v>
      </c>
      <c r="AX1162" s="13" t="s">
        <v>73</v>
      </c>
      <c r="AY1162" s="207" t="s">
        <v>144</v>
      </c>
    </row>
    <row r="1163" spans="1:65" s="14" customFormat="1" ht="11.25">
      <c r="B1163" s="208"/>
      <c r="C1163" s="209"/>
      <c r="D1163" s="199" t="s">
        <v>154</v>
      </c>
      <c r="E1163" s="210" t="s">
        <v>1</v>
      </c>
      <c r="F1163" s="211" t="s">
        <v>1996</v>
      </c>
      <c r="G1163" s="209"/>
      <c r="H1163" s="212">
        <v>0.16000000000000003</v>
      </c>
      <c r="I1163" s="213"/>
      <c r="J1163" s="209"/>
      <c r="K1163" s="209"/>
      <c r="L1163" s="214"/>
      <c r="M1163" s="215"/>
      <c r="N1163" s="216"/>
      <c r="O1163" s="216"/>
      <c r="P1163" s="216"/>
      <c r="Q1163" s="216"/>
      <c r="R1163" s="216"/>
      <c r="S1163" s="216"/>
      <c r="T1163" s="217"/>
      <c r="AT1163" s="218" t="s">
        <v>154</v>
      </c>
      <c r="AU1163" s="218" t="s">
        <v>152</v>
      </c>
      <c r="AV1163" s="14" t="s">
        <v>152</v>
      </c>
      <c r="AW1163" s="14" t="s">
        <v>31</v>
      </c>
      <c r="AX1163" s="14" t="s">
        <v>73</v>
      </c>
      <c r="AY1163" s="218" t="s">
        <v>144</v>
      </c>
    </row>
    <row r="1164" spans="1:65" s="14" customFormat="1" ht="11.25">
      <c r="B1164" s="208"/>
      <c r="C1164" s="209"/>
      <c r="D1164" s="199" t="s">
        <v>154</v>
      </c>
      <c r="E1164" s="210" t="s">
        <v>1</v>
      </c>
      <c r="F1164" s="211" t="s">
        <v>1997</v>
      </c>
      <c r="G1164" s="209"/>
      <c r="H1164" s="212">
        <v>0.41999999999999993</v>
      </c>
      <c r="I1164" s="213"/>
      <c r="J1164" s="209"/>
      <c r="K1164" s="209"/>
      <c r="L1164" s="214"/>
      <c r="M1164" s="215"/>
      <c r="N1164" s="216"/>
      <c r="O1164" s="216"/>
      <c r="P1164" s="216"/>
      <c r="Q1164" s="216"/>
      <c r="R1164" s="216"/>
      <c r="S1164" s="216"/>
      <c r="T1164" s="217"/>
      <c r="AT1164" s="218" t="s">
        <v>154</v>
      </c>
      <c r="AU1164" s="218" t="s">
        <v>152</v>
      </c>
      <c r="AV1164" s="14" t="s">
        <v>152</v>
      </c>
      <c r="AW1164" s="14" t="s">
        <v>31</v>
      </c>
      <c r="AX1164" s="14" t="s">
        <v>73</v>
      </c>
      <c r="AY1164" s="218" t="s">
        <v>144</v>
      </c>
    </row>
    <row r="1165" spans="1:65" s="14" customFormat="1" ht="11.25">
      <c r="B1165" s="208"/>
      <c r="C1165" s="209"/>
      <c r="D1165" s="199" t="s">
        <v>154</v>
      </c>
      <c r="E1165" s="210" t="s">
        <v>1</v>
      </c>
      <c r="F1165" s="211" t="s">
        <v>1998</v>
      </c>
      <c r="G1165" s="209"/>
      <c r="H1165" s="212">
        <v>0.18000000000000002</v>
      </c>
      <c r="I1165" s="213"/>
      <c r="J1165" s="209"/>
      <c r="K1165" s="209"/>
      <c r="L1165" s="214"/>
      <c r="M1165" s="215"/>
      <c r="N1165" s="216"/>
      <c r="O1165" s="216"/>
      <c r="P1165" s="216"/>
      <c r="Q1165" s="216"/>
      <c r="R1165" s="216"/>
      <c r="S1165" s="216"/>
      <c r="T1165" s="217"/>
      <c r="AT1165" s="218" t="s">
        <v>154</v>
      </c>
      <c r="AU1165" s="218" t="s">
        <v>152</v>
      </c>
      <c r="AV1165" s="14" t="s">
        <v>152</v>
      </c>
      <c r="AW1165" s="14" t="s">
        <v>31</v>
      </c>
      <c r="AX1165" s="14" t="s">
        <v>73</v>
      </c>
      <c r="AY1165" s="218" t="s">
        <v>144</v>
      </c>
    </row>
    <row r="1166" spans="1:65" s="14" customFormat="1" ht="11.25">
      <c r="B1166" s="208"/>
      <c r="C1166" s="209"/>
      <c r="D1166" s="199" t="s">
        <v>154</v>
      </c>
      <c r="E1166" s="210" t="s">
        <v>1</v>
      </c>
      <c r="F1166" s="211" t="s">
        <v>1999</v>
      </c>
      <c r="G1166" s="209"/>
      <c r="H1166" s="212">
        <v>0.27999999999999997</v>
      </c>
      <c r="I1166" s="213"/>
      <c r="J1166" s="209"/>
      <c r="K1166" s="209"/>
      <c r="L1166" s="214"/>
      <c r="M1166" s="215"/>
      <c r="N1166" s="216"/>
      <c r="O1166" s="216"/>
      <c r="P1166" s="216"/>
      <c r="Q1166" s="216"/>
      <c r="R1166" s="216"/>
      <c r="S1166" s="216"/>
      <c r="T1166" s="217"/>
      <c r="AT1166" s="218" t="s">
        <v>154</v>
      </c>
      <c r="AU1166" s="218" t="s">
        <v>152</v>
      </c>
      <c r="AV1166" s="14" t="s">
        <v>152</v>
      </c>
      <c r="AW1166" s="14" t="s">
        <v>31</v>
      </c>
      <c r="AX1166" s="14" t="s">
        <v>73</v>
      </c>
      <c r="AY1166" s="218" t="s">
        <v>144</v>
      </c>
    </row>
    <row r="1167" spans="1:65" s="15" customFormat="1" ht="11.25">
      <c r="B1167" s="219"/>
      <c r="C1167" s="220"/>
      <c r="D1167" s="199" t="s">
        <v>154</v>
      </c>
      <c r="E1167" s="221" t="s">
        <v>1</v>
      </c>
      <c r="F1167" s="222" t="s">
        <v>159</v>
      </c>
      <c r="G1167" s="220"/>
      <c r="H1167" s="223">
        <v>57.021249999999995</v>
      </c>
      <c r="I1167" s="224"/>
      <c r="J1167" s="220"/>
      <c r="K1167" s="220"/>
      <c r="L1167" s="225"/>
      <c r="M1167" s="226"/>
      <c r="N1167" s="227"/>
      <c r="O1167" s="227"/>
      <c r="P1167" s="227"/>
      <c r="Q1167" s="227"/>
      <c r="R1167" s="227"/>
      <c r="S1167" s="227"/>
      <c r="T1167" s="228"/>
      <c r="AT1167" s="229" t="s">
        <v>154</v>
      </c>
      <c r="AU1167" s="229" t="s">
        <v>152</v>
      </c>
      <c r="AV1167" s="15" t="s">
        <v>151</v>
      </c>
      <c r="AW1167" s="15" t="s">
        <v>31</v>
      </c>
      <c r="AX1167" s="15" t="s">
        <v>81</v>
      </c>
      <c r="AY1167" s="229" t="s">
        <v>144</v>
      </c>
    </row>
    <row r="1168" spans="1:65" s="2" customFormat="1" ht="24.2" customHeight="1">
      <c r="A1168" s="34"/>
      <c r="B1168" s="35"/>
      <c r="C1168" s="183" t="s">
        <v>2000</v>
      </c>
      <c r="D1168" s="183" t="s">
        <v>147</v>
      </c>
      <c r="E1168" s="184" t="s">
        <v>2001</v>
      </c>
      <c r="F1168" s="185" t="s">
        <v>2002</v>
      </c>
      <c r="G1168" s="186" t="s">
        <v>150</v>
      </c>
      <c r="H1168" s="187">
        <v>57.021000000000001</v>
      </c>
      <c r="I1168" s="188"/>
      <c r="J1168" s="189">
        <f>ROUND(I1168*H1168,2)</f>
        <v>0</v>
      </c>
      <c r="K1168" s="190"/>
      <c r="L1168" s="39"/>
      <c r="M1168" s="191" t="s">
        <v>1</v>
      </c>
      <c r="N1168" s="192" t="s">
        <v>39</v>
      </c>
      <c r="O1168" s="71"/>
      <c r="P1168" s="193">
        <f>O1168*H1168</f>
        <v>0</v>
      </c>
      <c r="Q1168" s="193">
        <v>1.2999999999999999E-4</v>
      </c>
      <c r="R1168" s="193">
        <f>Q1168*H1168</f>
        <v>7.4127299999999993E-3</v>
      </c>
      <c r="S1168" s="193">
        <v>0</v>
      </c>
      <c r="T1168" s="194">
        <f>S1168*H1168</f>
        <v>0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195" t="s">
        <v>264</v>
      </c>
      <c r="AT1168" s="195" t="s">
        <v>147</v>
      </c>
      <c r="AU1168" s="195" t="s">
        <v>152</v>
      </c>
      <c r="AY1168" s="17" t="s">
        <v>144</v>
      </c>
      <c r="BE1168" s="196">
        <f>IF(N1168="základní",J1168,0)</f>
        <v>0</v>
      </c>
      <c r="BF1168" s="196">
        <f>IF(N1168="snížená",J1168,0)</f>
        <v>0</v>
      </c>
      <c r="BG1168" s="196">
        <f>IF(N1168="zákl. přenesená",J1168,0)</f>
        <v>0</v>
      </c>
      <c r="BH1168" s="196">
        <f>IF(N1168="sníž. přenesená",J1168,0)</f>
        <v>0</v>
      </c>
      <c r="BI1168" s="196">
        <f>IF(N1168="nulová",J1168,0)</f>
        <v>0</v>
      </c>
      <c r="BJ1168" s="17" t="s">
        <v>152</v>
      </c>
      <c r="BK1168" s="196">
        <f>ROUND(I1168*H1168,2)</f>
        <v>0</v>
      </c>
      <c r="BL1168" s="17" t="s">
        <v>264</v>
      </c>
      <c r="BM1168" s="195" t="s">
        <v>2003</v>
      </c>
    </row>
    <row r="1169" spans="1:65" s="2" customFormat="1" ht="24.2" customHeight="1">
      <c r="A1169" s="34"/>
      <c r="B1169" s="35"/>
      <c r="C1169" s="183" t="s">
        <v>2004</v>
      </c>
      <c r="D1169" s="183" t="s">
        <v>147</v>
      </c>
      <c r="E1169" s="184" t="s">
        <v>2005</v>
      </c>
      <c r="F1169" s="185" t="s">
        <v>2006</v>
      </c>
      <c r="G1169" s="186" t="s">
        <v>150</v>
      </c>
      <c r="H1169" s="187">
        <v>57.021000000000001</v>
      </c>
      <c r="I1169" s="188"/>
      <c r="J1169" s="189">
        <f>ROUND(I1169*H1169,2)</f>
        <v>0</v>
      </c>
      <c r="K1169" s="190"/>
      <c r="L1169" s="39"/>
      <c r="M1169" s="191" t="s">
        <v>1</v>
      </c>
      <c r="N1169" s="192" t="s">
        <v>39</v>
      </c>
      <c r="O1169" s="71"/>
      <c r="P1169" s="193">
        <f>O1169*H1169</f>
        <v>0</v>
      </c>
      <c r="Q1169" s="193">
        <v>1.2E-4</v>
      </c>
      <c r="R1169" s="193">
        <f>Q1169*H1169</f>
        <v>6.8425200000000004E-3</v>
      </c>
      <c r="S1169" s="193">
        <v>0</v>
      </c>
      <c r="T1169" s="194">
        <f>S1169*H1169</f>
        <v>0</v>
      </c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R1169" s="195" t="s">
        <v>264</v>
      </c>
      <c r="AT1169" s="195" t="s">
        <v>147</v>
      </c>
      <c r="AU1169" s="195" t="s">
        <v>152</v>
      </c>
      <c r="AY1169" s="17" t="s">
        <v>144</v>
      </c>
      <c r="BE1169" s="196">
        <f>IF(N1169="základní",J1169,0)</f>
        <v>0</v>
      </c>
      <c r="BF1169" s="196">
        <f>IF(N1169="snížená",J1169,0)</f>
        <v>0</v>
      </c>
      <c r="BG1169" s="196">
        <f>IF(N1169="zákl. přenesená",J1169,0)</f>
        <v>0</v>
      </c>
      <c r="BH1169" s="196">
        <f>IF(N1169="sníž. přenesená",J1169,0)</f>
        <v>0</v>
      </c>
      <c r="BI1169" s="196">
        <f>IF(N1169="nulová",J1169,0)</f>
        <v>0</v>
      </c>
      <c r="BJ1169" s="17" t="s">
        <v>152</v>
      </c>
      <c r="BK1169" s="196">
        <f>ROUND(I1169*H1169,2)</f>
        <v>0</v>
      </c>
      <c r="BL1169" s="17" t="s">
        <v>264</v>
      </c>
      <c r="BM1169" s="195" t="s">
        <v>2007</v>
      </c>
    </row>
    <row r="1170" spans="1:65" s="2" customFormat="1" ht="24.2" customHeight="1">
      <c r="A1170" s="34"/>
      <c r="B1170" s="35"/>
      <c r="C1170" s="183" t="s">
        <v>2008</v>
      </c>
      <c r="D1170" s="183" t="s">
        <v>147</v>
      </c>
      <c r="E1170" s="184" t="s">
        <v>2009</v>
      </c>
      <c r="F1170" s="185" t="s">
        <v>2010</v>
      </c>
      <c r="G1170" s="186" t="s">
        <v>150</v>
      </c>
      <c r="H1170" s="187">
        <v>57.021000000000001</v>
      </c>
      <c r="I1170" s="188"/>
      <c r="J1170" s="189">
        <f>ROUND(I1170*H1170,2)</f>
        <v>0</v>
      </c>
      <c r="K1170" s="190"/>
      <c r="L1170" s="39"/>
      <c r="M1170" s="191" t="s">
        <v>1</v>
      </c>
      <c r="N1170" s="192" t="s">
        <v>39</v>
      </c>
      <c r="O1170" s="71"/>
      <c r="P1170" s="193">
        <f>O1170*H1170</f>
        <v>0</v>
      </c>
      <c r="Q1170" s="193">
        <v>2.9E-4</v>
      </c>
      <c r="R1170" s="193">
        <f>Q1170*H1170</f>
        <v>1.653609E-2</v>
      </c>
      <c r="S1170" s="193">
        <v>0</v>
      </c>
      <c r="T1170" s="194">
        <f>S1170*H1170</f>
        <v>0</v>
      </c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R1170" s="195" t="s">
        <v>264</v>
      </c>
      <c r="AT1170" s="195" t="s">
        <v>147</v>
      </c>
      <c r="AU1170" s="195" t="s">
        <v>152</v>
      </c>
      <c r="AY1170" s="17" t="s">
        <v>144</v>
      </c>
      <c r="BE1170" s="196">
        <f>IF(N1170="základní",J1170,0)</f>
        <v>0</v>
      </c>
      <c r="BF1170" s="196">
        <f>IF(N1170="snížená",J1170,0)</f>
        <v>0</v>
      </c>
      <c r="BG1170" s="196">
        <f>IF(N1170="zákl. přenesená",J1170,0)</f>
        <v>0</v>
      </c>
      <c r="BH1170" s="196">
        <f>IF(N1170="sníž. přenesená",J1170,0)</f>
        <v>0</v>
      </c>
      <c r="BI1170" s="196">
        <f>IF(N1170="nulová",J1170,0)</f>
        <v>0</v>
      </c>
      <c r="BJ1170" s="17" t="s">
        <v>152</v>
      </c>
      <c r="BK1170" s="196">
        <f>ROUND(I1170*H1170,2)</f>
        <v>0</v>
      </c>
      <c r="BL1170" s="17" t="s">
        <v>264</v>
      </c>
      <c r="BM1170" s="195" t="s">
        <v>2011</v>
      </c>
    </row>
    <row r="1171" spans="1:65" s="2" customFormat="1" ht="24.2" customHeight="1">
      <c r="A1171" s="34"/>
      <c r="B1171" s="35"/>
      <c r="C1171" s="183" t="s">
        <v>2012</v>
      </c>
      <c r="D1171" s="183" t="s">
        <v>147</v>
      </c>
      <c r="E1171" s="184" t="s">
        <v>2013</v>
      </c>
      <c r="F1171" s="185" t="s">
        <v>2014</v>
      </c>
      <c r="G1171" s="186" t="s">
        <v>150</v>
      </c>
      <c r="H1171" s="187">
        <v>57.021000000000001</v>
      </c>
      <c r="I1171" s="188"/>
      <c r="J1171" s="189">
        <f>ROUND(I1171*H1171,2)</f>
        <v>0</v>
      </c>
      <c r="K1171" s="190"/>
      <c r="L1171" s="39"/>
      <c r="M1171" s="191" t="s">
        <v>1</v>
      </c>
      <c r="N1171" s="192" t="s">
        <v>39</v>
      </c>
      <c r="O1171" s="71"/>
      <c r="P1171" s="193">
        <f>O1171*H1171</f>
        <v>0</v>
      </c>
      <c r="Q1171" s="193">
        <v>3.2000000000000003E-4</v>
      </c>
      <c r="R1171" s="193">
        <f>Q1171*H1171</f>
        <v>1.8246720000000001E-2</v>
      </c>
      <c r="S1171" s="193">
        <v>0</v>
      </c>
      <c r="T1171" s="194">
        <f>S1171*H1171</f>
        <v>0</v>
      </c>
      <c r="U1171" s="34"/>
      <c r="V1171" s="34"/>
      <c r="W1171" s="34"/>
      <c r="X1171" s="34"/>
      <c r="Y1171" s="34"/>
      <c r="Z1171" s="34"/>
      <c r="AA1171" s="34"/>
      <c r="AB1171" s="34"/>
      <c r="AC1171" s="34"/>
      <c r="AD1171" s="34"/>
      <c r="AE1171" s="34"/>
      <c r="AR1171" s="195" t="s">
        <v>264</v>
      </c>
      <c r="AT1171" s="195" t="s">
        <v>147</v>
      </c>
      <c r="AU1171" s="195" t="s">
        <v>152</v>
      </c>
      <c r="AY1171" s="17" t="s">
        <v>144</v>
      </c>
      <c r="BE1171" s="196">
        <f>IF(N1171="základní",J1171,0)</f>
        <v>0</v>
      </c>
      <c r="BF1171" s="196">
        <f>IF(N1171="snížená",J1171,0)</f>
        <v>0</v>
      </c>
      <c r="BG1171" s="196">
        <f>IF(N1171="zákl. přenesená",J1171,0)</f>
        <v>0</v>
      </c>
      <c r="BH1171" s="196">
        <f>IF(N1171="sníž. přenesená",J1171,0)</f>
        <v>0</v>
      </c>
      <c r="BI1171" s="196">
        <f>IF(N1171="nulová",J1171,0)</f>
        <v>0</v>
      </c>
      <c r="BJ1171" s="17" t="s">
        <v>152</v>
      </c>
      <c r="BK1171" s="196">
        <f>ROUND(I1171*H1171,2)</f>
        <v>0</v>
      </c>
      <c r="BL1171" s="17" t="s">
        <v>264</v>
      </c>
      <c r="BM1171" s="195" t="s">
        <v>2015</v>
      </c>
    </row>
    <row r="1172" spans="1:65" s="12" customFormat="1" ht="22.9" customHeight="1">
      <c r="B1172" s="167"/>
      <c r="C1172" s="168"/>
      <c r="D1172" s="169" t="s">
        <v>72</v>
      </c>
      <c r="E1172" s="181" t="s">
        <v>2016</v>
      </c>
      <c r="F1172" s="181" t="s">
        <v>2017</v>
      </c>
      <c r="G1172" s="168"/>
      <c r="H1172" s="168"/>
      <c r="I1172" s="171"/>
      <c r="J1172" s="182">
        <f>BK1172</f>
        <v>0</v>
      </c>
      <c r="K1172" s="168"/>
      <c r="L1172" s="173"/>
      <c r="M1172" s="174"/>
      <c r="N1172" s="175"/>
      <c r="O1172" s="175"/>
      <c r="P1172" s="176">
        <f>SUM(P1173:P1202)</f>
        <v>0</v>
      </c>
      <c r="Q1172" s="175"/>
      <c r="R1172" s="176">
        <f>SUM(R1173:R1202)</f>
        <v>0.43610998000000001</v>
      </c>
      <c r="S1172" s="175"/>
      <c r="T1172" s="177">
        <f>SUM(T1173:T1202)</f>
        <v>0.13724697999999999</v>
      </c>
      <c r="AR1172" s="178" t="s">
        <v>152</v>
      </c>
      <c r="AT1172" s="179" t="s">
        <v>72</v>
      </c>
      <c r="AU1172" s="179" t="s">
        <v>81</v>
      </c>
      <c r="AY1172" s="178" t="s">
        <v>144</v>
      </c>
      <c r="BK1172" s="180">
        <f>SUM(BK1173:BK1202)</f>
        <v>0</v>
      </c>
    </row>
    <row r="1173" spans="1:65" s="2" customFormat="1" ht="24.2" customHeight="1">
      <c r="A1173" s="34"/>
      <c r="B1173" s="35"/>
      <c r="C1173" s="183" t="s">
        <v>2018</v>
      </c>
      <c r="D1173" s="183" t="s">
        <v>147</v>
      </c>
      <c r="E1173" s="184" t="s">
        <v>2019</v>
      </c>
      <c r="F1173" s="185" t="s">
        <v>2020</v>
      </c>
      <c r="G1173" s="186" t="s">
        <v>150</v>
      </c>
      <c r="H1173" s="187">
        <v>298.363</v>
      </c>
      <c r="I1173" s="188"/>
      <c r="J1173" s="189">
        <f>ROUND(I1173*H1173,2)</f>
        <v>0</v>
      </c>
      <c r="K1173" s="190"/>
      <c r="L1173" s="39"/>
      <c r="M1173" s="191" t="s">
        <v>1</v>
      </c>
      <c r="N1173" s="192" t="s">
        <v>39</v>
      </c>
      <c r="O1173" s="71"/>
      <c r="P1173" s="193">
        <f>O1173*H1173</f>
        <v>0</v>
      </c>
      <c r="Q1173" s="193">
        <v>0</v>
      </c>
      <c r="R1173" s="193">
        <f>Q1173*H1173</f>
        <v>0</v>
      </c>
      <c r="S1173" s="193">
        <v>0</v>
      </c>
      <c r="T1173" s="194">
        <f>S1173*H1173</f>
        <v>0</v>
      </c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R1173" s="195" t="s">
        <v>264</v>
      </c>
      <c r="AT1173" s="195" t="s">
        <v>147</v>
      </c>
      <c r="AU1173" s="195" t="s">
        <v>152</v>
      </c>
      <c r="AY1173" s="17" t="s">
        <v>144</v>
      </c>
      <c r="BE1173" s="196">
        <f>IF(N1173="základní",J1173,0)</f>
        <v>0</v>
      </c>
      <c r="BF1173" s="196">
        <f>IF(N1173="snížená",J1173,0)</f>
        <v>0</v>
      </c>
      <c r="BG1173" s="196">
        <f>IF(N1173="zákl. přenesená",J1173,0)</f>
        <v>0</v>
      </c>
      <c r="BH1173" s="196">
        <f>IF(N1173="sníž. přenesená",J1173,0)</f>
        <v>0</v>
      </c>
      <c r="BI1173" s="196">
        <f>IF(N1173="nulová",J1173,0)</f>
        <v>0</v>
      </c>
      <c r="BJ1173" s="17" t="s">
        <v>152</v>
      </c>
      <c r="BK1173" s="196">
        <f>ROUND(I1173*H1173,2)</f>
        <v>0</v>
      </c>
      <c r="BL1173" s="17" t="s">
        <v>264</v>
      </c>
      <c r="BM1173" s="195" t="s">
        <v>2021</v>
      </c>
    </row>
    <row r="1174" spans="1:65" s="2" customFormat="1" ht="24.2" customHeight="1">
      <c r="A1174" s="34"/>
      <c r="B1174" s="35"/>
      <c r="C1174" s="183" t="s">
        <v>2022</v>
      </c>
      <c r="D1174" s="183" t="s">
        <v>147</v>
      </c>
      <c r="E1174" s="184" t="s">
        <v>2023</v>
      </c>
      <c r="F1174" s="185" t="s">
        <v>2024</v>
      </c>
      <c r="G1174" s="186" t="s">
        <v>150</v>
      </c>
      <c r="H1174" s="187">
        <v>298.363</v>
      </c>
      <c r="I1174" s="188"/>
      <c r="J1174" s="189">
        <f>ROUND(I1174*H1174,2)</f>
        <v>0</v>
      </c>
      <c r="K1174" s="190"/>
      <c r="L1174" s="39"/>
      <c r="M1174" s="191" t="s">
        <v>1</v>
      </c>
      <c r="N1174" s="192" t="s">
        <v>39</v>
      </c>
      <c r="O1174" s="71"/>
      <c r="P1174" s="193">
        <f>O1174*H1174</f>
        <v>0</v>
      </c>
      <c r="Q1174" s="193">
        <v>0</v>
      </c>
      <c r="R1174" s="193">
        <f>Q1174*H1174</f>
        <v>0</v>
      </c>
      <c r="S1174" s="193">
        <v>1.4999999999999999E-4</v>
      </c>
      <c r="T1174" s="194">
        <f>S1174*H1174</f>
        <v>4.4754449999999994E-2</v>
      </c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R1174" s="195" t="s">
        <v>264</v>
      </c>
      <c r="AT1174" s="195" t="s">
        <v>147</v>
      </c>
      <c r="AU1174" s="195" t="s">
        <v>152</v>
      </c>
      <c r="AY1174" s="17" t="s">
        <v>144</v>
      </c>
      <c r="BE1174" s="196">
        <f>IF(N1174="základní",J1174,0)</f>
        <v>0</v>
      </c>
      <c r="BF1174" s="196">
        <f>IF(N1174="snížená",J1174,0)</f>
        <v>0</v>
      </c>
      <c r="BG1174" s="196">
        <f>IF(N1174="zákl. přenesená",J1174,0)</f>
        <v>0</v>
      </c>
      <c r="BH1174" s="196">
        <f>IF(N1174="sníž. přenesená",J1174,0)</f>
        <v>0</v>
      </c>
      <c r="BI1174" s="196">
        <f>IF(N1174="nulová",J1174,0)</f>
        <v>0</v>
      </c>
      <c r="BJ1174" s="17" t="s">
        <v>152</v>
      </c>
      <c r="BK1174" s="196">
        <f>ROUND(I1174*H1174,2)</f>
        <v>0</v>
      </c>
      <c r="BL1174" s="17" t="s">
        <v>264</v>
      </c>
      <c r="BM1174" s="195" t="s">
        <v>2025</v>
      </c>
    </row>
    <row r="1175" spans="1:65" s="2" customFormat="1" ht="16.5" customHeight="1">
      <c r="A1175" s="34"/>
      <c r="B1175" s="35"/>
      <c r="C1175" s="183" t="s">
        <v>2026</v>
      </c>
      <c r="D1175" s="183" t="s">
        <v>147</v>
      </c>
      <c r="E1175" s="184" t="s">
        <v>2027</v>
      </c>
      <c r="F1175" s="185" t="s">
        <v>2028</v>
      </c>
      <c r="G1175" s="186" t="s">
        <v>150</v>
      </c>
      <c r="H1175" s="187">
        <v>298.363</v>
      </c>
      <c r="I1175" s="188"/>
      <c r="J1175" s="189">
        <f>ROUND(I1175*H1175,2)</f>
        <v>0</v>
      </c>
      <c r="K1175" s="190"/>
      <c r="L1175" s="39"/>
      <c r="M1175" s="191" t="s">
        <v>1</v>
      </c>
      <c r="N1175" s="192" t="s">
        <v>39</v>
      </c>
      <c r="O1175" s="71"/>
      <c r="P1175" s="193">
        <f>O1175*H1175</f>
        <v>0</v>
      </c>
      <c r="Q1175" s="193">
        <v>1E-3</v>
      </c>
      <c r="R1175" s="193">
        <f>Q1175*H1175</f>
        <v>0.29836299999999999</v>
      </c>
      <c r="S1175" s="193">
        <v>3.1E-4</v>
      </c>
      <c r="T1175" s="194">
        <f>S1175*H1175</f>
        <v>9.2492530000000003E-2</v>
      </c>
      <c r="U1175" s="34"/>
      <c r="V1175" s="34"/>
      <c r="W1175" s="34"/>
      <c r="X1175" s="34"/>
      <c r="Y1175" s="34"/>
      <c r="Z1175" s="34"/>
      <c r="AA1175" s="34"/>
      <c r="AB1175" s="34"/>
      <c r="AC1175" s="34"/>
      <c r="AD1175" s="34"/>
      <c r="AE1175" s="34"/>
      <c r="AR1175" s="195" t="s">
        <v>264</v>
      </c>
      <c r="AT1175" s="195" t="s">
        <v>147</v>
      </c>
      <c r="AU1175" s="195" t="s">
        <v>152</v>
      </c>
      <c r="AY1175" s="17" t="s">
        <v>144</v>
      </c>
      <c r="BE1175" s="196">
        <f>IF(N1175="základní",J1175,0)</f>
        <v>0</v>
      </c>
      <c r="BF1175" s="196">
        <f>IF(N1175="snížená",J1175,0)</f>
        <v>0</v>
      </c>
      <c r="BG1175" s="196">
        <f>IF(N1175="zákl. přenesená",J1175,0)</f>
        <v>0</v>
      </c>
      <c r="BH1175" s="196">
        <f>IF(N1175="sníž. přenesená",J1175,0)</f>
        <v>0</v>
      </c>
      <c r="BI1175" s="196">
        <f>IF(N1175="nulová",J1175,0)</f>
        <v>0</v>
      </c>
      <c r="BJ1175" s="17" t="s">
        <v>152</v>
      </c>
      <c r="BK1175" s="196">
        <f>ROUND(I1175*H1175,2)</f>
        <v>0</v>
      </c>
      <c r="BL1175" s="17" t="s">
        <v>264</v>
      </c>
      <c r="BM1175" s="195" t="s">
        <v>2029</v>
      </c>
    </row>
    <row r="1176" spans="1:65" s="2" customFormat="1" ht="24.2" customHeight="1">
      <c r="A1176" s="34"/>
      <c r="B1176" s="35"/>
      <c r="C1176" s="183" t="s">
        <v>2030</v>
      </c>
      <c r="D1176" s="183" t="s">
        <v>147</v>
      </c>
      <c r="E1176" s="184" t="s">
        <v>2031</v>
      </c>
      <c r="F1176" s="185" t="s">
        <v>2032</v>
      </c>
      <c r="G1176" s="186" t="s">
        <v>150</v>
      </c>
      <c r="H1176" s="187">
        <v>298.363</v>
      </c>
      <c r="I1176" s="188"/>
      <c r="J1176" s="189">
        <f>ROUND(I1176*H1176,2)</f>
        <v>0</v>
      </c>
      <c r="K1176" s="190"/>
      <c r="L1176" s="39"/>
      <c r="M1176" s="191" t="s">
        <v>1</v>
      </c>
      <c r="N1176" s="192" t="s">
        <v>39</v>
      </c>
      <c r="O1176" s="71"/>
      <c r="P1176" s="193">
        <f>O1176*H1176</f>
        <v>0</v>
      </c>
      <c r="Q1176" s="193">
        <v>0</v>
      </c>
      <c r="R1176" s="193">
        <f>Q1176*H1176</f>
        <v>0</v>
      </c>
      <c r="S1176" s="193">
        <v>0</v>
      </c>
      <c r="T1176" s="194">
        <f>S1176*H1176</f>
        <v>0</v>
      </c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R1176" s="195" t="s">
        <v>264</v>
      </c>
      <c r="AT1176" s="195" t="s">
        <v>147</v>
      </c>
      <c r="AU1176" s="195" t="s">
        <v>152</v>
      </c>
      <c r="AY1176" s="17" t="s">
        <v>144</v>
      </c>
      <c r="BE1176" s="196">
        <f>IF(N1176="základní",J1176,0)</f>
        <v>0</v>
      </c>
      <c r="BF1176" s="196">
        <f>IF(N1176="snížená",J1176,0)</f>
        <v>0</v>
      </c>
      <c r="BG1176" s="196">
        <f>IF(N1176="zákl. přenesená",J1176,0)</f>
        <v>0</v>
      </c>
      <c r="BH1176" s="196">
        <f>IF(N1176="sníž. přenesená",J1176,0)</f>
        <v>0</v>
      </c>
      <c r="BI1176" s="196">
        <f>IF(N1176="nulová",J1176,0)</f>
        <v>0</v>
      </c>
      <c r="BJ1176" s="17" t="s">
        <v>152</v>
      </c>
      <c r="BK1176" s="196">
        <f>ROUND(I1176*H1176,2)</f>
        <v>0</v>
      </c>
      <c r="BL1176" s="17" t="s">
        <v>264</v>
      </c>
      <c r="BM1176" s="195" t="s">
        <v>2033</v>
      </c>
    </row>
    <row r="1177" spans="1:65" s="2" customFormat="1" ht="24.2" customHeight="1">
      <c r="A1177" s="34"/>
      <c r="B1177" s="35"/>
      <c r="C1177" s="183" t="s">
        <v>2034</v>
      </c>
      <c r="D1177" s="183" t="s">
        <v>147</v>
      </c>
      <c r="E1177" s="184" t="s">
        <v>2035</v>
      </c>
      <c r="F1177" s="185" t="s">
        <v>2036</v>
      </c>
      <c r="G1177" s="186" t="s">
        <v>366</v>
      </c>
      <c r="H1177" s="187">
        <v>50</v>
      </c>
      <c r="I1177" s="188"/>
      <c r="J1177" s="189">
        <f>ROUND(I1177*H1177,2)</f>
        <v>0</v>
      </c>
      <c r="K1177" s="190"/>
      <c r="L1177" s="39"/>
      <c r="M1177" s="191" t="s">
        <v>1</v>
      </c>
      <c r="N1177" s="192" t="s">
        <v>39</v>
      </c>
      <c r="O1177" s="71"/>
      <c r="P1177" s="193">
        <f>O1177*H1177</f>
        <v>0</v>
      </c>
      <c r="Q1177" s="193">
        <v>1.0000000000000001E-5</v>
      </c>
      <c r="R1177" s="193">
        <f>Q1177*H1177</f>
        <v>5.0000000000000001E-4</v>
      </c>
      <c r="S1177" s="193">
        <v>0</v>
      </c>
      <c r="T1177" s="194">
        <f>S1177*H1177</f>
        <v>0</v>
      </c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R1177" s="195" t="s">
        <v>264</v>
      </c>
      <c r="AT1177" s="195" t="s">
        <v>147</v>
      </c>
      <c r="AU1177" s="195" t="s">
        <v>152</v>
      </c>
      <c r="AY1177" s="17" t="s">
        <v>144</v>
      </c>
      <c r="BE1177" s="196">
        <f>IF(N1177="základní",J1177,0)</f>
        <v>0</v>
      </c>
      <c r="BF1177" s="196">
        <f>IF(N1177="snížená",J1177,0)</f>
        <v>0</v>
      </c>
      <c r="BG1177" s="196">
        <f>IF(N1177="zákl. přenesená",J1177,0)</f>
        <v>0</v>
      </c>
      <c r="BH1177" s="196">
        <f>IF(N1177="sníž. přenesená",J1177,0)</f>
        <v>0</v>
      </c>
      <c r="BI1177" s="196">
        <f>IF(N1177="nulová",J1177,0)</f>
        <v>0</v>
      </c>
      <c r="BJ1177" s="17" t="s">
        <v>152</v>
      </c>
      <c r="BK1177" s="196">
        <f>ROUND(I1177*H1177,2)</f>
        <v>0</v>
      </c>
      <c r="BL1177" s="17" t="s">
        <v>264</v>
      </c>
      <c r="BM1177" s="195" t="s">
        <v>2037</v>
      </c>
    </row>
    <row r="1178" spans="1:65" s="13" customFormat="1" ht="11.25">
      <c r="B1178" s="197"/>
      <c r="C1178" s="198"/>
      <c r="D1178" s="199" t="s">
        <v>154</v>
      </c>
      <c r="E1178" s="200" t="s">
        <v>1</v>
      </c>
      <c r="F1178" s="201" t="s">
        <v>2038</v>
      </c>
      <c r="G1178" s="198"/>
      <c r="H1178" s="200" t="s">
        <v>1</v>
      </c>
      <c r="I1178" s="202"/>
      <c r="J1178" s="198"/>
      <c r="K1178" s="198"/>
      <c r="L1178" s="203"/>
      <c r="M1178" s="204"/>
      <c r="N1178" s="205"/>
      <c r="O1178" s="205"/>
      <c r="P1178" s="205"/>
      <c r="Q1178" s="205"/>
      <c r="R1178" s="205"/>
      <c r="S1178" s="205"/>
      <c r="T1178" s="206"/>
      <c r="AT1178" s="207" t="s">
        <v>154</v>
      </c>
      <c r="AU1178" s="207" t="s">
        <v>152</v>
      </c>
      <c r="AV1178" s="13" t="s">
        <v>81</v>
      </c>
      <c r="AW1178" s="13" t="s">
        <v>31</v>
      </c>
      <c r="AX1178" s="13" t="s">
        <v>73</v>
      </c>
      <c r="AY1178" s="207" t="s">
        <v>144</v>
      </c>
    </row>
    <row r="1179" spans="1:65" s="14" customFormat="1" ht="11.25">
      <c r="B1179" s="208"/>
      <c r="C1179" s="209"/>
      <c r="D1179" s="199" t="s">
        <v>154</v>
      </c>
      <c r="E1179" s="210" t="s">
        <v>1</v>
      </c>
      <c r="F1179" s="211" t="s">
        <v>443</v>
      </c>
      <c r="G1179" s="209"/>
      <c r="H1179" s="212">
        <v>50</v>
      </c>
      <c r="I1179" s="213"/>
      <c r="J1179" s="209"/>
      <c r="K1179" s="209"/>
      <c r="L1179" s="214"/>
      <c r="M1179" s="215"/>
      <c r="N1179" s="216"/>
      <c r="O1179" s="216"/>
      <c r="P1179" s="216"/>
      <c r="Q1179" s="216"/>
      <c r="R1179" s="216"/>
      <c r="S1179" s="216"/>
      <c r="T1179" s="217"/>
      <c r="AT1179" s="218" t="s">
        <v>154</v>
      </c>
      <c r="AU1179" s="218" t="s">
        <v>152</v>
      </c>
      <c r="AV1179" s="14" t="s">
        <v>152</v>
      </c>
      <c r="AW1179" s="14" t="s">
        <v>31</v>
      </c>
      <c r="AX1179" s="14" t="s">
        <v>81</v>
      </c>
      <c r="AY1179" s="218" t="s">
        <v>144</v>
      </c>
    </row>
    <row r="1180" spans="1:65" s="2" customFormat="1" ht="16.5" customHeight="1">
      <c r="A1180" s="34"/>
      <c r="B1180" s="35"/>
      <c r="C1180" s="183" t="s">
        <v>2039</v>
      </c>
      <c r="D1180" s="183" t="s">
        <v>147</v>
      </c>
      <c r="E1180" s="184" t="s">
        <v>2040</v>
      </c>
      <c r="F1180" s="185" t="s">
        <v>2041</v>
      </c>
      <c r="G1180" s="186" t="s">
        <v>150</v>
      </c>
      <c r="H1180" s="187">
        <v>75.349999999999994</v>
      </c>
      <c r="I1180" s="188"/>
      <c r="J1180" s="189">
        <f>ROUND(I1180*H1180,2)</f>
        <v>0</v>
      </c>
      <c r="K1180" s="190"/>
      <c r="L1180" s="39"/>
      <c r="M1180" s="191" t="s">
        <v>1</v>
      </c>
      <c r="N1180" s="192" t="s">
        <v>39</v>
      </c>
      <c r="O1180" s="71"/>
      <c r="P1180" s="193">
        <f>O1180*H1180</f>
        <v>0</v>
      </c>
      <c r="Q1180" s="193">
        <v>0</v>
      </c>
      <c r="R1180" s="193">
        <f>Q1180*H1180</f>
        <v>0</v>
      </c>
      <c r="S1180" s="193">
        <v>0</v>
      </c>
      <c r="T1180" s="194">
        <f>S1180*H1180</f>
        <v>0</v>
      </c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R1180" s="195" t="s">
        <v>264</v>
      </c>
      <c r="AT1180" s="195" t="s">
        <v>147</v>
      </c>
      <c r="AU1180" s="195" t="s">
        <v>152</v>
      </c>
      <c r="AY1180" s="17" t="s">
        <v>144</v>
      </c>
      <c r="BE1180" s="196">
        <f>IF(N1180="základní",J1180,0)</f>
        <v>0</v>
      </c>
      <c r="BF1180" s="196">
        <f>IF(N1180="snížená",J1180,0)</f>
        <v>0</v>
      </c>
      <c r="BG1180" s="196">
        <f>IF(N1180="zákl. přenesená",J1180,0)</f>
        <v>0</v>
      </c>
      <c r="BH1180" s="196">
        <f>IF(N1180="sníž. přenesená",J1180,0)</f>
        <v>0</v>
      </c>
      <c r="BI1180" s="196">
        <f>IF(N1180="nulová",J1180,0)</f>
        <v>0</v>
      </c>
      <c r="BJ1180" s="17" t="s">
        <v>152</v>
      </c>
      <c r="BK1180" s="196">
        <f>ROUND(I1180*H1180,2)</f>
        <v>0</v>
      </c>
      <c r="BL1180" s="17" t="s">
        <v>264</v>
      </c>
      <c r="BM1180" s="195" t="s">
        <v>2042</v>
      </c>
    </row>
    <row r="1181" spans="1:65" s="2" customFormat="1" ht="16.5" customHeight="1">
      <c r="A1181" s="34"/>
      <c r="B1181" s="35"/>
      <c r="C1181" s="230" t="s">
        <v>2043</v>
      </c>
      <c r="D1181" s="230" t="s">
        <v>166</v>
      </c>
      <c r="E1181" s="231" t="s">
        <v>2044</v>
      </c>
      <c r="F1181" s="232" t="s">
        <v>2045</v>
      </c>
      <c r="G1181" s="233" t="s">
        <v>150</v>
      </c>
      <c r="H1181" s="234">
        <v>79.117999999999995</v>
      </c>
      <c r="I1181" s="235"/>
      <c r="J1181" s="236">
        <f>ROUND(I1181*H1181,2)</f>
        <v>0</v>
      </c>
      <c r="K1181" s="237"/>
      <c r="L1181" s="238"/>
      <c r="M1181" s="239" t="s">
        <v>1</v>
      </c>
      <c r="N1181" s="240" t="s">
        <v>39</v>
      </c>
      <c r="O1181" s="71"/>
      <c r="P1181" s="193">
        <f>O1181*H1181</f>
        <v>0</v>
      </c>
      <c r="Q1181" s="193">
        <v>0</v>
      </c>
      <c r="R1181" s="193">
        <f>Q1181*H1181</f>
        <v>0</v>
      </c>
      <c r="S1181" s="193">
        <v>0</v>
      </c>
      <c r="T1181" s="194">
        <f>S1181*H1181</f>
        <v>0</v>
      </c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R1181" s="195" t="s">
        <v>353</v>
      </c>
      <c r="AT1181" s="195" t="s">
        <v>166</v>
      </c>
      <c r="AU1181" s="195" t="s">
        <v>152</v>
      </c>
      <c r="AY1181" s="17" t="s">
        <v>144</v>
      </c>
      <c r="BE1181" s="196">
        <f>IF(N1181="základní",J1181,0)</f>
        <v>0</v>
      </c>
      <c r="BF1181" s="196">
        <f>IF(N1181="snížená",J1181,0)</f>
        <v>0</v>
      </c>
      <c r="BG1181" s="196">
        <f>IF(N1181="zákl. přenesená",J1181,0)</f>
        <v>0</v>
      </c>
      <c r="BH1181" s="196">
        <f>IF(N1181="sníž. přenesená",J1181,0)</f>
        <v>0</v>
      </c>
      <c r="BI1181" s="196">
        <f>IF(N1181="nulová",J1181,0)</f>
        <v>0</v>
      </c>
      <c r="BJ1181" s="17" t="s">
        <v>152</v>
      </c>
      <c r="BK1181" s="196">
        <f>ROUND(I1181*H1181,2)</f>
        <v>0</v>
      </c>
      <c r="BL1181" s="17" t="s">
        <v>264</v>
      </c>
      <c r="BM1181" s="195" t="s">
        <v>2046</v>
      </c>
    </row>
    <row r="1182" spans="1:65" s="14" customFormat="1" ht="11.25">
      <c r="B1182" s="208"/>
      <c r="C1182" s="209"/>
      <c r="D1182" s="199" t="s">
        <v>154</v>
      </c>
      <c r="E1182" s="209"/>
      <c r="F1182" s="211" t="s">
        <v>2047</v>
      </c>
      <c r="G1182" s="209"/>
      <c r="H1182" s="212">
        <v>79.117999999999995</v>
      </c>
      <c r="I1182" s="213"/>
      <c r="J1182" s="209"/>
      <c r="K1182" s="209"/>
      <c r="L1182" s="214"/>
      <c r="M1182" s="215"/>
      <c r="N1182" s="216"/>
      <c r="O1182" s="216"/>
      <c r="P1182" s="216"/>
      <c r="Q1182" s="216"/>
      <c r="R1182" s="216"/>
      <c r="S1182" s="216"/>
      <c r="T1182" s="217"/>
      <c r="AT1182" s="218" t="s">
        <v>154</v>
      </c>
      <c r="AU1182" s="218" t="s">
        <v>152</v>
      </c>
      <c r="AV1182" s="14" t="s">
        <v>152</v>
      </c>
      <c r="AW1182" s="14" t="s">
        <v>4</v>
      </c>
      <c r="AX1182" s="14" t="s">
        <v>81</v>
      </c>
      <c r="AY1182" s="218" t="s">
        <v>144</v>
      </c>
    </row>
    <row r="1183" spans="1:65" s="2" customFormat="1" ht="24.2" customHeight="1">
      <c r="A1183" s="34"/>
      <c r="B1183" s="35"/>
      <c r="C1183" s="183" t="s">
        <v>2048</v>
      </c>
      <c r="D1183" s="183" t="s">
        <v>147</v>
      </c>
      <c r="E1183" s="184" t="s">
        <v>2049</v>
      </c>
      <c r="F1183" s="185" t="s">
        <v>2050</v>
      </c>
      <c r="G1183" s="186" t="s">
        <v>150</v>
      </c>
      <c r="H1183" s="187">
        <v>20</v>
      </c>
      <c r="I1183" s="188"/>
      <c r="J1183" s="189">
        <f>ROUND(I1183*H1183,2)</f>
        <v>0</v>
      </c>
      <c r="K1183" s="190"/>
      <c r="L1183" s="39"/>
      <c r="M1183" s="191" t="s">
        <v>1</v>
      </c>
      <c r="N1183" s="192" t="s">
        <v>39</v>
      </c>
      <c r="O1183" s="71"/>
      <c r="P1183" s="193">
        <f>O1183*H1183</f>
        <v>0</v>
      </c>
      <c r="Q1183" s="193">
        <v>0</v>
      </c>
      <c r="R1183" s="193">
        <f>Q1183*H1183</f>
        <v>0</v>
      </c>
      <c r="S1183" s="193">
        <v>0</v>
      </c>
      <c r="T1183" s="194">
        <f>S1183*H1183</f>
        <v>0</v>
      </c>
      <c r="U1183" s="34"/>
      <c r="V1183" s="34"/>
      <c r="W1183" s="34"/>
      <c r="X1183" s="34"/>
      <c r="Y1183" s="34"/>
      <c r="Z1183" s="34"/>
      <c r="AA1183" s="34"/>
      <c r="AB1183" s="34"/>
      <c r="AC1183" s="34"/>
      <c r="AD1183" s="34"/>
      <c r="AE1183" s="34"/>
      <c r="AR1183" s="195" t="s">
        <v>264</v>
      </c>
      <c r="AT1183" s="195" t="s">
        <v>147</v>
      </c>
      <c r="AU1183" s="195" t="s">
        <v>152</v>
      </c>
      <c r="AY1183" s="17" t="s">
        <v>144</v>
      </c>
      <c r="BE1183" s="196">
        <f>IF(N1183="základní",J1183,0)</f>
        <v>0</v>
      </c>
      <c r="BF1183" s="196">
        <f>IF(N1183="snížená",J1183,0)</f>
        <v>0</v>
      </c>
      <c r="BG1183" s="196">
        <f>IF(N1183="zákl. přenesená",J1183,0)</f>
        <v>0</v>
      </c>
      <c r="BH1183" s="196">
        <f>IF(N1183="sníž. přenesená",J1183,0)</f>
        <v>0</v>
      </c>
      <c r="BI1183" s="196">
        <f>IF(N1183="nulová",J1183,0)</f>
        <v>0</v>
      </c>
      <c r="BJ1183" s="17" t="s">
        <v>152</v>
      </c>
      <c r="BK1183" s="196">
        <f>ROUND(I1183*H1183,2)</f>
        <v>0</v>
      </c>
      <c r="BL1183" s="17" t="s">
        <v>264</v>
      </c>
      <c r="BM1183" s="195" t="s">
        <v>2051</v>
      </c>
    </row>
    <row r="1184" spans="1:65" s="2" customFormat="1" ht="16.5" customHeight="1">
      <c r="A1184" s="34"/>
      <c r="B1184" s="35"/>
      <c r="C1184" s="230" t="s">
        <v>2052</v>
      </c>
      <c r="D1184" s="230" t="s">
        <v>166</v>
      </c>
      <c r="E1184" s="231" t="s">
        <v>2053</v>
      </c>
      <c r="F1184" s="232" t="s">
        <v>2054</v>
      </c>
      <c r="G1184" s="233" t="s">
        <v>150</v>
      </c>
      <c r="H1184" s="234">
        <v>21</v>
      </c>
      <c r="I1184" s="235"/>
      <c r="J1184" s="236">
        <f>ROUND(I1184*H1184,2)</f>
        <v>0</v>
      </c>
      <c r="K1184" s="237"/>
      <c r="L1184" s="238"/>
      <c r="M1184" s="239" t="s">
        <v>1</v>
      </c>
      <c r="N1184" s="240" t="s">
        <v>39</v>
      </c>
      <c r="O1184" s="71"/>
      <c r="P1184" s="193">
        <f>O1184*H1184</f>
        <v>0</v>
      </c>
      <c r="Q1184" s="193">
        <v>0</v>
      </c>
      <c r="R1184" s="193">
        <f>Q1184*H1184</f>
        <v>0</v>
      </c>
      <c r="S1184" s="193">
        <v>0</v>
      </c>
      <c r="T1184" s="194">
        <f>S1184*H1184</f>
        <v>0</v>
      </c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R1184" s="195" t="s">
        <v>353</v>
      </c>
      <c r="AT1184" s="195" t="s">
        <v>166</v>
      </c>
      <c r="AU1184" s="195" t="s">
        <v>152</v>
      </c>
      <c r="AY1184" s="17" t="s">
        <v>144</v>
      </c>
      <c r="BE1184" s="196">
        <f>IF(N1184="základní",J1184,0)</f>
        <v>0</v>
      </c>
      <c r="BF1184" s="196">
        <f>IF(N1184="snížená",J1184,0)</f>
        <v>0</v>
      </c>
      <c r="BG1184" s="196">
        <f>IF(N1184="zákl. přenesená",J1184,0)</f>
        <v>0</v>
      </c>
      <c r="BH1184" s="196">
        <f>IF(N1184="sníž. přenesená",J1184,0)</f>
        <v>0</v>
      </c>
      <c r="BI1184" s="196">
        <f>IF(N1184="nulová",J1184,0)</f>
        <v>0</v>
      </c>
      <c r="BJ1184" s="17" t="s">
        <v>152</v>
      </c>
      <c r="BK1184" s="196">
        <f>ROUND(I1184*H1184,2)</f>
        <v>0</v>
      </c>
      <c r="BL1184" s="17" t="s">
        <v>264</v>
      </c>
      <c r="BM1184" s="195" t="s">
        <v>2055</v>
      </c>
    </row>
    <row r="1185" spans="1:65" s="14" customFormat="1" ht="11.25">
      <c r="B1185" s="208"/>
      <c r="C1185" s="209"/>
      <c r="D1185" s="199" t="s">
        <v>154</v>
      </c>
      <c r="E1185" s="209"/>
      <c r="F1185" s="211" t="s">
        <v>2056</v>
      </c>
      <c r="G1185" s="209"/>
      <c r="H1185" s="212">
        <v>21</v>
      </c>
      <c r="I1185" s="213"/>
      <c r="J1185" s="209"/>
      <c r="K1185" s="209"/>
      <c r="L1185" s="214"/>
      <c r="M1185" s="215"/>
      <c r="N1185" s="216"/>
      <c r="O1185" s="216"/>
      <c r="P1185" s="216"/>
      <c r="Q1185" s="216"/>
      <c r="R1185" s="216"/>
      <c r="S1185" s="216"/>
      <c r="T1185" s="217"/>
      <c r="AT1185" s="218" t="s">
        <v>154</v>
      </c>
      <c r="AU1185" s="218" t="s">
        <v>152</v>
      </c>
      <c r="AV1185" s="14" t="s">
        <v>152</v>
      </c>
      <c r="AW1185" s="14" t="s">
        <v>4</v>
      </c>
      <c r="AX1185" s="14" t="s">
        <v>81</v>
      </c>
      <c r="AY1185" s="218" t="s">
        <v>144</v>
      </c>
    </row>
    <row r="1186" spans="1:65" s="2" customFormat="1" ht="24.2" customHeight="1">
      <c r="A1186" s="34"/>
      <c r="B1186" s="35"/>
      <c r="C1186" s="183" t="s">
        <v>2057</v>
      </c>
      <c r="D1186" s="183" t="s">
        <v>147</v>
      </c>
      <c r="E1186" s="184" t="s">
        <v>2058</v>
      </c>
      <c r="F1186" s="185" t="s">
        <v>2059</v>
      </c>
      <c r="G1186" s="186" t="s">
        <v>150</v>
      </c>
      <c r="H1186" s="187">
        <v>298.363</v>
      </c>
      <c r="I1186" s="188"/>
      <c r="J1186" s="189">
        <f>ROUND(I1186*H1186,2)</f>
        <v>0</v>
      </c>
      <c r="K1186" s="190"/>
      <c r="L1186" s="39"/>
      <c r="M1186" s="191" t="s">
        <v>1</v>
      </c>
      <c r="N1186" s="192" t="s">
        <v>39</v>
      </c>
      <c r="O1186" s="71"/>
      <c r="P1186" s="193">
        <f>O1186*H1186</f>
        <v>0</v>
      </c>
      <c r="Q1186" s="193">
        <v>2.0000000000000001E-4</v>
      </c>
      <c r="R1186" s="193">
        <f>Q1186*H1186</f>
        <v>5.9672600000000006E-2</v>
      </c>
      <c r="S1186" s="193">
        <v>0</v>
      </c>
      <c r="T1186" s="194">
        <f>S1186*H1186</f>
        <v>0</v>
      </c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R1186" s="195" t="s">
        <v>264</v>
      </c>
      <c r="AT1186" s="195" t="s">
        <v>147</v>
      </c>
      <c r="AU1186" s="195" t="s">
        <v>152</v>
      </c>
      <c r="AY1186" s="17" t="s">
        <v>144</v>
      </c>
      <c r="BE1186" s="196">
        <f>IF(N1186="základní",J1186,0)</f>
        <v>0</v>
      </c>
      <c r="BF1186" s="196">
        <f>IF(N1186="snížená",J1186,0)</f>
        <v>0</v>
      </c>
      <c r="BG1186" s="196">
        <f>IF(N1186="zákl. přenesená",J1186,0)</f>
        <v>0</v>
      </c>
      <c r="BH1186" s="196">
        <f>IF(N1186="sníž. přenesená",J1186,0)</f>
        <v>0</v>
      </c>
      <c r="BI1186" s="196">
        <f>IF(N1186="nulová",J1186,0)</f>
        <v>0</v>
      </c>
      <c r="BJ1186" s="17" t="s">
        <v>152</v>
      </c>
      <c r="BK1186" s="196">
        <f>ROUND(I1186*H1186,2)</f>
        <v>0</v>
      </c>
      <c r="BL1186" s="17" t="s">
        <v>264</v>
      </c>
      <c r="BM1186" s="195" t="s">
        <v>2060</v>
      </c>
    </row>
    <row r="1187" spans="1:65" s="2" customFormat="1" ht="33" customHeight="1">
      <c r="A1187" s="34"/>
      <c r="B1187" s="35"/>
      <c r="C1187" s="183" t="s">
        <v>2061</v>
      </c>
      <c r="D1187" s="183" t="s">
        <v>147</v>
      </c>
      <c r="E1187" s="184" t="s">
        <v>2062</v>
      </c>
      <c r="F1187" s="185" t="s">
        <v>2063</v>
      </c>
      <c r="G1187" s="186" t="s">
        <v>150</v>
      </c>
      <c r="H1187" s="187">
        <v>298.363</v>
      </c>
      <c r="I1187" s="188"/>
      <c r="J1187" s="189">
        <f>ROUND(I1187*H1187,2)</f>
        <v>0</v>
      </c>
      <c r="K1187" s="190"/>
      <c r="L1187" s="39"/>
      <c r="M1187" s="191" t="s">
        <v>1</v>
      </c>
      <c r="N1187" s="192" t="s">
        <v>39</v>
      </c>
      <c r="O1187" s="71"/>
      <c r="P1187" s="193">
        <f>O1187*H1187</f>
        <v>0</v>
      </c>
      <c r="Q1187" s="193">
        <v>2.5999999999999998E-4</v>
      </c>
      <c r="R1187" s="193">
        <f>Q1187*H1187</f>
        <v>7.7574379999999998E-2</v>
      </c>
      <c r="S1187" s="193">
        <v>0</v>
      </c>
      <c r="T1187" s="194">
        <f>S1187*H1187</f>
        <v>0</v>
      </c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R1187" s="195" t="s">
        <v>264</v>
      </c>
      <c r="AT1187" s="195" t="s">
        <v>147</v>
      </c>
      <c r="AU1187" s="195" t="s">
        <v>152</v>
      </c>
      <c r="AY1187" s="17" t="s">
        <v>144</v>
      </c>
      <c r="BE1187" s="196">
        <f>IF(N1187="základní",J1187,0)</f>
        <v>0</v>
      </c>
      <c r="BF1187" s="196">
        <f>IF(N1187="snížená",J1187,0)</f>
        <v>0</v>
      </c>
      <c r="BG1187" s="196">
        <f>IF(N1187="zákl. přenesená",J1187,0)</f>
        <v>0</v>
      </c>
      <c r="BH1187" s="196">
        <f>IF(N1187="sníž. přenesená",J1187,0)</f>
        <v>0</v>
      </c>
      <c r="BI1187" s="196">
        <f>IF(N1187="nulová",J1187,0)</f>
        <v>0</v>
      </c>
      <c r="BJ1187" s="17" t="s">
        <v>152</v>
      </c>
      <c r="BK1187" s="196">
        <f>ROUND(I1187*H1187,2)</f>
        <v>0</v>
      </c>
      <c r="BL1187" s="17" t="s">
        <v>264</v>
      </c>
      <c r="BM1187" s="195" t="s">
        <v>2064</v>
      </c>
    </row>
    <row r="1188" spans="1:65" s="13" customFormat="1" ht="11.25">
      <c r="B1188" s="197"/>
      <c r="C1188" s="198"/>
      <c r="D1188" s="199" t="s">
        <v>154</v>
      </c>
      <c r="E1188" s="200" t="s">
        <v>1</v>
      </c>
      <c r="F1188" s="201" t="s">
        <v>2065</v>
      </c>
      <c r="G1188" s="198"/>
      <c r="H1188" s="200" t="s">
        <v>1</v>
      </c>
      <c r="I1188" s="202"/>
      <c r="J1188" s="198"/>
      <c r="K1188" s="198"/>
      <c r="L1188" s="203"/>
      <c r="M1188" s="204"/>
      <c r="N1188" s="205"/>
      <c r="O1188" s="205"/>
      <c r="P1188" s="205"/>
      <c r="Q1188" s="205"/>
      <c r="R1188" s="205"/>
      <c r="S1188" s="205"/>
      <c r="T1188" s="206"/>
      <c r="AT1188" s="207" t="s">
        <v>154</v>
      </c>
      <c r="AU1188" s="207" t="s">
        <v>152</v>
      </c>
      <c r="AV1188" s="13" t="s">
        <v>81</v>
      </c>
      <c r="AW1188" s="13" t="s">
        <v>31</v>
      </c>
      <c r="AX1188" s="13" t="s">
        <v>73</v>
      </c>
      <c r="AY1188" s="207" t="s">
        <v>144</v>
      </c>
    </row>
    <row r="1189" spans="1:65" s="14" customFormat="1" ht="11.25">
      <c r="B1189" s="208"/>
      <c r="C1189" s="209"/>
      <c r="D1189" s="199" t="s">
        <v>154</v>
      </c>
      <c r="E1189" s="210" t="s">
        <v>1</v>
      </c>
      <c r="F1189" s="211" t="s">
        <v>311</v>
      </c>
      <c r="G1189" s="209"/>
      <c r="H1189" s="212">
        <v>76.959999999999994</v>
      </c>
      <c r="I1189" s="213"/>
      <c r="J1189" s="209"/>
      <c r="K1189" s="209"/>
      <c r="L1189" s="214"/>
      <c r="M1189" s="215"/>
      <c r="N1189" s="216"/>
      <c r="O1189" s="216"/>
      <c r="P1189" s="216"/>
      <c r="Q1189" s="216"/>
      <c r="R1189" s="216"/>
      <c r="S1189" s="216"/>
      <c r="T1189" s="217"/>
      <c r="AT1189" s="218" t="s">
        <v>154</v>
      </c>
      <c r="AU1189" s="218" t="s">
        <v>152</v>
      </c>
      <c r="AV1189" s="14" t="s">
        <v>152</v>
      </c>
      <c r="AW1189" s="14" t="s">
        <v>31</v>
      </c>
      <c r="AX1189" s="14" t="s">
        <v>73</v>
      </c>
      <c r="AY1189" s="218" t="s">
        <v>144</v>
      </c>
    </row>
    <row r="1190" spans="1:65" s="13" customFormat="1" ht="11.25">
      <c r="B1190" s="197"/>
      <c r="C1190" s="198"/>
      <c r="D1190" s="199" t="s">
        <v>154</v>
      </c>
      <c r="E1190" s="200" t="s">
        <v>1</v>
      </c>
      <c r="F1190" s="201" t="s">
        <v>2066</v>
      </c>
      <c r="G1190" s="198"/>
      <c r="H1190" s="200" t="s">
        <v>1</v>
      </c>
      <c r="I1190" s="202"/>
      <c r="J1190" s="198"/>
      <c r="K1190" s="198"/>
      <c r="L1190" s="203"/>
      <c r="M1190" s="204"/>
      <c r="N1190" s="205"/>
      <c r="O1190" s="205"/>
      <c r="P1190" s="205"/>
      <c r="Q1190" s="205"/>
      <c r="R1190" s="205"/>
      <c r="S1190" s="205"/>
      <c r="T1190" s="206"/>
      <c r="AT1190" s="207" t="s">
        <v>154</v>
      </c>
      <c r="AU1190" s="207" t="s">
        <v>152</v>
      </c>
      <c r="AV1190" s="13" t="s">
        <v>81</v>
      </c>
      <c r="AW1190" s="13" t="s">
        <v>31</v>
      </c>
      <c r="AX1190" s="13" t="s">
        <v>73</v>
      </c>
      <c r="AY1190" s="207" t="s">
        <v>144</v>
      </c>
    </row>
    <row r="1191" spans="1:65" s="14" customFormat="1" ht="11.25">
      <c r="B1191" s="208"/>
      <c r="C1191" s="209"/>
      <c r="D1191" s="199" t="s">
        <v>154</v>
      </c>
      <c r="E1191" s="210" t="s">
        <v>1</v>
      </c>
      <c r="F1191" s="211" t="s">
        <v>2067</v>
      </c>
      <c r="G1191" s="209"/>
      <c r="H1191" s="212">
        <v>221.40299999999999</v>
      </c>
      <c r="I1191" s="213"/>
      <c r="J1191" s="209"/>
      <c r="K1191" s="209"/>
      <c r="L1191" s="214"/>
      <c r="M1191" s="215"/>
      <c r="N1191" s="216"/>
      <c r="O1191" s="216"/>
      <c r="P1191" s="216"/>
      <c r="Q1191" s="216"/>
      <c r="R1191" s="216"/>
      <c r="S1191" s="216"/>
      <c r="T1191" s="217"/>
      <c r="AT1191" s="218" t="s">
        <v>154</v>
      </c>
      <c r="AU1191" s="218" t="s">
        <v>152</v>
      </c>
      <c r="AV1191" s="14" t="s">
        <v>152</v>
      </c>
      <c r="AW1191" s="14" t="s">
        <v>31</v>
      </c>
      <c r="AX1191" s="14" t="s">
        <v>73</v>
      </c>
      <c r="AY1191" s="218" t="s">
        <v>144</v>
      </c>
    </row>
    <row r="1192" spans="1:65" s="15" customFormat="1" ht="11.25">
      <c r="B1192" s="219"/>
      <c r="C1192" s="220"/>
      <c r="D1192" s="199" t="s">
        <v>154</v>
      </c>
      <c r="E1192" s="221" t="s">
        <v>1</v>
      </c>
      <c r="F1192" s="222" t="s">
        <v>159</v>
      </c>
      <c r="G1192" s="220"/>
      <c r="H1192" s="223">
        <v>298.363</v>
      </c>
      <c r="I1192" s="224"/>
      <c r="J1192" s="220"/>
      <c r="K1192" s="220"/>
      <c r="L1192" s="225"/>
      <c r="M1192" s="226"/>
      <c r="N1192" s="227"/>
      <c r="O1192" s="227"/>
      <c r="P1192" s="227"/>
      <c r="Q1192" s="227"/>
      <c r="R1192" s="227"/>
      <c r="S1192" s="227"/>
      <c r="T1192" s="228"/>
      <c r="AT1192" s="229" t="s">
        <v>154</v>
      </c>
      <c r="AU1192" s="229" t="s">
        <v>152</v>
      </c>
      <c r="AV1192" s="15" t="s">
        <v>151</v>
      </c>
      <c r="AW1192" s="15" t="s">
        <v>31</v>
      </c>
      <c r="AX1192" s="15" t="s">
        <v>81</v>
      </c>
      <c r="AY1192" s="229" t="s">
        <v>144</v>
      </c>
    </row>
    <row r="1193" spans="1:65" s="2" customFormat="1" ht="24.2" customHeight="1">
      <c r="A1193" s="34"/>
      <c r="B1193" s="35"/>
      <c r="C1193" s="183" t="s">
        <v>2068</v>
      </c>
      <c r="D1193" s="183" t="s">
        <v>147</v>
      </c>
      <c r="E1193" s="184" t="s">
        <v>2069</v>
      </c>
      <c r="F1193" s="185" t="s">
        <v>2070</v>
      </c>
      <c r="G1193" s="186" t="s">
        <v>150</v>
      </c>
      <c r="H1193" s="187">
        <v>25.95</v>
      </c>
      <c r="I1193" s="188"/>
      <c r="J1193" s="189">
        <f>ROUND(I1193*H1193,2)</f>
        <v>0</v>
      </c>
      <c r="K1193" s="190"/>
      <c r="L1193" s="39"/>
      <c r="M1193" s="191" t="s">
        <v>1</v>
      </c>
      <c r="N1193" s="192" t="s">
        <v>39</v>
      </c>
      <c r="O1193" s="71"/>
      <c r="P1193" s="193">
        <f>O1193*H1193</f>
        <v>0</v>
      </c>
      <c r="Q1193" s="193">
        <v>0</v>
      </c>
      <c r="R1193" s="193">
        <f>Q1193*H1193</f>
        <v>0</v>
      </c>
      <c r="S1193" s="193">
        <v>0</v>
      </c>
      <c r="T1193" s="194">
        <f>S1193*H1193</f>
        <v>0</v>
      </c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R1193" s="195" t="s">
        <v>264</v>
      </c>
      <c r="AT1193" s="195" t="s">
        <v>147</v>
      </c>
      <c r="AU1193" s="195" t="s">
        <v>152</v>
      </c>
      <c r="AY1193" s="17" t="s">
        <v>144</v>
      </c>
      <c r="BE1193" s="196">
        <f>IF(N1193="základní",J1193,0)</f>
        <v>0</v>
      </c>
      <c r="BF1193" s="196">
        <f>IF(N1193="snížená",J1193,0)</f>
        <v>0</v>
      </c>
      <c r="BG1193" s="196">
        <f>IF(N1193="zákl. přenesená",J1193,0)</f>
        <v>0</v>
      </c>
      <c r="BH1193" s="196">
        <f>IF(N1193="sníž. přenesená",J1193,0)</f>
        <v>0</v>
      </c>
      <c r="BI1193" s="196">
        <f>IF(N1193="nulová",J1193,0)</f>
        <v>0</v>
      </c>
      <c r="BJ1193" s="17" t="s">
        <v>152</v>
      </c>
      <c r="BK1193" s="196">
        <f>ROUND(I1193*H1193,2)</f>
        <v>0</v>
      </c>
      <c r="BL1193" s="17" t="s">
        <v>264</v>
      </c>
      <c r="BM1193" s="195" t="s">
        <v>2071</v>
      </c>
    </row>
    <row r="1194" spans="1:65" s="13" customFormat="1" ht="11.25">
      <c r="B1194" s="197"/>
      <c r="C1194" s="198"/>
      <c r="D1194" s="199" t="s">
        <v>154</v>
      </c>
      <c r="E1194" s="200" t="s">
        <v>1</v>
      </c>
      <c r="F1194" s="201" t="s">
        <v>2065</v>
      </c>
      <c r="G1194" s="198"/>
      <c r="H1194" s="200" t="s">
        <v>1</v>
      </c>
      <c r="I1194" s="202"/>
      <c r="J1194" s="198"/>
      <c r="K1194" s="198"/>
      <c r="L1194" s="203"/>
      <c r="M1194" s="204"/>
      <c r="N1194" s="205"/>
      <c r="O1194" s="205"/>
      <c r="P1194" s="205"/>
      <c r="Q1194" s="205"/>
      <c r="R1194" s="205"/>
      <c r="S1194" s="205"/>
      <c r="T1194" s="206"/>
      <c r="AT1194" s="207" t="s">
        <v>154</v>
      </c>
      <c r="AU1194" s="207" t="s">
        <v>152</v>
      </c>
      <c r="AV1194" s="13" t="s">
        <v>81</v>
      </c>
      <c r="AW1194" s="13" t="s">
        <v>31</v>
      </c>
      <c r="AX1194" s="13" t="s">
        <v>73</v>
      </c>
      <c r="AY1194" s="207" t="s">
        <v>144</v>
      </c>
    </row>
    <row r="1195" spans="1:65" s="13" customFormat="1" ht="11.25">
      <c r="B1195" s="197"/>
      <c r="C1195" s="198"/>
      <c r="D1195" s="199" t="s">
        <v>154</v>
      </c>
      <c r="E1195" s="200" t="s">
        <v>1</v>
      </c>
      <c r="F1195" s="201" t="s">
        <v>1475</v>
      </c>
      <c r="G1195" s="198"/>
      <c r="H1195" s="200" t="s">
        <v>1</v>
      </c>
      <c r="I1195" s="202"/>
      <c r="J1195" s="198"/>
      <c r="K1195" s="198"/>
      <c r="L1195" s="203"/>
      <c r="M1195" s="204"/>
      <c r="N1195" s="205"/>
      <c r="O1195" s="205"/>
      <c r="P1195" s="205"/>
      <c r="Q1195" s="205"/>
      <c r="R1195" s="205"/>
      <c r="S1195" s="205"/>
      <c r="T1195" s="206"/>
      <c r="AT1195" s="207" t="s">
        <v>154</v>
      </c>
      <c r="AU1195" s="207" t="s">
        <v>152</v>
      </c>
      <c r="AV1195" s="13" t="s">
        <v>81</v>
      </c>
      <c r="AW1195" s="13" t="s">
        <v>31</v>
      </c>
      <c r="AX1195" s="13" t="s">
        <v>73</v>
      </c>
      <c r="AY1195" s="207" t="s">
        <v>144</v>
      </c>
    </row>
    <row r="1196" spans="1:65" s="14" customFormat="1" ht="11.25">
      <c r="B1196" s="208"/>
      <c r="C1196" s="209"/>
      <c r="D1196" s="199" t="s">
        <v>154</v>
      </c>
      <c r="E1196" s="210" t="s">
        <v>1</v>
      </c>
      <c r="F1196" s="211" t="s">
        <v>2072</v>
      </c>
      <c r="G1196" s="209"/>
      <c r="H1196" s="212">
        <v>6.08</v>
      </c>
      <c r="I1196" s="213"/>
      <c r="J1196" s="209"/>
      <c r="K1196" s="209"/>
      <c r="L1196" s="214"/>
      <c r="M1196" s="215"/>
      <c r="N1196" s="216"/>
      <c r="O1196" s="216"/>
      <c r="P1196" s="216"/>
      <c r="Q1196" s="216"/>
      <c r="R1196" s="216"/>
      <c r="S1196" s="216"/>
      <c r="T1196" s="217"/>
      <c r="AT1196" s="218" t="s">
        <v>154</v>
      </c>
      <c r="AU1196" s="218" t="s">
        <v>152</v>
      </c>
      <c r="AV1196" s="14" t="s">
        <v>152</v>
      </c>
      <c r="AW1196" s="14" t="s">
        <v>31</v>
      </c>
      <c r="AX1196" s="14" t="s">
        <v>73</v>
      </c>
      <c r="AY1196" s="218" t="s">
        <v>144</v>
      </c>
    </row>
    <row r="1197" spans="1:65" s="13" customFormat="1" ht="11.25">
      <c r="B1197" s="197"/>
      <c r="C1197" s="198"/>
      <c r="D1197" s="199" t="s">
        <v>154</v>
      </c>
      <c r="E1197" s="200" t="s">
        <v>1</v>
      </c>
      <c r="F1197" s="201" t="s">
        <v>2073</v>
      </c>
      <c r="G1197" s="198"/>
      <c r="H1197" s="200" t="s">
        <v>1</v>
      </c>
      <c r="I1197" s="202"/>
      <c r="J1197" s="198"/>
      <c r="K1197" s="198"/>
      <c r="L1197" s="203"/>
      <c r="M1197" s="204"/>
      <c r="N1197" s="205"/>
      <c r="O1197" s="205"/>
      <c r="P1197" s="205"/>
      <c r="Q1197" s="205"/>
      <c r="R1197" s="205"/>
      <c r="S1197" s="205"/>
      <c r="T1197" s="206"/>
      <c r="AT1197" s="207" t="s">
        <v>154</v>
      </c>
      <c r="AU1197" s="207" t="s">
        <v>152</v>
      </c>
      <c r="AV1197" s="13" t="s">
        <v>81</v>
      </c>
      <c r="AW1197" s="13" t="s">
        <v>31</v>
      </c>
      <c r="AX1197" s="13" t="s">
        <v>73</v>
      </c>
      <c r="AY1197" s="207" t="s">
        <v>144</v>
      </c>
    </row>
    <row r="1198" spans="1:65" s="13" customFormat="1" ht="11.25">
      <c r="B1198" s="197"/>
      <c r="C1198" s="198"/>
      <c r="D1198" s="199" t="s">
        <v>154</v>
      </c>
      <c r="E1198" s="200" t="s">
        <v>1</v>
      </c>
      <c r="F1198" s="201" t="s">
        <v>185</v>
      </c>
      <c r="G1198" s="198"/>
      <c r="H1198" s="200" t="s">
        <v>1</v>
      </c>
      <c r="I1198" s="202"/>
      <c r="J1198" s="198"/>
      <c r="K1198" s="198"/>
      <c r="L1198" s="203"/>
      <c r="M1198" s="204"/>
      <c r="N1198" s="205"/>
      <c r="O1198" s="205"/>
      <c r="P1198" s="205"/>
      <c r="Q1198" s="205"/>
      <c r="R1198" s="205"/>
      <c r="S1198" s="205"/>
      <c r="T1198" s="206"/>
      <c r="AT1198" s="207" t="s">
        <v>154</v>
      </c>
      <c r="AU1198" s="207" t="s">
        <v>152</v>
      </c>
      <c r="AV1198" s="13" t="s">
        <v>81</v>
      </c>
      <c r="AW1198" s="13" t="s">
        <v>31</v>
      </c>
      <c r="AX1198" s="13" t="s">
        <v>73</v>
      </c>
      <c r="AY1198" s="207" t="s">
        <v>144</v>
      </c>
    </row>
    <row r="1199" spans="1:65" s="14" customFormat="1" ht="11.25">
      <c r="B1199" s="208"/>
      <c r="C1199" s="209"/>
      <c r="D1199" s="199" t="s">
        <v>154</v>
      </c>
      <c r="E1199" s="210" t="s">
        <v>1</v>
      </c>
      <c r="F1199" s="211" t="s">
        <v>2074</v>
      </c>
      <c r="G1199" s="209"/>
      <c r="H1199" s="212">
        <v>9.8399999999999981</v>
      </c>
      <c r="I1199" s="213"/>
      <c r="J1199" s="209"/>
      <c r="K1199" s="209"/>
      <c r="L1199" s="214"/>
      <c r="M1199" s="215"/>
      <c r="N1199" s="216"/>
      <c r="O1199" s="216"/>
      <c r="P1199" s="216"/>
      <c r="Q1199" s="216"/>
      <c r="R1199" s="216"/>
      <c r="S1199" s="216"/>
      <c r="T1199" s="217"/>
      <c r="AT1199" s="218" t="s">
        <v>154</v>
      </c>
      <c r="AU1199" s="218" t="s">
        <v>152</v>
      </c>
      <c r="AV1199" s="14" t="s">
        <v>152</v>
      </c>
      <c r="AW1199" s="14" t="s">
        <v>31</v>
      </c>
      <c r="AX1199" s="14" t="s">
        <v>73</v>
      </c>
      <c r="AY1199" s="218" t="s">
        <v>144</v>
      </c>
    </row>
    <row r="1200" spans="1:65" s="13" customFormat="1" ht="11.25">
      <c r="B1200" s="197"/>
      <c r="C1200" s="198"/>
      <c r="D1200" s="199" t="s">
        <v>154</v>
      </c>
      <c r="E1200" s="200" t="s">
        <v>1</v>
      </c>
      <c r="F1200" s="201" t="s">
        <v>192</v>
      </c>
      <c r="G1200" s="198"/>
      <c r="H1200" s="200" t="s">
        <v>1</v>
      </c>
      <c r="I1200" s="202"/>
      <c r="J1200" s="198"/>
      <c r="K1200" s="198"/>
      <c r="L1200" s="203"/>
      <c r="M1200" s="204"/>
      <c r="N1200" s="205"/>
      <c r="O1200" s="205"/>
      <c r="P1200" s="205"/>
      <c r="Q1200" s="205"/>
      <c r="R1200" s="205"/>
      <c r="S1200" s="205"/>
      <c r="T1200" s="206"/>
      <c r="AT1200" s="207" t="s">
        <v>154</v>
      </c>
      <c r="AU1200" s="207" t="s">
        <v>152</v>
      </c>
      <c r="AV1200" s="13" t="s">
        <v>81</v>
      </c>
      <c r="AW1200" s="13" t="s">
        <v>31</v>
      </c>
      <c r="AX1200" s="13" t="s">
        <v>73</v>
      </c>
      <c r="AY1200" s="207" t="s">
        <v>144</v>
      </c>
    </row>
    <row r="1201" spans="1:65" s="14" customFormat="1" ht="11.25">
      <c r="B1201" s="208"/>
      <c r="C1201" s="209"/>
      <c r="D1201" s="199" t="s">
        <v>154</v>
      </c>
      <c r="E1201" s="210" t="s">
        <v>1</v>
      </c>
      <c r="F1201" s="211" t="s">
        <v>2075</v>
      </c>
      <c r="G1201" s="209"/>
      <c r="H1201" s="212">
        <v>10.030000000000001</v>
      </c>
      <c r="I1201" s="213"/>
      <c r="J1201" s="209"/>
      <c r="K1201" s="209"/>
      <c r="L1201" s="214"/>
      <c r="M1201" s="215"/>
      <c r="N1201" s="216"/>
      <c r="O1201" s="216"/>
      <c r="P1201" s="216"/>
      <c r="Q1201" s="216"/>
      <c r="R1201" s="216"/>
      <c r="S1201" s="216"/>
      <c r="T1201" s="217"/>
      <c r="AT1201" s="218" t="s">
        <v>154</v>
      </c>
      <c r="AU1201" s="218" t="s">
        <v>152</v>
      </c>
      <c r="AV1201" s="14" t="s">
        <v>152</v>
      </c>
      <c r="AW1201" s="14" t="s">
        <v>31</v>
      </c>
      <c r="AX1201" s="14" t="s">
        <v>73</v>
      </c>
      <c r="AY1201" s="218" t="s">
        <v>144</v>
      </c>
    </row>
    <row r="1202" spans="1:65" s="15" customFormat="1" ht="11.25">
      <c r="B1202" s="219"/>
      <c r="C1202" s="220"/>
      <c r="D1202" s="199" t="s">
        <v>154</v>
      </c>
      <c r="E1202" s="221" t="s">
        <v>1</v>
      </c>
      <c r="F1202" s="222" t="s">
        <v>159</v>
      </c>
      <c r="G1202" s="220"/>
      <c r="H1202" s="223">
        <v>25.95</v>
      </c>
      <c r="I1202" s="224"/>
      <c r="J1202" s="220"/>
      <c r="K1202" s="220"/>
      <c r="L1202" s="225"/>
      <c r="M1202" s="226"/>
      <c r="N1202" s="227"/>
      <c r="O1202" s="227"/>
      <c r="P1202" s="227"/>
      <c r="Q1202" s="227"/>
      <c r="R1202" s="227"/>
      <c r="S1202" s="227"/>
      <c r="T1202" s="228"/>
      <c r="AT1202" s="229" t="s">
        <v>154</v>
      </c>
      <c r="AU1202" s="229" t="s">
        <v>152</v>
      </c>
      <c r="AV1202" s="15" t="s">
        <v>151</v>
      </c>
      <c r="AW1202" s="15" t="s">
        <v>31</v>
      </c>
      <c r="AX1202" s="15" t="s">
        <v>81</v>
      </c>
      <c r="AY1202" s="229" t="s">
        <v>144</v>
      </c>
    </row>
    <row r="1203" spans="1:65" s="12" customFormat="1" ht="22.9" customHeight="1">
      <c r="B1203" s="167"/>
      <c r="C1203" s="168"/>
      <c r="D1203" s="169" t="s">
        <v>72</v>
      </c>
      <c r="E1203" s="181" t="s">
        <v>2076</v>
      </c>
      <c r="F1203" s="181" t="s">
        <v>2077</v>
      </c>
      <c r="G1203" s="168"/>
      <c r="H1203" s="168"/>
      <c r="I1203" s="171"/>
      <c r="J1203" s="182">
        <f>BK1203</f>
        <v>0</v>
      </c>
      <c r="K1203" s="168"/>
      <c r="L1203" s="173"/>
      <c r="M1203" s="174"/>
      <c r="N1203" s="175"/>
      <c r="O1203" s="175"/>
      <c r="P1203" s="176">
        <f>SUM(P1204:P1213)</f>
        <v>0</v>
      </c>
      <c r="Q1203" s="175"/>
      <c r="R1203" s="176">
        <f>SUM(R1204:R1213)</f>
        <v>1.3649999999999999E-2</v>
      </c>
      <c r="S1203" s="175"/>
      <c r="T1203" s="177">
        <f>SUM(T1204:T1213)</f>
        <v>0</v>
      </c>
      <c r="AR1203" s="178" t="s">
        <v>152</v>
      </c>
      <c r="AT1203" s="179" t="s">
        <v>72</v>
      </c>
      <c r="AU1203" s="179" t="s">
        <v>81</v>
      </c>
      <c r="AY1203" s="178" t="s">
        <v>144</v>
      </c>
      <c r="BK1203" s="180">
        <f>SUM(BK1204:BK1213)</f>
        <v>0</v>
      </c>
    </row>
    <row r="1204" spans="1:65" s="2" customFormat="1" ht="24.2" customHeight="1">
      <c r="A1204" s="34"/>
      <c r="B1204" s="35"/>
      <c r="C1204" s="183" t="s">
        <v>2078</v>
      </c>
      <c r="D1204" s="183" t="s">
        <v>147</v>
      </c>
      <c r="E1204" s="184" t="s">
        <v>2079</v>
      </c>
      <c r="F1204" s="185" t="s">
        <v>2080</v>
      </c>
      <c r="G1204" s="186" t="s">
        <v>150</v>
      </c>
      <c r="H1204" s="187">
        <v>10.5</v>
      </c>
      <c r="I1204" s="188"/>
      <c r="J1204" s="189">
        <f>ROUND(I1204*H1204,2)</f>
        <v>0</v>
      </c>
      <c r="K1204" s="190"/>
      <c r="L1204" s="39"/>
      <c r="M1204" s="191" t="s">
        <v>1</v>
      </c>
      <c r="N1204" s="192" t="s">
        <v>39</v>
      </c>
      <c r="O1204" s="71"/>
      <c r="P1204" s="193">
        <f>O1204*H1204</f>
        <v>0</v>
      </c>
      <c r="Q1204" s="193">
        <v>0</v>
      </c>
      <c r="R1204" s="193">
        <f>Q1204*H1204</f>
        <v>0</v>
      </c>
      <c r="S1204" s="193">
        <v>0</v>
      </c>
      <c r="T1204" s="194">
        <f>S1204*H1204</f>
        <v>0</v>
      </c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R1204" s="195" t="s">
        <v>264</v>
      </c>
      <c r="AT1204" s="195" t="s">
        <v>147</v>
      </c>
      <c r="AU1204" s="195" t="s">
        <v>152</v>
      </c>
      <c r="AY1204" s="17" t="s">
        <v>144</v>
      </c>
      <c r="BE1204" s="196">
        <f>IF(N1204="základní",J1204,0)</f>
        <v>0</v>
      </c>
      <c r="BF1204" s="196">
        <f>IF(N1204="snížená",J1204,0)</f>
        <v>0</v>
      </c>
      <c r="BG1204" s="196">
        <f>IF(N1204="zákl. přenesená",J1204,0)</f>
        <v>0</v>
      </c>
      <c r="BH1204" s="196">
        <f>IF(N1204="sníž. přenesená",J1204,0)</f>
        <v>0</v>
      </c>
      <c r="BI1204" s="196">
        <f>IF(N1204="nulová",J1204,0)</f>
        <v>0</v>
      </c>
      <c r="BJ1204" s="17" t="s">
        <v>152</v>
      </c>
      <c r="BK1204" s="196">
        <f>ROUND(I1204*H1204,2)</f>
        <v>0</v>
      </c>
      <c r="BL1204" s="17" t="s">
        <v>264</v>
      </c>
      <c r="BM1204" s="195" t="s">
        <v>2081</v>
      </c>
    </row>
    <row r="1205" spans="1:65" s="13" customFormat="1" ht="11.25">
      <c r="B1205" s="197"/>
      <c r="C1205" s="198"/>
      <c r="D1205" s="199" t="s">
        <v>154</v>
      </c>
      <c r="E1205" s="200" t="s">
        <v>1</v>
      </c>
      <c r="F1205" s="201" t="s">
        <v>2082</v>
      </c>
      <c r="G1205" s="198"/>
      <c r="H1205" s="200" t="s">
        <v>1</v>
      </c>
      <c r="I1205" s="202"/>
      <c r="J1205" s="198"/>
      <c r="K1205" s="198"/>
      <c r="L1205" s="203"/>
      <c r="M1205" s="204"/>
      <c r="N1205" s="205"/>
      <c r="O1205" s="205"/>
      <c r="P1205" s="205"/>
      <c r="Q1205" s="205"/>
      <c r="R1205" s="205"/>
      <c r="S1205" s="205"/>
      <c r="T1205" s="206"/>
      <c r="AT1205" s="207" t="s">
        <v>154</v>
      </c>
      <c r="AU1205" s="207" t="s">
        <v>152</v>
      </c>
      <c r="AV1205" s="13" t="s">
        <v>81</v>
      </c>
      <c r="AW1205" s="13" t="s">
        <v>31</v>
      </c>
      <c r="AX1205" s="13" t="s">
        <v>73</v>
      </c>
      <c r="AY1205" s="207" t="s">
        <v>144</v>
      </c>
    </row>
    <row r="1206" spans="1:65" s="14" customFormat="1" ht="11.25">
      <c r="B1206" s="208"/>
      <c r="C1206" s="209"/>
      <c r="D1206" s="199" t="s">
        <v>154</v>
      </c>
      <c r="E1206" s="210" t="s">
        <v>1</v>
      </c>
      <c r="F1206" s="211" t="s">
        <v>2083</v>
      </c>
      <c r="G1206" s="209"/>
      <c r="H1206" s="212">
        <v>8</v>
      </c>
      <c r="I1206" s="213"/>
      <c r="J1206" s="209"/>
      <c r="K1206" s="209"/>
      <c r="L1206" s="214"/>
      <c r="M1206" s="215"/>
      <c r="N1206" s="216"/>
      <c r="O1206" s="216"/>
      <c r="P1206" s="216"/>
      <c r="Q1206" s="216"/>
      <c r="R1206" s="216"/>
      <c r="S1206" s="216"/>
      <c r="T1206" s="217"/>
      <c r="AT1206" s="218" t="s">
        <v>154</v>
      </c>
      <c r="AU1206" s="218" t="s">
        <v>152</v>
      </c>
      <c r="AV1206" s="14" t="s">
        <v>152</v>
      </c>
      <c r="AW1206" s="14" t="s">
        <v>31</v>
      </c>
      <c r="AX1206" s="14" t="s">
        <v>73</v>
      </c>
      <c r="AY1206" s="218" t="s">
        <v>144</v>
      </c>
    </row>
    <row r="1207" spans="1:65" s="13" customFormat="1" ht="11.25">
      <c r="B1207" s="197"/>
      <c r="C1207" s="198"/>
      <c r="D1207" s="199" t="s">
        <v>154</v>
      </c>
      <c r="E1207" s="200" t="s">
        <v>1</v>
      </c>
      <c r="F1207" s="201" t="s">
        <v>183</v>
      </c>
      <c r="G1207" s="198"/>
      <c r="H1207" s="200" t="s">
        <v>1</v>
      </c>
      <c r="I1207" s="202"/>
      <c r="J1207" s="198"/>
      <c r="K1207" s="198"/>
      <c r="L1207" s="203"/>
      <c r="M1207" s="204"/>
      <c r="N1207" s="205"/>
      <c r="O1207" s="205"/>
      <c r="P1207" s="205"/>
      <c r="Q1207" s="205"/>
      <c r="R1207" s="205"/>
      <c r="S1207" s="205"/>
      <c r="T1207" s="206"/>
      <c r="AT1207" s="207" t="s">
        <v>154</v>
      </c>
      <c r="AU1207" s="207" t="s">
        <v>152</v>
      </c>
      <c r="AV1207" s="13" t="s">
        <v>81</v>
      </c>
      <c r="AW1207" s="13" t="s">
        <v>31</v>
      </c>
      <c r="AX1207" s="13" t="s">
        <v>73</v>
      </c>
      <c r="AY1207" s="207" t="s">
        <v>144</v>
      </c>
    </row>
    <row r="1208" spans="1:65" s="14" customFormat="1" ht="11.25">
      <c r="B1208" s="208"/>
      <c r="C1208" s="209"/>
      <c r="D1208" s="199" t="s">
        <v>154</v>
      </c>
      <c r="E1208" s="210" t="s">
        <v>1</v>
      </c>
      <c r="F1208" s="211" t="s">
        <v>2084</v>
      </c>
      <c r="G1208" s="209"/>
      <c r="H1208" s="212">
        <v>2.5</v>
      </c>
      <c r="I1208" s="213"/>
      <c r="J1208" s="209"/>
      <c r="K1208" s="209"/>
      <c r="L1208" s="214"/>
      <c r="M1208" s="215"/>
      <c r="N1208" s="216"/>
      <c r="O1208" s="216"/>
      <c r="P1208" s="216"/>
      <c r="Q1208" s="216"/>
      <c r="R1208" s="216"/>
      <c r="S1208" s="216"/>
      <c r="T1208" s="217"/>
      <c r="AT1208" s="218" t="s">
        <v>154</v>
      </c>
      <c r="AU1208" s="218" t="s">
        <v>152</v>
      </c>
      <c r="AV1208" s="14" t="s">
        <v>152</v>
      </c>
      <c r="AW1208" s="14" t="s">
        <v>31</v>
      </c>
      <c r="AX1208" s="14" t="s">
        <v>73</v>
      </c>
      <c r="AY1208" s="218" t="s">
        <v>144</v>
      </c>
    </row>
    <row r="1209" spans="1:65" s="15" customFormat="1" ht="11.25">
      <c r="B1209" s="219"/>
      <c r="C1209" s="220"/>
      <c r="D1209" s="199" t="s">
        <v>154</v>
      </c>
      <c r="E1209" s="221" t="s">
        <v>1</v>
      </c>
      <c r="F1209" s="222" t="s">
        <v>159</v>
      </c>
      <c r="G1209" s="220"/>
      <c r="H1209" s="223">
        <v>10.5</v>
      </c>
      <c r="I1209" s="224"/>
      <c r="J1209" s="220"/>
      <c r="K1209" s="220"/>
      <c r="L1209" s="225"/>
      <c r="M1209" s="226"/>
      <c r="N1209" s="227"/>
      <c r="O1209" s="227"/>
      <c r="P1209" s="227"/>
      <c r="Q1209" s="227"/>
      <c r="R1209" s="227"/>
      <c r="S1209" s="227"/>
      <c r="T1209" s="228"/>
      <c r="AT1209" s="229" t="s">
        <v>154</v>
      </c>
      <c r="AU1209" s="229" t="s">
        <v>152</v>
      </c>
      <c r="AV1209" s="15" t="s">
        <v>151</v>
      </c>
      <c r="AW1209" s="15" t="s">
        <v>31</v>
      </c>
      <c r="AX1209" s="15" t="s">
        <v>81</v>
      </c>
      <c r="AY1209" s="229" t="s">
        <v>144</v>
      </c>
    </row>
    <row r="1210" spans="1:65" s="2" customFormat="1" ht="16.5" customHeight="1">
      <c r="A1210" s="34"/>
      <c r="B1210" s="35"/>
      <c r="C1210" s="230" t="s">
        <v>2085</v>
      </c>
      <c r="D1210" s="230" t="s">
        <v>166</v>
      </c>
      <c r="E1210" s="231" t="s">
        <v>2086</v>
      </c>
      <c r="F1210" s="232" t="s">
        <v>2087</v>
      </c>
      <c r="G1210" s="233" t="s">
        <v>150</v>
      </c>
      <c r="H1210" s="234">
        <v>10.5</v>
      </c>
      <c r="I1210" s="235"/>
      <c r="J1210" s="236">
        <f>ROUND(I1210*H1210,2)</f>
        <v>0</v>
      </c>
      <c r="K1210" s="237"/>
      <c r="L1210" s="238"/>
      <c r="M1210" s="239" t="s">
        <v>1</v>
      </c>
      <c r="N1210" s="240" t="s">
        <v>39</v>
      </c>
      <c r="O1210" s="71"/>
      <c r="P1210" s="193">
        <f>O1210*H1210</f>
        <v>0</v>
      </c>
      <c r="Q1210" s="193">
        <v>1.2999999999999999E-3</v>
      </c>
      <c r="R1210" s="193">
        <f>Q1210*H1210</f>
        <v>1.3649999999999999E-2</v>
      </c>
      <c r="S1210" s="193">
        <v>0</v>
      </c>
      <c r="T1210" s="194">
        <f>S1210*H1210</f>
        <v>0</v>
      </c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R1210" s="195" t="s">
        <v>353</v>
      </c>
      <c r="AT1210" s="195" t="s">
        <v>166</v>
      </c>
      <c r="AU1210" s="195" t="s">
        <v>152</v>
      </c>
      <c r="AY1210" s="17" t="s">
        <v>144</v>
      </c>
      <c r="BE1210" s="196">
        <f>IF(N1210="základní",J1210,0)</f>
        <v>0</v>
      </c>
      <c r="BF1210" s="196">
        <f>IF(N1210="snížená",J1210,0)</f>
        <v>0</v>
      </c>
      <c r="BG1210" s="196">
        <f>IF(N1210="zákl. přenesená",J1210,0)</f>
        <v>0</v>
      </c>
      <c r="BH1210" s="196">
        <f>IF(N1210="sníž. přenesená",J1210,0)</f>
        <v>0</v>
      </c>
      <c r="BI1210" s="196">
        <f>IF(N1210="nulová",J1210,0)</f>
        <v>0</v>
      </c>
      <c r="BJ1210" s="17" t="s">
        <v>152</v>
      </c>
      <c r="BK1210" s="196">
        <f>ROUND(I1210*H1210,2)</f>
        <v>0</v>
      </c>
      <c r="BL1210" s="17" t="s">
        <v>264</v>
      </c>
      <c r="BM1210" s="195" t="s">
        <v>2088</v>
      </c>
    </row>
    <row r="1211" spans="1:65" s="2" customFormat="1" ht="24.2" customHeight="1">
      <c r="A1211" s="34"/>
      <c r="B1211" s="35"/>
      <c r="C1211" s="183" t="s">
        <v>2089</v>
      </c>
      <c r="D1211" s="183" t="s">
        <v>147</v>
      </c>
      <c r="E1211" s="184" t="s">
        <v>2090</v>
      </c>
      <c r="F1211" s="185" t="s">
        <v>2091</v>
      </c>
      <c r="G1211" s="186" t="s">
        <v>150</v>
      </c>
      <c r="H1211" s="187">
        <v>4.2</v>
      </c>
      <c r="I1211" s="188"/>
      <c r="J1211" s="189">
        <f>ROUND(I1211*H1211,2)</f>
        <v>0</v>
      </c>
      <c r="K1211" s="190"/>
      <c r="L1211" s="39"/>
      <c r="M1211" s="191" t="s">
        <v>1</v>
      </c>
      <c r="N1211" s="192" t="s">
        <v>39</v>
      </c>
      <c r="O1211" s="71"/>
      <c r="P1211" s="193">
        <f>O1211*H1211</f>
        <v>0</v>
      </c>
      <c r="Q1211" s="193">
        <v>0</v>
      </c>
      <c r="R1211" s="193">
        <f>Q1211*H1211</f>
        <v>0</v>
      </c>
      <c r="S1211" s="193">
        <v>0</v>
      </c>
      <c r="T1211" s="194">
        <f>S1211*H1211</f>
        <v>0</v>
      </c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R1211" s="195" t="s">
        <v>264</v>
      </c>
      <c r="AT1211" s="195" t="s">
        <v>147</v>
      </c>
      <c r="AU1211" s="195" t="s">
        <v>152</v>
      </c>
      <c r="AY1211" s="17" t="s">
        <v>144</v>
      </c>
      <c r="BE1211" s="196">
        <f>IF(N1211="základní",J1211,0)</f>
        <v>0</v>
      </c>
      <c r="BF1211" s="196">
        <f>IF(N1211="snížená",J1211,0)</f>
        <v>0</v>
      </c>
      <c r="BG1211" s="196">
        <f>IF(N1211="zákl. přenesená",J1211,0)</f>
        <v>0</v>
      </c>
      <c r="BH1211" s="196">
        <f>IF(N1211="sníž. přenesená",J1211,0)</f>
        <v>0</v>
      </c>
      <c r="BI1211" s="196">
        <f>IF(N1211="nulová",J1211,0)</f>
        <v>0</v>
      </c>
      <c r="BJ1211" s="17" t="s">
        <v>152</v>
      </c>
      <c r="BK1211" s="196">
        <f>ROUND(I1211*H1211,2)</f>
        <v>0</v>
      </c>
      <c r="BL1211" s="17" t="s">
        <v>264</v>
      </c>
      <c r="BM1211" s="195" t="s">
        <v>2092</v>
      </c>
    </row>
    <row r="1212" spans="1:65" s="13" customFormat="1" ht="11.25">
      <c r="B1212" s="197"/>
      <c r="C1212" s="198"/>
      <c r="D1212" s="199" t="s">
        <v>154</v>
      </c>
      <c r="E1212" s="200" t="s">
        <v>1</v>
      </c>
      <c r="F1212" s="201" t="s">
        <v>870</v>
      </c>
      <c r="G1212" s="198"/>
      <c r="H1212" s="200" t="s">
        <v>1</v>
      </c>
      <c r="I1212" s="202"/>
      <c r="J1212" s="198"/>
      <c r="K1212" s="198"/>
      <c r="L1212" s="203"/>
      <c r="M1212" s="204"/>
      <c r="N1212" s="205"/>
      <c r="O1212" s="205"/>
      <c r="P1212" s="205"/>
      <c r="Q1212" s="205"/>
      <c r="R1212" s="205"/>
      <c r="S1212" s="205"/>
      <c r="T1212" s="206"/>
      <c r="AT1212" s="207" t="s">
        <v>154</v>
      </c>
      <c r="AU1212" s="207" t="s">
        <v>152</v>
      </c>
      <c r="AV1212" s="13" t="s">
        <v>81</v>
      </c>
      <c r="AW1212" s="13" t="s">
        <v>31</v>
      </c>
      <c r="AX1212" s="13" t="s">
        <v>73</v>
      </c>
      <c r="AY1212" s="207" t="s">
        <v>144</v>
      </c>
    </row>
    <row r="1213" spans="1:65" s="14" customFormat="1" ht="11.25">
      <c r="B1213" s="208"/>
      <c r="C1213" s="209"/>
      <c r="D1213" s="199" t="s">
        <v>154</v>
      </c>
      <c r="E1213" s="210" t="s">
        <v>1</v>
      </c>
      <c r="F1213" s="211" t="s">
        <v>2093</v>
      </c>
      <c r="G1213" s="209"/>
      <c r="H1213" s="212">
        <v>4.2</v>
      </c>
      <c r="I1213" s="213"/>
      <c r="J1213" s="209"/>
      <c r="K1213" s="209"/>
      <c r="L1213" s="214"/>
      <c r="M1213" s="215"/>
      <c r="N1213" s="216"/>
      <c r="O1213" s="216"/>
      <c r="P1213" s="216"/>
      <c r="Q1213" s="216"/>
      <c r="R1213" s="216"/>
      <c r="S1213" s="216"/>
      <c r="T1213" s="217"/>
      <c r="AT1213" s="218" t="s">
        <v>154</v>
      </c>
      <c r="AU1213" s="218" t="s">
        <v>152</v>
      </c>
      <c r="AV1213" s="14" t="s">
        <v>152</v>
      </c>
      <c r="AW1213" s="14" t="s">
        <v>31</v>
      </c>
      <c r="AX1213" s="14" t="s">
        <v>81</v>
      </c>
      <c r="AY1213" s="218" t="s">
        <v>144</v>
      </c>
    </row>
    <row r="1214" spans="1:65" s="12" customFormat="1" ht="22.9" customHeight="1">
      <c r="B1214" s="167"/>
      <c r="C1214" s="168"/>
      <c r="D1214" s="169" t="s">
        <v>72</v>
      </c>
      <c r="E1214" s="181" t="s">
        <v>2094</v>
      </c>
      <c r="F1214" s="181" t="s">
        <v>2095</v>
      </c>
      <c r="G1214" s="168"/>
      <c r="H1214" s="168"/>
      <c r="I1214" s="171"/>
      <c r="J1214" s="182">
        <f>BK1214</f>
        <v>0</v>
      </c>
      <c r="K1214" s="168"/>
      <c r="L1214" s="173"/>
      <c r="M1214" s="174"/>
      <c r="N1214" s="175"/>
      <c r="O1214" s="175"/>
      <c r="P1214" s="176">
        <f>SUM(P1215:P1221)</f>
        <v>0</v>
      </c>
      <c r="Q1214" s="175"/>
      <c r="R1214" s="176">
        <f>SUM(R1215:R1221)</f>
        <v>2.4035200000000003E-2</v>
      </c>
      <c r="S1214" s="175"/>
      <c r="T1214" s="177">
        <f>SUM(T1215:T1221)</f>
        <v>2.2400000000000003E-2</v>
      </c>
      <c r="AR1214" s="178" t="s">
        <v>152</v>
      </c>
      <c r="AT1214" s="179" t="s">
        <v>72</v>
      </c>
      <c r="AU1214" s="179" t="s">
        <v>81</v>
      </c>
      <c r="AY1214" s="178" t="s">
        <v>144</v>
      </c>
      <c r="BK1214" s="180">
        <f>SUM(BK1215:BK1221)</f>
        <v>0</v>
      </c>
    </row>
    <row r="1215" spans="1:65" s="2" customFormat="1" ht="21.75" customHeight="1">
      <c r="A1215" s="34"/>
      <c r="B1215" s="35"/>
      <c r="C1215" s="183" t="s">
        <v>2096</v>
      </c>
      <c r="D1215" s="183" t="s">
        <v>147</v>
      </c>
      <c r="E1215" s="184" t="s">
        <v>2097</v>
      </c>
      <c r="F1215" s="185" t="s">
        <v>2098</v>
      </c>
      <c r="G1215" s="186" t="s">
        <v>150</v>
      </c>
      <c r="H1215" s="187">
        <v>2.2400000000000002</v>
      </c>
      <c r="I1215" s="188"/>
      <c r="J1215" s="189">
        <f>ROUND(I1215*H1215,2)</f>
        <v>0</v>
      </c>
      <c r="K1215" s="190"/>
      <c r="L1215" s="39"/>
      <c r="M1215" s="191" t="s">
        <v>1</v>
      </c>
      <c r="N1215" s="192" t="s">
        <v>39</v>
      </c>
      <c r="O1215" s="71"/>
      <c r="P1215" s="193">
        <f>O1215*H1215</f>
        <v>0</v>
      </c>
      <c r="Q1215" s="193">
        <v>0</v>
      </c>
      <c r="R1215" s="193">
        <f>Q1215*H1215</f>
        <v>0</v>
      </c>
      <c r="S1215" s="193">
        <v>0.01</v>
      </c>
      <c r="T1215" s="194">
        <f>S1215*H1215</f>
        <v>2.2400000000000003E-2</v>
      </c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R1215" s="195" t="s">
        <v>264</v>
      </c>
      <c r="AT1215" s="195" t="s">
        <v>147</v>
      </c>
      <c r="AU1215" s="195" t="s">
        <v>152</v>
      </c>
      <c r="AY1215" s="17" t="s">
        <v>144</v>
      </c>
      <c r="BE1215" s="196">
        <f>IF(N1215="základní",J1215,0)</f>
        <v>0</v>
      </c>
      <c r="BF1215" s="196">
        <f>IF(N1215="snížená",J1215,0)</f>
        <v>0</v>
      </c>
      <c r="BG1215" s="196">
        <f>IF(N1215="zákl. přenesená",J1215,0)</f>
        <v>0</v>
      </c>
      <c r="BH1215" s="196">
        <f>IF(N1215="sníž. přenesená",J1215,0)</f>
        <v>0</v>
      </c>
      <c r="BI1215" s="196">
        <f>IF(N1215="nulová",J1215,0)</f>
        <v>0</v>
      </c>
      <c r="BJ1215" s="17" t="s">
        <v>152</v>
      </c>
      <c r="BK1215" s="196">
        <f>ROUND(I1215*H1215,2)</f>
        <v>0</v>
      </c>
      <c r="BL1215" s="17" t="s">
        <v>264</v>
      </c>
      <c r="BM1215" s="195" t="s">
        <v>2099</v>
      </c>
    </row>
    <row r="1216" spans="1:65" s="13" customFormat="1" ht="11.25">
      <c r="B1216" s="197"/>
      <c r="C1216" s="198"/>
      <c r="D1216" s="199" t="s">
        <v>154</v>
      </c>
      <c r="E1216" s="200" t="s">
        <v>1</v>
      </c>
      <c r="F1216" s="201" t="s">
        <v>2100</v>
      </c>
      <c r="G1216" s="198"/>
      <c r="H1216" s="200" t="s">
        <v>1</v>
      </c>
      <c r="I1216" s="202"/>
      <c r="J1216" s="198"/>
      <c r="K1216" s="198"/>
      <c r="L1216" s="203"/>
      <c r="M1216" s="204"/>
      <c r="N1216" s="205"/>
      <c r="O1216" s="205"/>
      <c r="P1216" s="205"/>
      <c r="Q1216" s="205"/>
      <c r="R1216" s="205"/>
      <c r="S1216" s="205"/>
      <c r="T1216" s="206"/>
      <c r="AT1216" s="207" t="s">
        <v>154</v>
      </c>
      <c r="AU1216" s="207" t="s">
        <v>152</v>
      </c>
      <c r="AV1216" s="13" t="s">
        <v>81</v>
      </c>
      <c r="AW1216" s="13" t="s">
        <v>31</v>
      </c>
      <c r="AX1216" s="13" t="s">
        <v>73</v>
      </c>
      <c r="AY1216" s="207" t="s">
        <v>144</v>
      </c>
    </row>
    <row r="1217" spans="1:65" s="14" customFormat="1" ht="11.25">
      <c r="B1217" s="208"/>
      <c r="C1217" s="209"/>
      <c r="D1217" s="199" t="s">
        <v>154</v>
      </c>
      <c r="E1217" s="210" t="s">
        <v>1</v>
      </c>
      <c r="F1217" s="211" t="s">
        <v>2101</v>
      </c>
      <c r="G1217" s="209"/>
      <c r="H1217" s="212">
        <v>1.92</v>
      </c>
      <c r="I1217" s="213"/>
      <c r="J1217" s="209"/>
      <c r="K1217" s="209"/>
      <c r="L1217" s="214"/>
      <c r="M1217" s="215"/>
      <c r="N1217" s="216"/>
      <c r="O1217" s="216"/>
      <c r="P1217" s="216"/>
      <c r="Q1217" s="216"/>
      <c r="R1217" s="216"/>
      <c r="S1217" s="216"/>
      <c r="T1217" s="217"/>
      <c r="AT1217" s="218" t="s">
        <v>154</v>
      </c>
      <c r="AU1217" s="218" t="s">
        <v>152</v>
      </c>
      <c r="AV1217" s="14" t="s">
        <v>152</v>
      </c>
      <c r="AW1217" s="14" t="s">
        <v>31</v>
      </c>
      <c r="AX1217" s="14" t="s">
        <v>73</v>
      </c>
      <c r="AY1217" s="218" t="s">
        <v>144</v>
      </c>
    </row>
    <row r="1218" spans="1:65" s="13" customFormat="1" ht="11.25">
      <c r="B1218" s="197"/>
      <c r="C1218" s="198"/>
      <c r="D1218" s="199" t="s">
        <v>154</v>
      </c>
      <c r="E1218" s="200" t="s">
        <v>1</v>
      </c>
      <c r="F1218" s="201" t="s">
        <v>2102</v>
      </c>
      <c r="G1218" s="198"/>
      <c r="H1218" s="200" t="s">
        <v>1</v>
      </c>
      <c r="I1218" s="202"/>
      <c r="J1218" s="198"/>
      <c r="K1218" s="198"/>
      <c r="L1218" s="203"/>
      <c r="M1218" s="204"/>
      <c r="N1218" s="205"/>
      <c r="O1218" s="205"/>
      <c r="P1218" s="205"/>
      <c r="Q1218" s="205"/>
      <c r="R1218" s="205"/>
      <c r="S1218" s="205"/>
      <c r="T1218" s="206"/>
      <c r="AT1218" s="207" t="s">
        <v>154</v>
      </c>
      <c r="AU1218" s="207" t="s">
        <v>152</v>
      </c>
      <c r="AV1218" s="13" t="s">
        <v>81</v>
      </c>
      <c r="AW1218" s="13" t="s">
        <v>31</v>
      </c>
      <c r="AX1218" s="13" t="s">
        <v>73</v>
      </c>
      <c r="AY1218" s="207" t="s">
        <v>144</v>
      </c>
    </row>
    <row r="1219" spans="1:65" s="14" customFormat="1" ht="11.25">
      <c r="B1219" s="208"/>
      <c r="C1219" s="209"/>
      <c r="D1219" s="199" t="s">
        <v>154</v>
      </c>
      <c r="E1219" s="210" t="s">
        <v>1</v>
      </c>
      <c r="F1219" s="211" t="s">
        <v>2103</v>
      </c>
      <c r="G1219" s="209"/>
      <c r="H1219" s="212">
        <v>0.32000000000000006</v>
      </c>
      <c r="I1219" s="213"/>
      <c r="J1219" s="209"/>
      <c r="K1219" s="209"/>
      <c r="L1219" s="214"/>
      <c r="M1219" s="215"/>
      <c r="N1219" s="216"/>
      <c r="O1219" s="216"/>
      <c r="P1219" s="216"/>
      <c r="Q1219" s="216"/>
      <c r="R1219" s="216"/>
      <c r="S1219" s="216"/>
      <c r="T1219" s="217"/>
      <c r="AT1219" s="218" t="s">
        <v>154</v>
      </c>
      <c r="AU1219" s="218" t="s">
        <v>152</v>
      </c>
      <c r="AV1219" s="14" t="s">
        <v>152</v>
      </c>
      <c r="AW1219" s="14" t="s">
        <v>31</v>
      </c>
      <c r="AX1219" s="14" t="s">
        <v>73</v>
      </c>
      <c r="AY1219" s="218" t="s">
        <v>144</v>
      </c>
    </row>
    <row r="1220" spans="1:65" s="15" customFormat="1" ht="11.25">
      <c r="B1220" s="219"/>
      <c r="C1220" s="220"/>
      <c r="D1220" s="199" t="s">
        <v>154</v>
      </c>
      <c r="E1220" s="221" t="s">
        <v>1</v>
      </c>
      <c r="F1220" s="222" t="s">
        <v>159</v>
      </c>
      <c r="G1220" s="220"/>
      <c r="H1220" s="223">
        <v>2.2400000000000002</v>
      </c>
      <c r="I1220" s="224"/>
      <c r="J1220" s="220"/>
      <c r="K1220" s="220"/>
      <c r="L1220" s="225"/>
      <c r="M1220" s="226"/>
      <c r="N1220" s="227"/>
      <c r="O1220" s="227"/>
      <c r="P1220" s="227"/>
      <c r="Q1220" s="227"/>
      <c r="R1220" s="227"/>
      <c r="S1220" s="227"/>
      <c r="T1220" s="228"/>
      <c r="AT1220" s="229" t="s">
        <v>154</v>
      </c>
      <c r="AU1220" s="229" t="s">
        <v>152</v>
      </c>
      <c r="AV1220" s="15" t="s">
        <v>151</v>
      </c>
      <c r="AW1220" s="15" t="s">
        <v>31</v>
      </c>
      <c r="AX1220" s="15" t="s">
        <v>81</v>
      </c>
      <c r="AY1220" s="229" t="s">
        <v>144</v>
      </c>
    </row>
    <row r="1221" spans="1:65" s="2" customFormat="1" ht="24.2" customHeight="1">
      <c r="A1221" s="34"/>
      <c r="B1221" s="35"/>
      <c r="C1221" s="183" t="s">
        <v>2104</v>
      </c>
      <c r="D1221" s="183" t="s">
        <v>147</v>
      </c>
      <c r="E1221" s="184" t="s">
        <v>2105</v>
      </c>
      <c r="F1221" s="185" t="s">
        <v>2106</v>
      </c>
      <c r="G1221" s="186" t="s">
        <v>150</v>
      </c>
      <c r="H1221" s="187">
        <v>2.2400000000000002</v>
      </c>
      <c r="I1221" s="188"/>
      <c r="J1221" s="189">
        <f>ROUND(I1221*H1221,2)</f>
        <v>0</v>
      </c>
      <c r="K1221" s="190"/>
      <c r="L1221" s="39"/>
      <c r="M1221" s="191" t="s">
        <v>1</v>
      </c>
      <c r="N1221" s="192" t="s">
        <v>39</v>
      </c>
      <c r="O1221" s="71"/>
      <c r="P1221" s="193">
        <f>O1221*H1221</f>
        <v>0</v>
      </c>
      <c r="Q1221" s="193">
        <v>1.073E-2</v>
      </c>
      <c r="R1221" s="193">
        <f>Q1221*H1221</f>
        <v>2.4035200000000003E-2</v>
      </c>
      <c r="S1221" s="193">
        <v>0</v>
      </c>
      <c r="T1221" s="194">
        <f>S1221*H1221</f>
        <v>0</v>
      </c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R1221" s="195" t="s">
        <v>264</v>
      </c>
      <c r="AT1221" s="195" t="s">
        <v>147</v>
      </c>
      <c r="AU1221" s="195" t="s">
        <v>152</v>
      </c>
      <c r="AY1221" s="17" t="s">
        <v>144</v>
      </c>
      <c r="BE1221" s="196">
        <f>IF(N1221="základní",J1221,0)</f>
        <v>0</v>
      </c>
      <c r="BF1221" s="196">
        <f>IF(N1221="snížená",J1221,0)</f>
        <v>0</v>
      </c>
      <c r="BG1221" s="196">
        <f>IF(N1221="zákl. přenesená",J1221,0)</f>
        <v>0</v>
      </c>
      <c r="BH1221" s="196">
        <f>IF(N1221="sníž. přenesená",J1221,0)</f>
        <v>0</v>
      </c>
      <c r="BI1221" s="196">
        <f>IF(N1221="nulová",J1221,0)</f>
        <v>0</v>
      </c>
      <c r="BJ1221" s="17" t="s">
        <v>152</v>
      </c>
      <c r="BK1221" s="196">
        <f>ROUND(I1221*H1221,2)</f>
        <v>0</v>
      </c>
      <c r="BL1221" s="17" t="s">
        <v>264</v>
      </c>
      <c r="BM1221" s="195" t="s">
        <v>2107</v>
      </c>
    </row>
    <row r="1222" spans="1:65" s="12" customFormat="1" ht="25.9" customHeight="1">
      <c r="B1222" s="167"/>
      <c r="C1222" s="168"/>
      <c r="D1222" s="169" t="s">
        <v>72</v>
      </c>
      <c r="E1222" s="170" t="s">
        <v>2108</v>
      </c>
      <c r="F1222" s="170" t="s">
        <v>2109</v>
      </c>
      <c r="G1222" s="168"/>
      <c r="H1222" s="168"/>
      <c r="I1222" s="171"/>
      <c r="J1222" s="172">
        <f>BK1222</f>
        <v>0</v>
      </c>
      <c r="K1222" s="168"/>
      <c r="L1222" s="173"/>
      <c r="M1222" s="174"/>
      <c r="N1222" s="175"/>
      <c r="O1222" s="175"/>
      <c r="P1222" s="176">
        <f>SUM(P1223:P1227)</f>
        <v>0</v>
      </c>
      <c r="Q1222" s="175"/>
      <c r="R1222" s="176">
        <f>SUM(R1223:R1227)</f>
        <v>0</v>
      </c>
      <c r="S1222" s="175"/>
      <c r="T1222" s="177">
        <f>SUM(T1223:T1227)</f>
        <v>0</v>
      </c>
      <c r="AR1222" s="178" t="s">
        <v>151</v>
      </c>
      <c r="AT1222" s="179" t="s">
        <v>72</v>
      </c>
      <c r="AU1222" s="179" t="s">
        <v>73</v>
      </c>
      <c r="AY1222" s="178" t="s">
        <v>144</v>
      </c>
      <c r="BK1222" s="180">
        <f>SUM(BK1223:BK1227)</f>
        <v>0</v>
      </c>
    </row>
    <row r="1223" spans="1:65" s="2" customFormat="1" ht="21.75" customHeight="1">
      <c r="A1223" s="34"/>
      <c r="B1223" s="35"/>
      <c r="C1223" s="183" t="s">
        <v>2110</v>
      </c>
      <c r="D1223" s="183" t="s">
        <v>147</v>
      </c>
      <c r="E1223" s="184" t="s">
        <v>2111</v>
      </c>
      <c r="F1223" s="185" t="s">
        <v>2112</v>
      </c>
      <c r="G1223" s="186" t="s">
        <v>2113</v>
      </c>
      <c r="H1223" s="187">
        <v>6</v>
      </c>
      <c r="I1223" s="188"/>
      <c r="J1223" s="189">
        <f>ROUND(I1223*H1223,2)</f>
        <v>0</v>
      </c>
      <c r="K1223" s="190"/>
      <c r="L1223" s="39"/>
      <c r="M1223" s="191" t="s">
        <v>1</v>
      </c>
      <c r="N1223" s="192" t="s">
        <v>39</v>
      </c>
      <c r="O1223" s="71"/>
      <c r="P1223" s="193">
        <f>O1223*H1223</f>
        <v>0</v>
      </c>
      <c r="Q1223" s="193">
        <v>0</v>
      </c>
      <c r="R1223" s="193">
        <f>Q1223*H1223</f>
        <v>0</v>
      </c>
      <c r="S1223" s="193">
        <v>0</v>
      </c>
      <c r="T1223" s="194">
        <f>S1223*H1223</f>
        <v>0</v>
      </c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R1223" s="195" t="s">
        <v>2114</v>
      </c>
      <c r="AT1223" s="195" t="s">
        <v>147</v>
      </c>
      <c r="AU1223" s="195" t="s">
        <v>81</v>
      </c>
      <c r="AY1223" s="17" t="s">
        <v>144</v>
      </c>
      <c r="BE1223" s="196">
        <f>IF(N1223="základní",J1223,0)</f>
        <v>0</v>
      </c>
      <c r="BF1223" s="196">
        <f>IF(N1223="snížená",J1223,0)</f>
        <v>0</v>
      </c>
      <c r="BG1223" s="196">
        <f>IF(N1223="zákl. přenesená",J1223,0)</f>
        <v>0</v>
      </c>
      <c r="BH1223" s="196">
        <f>IF(N1223="sníž. přenesená",J1223,0)</f>
        <v>0</v>
      </c>
      <c r="BI1223" s="196">
        <f>IF(N1223="nulová",J1223,0)</f>
        <v>0</v>
      </c>
      <c r="BJ1223" s="17" t="s">
        <v>152</v>
      </c>
      <c r="BK1223" s="196">
        <f>ROUND(I1223*H1223,2)</f>
        <v>0</v>
      </c>
      <c r="BL1223" s="17" t="s">
        <v>2114</v>
      </c>
      <c r="BM1223" s="195" t="s">
        <v>2115</v>
      </c>
    </row>
    <row r="1224" spans="1:65" s="13" customFormat="1" ht="11.25">
      <c r="B1224" s="197"/>
      <c r="C1224" s="198"/>
      <c r="D1224" s="199" t="s">
        <v>154</v>
      </c>
      <c r="E1224" s="200" t="s">
        <v>1</v>
      </c>
      <c r="F1224" s="201" t="s">
        <v>2116</v>
      </c>
      <c r="G1224" s="198"/>
      <c r="H1224" s="200" t="s">
        <v>1</v>
      </c>
      <c r="I1224" s="202"/>
      <c r="J1224" s="198"/>
      <c r="K1224" s="198"/>
      <c r="L1224" s="203"/>
      <c r="M1224" s="204"/>
      <c r="N1224" s="205"/>
      <c r="O1224" s="205"/>
      <c r="P1224" s="205"/>
      <c r="Q1224" s="205"/>
      <c r="R1224" s="205"/>
      <c r="S1224" s="205"/>
      <c r="T1224" s="206"/>
      <c r="AT1224" s="207" t="s">
        <v>154</v>
      </c>
      <c r="AU1224" s="207" t="s">
        <v>81</v>
      </c>
      <c r="AV1224" s="13" t="s">
        <v>81</v>
      </c>
      <c r="AW1224" s="13" t="s">
        <v>31</v>
      </c>
      <c r="AX1224" s="13" t="s">
        <v>73</v>
      </c>
      <c r="AY1224" s="207" t="s">
        <v>144</v>
      </c>
    </row>
    <row r="1225" spans="1:65" s="13" customFormat="1" ht="22.5">
      <c r="B1225" s="197"/>
      <c r="C1225" s="198"/>
      <c r="D1225" s="199" t="s">
        <v>154</v>
      </c>
      <c r="E1225" s="200" t="s">
        <v>1</v>
      </c>
      <c r="F1225" s="201" t="s">
        <v>2117</v>
      </c>
      <c r="G1225" s="198"/>
      <c r="H1225" s="200" t="s">
        <v>1</v>
      </c>
      <c r="I1225" s="202"/>
      <c r="J1225" s="198"/>
      <c r="K1225" s="198"/>
      <c r="L1225" s="203"/>
      <c r="M1225" s="204"/>
      <c r="N1225" s="205"/>
      <c r="O1225" s="205"/>
      <c r="P1225" s="205"/>
      <c r="Q1225" s="205"/>
      <c r="R1225" s="205"/>
      <c r="S1225" s="205"/>
      <c r="T1225" s="206"/>
      <c r="AT1225" s="207" t="s">
        <v>154</v>
      </c>
      <c r="AU1225" s="207" t="s">
        <v>81</v>
      </c>
      <c r="AV1225" s="13" t="s">
        <v>81</v>
      </c>
      <c r="AW1225" s="13" t="s">
        <v>31</v>
      </c>
      <c r="AX1225" s="13" t="s">
        <v>73</v>
      </c>
      <c r="AY1225" s="207" t="s">
        <v>144</v>
      </c>
    </row>
    <row r="1226" spans="1:65" s="14" customFormat="1" ht="11.25">
      <c r="B1226" s="208"/>
      <c r="C1226" s="209"/>
      <c r="D1226" s="199" t="s">
        <v>154</v>
      </c>
      <c r="E1226" s="210" t="s">
        <v>1</v>
      </c>
      <c r="F1226" s="211" t="s">
        <v>177</v>
      </c>
      <c r="G1226" s="209"/>
      <c r="H1226" s="212">
        <v>6</v>
      </c>
      <c r="I1226" s="213"/>
      <c r="J1226" s="209"/>
      <c r="K1226" s="209"/>
      <c r="L1226" s="214"/>
      <c r="M1226" s="215"/>
      <c r="N1226" s="216"/>
      <c r="O1226" s="216"/>
      <c r="P1226" s="216"/>
      <c r="Q1226" s="216"/>
      <c r="R1226" s="216"/>
      <c r="S1226" s="216"/>
      <c r="T1226" s="217"/>
      <c r="AT1226" s="218" t="s">
        <v>154</v>
      </c>
      <c r="AU1226" s="218" t="s">
        <v>81</v>
      </c>
      <c r="AV1226" s="14" t="s">
        <v>152</v>
      </c>
      <c r="AW1226" s="14" t="s">
        <v>31</v>
      </c>
      <c r="AX1226" s="14" t="s">
        <v>81</v>
      </c>
      <c r="AY1226" s="218" t="s">
        <v>144</v>
      </c>
    </row>
    <row r="1227" spans="1:65" s="2" customFormat="1" ht="24.2" customHeight="1">
      <c r="A1227" s="34"/>
      <c r="B1227" s="35"/>
      <c r="C1227" s="183" t="s">
        <v>2118</v>
      </c>
      <c r="D1227" s="183" t="s">
        <v>147</v>
      </c>
      <c r="E1227" s="184" t="s">
        <v>2119</v>
      </c>
      <c r="F1227" s="185" t="s">
        <v>2120</v>
      </c>
      <c r="G1227" s="186" t="s">
        <v>2113</v>
      </c>
      <c r="H1227" s="187">
        <v>4</v>
      </c>
      <c r="I1227" s="188"/>
      <c r="J1227" s="189">
        <f>ROUND(I1227*H1227,2)</f>
        <v>0</v>
      </c>
      <c r="K1227" s="190"/>
      <c r="L1227" s="39"/>
      <c r="M1227" s="191" t="s">
        <v>1</v>
      </c>
      <c r="N1227" s="192" t="s">
        <v>39</v>
      </c>
      <c r="O1227" s="71"/>
      <c r="P1227" s="193">
        <f>O1227*H1227</f>
        <v>0</v>
      </c>
      <c r="Q1227" s="193">
        <v>0</v>
      </c>
      <c r="R1227" s="193">
        <f>Q1227*H1227</f>
        <v>0</v>
      </c>
      <c r="S1227" s="193">
        <v>0</v>
      </c>
      <c r="T1227" s="194">
        <f>S1227*H1227</f>
        <v>0</v>
      </c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R1227" s="195" t="s">
        <v>2114</v>
      </c>
      <c r="AT1227" s="195" t="s">
        <v>147</v>
      </c>
      <c r="AU1227" s="195" t="s">
        <v>81</v>
      </c>
      <c r="AY1227" s="17" t="s">
        <v>144</v>
      </c>
      <c r="BE1227" s="196">
        <f>IF(N1227="základní",J1227,0)</f>
        <v>0</v>
      </c>
      <c r="BF1227" s="196">
        <f>IF(N1227="snížená",J1227,0)</f>
        <v>0</v>
      </c>
      <c r="BG1227" s="196">
        <f>IF(N1227="zákl. přenesená",J1227,0)</f>
        <v>0</v>
      </c>
      <c r="BH1227" s="196">
        <f>IF(N1227="sníž. přenesená",J1227,0)</f>
        <v>0</v>
      </c>
      <c r="BI1227" s="196">
        <f>IF(N1227="nulová",J1227,0)</f>
        <v>0</v>
      </c>
      <c r="BJ1227" s="17" t="s">
        <v>152</v>
      </c>
      <c r="BK1227" s="196">
        <f>ROUND(I1227*H1227,2)</f>
        <v>0</v>
      </c>
      <c r="BL1227" s="17" t="s">
        <v>2114</v>
      </c>
      <c r="BM1227" s="195" t="s">
        <v>2121</v>
      </c>
    </row>
    <row r="1228" spans="1:65" s="12" customFormat="1" ht="25.9" customHeight="1">
      <c r="B1228" s="167"/>
      <c r="C1228" s="168"/>
      <c r="D1228" s="169" t="s">
        <v>72</v>
      </c>
      <c r="E1228" s="170" t="s">
        <v>2122</v>
      </c>
      <c r="F1228" s="170" t="s">
        <v>2123</v>
      </c>
      <c r="G1228" s="168"/>
      <c r="H1228" s="168"/>
      <c r="I1228" s="171"/>
      <c r="J1228" s="172">
        <f>BK1228</f>
        <v>0</v>
      </c>
      <c r="K1228" s="168"/>
      <c r="L1228" s="173"/>
      <c r="M1228" s="174"/>
      <c r="N1228" s="175"/>
      <c r="O1228" s="175"/>
      <c r="P1228" s="176">
        <f>P1229+P1231+P1233</f>
        <v>0</v>
      </c>
      <c r="Q1228" s="175"/>
      <c r="R1228" s="176">
        <f>R1229+R1231+R1233</f>
        <v>0</v>
      </c>
      <c r="S1228" s="175"/>
      <c r="T1228" s="177">
        <f>T1229+T1231+T1233</f>
        <v>0</v>
      </c>
      <c r="AR1228" s="178" t="s">
        <v>179</v>
      </c>
      <c r="AT1228" s="179" t="s">
        <v>72</v>
      </c>
      <c r="AU1228" s="179" t="s">
        <v>73</v>
      </c>
      <c r="AY1228" s="178" t="s">
        <v>144</v>
      </c>
      <c r="BK1228" s="180">
        <f>BK1229+BK1231+BK1233</f>
        <v>0</v>
      </c>
    </row>
    <row r="1229" spans="1:65" s="12" customFormat="1" ht="22.9" customHeight="1">
      <c r="B1229" s="167"/>
      <c r="C1229" s="168"/>
      <c r="D1229" s="169" t="s">
        <v>72</v>
      </c>
      <c r="E1229" s="181" t="s">
        <v>2124</v>
      </c>
      <c r="F1229" s="181" t="s">
        <v>2125</v>
      </c>
      <c r="G1229" s="168"/>
      <c r="H1229" s="168"/>
      <c r="I1229" s="171"/>
      <c r="J1229" s="182">
        <f>BK1229</f>
        <v>0</v>
      </c>
      <c r="K1229" s="168"/>
      <c r="L1229" s="173"/>
      <c r="M1229" s="174"/>
      <c r="N1229" s="175"/>
      <c r="O1229" s="175"/>
      <c r="P1229" s="176">
        <f>P1230</f>
        <v>0</v>
      </c>
      <c r="Q1229" s="175"/>
      <c r="R1229" s="176">
        <f>R1230</f>
        <v>0</v>
      </c>
      <c r="S1229" s="175"/>
      <c r="T1229" s="177">
        <f>T1230</f>
        <v>0</v>
      </c>
      <c r="AR1229" s="178" t="s">
        <v>179</v>
      </c>
      <c r="AT1229" s="179" t="s">
        <v>72</v>
      </c>
      <c r="AU1229" s="179" t="s">
        <v>81</v>
      </c>
      <c r="AY1229" s="178" t="s">
        <v>144</v>
      </c>
      <c r="BK1229" s="180">
        <f>BK1230</f>
        <v>0</v>
      </c>
    </row>
    <row r="1230" spans="1:65" s="2" customFormat="1" ht="16.5" customHeight="1">
      <c r="A1230" s="34"/>
      <c r="B1230" s="35"/>
      <c r="C1230" s="183" t="s">
        <v>2126</v>
      </c>
      <c r="D1230" s="183" t="s">
        <v>147</v>
      </c>
      <c r="E1230" s="184" t="s">
        <v>2127</v>
      </c>
      <c r="F1230" s="185" t="s">
        <v>2125</v>
      </c>
      <c r="G1230" s="186" t="s">
        <v>2128</v>
      </c>
      <c r="H1230" s="187">
        <v>45</v>
      </c>
      <c r="I1230" s="188"/>
      <c r="J1230" s="189">
        <f>ROUND(I1230*H1230,2)</f>
        <v>0</v>
      </c>
      <c r="K1230" s="190"/>
      <c r="L1230" s="39"/>
      <c r="M1230" s="191" t="s">
        <v>1</v>
      </c>
      <c r="N1230" s="192" t="s">
        <v>39</v>
      </c>
      <c r="O1230" s="71"/>
      <c r="P1230" s="193">
        <f>O1230*H1230</f>
        <v>0</v>
      </c>
      <c r="Q1230" s="193">
        <v>0</v>
      </c>
      <c r="R1230" s="193">
        <f>Q1230*H1230</f>
        <v>0</v>
      </c>
      <c r="S1230" s="193">
        <v>0</v>
      </c>
      <c r="T1230" s="194">
        <f>S1230*H1230</f>
        <v>0</v>
      </c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R1230" s="195" t="s">
        <v>2129</v>
      </c>
      <c r="AT1230" s="195" t="s">
        <v>147</v>
      </c>
      <c r="AU1230" s="195" t="s">
        <v>152</v>
      </c>
      <c r="AY1230" s="17" t="s">
        <v>144</v>
      </c>
      <c r="BE1230" s="196">
        <f>IF(N1230="základní",J1230,0)</f>
        <v>0</v>
      </c>
      <c r="BF1230" s="196">
        <f>IF(N1230="snížená",J1230,0)</f>
        <v>0</v>
      </c>
      <c r="BG1230" s="196">
        <f>IF(N1230="zákl. přenesená",J1230,0)</f>
        <v>0</v>
      </c>
      <c r="BH1230" s="196">
        <f>IF(N1230="sníž. přenesená",J1230,0)</f>
        <v>0</v>
      </c>
      <c r="BI1230" s="196">
        <f>IF(N1230="nulová",J1230,0)</f>
        <v>0</v>
      </c>
      <c r="BJ1230" s="17" t="s">
        <v>152</v>
      </c>
      <c r="BK1230" s="196">
        <f>ROUND(I1230*H1230,2)</f>
        <v>0</v>
      </c>
      <c r="BL1230" s="17" t="s">
        <v>2129</v>
      </c>
      <c r="BM1230" s="195" t="s">
        <v>2130</v>
      </c>
    </row>
    <row r="1231" spans="1:65" s="12" customFormat="1" ht="22.9" customHeight="1">
      <c r="B1231" s="167"/>
      <c r="C1231" s="168"/>
      <c r="D1231" s="169" t="s">
        <v>72</v>
      </c>
      <c r="E1231" s="181" t="s">
        <v>2131</v>
      </c>
      <c r="F1231" s="181" t="s">
        <v>2132</v>
      </c>
      <c r="G1231" s="168"/>
      <c r="H1231" s="168"/>
      <c r="I1231" s="171"/>
      <c r="J1231" s="182">
        <f>BK1231</f>
        <v>0</v>
      </c>
      <c r="K1231" s="168"/>
      <c r="L1231" s="173"/>
      <c r="M1231" s="174"/>
      <c r="N1231" s="175"/>
      <c r="O1231" s="175"/>
      <c r="P1231" s="176">
        <f>P1232</f>
        <v>0</v>
      </c>
      <c r="Q1231" s="175"/>
      <c r="R1231" s="176">
        <f>R1232</f>
        <v>0</v>
      </c>
      <c r="S1231" s="175"/>
      <c r="T1231" s="177">
        <f>T1232</f>
        <v>0</v>
      </c>
      <c r="AR1231" s="178" t="s">
        <v>179</v>
      </c>
      <c r="AT1231" s="179" t="s">
        <v>72</v>
      </c>
      <c r="AU1231" s="179" t="s">
        <v>81</v>
      </c>
      <c r="AY1231" s="178" t="s">
        <v>144</v>
      </c>
      <c r="BK1231" s="180">
        <f>BK1232</f>
        <v>0</v>
      </c>
    </row>
    <row r="1232" spans="1:65" s="2" customFormat="1" ht="21.75" customHeight="1">
      <c r="A1232" s="34"/>
      <c r="B1232" s="35"/>
      <c r="C1232" s="183" t="s">
        <v>2133</v>
      </c>
      <c r="D1232" s="183" t="s">
        <v>147</v>
      </c>
      <c r="E1232" s="184" t="s">
        <v>2134</v>
      </c>
      <c r="F1232" s="185" t="s">
        <v>2135</v>
      </c>
      <c r="G1232" s="186" t="s">
        <v>1136</v>
      </c>
      <c r="H1232" s="187">
        <v>1</v>
      </c>
      <c r="I1232" s="188"/>
      <c r="J1232" s="189">
        <f>ROUND(I1232*H1232,2)</f>
        <v>0</v>
      </c>
      <c r="K1232" s="190"/>
      <c r="L1232" s="39"/>
      <c r="M1232" s="191" t="s">
        <v>1</v>
      </c>
      <c r="N1232" s="192" t="s">
        <v>39</v>
      </c>
      <c r="O1232" s="71"/>
      <c r="P1232" s="193">
        <f>O1232*H1232</f>
        <v>0</v>
      </c>
      <c r="Q1232" s="193">
        <v>0</v>
      </c>
      <c r="R1232" s="193">
        <f>Q1232*H1232</f>
        <v>0</v>
      </c>
      <c r="S1232" s="193">
        <v>0</v>
      </c>
      <c r="T1232" s="194">
        <f>S1232*H1232</f>
        <v>0</v>
      </c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R1232" s="195" t="s">
        <v>507</v>
      </c>
      <c r="AT1232" s="195" t="s">
        <v>147</v>
      </c>
      <c r="AU1232" s="195" t="s">
        <v>152</v>
      </c>
      <c r="AY1232" s="17" t="s">
        <v>144</v>
      </c>
      <c r="BE1232" s="196">
        <f>IF(N1232="základní",J1232,0)</f>
        <v>0</v>
      </c>
      <c r="BF1232" s="196">
        <f>IF(N1232="snížená",J1232,0)</f>
        <v>0</v>
      </c>
      <c r="BG1232" s="196">
        <f>IF(N1232="zákl. přenesená",J1232,0)</f>
        <v>0</v>
      </c>
      <c r="BH1232" s="196">
        <f>IF(N1232="sníž. přenesená",J1232,0)</f>
        <v>0</v>
      </c>
      <c r="BI1232" s="196">
        <f>IF(N1232="nulová",J1232,0)</f>
        <v>0</v>
      </c>
      <c r="BJ1232" s="17" t="s">
        <v>152</v>
      </c>
      <c r="BK1232" s="196">
        <f>ROUND(I1232*H1232,2)</f>
        <v>0</v>
      </c>
      <c r="BL1232" s="17" t="s">
        <v>507</v>
      </c>
      <c r="BM1232" s="195" t="s">
        <v>2136</v>
      </c>
    </row>
    <row r="1233" spans="1:65" s="12" customFormat="1" ht="22.9" customHeight="1">
      <c r="B1233" s="167"/>
      <c r="C1233" s="168"/>
      <c r="D1233" s="169" t="s">
        <v>72</v>
      </c>
      <c r="E1233" s="181" t="s">
        <v>2137</v>
      </c>
      <c r="F1233" s="181" t="s">
        <v>2138</v>
      </c>
      <c r="G1233" s="168"/>
      <c r="H1233" s="168"/>
      <c r="I1233" s="171"/>
      <c r="J1233" s="182">
        <f>BK1233</f>
        <v>0</v>
      </c>
      <c r="K1233" s="168"/>
      <c r="L1233" s="173"/>
      <c r="M1233" s="174"/>
      <c r="N1233" s="175"/>
      <c r="O1233" s="175"/>
      <c r="P1233" s="176">
        <f>P1234</f>
        <v>0</v>
      </c>
      <c r="Q1233" s="175"/>
      <c r="R1233" s="176">
        <f>R1234</f>
        <v>0</v>
      </c>
      <c r="S1233" s="175"/>
      <c r="T1233" s="177">
        <f>T1234</f>
        <v>0</v>
      </c>
      <c r="AR1233" s="178" t="s">
        <v>179</v>
      </c>
      <c r="AT1233" s="179" t="s">
        <v>72</v>
      </c>
      <c r="AU1233" s="179" t="s">
        <v>81</v>
      </c>
      <c r="AY1233" s="178" t="s">
        <v>144</v>
      </c>
      <c r="BK1233" s="180">
        <f>BK1234</f>
        <v>0</v>
      </c>
    </row>
    <row r="1234" spans="1:65" s="2" customFormat="1" ht="16.5" customHeight="1">
      <c r="A1234" s="34"/>
      <c r="B1234" s="35"/>
      <c r="C1234" s="183" t="s">
        <v>2139</v>
      </c>
      <c r="D1234" s="183" t="s">
        <v>147</v>
      </c>
      <c r="E1234" s="184" t="s">
        <v>2140</v>
      </c>
      <c r="F1234" s="185" t="s">
        <v>2138</v>
      </c>
      <c r="G1234" s="186" t="s">
        <v>2128</v>
      </c>
      <c r="H1234" s="187">
        <v>45</v>
      </c>
      <c r="I1234" s="188"/>
      <c r="J1234" s="189">
        <f>ROUND(I1234*H1234,2)</f>
        <v>0</v>
      </c>
      <c r="K1234" s="190"/>
      <c r="L1234" s="39"/>
      <c r="M1234" s="241" t="s">
        <v>1</v>
      </c>
      <c r="N1234" s="242" t="s">
        <v>39</v>
      </c>
      <c r="O1234" s="243"/>
      <c r="P1234" s="244">
        <f>O1234*H1234</f>
        <v>0</v>
      </c>
      <c r="Q1234" s="244">
        <v>0</v>
      </c>
      <c r="R1234" s="244">
        <f>Q1234*H1234</f>
        <v>0</v>
      </c>
      <c r="S1234" s="244">
        <v>0</v>
      </c>
      <c r="T1234" s="245">
        <f>S1234*H1234</f>
        <v>0</v>
      </c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R1234" s="195" t="s">
        <v>2129</v>
      </c>
      <c r="AT1234" s="195" t="s">
        <v>147</v>
      </c>
      <c r="AU1234" s="195" t="s">
        <v>152</v>
      </c>
      <c r="AY1234" s="17" t="s">
        <v>144</v>
      </c>
      <c r="BE1234" s="196">
        <f>IF(N1234="základní",J1234,0)</f>
        <v>0</v>
      </c>
      <c r="BF1234" s="196">
        <f>IF(N1234="snížená",J1234,0)</f>
        <v>0</v>
      </c>
      <c r="BG1234" s="196">
        <f>IF(N1234="zákl. přenesená",J1234,0)</f>
        <v>0</v>
      </c>
      <c r="BH1234" s="196">
        <f>IF(N1234="sníž. přenesená",J1234,0)</f>
        <v>0</v>
      </c>
      <c r="BI1234" s="196">
        <f>IF(N1234="nulová",J1234,0)</f>
        <v>0</v>
      </c>
      <c r="BJ1234" s="17" t="s">
        <v>152</v>
      </c>
      <c r="BK1234" s="196">
        <f>ROUND(I1234*H1234,2)</f>
        <v>0</v>
      </c>
      <c r="BL1234" s="17" t="s">
        <v>2129</v>
      </c>
      <c r="BM1234" s="195" t="s">
        <v>2141</v>
      </c>
    </row>
    <row r="1235" spans="1:65" s="2" customFormat="1" ht="6.95" customHeight="1">
      <c r="A1235" s="34"/>
      <c r="B1235" s="54"/>
      <c r="C1235" s="55"/>
      <c r="D1235" s="55"/>
      <c r="E1235" s="55"/>
      <c r="F1235" s="55"/>
      <c r="G1235" s="55"/>
      <c r="H1235" s="55"/>
      <c r="I1235" s="55"/>
      <c r="J1235" s="55"/>
      <c r="K1235" s="55"/>
      <c r="L1235" s="39"/>
      <c r="M1235" s="34"/>
      <c r="O1235" s="34"/>
      <c r="P1235" s="34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</row>
  </sheetData>
  <sheetProtection algorithmName="SHA-512" hashValue="V6Qe3GjObaX4al/tEsk21mvKPF6cVA0/ElmkZqQdS/KRr3k/osZ7OXG1AoR/S+hVn1x2OtnqNTJU3CNhan4SIw==" saltValue="ErNu3cfphJrDcGgW/Q7LRQ==" spinCount="100000" sheet="1" objects="1" scenarios="1" formatColumns="0" formatRows="0" autoFilter="0"/>
  <autoFilter ref="C152:K1234"/>
  <mergeCells count="9">
    <mergeCell ref="E87:H87"/>
    <mergeCell ref="E143:H143"/>
    <mergeCell ref="E145:H14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26 - Oprava bytu č. 1, St...</vt:lpstr>
      <vt:lpstr>'26 - Oprava bytu č. 1, St...'!Názvy_tisku</vt:lpstr>
      <vt:lpstr>'Rekapitulace stavby'!Názvy_tisku</vt:lpstr>
      <vt:lpstr>'26 - Oprava bytu č. 1, St...'!Oblast_tisku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2025-04-09T07:34:02Z</dcterms:created>
  <dcterms:modified xsi:type="dcterms:W3CDTF">2025-04-09T07:37:10Z</dcterms:modified>
</cp:coreProperties>
</file>